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pivotCache/pivotCacheDefinition26.xml" ContentType="application/vnd.openxmlformats-officedocument.spreadsheetml.pivotCacheDefinition+xml"/>
  <Override PartName="/xl/styles.xml" ContentType="application/vnd.openxmlformats-officedocument.spreadsheetml.styles+xml"/>
  <Override PartName="/xl/pivotTables/pivotTable44.xml" ContentType="application/vnd.openxmlformats-officedocument.spreadsheetml.pivotTable+xml"/>
  <Override PartName="/xl/pivotCache/pivotCacheRecords26.xml" ContentType="application/vnd.openxmlformats-officedocument.spreadsheetml.pivotCacheRecord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41" sheetId="5" r:id="rId5"/>
  </sheets>
  <calcPr calcId="0"/>
  <pivotCaches>
    <pivotCache cacheId="26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<sst xmlns="http://schemas.openxmlformats.org/spreadsheetml/2006/main">
  <si>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</si>
  <si>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</si>
  <si>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</si>
  <si>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</si>
  <si>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</si>
  <si>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</si>
  <si>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</si>
  <si>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</si>
  <si>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</si>
  <si>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</si>
  <si>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</si>
  <si>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</si>
  <si>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</si>
  <si>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</si>
  <si>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</si>
  <si>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</si>
  <si>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</si>
  <si>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</si>
  <si>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</si>
  <si>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</si>
  <si>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</si>
  <si>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</si>
  <si>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</si>
  <si>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</si>
  <si>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</si>
  <si>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</si>
  <si>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</si>
  <si>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</si>
  <si>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</si>
  <si>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</si>
  <si>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</si>
  <si>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</si>
  <si>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</si>
  <si>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</si>
  <si>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</si>
  <si>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TR</t>
  </si>
  <si>
    <t>ru.aliexpress.buyer</t>
  </si>
  <si>
    <t>ID</t>
  </si>
  <si>
    <t>com.uma.musicvk</t>
  </si>
  <si>
    <t>com.edadeal.android</t>
  </si>
  <si>
    <t>IN</t>
  </si>
  <si>
    <t>com.esprit.rpg.lttlefirykng</t>
  </si>
  <si>
    <t>com.kubi.kucoin</t>
  </si>
  <si>
    <t>MY</t>
  </si>
  <si>
    <t>com.reefgames.fabletown</t>
  </si>
  <si>
    <t>com.vuclip.viu</t>
  </si>
  <si>
    <t>com.netease.newspike</t>
  </si>
  <si>
    <t>US</t>
  </si>
  <si>
    <t>net.peakgames.Yuzbir</t>
  </si>
  <si>
    <t>robot.zaimer.ru</t>
  </si>
  <si>
    <t>com.game.friends.ru</t>
  </si>
  <si>
    <t>com.nagwa.classes</t>
  </si>
  <si>
    <t>EG</t>
  </si>
  <si>
    <t>com.oakever.meowdoku</t>
  </si>
  <si>
    <t>MX</t>
  </si>
  <si>
    <t>sports.caliente.mx.calientedeportes</t>
  </si>
  <si>
    <t>com.mexcpro.client</t>
  </si>
  <si>
    <t>shorts.drama.video</t>
  </si>
  <si>
    <t>ru.mail.cloud</t>
  </si>
  <si>
    <t>com.neptune.domino</t>
  </si>
  <si>
    <t>com.big.ludocafe</t>
  </si>
  <si>
    <t>IQ</t>
  </si>
  <si>
    <t>com.gigachat.app</t>
  </si>
  <si>
    <t>id1488296980</t>
  </si>
  <si>
    <t>com.krom.android</t>
  </si>
  <si>
    <t>com.kwai.bulldog</t>
  </si>
  <si>
    <t>com.vitastudio.mahjong</t>
  </si>
  <si>
    <t>PH</t>
  </si>
  <si>
    <t>astrum.ent.m2alyona</t>
  </si>
  <si>
    <t>com.game.friends.teamiksa</t>
  </si>
  <si>
    <t>com.nebula.rotaterings</t>
  </si>
  <si>
    <t>com.nebula.mahjongtile</t>
  </si>
  <si>
    <t>com.vk.vkvideo</t>
  </si>
  <si>
    <t>com.intellihealth.truemeds</t>
  </si>
  <si>
    <t>ru.ozon.app.android</t>
  </si>
  <si>
    <t>KZ</t>
  </si>
  <si>
    <t>KG</t>
  </si>
  <si>
    <t>UZ</t>
  </si>
  <si>
    <t>AM</t>
  </si>
  <si>
    <t>ru.kinopoisk</t>
  </si>
  <si>
    <t>com.yandex.bank</t>
  </si>
  <si>
    <t>com.conquian.parallax</t>
  </si>
  <si>
    <t>com.yandex.lavka</t>
  </si>
  <si>
    <t>ru.mobstudio.andgalaxy</t>
  </si>
  <si>
    <t>com.salaryse.android</t>
  </si>
  <si>
    <t>ru.yandex.music</t>
  </si>
  <si>
    <t>com.appteka.lapy</t>
  </si>
  <si>
    <t>ru.yandex.yandexnavi</t>
  </si>
  <si>
    <t>ru.hoff.app</t>
  </si>
  <si>
    <t>com.reels.cash.video.app</t>
  </si>
  <si>
    <t>com.gloriajeans.mobile</t>
  </si>
  <si>
    <t>com.transferwise.android</t>
  </si>
  <si>
    <t>ru.rt.video.app.mobile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</si>
  <si>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</si>
  <si>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</si>
  <si>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</si>
  <si>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</si>
  <si>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</si>
  <si>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</si>
  <si>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</si>
  <si>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</si>
  <si>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</si>
  <si>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</si>
  <si>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</si>
  <si>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</si>
  <si>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</si>
  <si>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</si>
  <si>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</si>
  <si>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周四</t>
  </si>
  <si>
    <t>黄政</t>
  </si>
  <si>
    <t>截止10点</t>
  </si>
  <si>
    <t>截止18点</t>
  </si>
  <si>
    <t>截止24点</t>
  </si>
  <si>
    <t>万科</t>
  </si>
  <si>
    <t>/</t>
  </si>
  <si>
    <t>GAM5</t>
  </si>
  <si>
    <t>Gam-GAM</t>
  </si>
  <si>
    <t>Gam-GAM1</t>
  </si>
  <si>
    <t>詹涵粤</t>
  </si>
  <si>
    <t xml:space="preserve"> </t>
  </si>
  <si>
    <t>谭超</t>
  </si>
  <si>
    <t>周梓君</t>
  </si>
  <si>
    <t>com.take.cash</t>
  </si>
  <si>
    <t>未开始</t>
  </si>
  <si>
    <t>10/15 重启 cap 200</t>
  </si>
  <si>
    <t>赵国庆</t>
  </si>
  <si>
    <t>周三</t>
  </si>
  <si>
    <t>10/14 cap 500＞900</t>
  </si>
  <si>
    <t>10/14 重启</t>
  </si>
  <si>
    <t>周二</t>
  </si>
  <si>
    <t>10/13 cap 200＞100</t>
  </si>
  <si>
    <t>10/13 暂停</t>
  </si>
  <si>
    <t>10/13 重启</t>
  </si>
  <si>
    <t>周一</t>
  </si>
  <si>
    <t>10/12 cap 400＞600</t>
  </si>
  <si>
    <t>10/12 暂停</t>
  </si>
  <si>
    <t>10/12 重启跑人群包</t>
  </si>
  <si>
    <t>10/12 0.12＞0.09 cap 200＞500</t>
  </si>
  <si>
    <t>10/12 0.15＞0.1</t>
  </si>
  <si>
    <t>10/12 cap 500＞200</t>
  </si>
  <si>
    <t>周日</t>
  </si>
  <si>
    <t>周六</t>
  </si>
  <si>
    <t>10/10 暂停</t>
  </si>
  <si>
    <t>周五</t>
  </si>
  <si>
    <t>10/9 cap 2500＞1500</t>
  </si>
  <si>
    <t>10/9 cap 500＞1000</t>
  </si>
  <si>
    <t>10/9 cap 1000＞1300</t>
  </si>
  <si>
    <t>FIN5</t>
  </si>
  <si>
    <t>10/8 暂停</t>
  </si>
  <si>
    <t>10/8 重启</t>
  </si>
  <si>
    <t>10/5 cap 1400＞900</t>
  </si>
  <si>
    <t>10/3 暂停</t>
  </si>
  <si>
    <t>10/3 cap 400＞1000</t>
  </si>
  <si>
    <t>10/2 0.23＞0.12</t>
  </si>
  <si>
    <t>10/2 0.16＞0.12</t>
  </si>
  <si>
    <t>CTR</t>
  </si>
  <si>
    <t>CVR</t>
  </si>
  <si>
    <t>求和:平台转化数量</t>
  </si>
  <si>
    <t>求和:花费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</si>
  <si>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</si>
  <si>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</si>
  <si>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</si>
  <si>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基本没变化</t>
  </si>
  <si>
    <t>继续保持打满</t>
  </si>
  <si>
    <t>10.2cap从400涨到1000，10.9再次上涨到1300 每天都能打满</t>
  </si>
  <si>
    <t>正常差值，每天打满。</t>
  </si>
  <si>
    <t>定期优化子渠道保持量级不变。</t>
  </si>
  <si>
    <t>10.2上新了素材 10.3调整压低了子渠道出价 cpi从0.122降到0.111，10.8又新建了没剃子渠道的广告但没什么效果 目前每天只能有三千多个转化</t>
  </si>
  <si>
    <t>持续上新素材 剔除子渠道 提价</t>
  </si>
  <si>
    <t>合理范围内波动，eCPI控制在较好范围，因数据库遇袭10/12 暂停</t>
  </si>
  <si>
    <t>单元掉量出量渠道衰退</t>
  </si>
  <si>
    <t>试过加价和上新素材新单元，多换素材试试</t>
  </si>
  <si>
    <t>竞争减小，Week41转化量增多，10/12 cap 500→200，需控量</t>
  </si>
  <si>
    <t>cap下调控量</t>
  </si>
  <si>
    <t>受数据库袭击影响10/12 暂停</t>
  </si>
  <si>
    <t>比较稳定 有一天掉了100个转化 后续提价补回来了 其余时间都能打满</t>
  </si>
  <si>
    <t>继续保持 上新素材</t>
  </si>
  <si>
    <t>试玩素材有一个被拒受到了影响</t>
  </si>
  <si>
    <t>最近基本600cap能打满</t>
  </si>
  <si>
    <t>新建了一个cpe起量了，先稳定度过学习期。</t>
  </si>
  <si>
    <t>稳住量</t>
  </si>
  <si>
    <t>现在每天稳定打满，偶尔有点波动</t>
  </si>
  <si>
    <t>保持量级不掉，争取每天稳定打满</t>
  </si>
  <si>
    <t>CPE订单，偶尔有小波动整体的变化不是那么大</t>
  </si>
  <si>
    <t>定期优化素材，拿更多的量</t>
  </si>
  <si>
    <t>cap降到900，但始终在700左右徘徊</t>
  </si>
  <si>
    <t>CPE订单，Week41持续逐步提价开始有效果，曝光点击转化均提升，10/13 暂停</t>
  </si>
  <si>
    <t>稳定订单</t>
  </si>
  <si>
    <t>继续保持每日打满cap</t>
  </si>
  <si>
    <t>基本每日打满，但1012加cap，cap一加就开始掉量</t>
  </si>
  <si>
    <t>基本没变化，转化在200左右</t>
  </si>
  <si>
    <t>com.kwai.video</t>
  </si>
  <si>
    <t>转化有提升，但是成本也在涨</t>
  </si>
  <si>
    <t>受数据库袭击影响10/13 暂停</t>
  </si>
  <si>
    <t>每日打满</t>
  </si>
  <si>
    <t>每天量波动较大，比较有限，新建单元掉量后关停，旧单元量上涨</t>
  </si>
  <si>
    <t>继续观察调整</t>
  </si>
  <si>
    <t>稳定订单每天跑满，偶尔1天会掉100左右的转化</t>
  </si>
  <si>
    <t>换素材后开始掉量，已经准备新的素材</t>
  </si>
  <si>
    <t>基本打满</t>
  </si>
  <si>
    <t>每日基本打满</t>
  </si>
  <si>
    <t>稳定订单 每天打满</t>
  </si>
  <si>
    <t>继续保持</t>
  </si>
  <si>
    <t>人群包订单，10/13 广告主叫停</t>
  </si>
  <si>
    <t>Week41 CVR略有提升，转化量增多</t>
  </si>
  <si>
    <t>这个单子不太稳定，观察CVR的变化，正常更新素材</t>
  </si>
  <si>
    <t>人群包订单，每天稳定打满</t>
  </si>
  <si>
    <t>稳定订单，每天打满</t>
  </si>
  <si>
    <t>每日稳定90个左右</t>
  </si>
  <si>
    <t>继续筛选渠道</t>
  </si>
  <si>
    <t>订单稳定提升，目前主要要稳定，持续筛选渠道</t>
  </si>
  <si>
    <t>不太稳定，上的新素材都跑不出来，旧素材出转比较波动</t>
  </si>
  <si>
    <t>继续观察</t>
  </si>
  <si>
    <t>之前的素材掉量了，新上了两次素材组合在一起的效果不大好</t>
  </si>
  <si>
    <t>多上素材更换尝试不同组合</t>
  </si>
  <si>
    <t>不稳定订单，每天都有很多垃圾渠道</t>
  </si>
  <si>
    <t>出量不稳定，每隔几天大起大落</t>
  </si>
  <si>
    <t>继续观察优化</t>
  </si>
  <si>
    <t xml:space="preserve">人群包订单 每天都能有三四十个转化 </t>
  </si>
  <si>
    <t>再拉点人群包出来进行投放</t>
  </si>
  <si>
    <t>预算调整 10/8 暂停</t>
  </si>
  <si>
    <t>比较稳定 应该是客户那边提高了cap 每天下午打满后就不转化了</t>
  </si>
  <si>
    <t>最近开始掉量，已经开始做新的素材</t>
  </si>
  <si>
    <t>每天都是到下午就打满不转化了 客户那边总在调整cap 应该是都打满的</t>
  </si>
  <si>
    <t>跟上面一个是同一个产品 这个单号的转化多了 上面单号的就转化少了</t>
  </si>
  <si>
    <t>老素材疲软，开始准备新素材了</t>
  </si>
  <si>
    <t>ph.com.bdo.pay</t>
  </si>
  <si>
    <t>出量不稳定。有时候稳定上升，有时候量突然掉下来稳定个位数</t>
  </si>
  <si>
    <t>icon版位出量不稳定</t>
  </si>
  <si>
    <t>最近开始有所回转，持续更新素材和观察</t>
  </si>
  <si>
    <t>预算调整 10/12 0.15→0.1，10/13 广告主叫停</t>
  </si>
  <si>
    <t>最近变为稳定订单</t>
  </si>
  <si>
    <t>稳定订单，近期cap降低了些往新平台转移</t>
  </si>
  <si>
    <t xml:space="preserve">人群包订单 每天都能有四五十个转化 </t>
  </si>
  <si>
    <t>定期优化子渠道，拿更多的量</t>
  </si>
  <si>
    <t>继续上素材</t>
  </si>
  <si>
    <t>跟上面一个是同一个产品 同一个国家 这个单号的转化少了 上面单号的就转化多了 总数应该是打满的</t>
  </si>
  <si>
    <t>预算调整10/12 暂停</t>
  </si>
  <si>
    <t>换新素材后转化量增多，但是eCPI跑得也比较高，消耗增多</t>
  </si>
  <si>
    <t>继续换素材</t>
  </si>
  <si>
    <t>人群包订单，10/10 开投，10/13 因数据库被袭击暂停</t>
  </si>
  <si>
    <t>其他数据没太大变化，曝光波动往下掉</t>
  </si>
  <si>
    <t>定期上新素材更换</t>
  </si>
  <si>
    <t>刚上的时候曝光还挺多，后续上新素材也拉不回量</t>
  </si>
  <si>
    <t>转化量没打满，比Week40 转化少了些</t>
  </si>
  <si>
    <t>正常更新素材</t>
  </si>
  <si>
    <t>blibli.mobile.commerce</t>
  </si>
  <si>
    <t>总转化量比Week40增多，目前eCPI跑的还可以，可以稳住</t>
  </si>
  <si>
    <t>比较稳定 每天50个转化 只有两天差几个</t>
  </si>
  <si>
    <t>圣保罗单城市订单，目前基本打满</t>
  </si>
  <si>
    <t>10.8新平台订单 前期出价可能有点高了 一天跑了30刀 最近这几天压下来了但是还没转化</t>
  </si>
  <si>
    <t>再稍微提点价 打开渠道</t>
  </si>
  <si>
    <t xml:space="preserve">比较稳定 每天50个左右转化 </t>
  </si>
  <si>
    <t>持续保持</t>
  </si>
  <si>
    <t>com.bossgame.domino</t>
  </si>
  <si>
    <t>9/29开投</t>
  </si>
  <si>
    <t>目前cpe的订单跑的成本很高到2.2了 每天都能出几个</t>
  </si>
  <si>
    <t>上新素材后再压价</t>
  </si>
  <si>
    <t>新平台订单目前还在冷启动阶段</t>
  </si>
  <si>
    <t>10.8新平台订单 前期出价0.001可能有点高了 一天跑了30刀 目前出价0.0001最近这几天压下来了，每天曝光点击都不少但是就不转化</t>
  </si>
  <si>
    <t>放开渠道 持续观察</t>
  </si>
  <si>
    <t>10.8暂停</t>
  </si>
  <si>
    <t>10/2，降价到0.12</t>
  </si>
  <si>
    <t>TaurusX订单，目前一共产生了5个转化，eCPI很高</t>
  </si>
  <si>
    <t>继续学习怎么优化</t>
  </si>
  <si>
    <t>趋势很好，继续更新素材</t>
  </si>
  <si>
    <t>最近起量了然后事件不行关了之后上了人群包重新开跑。昨天新开</t>
  </si>
  <si>
    <t>拉量先把子渠道弄起来</t>
  </si>
  <si>
    <t>量微微的逐步起来了，优化了一下素材。目前每天还没有打满</t>
  </si>
  <si>
    <t>争取每天打满，优化素材和子渠道</t>
  </si>
  <si>
    <t>成本跑的很离谱，目前已经控制下来了。没量，提了价格和换了素材没啥流量增加的变化</t>
  </si>
  <si>
    <t>放着没动，上涨稳定</t>
  </si>
  <si>
    <t>10/10开投</t>
  </si>
  <si>
    <t xml:space="preserve">跟这个91565949同一个产品国家 都是每天下午打满后就不转化了 </t>
  </si>
  <si>
    <t>持续观察</t>
  </si>
  <si>
    <t>ru.uteka.app</t>
  </si>
  <si>
    <t>10/11暂停</t>
  </si>
  <si>
    <t>CPE订单，又新建了一个计划微微起量了</t>
  </si>
  <si>
    <t>素材更新速度不够，加快素材的更新</t>
  </si>
  <si>
    <t>加快素材的更新</t>
  </si>
  <si>
    <t>10.8新开订单 目前每天曝光点击都不是很多 消耗几块就是不转化</t>
  </si>
  <si>
    <t>放开渠道 配置时间持续观察</t>
  </si>
  <si>
    <t>ru.zhuck.webapp</t>
  </si>
  <si>
    <t xml:space="preserve">人群包订单 每天就几个转化 </t>
  </si>
  <si>
    <t>优化素材子渠道，找AM要新的人群包</t>
  </si>
  <si>
    <t>com.qookkagames.xczyw.gp.hk</t>
  </si>
  <si>
    <t>HK</t>
  </si>
  <si>
    <t>10.10新开bigo投放 目前量不是很多 每天都能有有几个转化 成本也稍微偏高</t>
  </si>
  <si>
    <t>上新素材再压低成本</t>
  </si>
  <si>
    <t>人群包订单，预算调整 10/8 暂停</t>
  </si>
  <si>
    <t>这个是就订单的号，限制了转化给新的起量</t>
  </si>
  <si>
    <t>人群包订单，合理范围内波动</t>
  </si>
  <si>
    <t>继续跑</t>
  </si>
  <si>
    <t>10.8新开订单 目前每天曝光点击都不是很多 每天消耗几块就是不转化</t>
  </si>
  <si>
    <t>每天转化就几个</t>
  </si>
  <si>
    <t>上新素材 提价</t>
  </si>
  <si>
    <t>com.kotak811mobilebankingapp.instantsavingsupiscanandpayrecharge</t>
  </si>
  <si>
    <t>每天一两个转化</t>
  </si>
  <si>
    <t>上新素材试试</t>
  </si>
  <si>
    <t>再打新的人群包试试</t>
  </si>
  <si>
    <t>Bigo当天上了素材才有量，不跟新素材就没量了。现在每天更新素材中</t>
  </si>
  <si>
    <t>在换素材看看</t>
  </si>
  <si>
    <t>com.sialiagames.xczyw.gp.tw</t>
  </si>
  <si>
    <t>TW</t>
  </si>
  <si>
    <t>只跑人群包，没什么量</t>
  </si>
  <si>
    <t xml:space="preserve"> 目前每天曝光点击都不是很多 消耗几块就是不转化</t>
  </si>
  <si>
    <t>人群包订单 只有一个转化 可能是出价低了</t>
  </si>
  <si>
    <t>国庆节前开的订单 到现在只有一个转化 曝光点击都不多</t>
  </si>
  <si>
    <t>上新素材再试试</t>
  </si>
  <si>
    <t>人群包订单，不出转</t>
  </si>
  <si>
    <t>一直不出转化，10/13 已暂停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</si>
</sst>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sz val="9"/>
      <color rgb="FF606266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165" fontId="5" fillId="0" borderId="7" xfId="0" applyNumberFormat="1" applyFont="1" applyBorder="1" applyProtection="1">
      <alignment horizontal="center" vertical="center"/>
    </xf>
    <xf numFmtId="165" fontId="5" fillId="0" borderId="3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3" fontId="5" fillId="0" borderId="5" xfId="0" applyNumberFormat="1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9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0" fontId="5" fillId="0" borderId="0" xfId="0" applyFont="1">
      <alignment vertical="center" wrapText="1"/>
    </xf>
    <xf numFmtId="0" fontId="7" fillId="0" borderId="0" xfId="0" applyFont="1">
      <alignment horizontal="left" vertical="center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9" Type="http://schemas.openxmlformats.org/officeDocument/2006/relationships/theme" Target="theme/theme1.xml"/><Relationship Id="rId2" Type="http://schemas.openxmlformats.org/officeDocument/2006/relationships/worksheet" Target="worksheets/sheet2.xml"/><Relationship Id="rId6" Type="http://schemas.openxmlformats.org/officeDocument/2006/relationships/pivotCacheDefinition" Target="pivotCache/pivotCacheDefinition26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pivotCache/_rels/pivotCacheDefinition26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26.xml"/></Relationships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I1048576" sheet="平台消耗统计"/>
  </cacheSource>
  <cacheFields count="12">
    <cacheField name="Week" numFmtId="0">
      <sharedItems containsBlank="1" containsString="0" containsNumber="1" containsInteger="1">
        <n v="41"/>
        <m/>
        <n v="40"/>
      </sharedItems>
    </cacheField>
    <cacheField name="Date" numFmtId="14">
      <sharedItems containsBlank="1" containsString="0" containsNonDate="0" containsDate="1">
        <d v="2026-10-10T16:00:00"/>
        <m/>
        <d v="2026-10-09T16:00:00"/>
        <d v="2026-10-08T16:00:00"/>
        <d v="2026-10-07T16:00:00"/>
        <d v="2026-10-06T16:00:00"/>
        <d v="2026-10-05T16:00:00"/>
        <d v="2026-10-04T16:00:00"/>
        <d v="2026-10-03T16:00:00"/>
        <d v="2026-10-02T16:00:00"/>
        <d v="2026-10-01T16:00:00"/>
        <d v="2026-09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7872826"/>
        <n v="9311355"/>
        <n v="12114239"/>
        <n v="10501490"/>
        <n v="10912510"/>
        <n v="11080098"/>
        <n v="11715627"/>
        <n v="11715655"/>
        <n v="11715811"/>
        <n v="11729927"/>
        <n v="11729820"/>
        <n v="11729830"/>
        <n v="11892329"/>
        <n v="91560708"/>
        <n v="91560709"/>
        <n v="12064281"/>
        <n v="11987622"/>
        <n v="91567811"/>
        <n v="91548044"/>
        <n v="12801942"/>
        <n v="13084710"/>
        <n v="13226265"/>
        <n v="12814874"/>
        <n v="12814889"/>
        <n v="6061077"/>
        <n v="6607117"/>
        <n v="5497580"/>
        <n v="91407542"/>
        <n v="8998645"/>
        <n v="4383473"/>
        <n v="8094753"/>
        <n v="2783561"/>
        <n v="10599157"/>
        <n v="10599681"/>
        <n v="6060965"/>
        <n v="91535229"/>
        <n v="91535331"/>
        <n v="11324493"/>
        <n v="10298628"/>
        <n v="11655595"/>
        <n v="11655596"/>
        <n v="11690183"/>
        <n v="11763482"/>
        <n v="91565942"/>
        <n v="91565947"/>
        <n v="12807775"/>
        <n v="12808718"/>
        <n v="91574951"/>
        <n v="91574964"/>
        <n v="5464039"/>
        <n v="8057746"/>
        <n v="91399821"/>
        <n v="8670368"/>
        <n v="10514860"/>
        <n v="91532857"/>
        <n v="91545519"/>
        <n v="91551388"/>
        <n v="91565948"/>
        <n v="91550293"/>
        <n v="91557347"/>
        <n v="91564896"/>
        <n v="91566789"/>
        <n v="12306671"/>
        <n v="91567363"/>
        <n v="91567806"/>
        <n v="5365721"/>
        <n v="91568575"/>
        <n v="12811904"/>
        <n v="91557160"/>
        <n v="12810820"/>
        <n v="12814983"/>
        <n v="91574956"/>
        <n v="91574957"/>
        <n v="91574959"/>
        <n v="91574961"/>
        <n v="91574966"/>
        <n v="6724852"/>
        <n v="5556054"/>
        <n v="8628042"/>
        <n v="9297014"/>
        <n v="7815836"/>
        <n v="91467820"/>
        <n v="91496145"/>
        <n v="91496146"/>
        <n v="91496147"/>
        <n v="91496148"/>
        <n v="11079953"/>
        <n v="11690181"/>
        <n v="11836152"/>
        <n v="12038500"/>
        <n v="91565943"/>
        <n v="91565945"/>
        <n v="91551845"/>
        <n v="91565949"/>
        <n v="91573130"/>
        <n v="91573131"/>
        <n v="12809532"/>
        <n v="12895313"/>
        <n v="91574954"/>
        <n v="91574960"/>
        <n v="91574963"/>
        <n v="91574965"/>
        <n v="13146531"/>
        <n v="13151696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72287"/>
        <n v="6529449"/>
        <n v="5623760"/>
        <n v="91573327"/>
        <n v="13085659"/>
        <n v="12829886"/>
        <n v="13149387"/>
        <m/>
        <n v="12373981"/>
        <n v="10842514"/>
        <n v="10815258"/>
        <n v="9333145"/>
        <n v="9298539"/>
        <n v="91399437"/>
        <n v="12011132"/>
        <n v="12542512"/>
        <n v="9415350"/>
        <n v="12541739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asrtum.ent.domovyata"/>
        <s v="com.esprit.rpg.cntrctfft"/>
        <s v="com.king.candycrushsaga"/>
        <s v="ru.banki.banki"/>
        <s v="ru.aliexpress.buyer"/>
        <s v="com.uma.musicvk"/>
        <s v="com.edadeal.android"/>
        <s v="ru.kinopoisk"/>
        <s v="ru.mobstudio.andgalaxy"/>
        <s v="com.esprit.rpg.lttlefirykng"/>
        <s v="com.reefgames.fabletown"/>
        <s v="com.vuclip.viu"/>
        <s v="com.netease.newspike"/>
        <s v="net.peakgames.Yuzbir"/>
        <s v="robot.zaimer.ru"/>
        <s v="com.game.friends.ru"/>
        <s v="com.salaryse.android"/>
        <s v="com.nagwa.classes"/>
        <s v="com.oakever.meowdoku"/>
        <s v="sports.caliente.mx.calientedeportes"/>
        <s v="com.mexcpro.client"/>
        <s v="shorts.drama.video"/>
        <s v="ru.mail.cloud"/>
        <s v="com.krom.android"/>
        <s v="com.kwai.bulldog"/>
        <s v="com.vitastudio.mahjong"/>
        <s v="astrum.ent.m2alyona"/>
        <s v="ru.yandex.music"/>
        <s v="com.intellihealth.truemeds"/>
        <s v="com.yandex.bank"/>
        <s v="ru.ozon.app.android"/>
        <s v="com.conquian.parallax"/>
        <s v="com.appteka.lapy"/>
        <s v="ru.yandex.yandexnavi"/>
        <s v="ru.hoff.app"/>
        <m/>
        <s v="com.reels.cash.video.app"/>
        <s v="com.kubi.kucoin"/>
        <s v="com.gloriajeans.mobile"/>
        <s v="com.transferwise.android"/>
        <s v="ru.rt.video.app.mobile"/>
        <s v="com.notissimus.allinstruments.android"/>
        <s v="otello.dgis.ru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FR"/>
        <s v="VN"/>
        <s v="TR"/>
        <s v="ID"/>
        <s v="IN"/>
        <s v="MY"/>
        <s v="US"/>
        <s v="EG"/>
        <s v="MX"/>
        <s v="PH"/>
        <s v="KZ"/>
        <s v="KG"/>
        <s v="UZ"/>
        <s v="AM"/>
        <m/>
      </sharedItems>
    </cacheField>
    <cacheField name="平台" numFmtId="0">
      <sharedItems containsBlank="1">
        <s v="Bigo"/>
        <s v="MTG"/>
        <s v="Eagllwin"/>
        <s v="Mediago"/>
        <s v="Kwai"/>
        <s v="TaurusX"/>
        <m/>
      </sharedItems>
    </cacheField>
    <cacheField name="平台转化数量" numFmtId="0">
      <sharedItems containsBlank="1" containsString="0" containsNumber="1">
        <n v="46"/>
        <n v="400"/>
        <n v="58"/>
        <n v="219"/>
        <n v="614"/>
        <n v="39"/>
        <n v="247"/>
        <n v="47"/>
        <n v="8"/>
        <n v="71"/>
        <n v="1"/>
        <n v="124"/>
        <n v="804"/>
        <n v="43"/>
        <n v="1000"/>
        <n v="166"/>
        <n v="100"/>
        <n v="162"/>
        <n v="35"/>
        <n v="239"/>
        <n v="2"/>
        <n v="0"/>
        <n v="1500"/>
        <n v="182"/>
        <n v="977"/>
        <n v="6"/>
        <n v="17"/>
        <n v="23"/>
        <n v="18"/>
        <n v="164"/>
        <n v="1544"/>
        <n v="38"/>
        <n v="190"/>
        <n v="150"/>
        <n v="370"/>
        <n v="450"/>
        <n v="101"/>
        <n v="33"/>
        <n v="3"/>
        <n v="50"/>
        <n v="722"/>
        <n v="9"/>
        <n v="122"/>
        <n v="75"/>
        <n v="19"/>
        <n v="11"/>
        <n v="90"/>
        <n v="12"/>
        <n v="80"/>
        <n v="66"/>
        <n v="93"/>
        <n v="4"/>
        <n v="76"/>
        <n v="384"/>
        <n v="199"/>
        <n v="3622"/>
        <n v="125"/>
        <n v="30"/>
        <n v="88"/>
        <n v="126"/>
        <n v="160"/>
        <n v="1300"/>
        <n v="42"/>
        <n v="149"/>
        <n v="128"/>
        <n v="14"/>
        <n v="200"/>
        <n v="26"/>
        <n v="13"/>
        <n v="391"/>
        <n v="45"/>
        <n v="70"/>
        <n v="656"/>
        <n v="22"/>
        <n v="86"/>
        <n v="235"/>
        <n v="156"/>
        <m/>
        <n v="69"/>
        <n v="53"/>
        <n v="197"/>
        <n v="596"/>
        <n v="52"/>
        <n v="84"/>
        <n v="781"/>
        <n v="29"/>
        <n v="198"/>
        <n v="131"/>
        <n v="7"/>
        <n v="339"/>
        <n v="1501"/>
        <n v="677"/>
        <n v="32"/>
        <n v="10"/>
        <n v="163"/>
        <n v="1372"/>
        <n v="28"/>
        <n v="292"/>
        <n v="434"/>
        <n v="103"/>
        <n v="351"/>
        <n v="179"/>
        <n v="1001"/>
        <n v="660"/>
        <n v="477"/>
        <n v="21"/>
        <n v="31"/>
        <n v="5"/>
        <n v="20"/>
        <n v="92"/>
        <n v="185"/>
        <n v="62"/>
        <n v="41"/>
        <n v="297"/>
        <n v="196"/>
        <n v="3259"/>
        <n v="104"/>
        <n v="148"/>
        <n v="57"/>
        <n v="138"/>
        <n v="106"/>
        <n v="344"/>
        <n v="83"/>
        <n v="559"/>
        <n v="27"/>
        <n v="178"/>
        <n v="89"/>
        <n v="36"/>
        <n v="349"/>
        <n v="174"/>
        <n v="618"/>
        <n v="54"/>
        <n v="225"/>
        <n v="37"/>
        <n v="74"/>
        <n v="140"/>
        <n v="661"/>
        <n v="517"/>
        <n v="1321"/>
        <n v="77"/>
        <n v="371"/>
        <n v="427"/>
        <n v="307"/>
        <n v="212"/>
        <n v="763"/>
        <n v="480"/>
        <n v="56"/>
        <n v="49"/>
        <n v="82"/>
        <n v="55"/>
        <n v="85"/>
        <n v="333"/>
        <n v="3219"/>
        <n v="157"/>
        <n v="48"/>
        <n v="121"/>
        <n v="51"/>
        <n v="117"/>
        <n v="263"/>
        <n v="350"/>
        <n v="44"/>
        <n v="624"/>
        <n v="123"/>
        <n v="151"/>
        <n v="462"/>
        <n v="184"/>
        <n v="690"/>
        <n v="195"/>
        <n v="91"/>
        <n v="105"/>
        <n v="2000"/>
        <n v="108"/>
        <n v="500"/>
        <n v="119"/>
        <n v="1622"/>
        <n v="15"/>
        <n v="65"/>
        <n v="78"/>
        <n v="994"/>
        <n v="1003"/>
        <n v="454"/>
        <n v="87"/>
        <n v="383"/>
        <n v="3441"/>
        <n v="136"/>
        <n v="323"/>
        <n v="334"/>
        <n v="81"/>
        <n v="633"/>
        <n v="34"/>
        <n v="176"/>
        <n v="68"/>
        <n v="206"/>
        <n v="502"/>
        <n v="224"/>
        <n v="663"/>
        <n v="25"/>
        <n v="194"/>
        <n v="102"/>
        <n v="2001"/>
        <n v="111"/>
        <n v="274"/>
        <n v="98"/>
        <n v="1660"/>
        <n v="40"/>
        <n v="381"/>
        <n v="256"/>
        <n v="97"/>
        <n v="16"/>
        <n v="619"/>
        <n v="461"/>
        <n v="107"/>
        <n v="385"/>
        <n v="3501"/>
        <n v="154"/>
        <n v="96"/>
        <n v="1186"/>
        <n v="298"/>
        <n v="673"/>
        <n v="202"/>
        <n v="155"/>
        <n v="24"/>
        <n v="251"/>
        <n v="612"/>
        <n v="242"/>
        <n v="627"/>
        <n v="187"/>
        <n v="60"/>
        <n v="112"/>
        <n v="3000"/>
        <n v="220"/>
        <n v="260"/>
        <n v="1517"/>
        <n v="189"/>
        <n v="382"/>
        <n v="451"/>
        <n v="94"/>
        <n v="311"/>
        <n v="791"/>
        <n v="476"/>
        <n v="379"/>
        <n v="2784"/>
        <n v="172"/>
        <n v="301"/>
        <n v="407"/>
        <n v="72"/>
        <n v="650"/>
        <n v="341"/>
        <n v="0.254"/>
        <n v="79"/>
        <n v="257"/>
        <n v="460"/>
        <n v="63"/>
        <n v="744"/>
        <n v="186"/>
        <n v="64"/>
        <n v="2932"/>
        <n v="1597"/>
        <n v="360"/>
        <n v="437"/>
        <n v="969"/>
        <n v="957"/>
        <n v="73"/>
        <n v="145"/>
        <n v="386"/>
        <n v="2558"/>
        <n v="118"/>
        <n v="319"/>
        <n v="635"/>
        <n v="358"/>
        <n v="305"/>
        <n v="484"/>
        <n v="210"/>
        <n v="900"/>
        <n v="99"/>
        <n v="3001"/>
        <n v="127"/>
        <n v="1656"/>
        <n v="446"/>
        <n v="1089"/>
        <n v="459"/>
        <n v="170"/>
        <n v="3158"/>
        <n v="192"/>
        <n v="363"/>
        <n v="648"/>
        <n v="233"/>
        <n v="171"/>
        <n v="264"/>
        <n v="133"/>
        <n v="1222"/>
        <n v="223"/>
        <n v="501"/>
        <n v="1659"/>
        <n v="340"/>
        <n v="444"/>
        <n v="397"/>
        <n v="1100"/>
        <n v="191"/>
        <n v="3781"/>
        <n v="361"/>
        <n v="440"/>
        <n v="643"/>
        <n v="250"/>
        <n v="221"/>
        <n v="290"/>
        <n v="1146"/>
        <n v="1009"/>
        <n v="159"/>
        <n v="1444"/>
        <n v="329"/>
        <n v="447"/>
        <n v="393"/>
        <n v="1034"/>
        <n v="470"/>
        <n v="3632"/>
        <n v="471"/>
        <n v="95"/>
        <n v="616"/>
        <n v="201"/>
        <n v="527"/>
        <n v="115"/>
        <n v="1064"/>
        <n v="990"/>
        <n v="1380"/>
        <n v="207"/>
        <n v="306"/>
        <n v="452"/>
        <n v="0.01"/>
        <n v="987"/>
        <n v="469"/>
        <n v="59"/>
        <n v="144"/>
        <n v="193"/>
        <n v="4087"/>
        <n v="303"/>
        <n v="586"/>
        <n v="110"/>
      </sharedItems>
    </cacheField>
    <cacheField name="CPI平台成本" numFmtId="0">
      <sharedItems containsBlank="1" containsString="0" containsNumber="1">
        <n v="0.4434"/>
        <n v="0.15"/>
        <n v="0.23"/>
        <n v="0.705"/>
        <n v="0.249"/>
        <n v="0.4008"/>
        <n v="0.251"/>
        <n v="0.3"/>
        <n v="0.2"/>
        <n v="0.35"/>
        <n v="1.4383"/>
        <n v="0.304"/>
        <n v="0.14"/>
        <n v="0.64"/>
        <n v="0.134"/>
        <n v="0.121"/>
        <n v="0.484"/>
        <n v="0.25"/>
        <n v="0.13"/>
        <n v="0.45"/>
        <n v="0.6"/>
        <n v="0"/>
        <n v="0.101"/>
        <n v="0.06"/>
        <n v="0.27"/>
        <n v="1"/>
        <n v="2.18"/>
        <n v="2.0725"/>
        <n v="0.985"/>
        <n v="0.805"/>
        <n v="0.255"/>
        <n v="0.024"/>
        <n v="0.776"/>
        <n v="0.194"/>
        <n v="0.28"/>
        <n v="0.102"/>
        <n v="0.308"/>
        <n v="0.301"/>
        <n v="0.04"/>
        <n v="0.037"/>
        <n v="0.533"/>
        <n v="0.195"/>
        <n v="0.031"/>
        <n v="0.02"/>
        <n v="11.4"/>
        <n v="0.296"/>
        <n v="5.7"/>
        <n v="0.19"/>
        <n v="0.749"/>
        <n v="0.159"/>
        <n v="0.155"/>
        <n v="0.723"/>
        <n v="0.219"/>
        <n v="0.8"/>
        <n v="0.4"/>
        <n v="0.1"/>
        <n v="0.22"/>
        <n v="0.5"/>
        <n v="3.66"/>
        <n v="0.11"/>
        <n v="1.84"/>
        <n v="0.26"/>
        <n v="1.614"/>
        <n v="0.47"/>
        <n v="0.17"/>
        <n v="0.111"/>
        <n v="0.42"/>
        <n v="0.09"/>
        <n v="0.12"/>
        <n v="31.5"/>
        <n v="0.741"/>
        <n v="0.167"/>
        <n v="8.69"/>
        <n v="0.123"/>
        <n v="0.829"/>
        <n v="0.568"/>
        <n v="0.38"/>
        <n v="0.16"/>
        <n v="0.18"/>
        <n v="0.368917682926829"/>
        <n v="0.331"/>
        <n v="0.686"/>
        <n v="12.36"/>
        <n v="0.214"/>
        <m/>
        <n v="0.2655"/>
        <n v="0.375"/>
        <n v="0.271"/>
        <n v="0.307"/>
        <n v="0.136"/>
        <n v="0.483"/>
        <n v="0.77"/>
        <n v="1.008"/>
        <n v="0.635"/>
        <n v="0.843"/>
        <n v="0.253"/>
        <n v="0.025"/>
        <n v="0.673"/>
        <n v="0.31"/>
        <n v="0.305"/>
        <n v="2.19"/>
        <n v="18.14"/>
        <n v="0.299"/>
        <n v="0.747"/>
        <n v="0.153"/>
        <n v="0.73"/>
        <n v="0.138"/>
        <n v="0.396"/>
        <n v="2.9"/>
        <n v="0.81"/>
        <n v="1.61"/>
        <n v="0.46"/>
        <n v="0.112"/>
        <n v="2.72"/>
        <n v="0.571"/>
        <n v="9.204"/>
        <n v="0.655"/>
        <n v="0.567"/>
        <n v="0.41701252236136"/>
        <n v="0.254"/>
        <n v="0.363"/>
        <n v="0.282"/>
        <n v="6.22"/>
        <n v="0.265"/>
        <n v="0.3155"/>
        <n v="0.176"/>
        <n v="0.711"/>
        <n v="0.3524"/>
        <n v="0.3081"/>
        <n v="0.141"/>
        <n v="0.137"/>
        <n v="0.487"/>
        <n v="0.32"/>
        <n v="0.67"/>
        <n v="0.999"/>
        <n v="0.864"/>
        <n v="0.815"/>
        <n v="0.021"/>
        <n v="0.733"/>
        <n v="0.198"/>
        <n v="0.29"/>
        <n v="0.104"/>
        <n v="0.306"/>
        <n v="0.03"/>
        <n v="2.68"/>
        <n v="0.197"/>
        <n v="0.298"/>
        <n v="0.07"/>
        <n v="0.744"/>
        <n v="0.169"/>
        <n v="0.152"/>
        <n v="0.86"/>
        <n v="3.76"/>
        <n v="2.479"/>
        <n v="4.15"/>
        <n v="1.011"/>
        <n v="0.572"/>
        <n v="0.369599358974359"/>
        <n v="0.283"/>
        <n v="0.591"/>
        <n v="0.264"/>
        <n v="0.3134"/>
        <n v="0.177"/>
        <n v="0.701"/>
        <n v="0.3263"/>
        <n v="0.49"/>
        <n v="0.103"/>
        <n v="0.481"/>
        <n v="1.861"/>
        <n v="0.777"/>
        <n v="0.72"/>
        <n v="0.023"/>
        <n v="0.52"/>
        <n v="3.01"/>
        <n v="0.203"/>
        <n v="0.295"/>
        <n v="0.08"/>
        <n v="0.736"/>
        <n v="0.218"/>
        <n v="0.154"/>
        <n v="0.699"/>
        <n v="5.055"/>
        <n v="2.195"/>
        <n v="0.37"/>
        <n v="2.5"/>
        <n v="2.89"/>
        <n v="0.57"/>
        <n v="0.362685624012638"/>
        <n v="0.288"/>
        <n v="0.448"/>
        <n v="0.286"/>
        <n v="0.4782"/>
        <n v="0.175"/>
        <n v="0.715"/>
        <n v="0.2124"/>
        <n v="0.412"/>
        <n v="0.311"/>
        <n v="0.44"/>
        <n v="0.48"/>
        <n v="0.402"/>
        <n v="0.494"/>
        <n v="0.636"/>
        <n v="0.619"/>
        <n v="0.035"/>
        <n v="2.03"/>
        <n v="0.65"/>
        <n v="0.343"/>
        <n v="0.763"/>
        <n v="0.183"/>
        <n v="2.553"/>
        <n v="0.555"/>
        <n v="0.368276374442793"/>
        <n v="0.303"/>
        <n v="0.148"/>
        <n v="0.519"/>
        <n v="0.326"/>
        <n v="0.4215"/>
        <n v="0.174"/>
        <n v="0.708"/>
        <n v="0.3296"/>
        <n v="0.302"/>
        <n v="0.142"/>
        <n v="0.107"/>
        <n v="0.33"/>
        <n v="0.55"/>
        <n v="1.12"/>
        <n v="0.252"/>
        <n v="0.022"/>
        <n v="0.587"/>
        <n v="0.196"/>
        <n v="0.309"/>
        <n v="0.53"/>
        <n v="4.78"/>
        <n v="0.712"/>
        <n v="0.192"/>
        <n v="0.786"/>
        <n v="2.801"/>
        <n v="0.39"/>
        <n v="0.887"/>
        <n v="0.569"/>
        <n v="0.370446153846154"/>
        <n v="0.098"/>
        <n v="0.392"/>
        <n v="0.3206"/>
        <n v="0.707"/>
        <n v="0.3718"/>
        <n v="1.032"/>
        <n v="0.66"/>
        <n v="0.63"/>
        <n v="0.874"/>
        <n v="1.926"/>
        <n v="0.966"/>
        <n v="0.691"/>
        <n v="0.75"/>
        <n v="0.76"/>
        <n v="2.534"/>
        <n v="0.36"/>
        <n v="0.109"/>
        <n v="0.21"/>
        <n v="0.375322834645669"/>
        <n v="0.335"/>
        <n v="0.114"/>
        <n v="0.3878"/>
        <n v="0.706"/>
        <n v="0.6652"/>
        <n v="0.661"/>
        <n v="0.43"/>
        <n v="0.106"/>
        <n v="0.34"/>
        <n v="0.58"/>
        <n v="1.545"/>
        <n v="0.823"/>
        <n v="1.06"/>
        <n v="0.186"/>
        <n v="0.59"/>
        <n v="0.525"/>
        <n v="5.72"/>
        <n v="0.713"/>
        <n v="0.274"/>
        <n v="0.866"/>
        <n v="0.277"/>
        <n v="2.09"/>
        <n v="0.113"/>
        <n v="0.606"/>
        <n v="0.368518518518519"/>
        <n v="0.272"/>
        <n v="0.248"/>
        <n v="0.3251"/>
        <n v="0.3989"/>
        <n v="0.893"/>
        <n v="0.482"/>
        <n v="1.51"/>
        <n v="0.584"/>
        <n v="0.863"/>
        <n v="1.047"/>
        <n v="0.71"/>
        <n v="0.234"/>
        <n v="0.876"/>
        <n v="1.941"/>
        <n v="0.115"/>
        <n v="1.068"/>
        <n v="0.370575427682737"/>
        <n v="0.312"/>
        <n v="0.485"/>
        <n v="0.231"/>
        <n v="0.3278"/>
        <n v="0.173"/>
        <n v="0.7"/>
        <n v="0.321"/>
        <n v="0.607"/>
        <n v="1.557"/>
        <n v="19.71"/>
        <n v="0.182"/>
        <n v="0.678"/>
        <n v="0.24"/>
        <n v="0.038"/>
        <n v="0.268"/>
        <n v="0.217"/>
        <n v="0.849"/>
        <n v="1.45"/>
        <n v="2.719"/>
        <n v="0.117"/>
        <n v="1.096"/>
        <n v="0.391672077922078"/>
        <n v="0.504"/>
        <n v="0.428"/>
        <n v="0.3462"/>
        <n v="1.828"/>
        <n v="0.247"/>
        <n v="1.83"/>
        <n v="15.99"/>
        <n v="1.116"/>
        <n v="0.729"/>
        <n v="0.659"/>
        <n v="0.193"/>
        <n v="0.036"/>
        <n v="0.269"/>
        <n v="0.241"/>
        <n v="0.801"/>
        <n v="0.224"/>
        <n v="1.63"/>
        <n v="2.895"/>
        <n v="0.125"/>
        <n v="0.998"/>
        <n v="0.573"/>
        <n v="0.401894197952218"/>
        <n v="0.438"/>
      </sharedItems>
    </cacheField>
    <cacheField name="花费" numFmtId="0">
      <sharedItems containsBlank="1" containsString="0" containsNumber="1">
        <n v="20.3955"/>
        <n v="60"/>
        <n v="4.14"/>
        <n v="154.49"/>
        <n v="153.15"/>
        <n v="15.6306"/>
        <n v="61.9"/>
        <n v="14.1"/>
        <n v="1.6"/>
        <n v="24.85"/>
        <n v="1.4383"/>
        <n v="37.65"/>
        <n v="112.84"/>
        <n v="27.49"/>
        <n v="133.985"/>
        <n v="20.1513"/>
        <n v="48.408"/>
        <n v="40.5"/>
        <n v="7.04"/>
        <n v="1.04"/>
        <n v="106.81"/>
        <n v="1.2"/>
        <n v="0"/>
        <n v="0.3"/>
        <n v="0.0007"/>
        <n v="375"/>
        <n v="18.38"/>
        <n v="58.62"/>
        <n v="17"/>
        <n v="50.1323"/>
        <n v="0.53"/>
        <n v="0.49"/>
        <n v="16.58"/>
        <n v="0.02"/>
        <n v="1.969"/>
        <n v="132.005"/>
        <n v="393.439"/>
        <n v="0.92"/>
        <n v="147.433"/>
        <n v="29.142"/>
        <n v="104.31"/>
        <n v="46.02"/>
        <n v="31.1"/>
        <n v="4.29"/>
        <n v="30.1"/>
        <n v="0.32"/>
        <n v="0.11"/>
        <n v="3.2"/>
        <n v="9.12"/>
        <n v="6.29"/>
        <n v="0.0003"/>
        <n v="9.735"/>
        <n v="0.3767"/>
        <n v="6.717"/>
        <n v="20"/>
        <n v="2.47"/>
        <n v="22.8"/>
        <n v="213.57"/>
        <n v="51.31"/>
        <n v="4.46"/>
        <n v="91.39"/>
        <n v="5.243"/>
        <n v="11.62"/>
        <n v="25.3031"/>
        <n v="0.6562"/>
        <n v="6.65"/>
        <n v="8.8"/>
        <n v="36"/>
        <n v="0.1"/>
        <n v="2.64"/>
        <n v="9.9"/>
        <n v="46.5"/>
        <n v="10.98"/>
        <n v="0.74"/>
        <n v="4"/>
        <n v="1.84"/>
        <n v="0.4"/>
        <n v="19.74"/>
        <n v="6.455"/>
        <n v="180.97"/>
        <n v="34.3"/>
        <n v="401.78"/>
        <n v="12.5"/>
        <n v="4.5"/>
        <n v="12.32"/>
        <n v="16.38"/>
        <n v="24"/>
        <n v="546"/>
        <n v="0.27"/>
        <n v="16.8"/>
        <n v="1.26"/>
        <n v="17.88"/>
        <n v="17.92"/>
        <n v="7.5"/>
        <n v="0.2"/>
        <n v="31.5"/>
        <n v="2.88"/>
        <n v="7.27"/>
        <n v="9.51"/>
        <n v="4.34"/>
        <n v="10.3718"/>
        <n v="0.167"/>
        <n v="3.64"/>
        <n v="69.52"/>
        <n v="12"/>
        <n v="12.3"/>
        <n v="10.7765"/>
        <n v="221.974"/>
        <n v="37.5"/>
        <n v="9"/>
        <n v="4.18"/>
        <n v="0.6"/>
        <n v="28"/>
        <n v="0.56"/>
        <n v="0.36"/>
        <n v="242.01"/>
        <n v="7.2836"/>
        <n v="0.1985"/>
        <n v="58.966"/>
        <n v="58.4942"/>
        <n v="24.72"/>
        <n v="33.4405"/>
        <m/>
        <n v="18.3198"/>
        <n v="9.554"/>
        <n v="138.95"/>
        <n v="148.65"/>
        <n v="19.5022"/>
        <n v="59.975"/>
        <n v="15.9"/>
        <n v="24.15"/>
        <n v="2.1671"/>
        <n v="25.77"/>
        <n v="109.55"/>
        <n v="11.6"/>
        <n v="136.015"/>
        <n v="20.0089"/>
        <n v="48.288"/>
        <n v="32.75"/>
        <n v="4.97"/>
        <n v="0.91"/>
        <n v="101.2"/>
        <n v="1.8"/>
        <n v="0.0013"/>
        <n v="375.25"/>
        <n v="12.735"/>
        <n v="40.62"/>
        <n v="0.77"/>
        <n v="32"/>
        <n v="50.3765"/>
        <n v="0.28"/>
        <n v="2.3"/>
        <n v="0.16"/>
        <n v="5.077"/>
        <n v="137.461"/>
        <n v="347.683"/>
        <n v="0.688"/>
        <n v="127.893"/>
        <n v="30.006"/>
        <n v="89.15"/>
        <n v="44.365"/>
        <n v="31.45"/>
        <n v="45.63"/>
        <n v="0.24"/>
        <n v="0.08"/>
        <n v="2"/>
        <n v="13.88"/>
        <n v="2.19"/>
        <n v="12.87"/>
        <n v="0.2515"/>
        <n v="5.526"/>
        <n v="20.02"/>
        <n v="0.71"/>
        <n v="18.14"/>
        <n v="197.475"/>
        <n v="67.74"/>
        <n v="4.81"/>
        <n v="74.7"/>
        <n v="4.7301"/>
        <n v="11.63"/>
        <n v="22.6254"/>
        <n v="0.6889"/>
        <n v="3.5"/>
        <n v="16"/>
        <n v="36.45"/>
        <n v="2.42"/>
        <n v="46.25"/>
        <n v="9.3"/>
        <n v="1.64"/>
        <n v="50"/>
        <n v="0.03"/>
        <n v="0.81"/>
        <n v="1.06"/>
        <n v="0.39"/>
        <n v="4.27"/>
        <n v="1.61"/>
        <n v="137.2"/>
        <n v="34.54"/>
        <n v="364.8"/>
        <n v="10.4"/>
        <n v="2.7"/>
        <n v="6.3"/>
        <n v="19.24"/>
        <n v="22.5"/>
        <n v="0.8"/>
        <n v="0.18"/>
        <n v="0.14"/>
        <n v="16.56"/>
        <n v="14.84"/>
        <n v="6.9"/>
        <n v="8.56"/>
        <n v="10.86"/>
        <n v="3.53"/>
        <n v="6.39"/>
        <n v="5.43"/>
        <n v="2.6"/>
        <n v="3.9988"/>
        <n v="9.204"/>
        <n v="210"/>
        <n v="67.85"/>
        <n v="11.1359"/>
        <n v="221.872"/>
        <n v="35.5"/>
        <n v="10"/>
        <n v="6.46"/>
        <n v="33.2"/>
        <n v="0.7"/>
        <n v="233.11"/>
        <n v="6.8555"/>
        <n v="0.1527"/>
        <n v="31.191"/>
        <n v="50.2364"/>
        <n v="6.22"/>
        <n v="23.5879"/>
        <n v="11.3569"/>
        <n v="52.35"/>
        <n v="10.914"/>
        <n v="123.69"/>
        <n v="154.075"/>
        <n v="15.1547"/>
        <n v="56.425"/>
        <n v="11.1"/>
        <n v="25.9"/>
        <n v="5.8534"/>
        <n v="42.69"/>
        <n v="92.918"/>
        <n v="9.95"/>
        <n v="136.952"/>
        <n v="20.0969"/>
        <n v="48.672"/>
        <n v="30.5"/>
        <n v="7.29"/>
        <n v="1.17"/>
        <n v="42.03"/>
        <n v="0.0006"/>
        <n v="9.36"/>
        <n v="31.02"/>
        <n v="0.67"/>
        <n v="49.9723"/>
        <n v="2.593"/>
        <n v="101.816"/>
        <n v="335.274"/>
        <n v="1.63"/>
        <n v="139.19"/>
        <n v="29.646"/>
        <n v="107.42"/>
        <n v="44.275"/>
        <n v="31.85"/>
        <n v="39.91"/>
        <n v="2.4"/>
        <n v="14.91"/>
        <n v="2.68"/>
        <n v="14.005"/>
        <n v="0.1746"/>
        <n v="6.474"/>
        <n v="0.99"/>
        <n v="227.155"/>
        <n v="34.84"/>
        <n v="3.76"/>
        <n v="41.64"/>
        <n v="3.206"/>
        <n v="11.42"/>
        <n v="24.9331"/>
        <n v="0.4371"/>
        <n v="3.85"/>
        <n v="8"/>
        <n v="17.15"/>
        <n v="2.2"/>
        <n v="20.5"/>
        <n v="8.25"/>
        <n v="3.4"/>
        <n v="11.28"/>
        <n v="14.875"/>
        <n v="157.59"/>
        <n v="29.48"/>
        <n v="361.05"/>
        <n v="15.7"/>
        <n v="2.85"/>
        <n v="6.72"/>
        <n v="15.73"/>
        <n v="20.4"/>
        <n v="14.04"/>
        <n v="9.8"/>
        <n v="7.2"/>
        <n v="5.72"/>
        <n v="20.74"/>
        <n v="0.23"/>
        <n v="0.17"/>
        <n v="0.13"/>
        <n v="0.06"/>
        <n v="65.39"/>
        <n v="8.0892"/>
        <n v="200.026"/>
        <n v="22"/>
        <n v="8.4"/>
        <n v="4.56"/>
        <n v="0.48"/>
        <n v="230.63"/>
        <n v="11.0485"/>
        <n v="0.1227"/>
        <n v="72.708"/>
        <n v="51.7491"/>
        <n v="6.8956"/>
        <n v="13.294"/>
        <n v="105.91"/>
        <n v="114.95"/>
        <n v="16.3135"/>
        <n v="45.825"/>
        <n v="11.7"/>
        <n v="29.05"/>
        <n v="2.941"/>
        <n v="13.77"/>
        <n v="96.992"/>
        <n v="10.5"/>
        <n v="138.337"/>
        <n v="20.0097"/>
        <n v="48.12"/>
        <n v="22.75"/>
        <n v="7.38"/>
        <n v="0.78"/>
        <n v="30.91"/>
        <n v="500"/>
        <n v="10.925"/>
        <n v="30"/>
        <n v="11"/>
        <n v="50.2337"/>
        <n v="1.554"/>
        <n v="85.636"/>
        <n v="410.469"/>
        <n v="0.65"/>
        <n v="157.514"/>
        <n v="29.7"/>
        <n v="94.84"/>
        <n v="38.72"/>
        <n v="52"/>
        <n v="5.29"/>
        <n v="4.2"/>
        <n v="0.04"/>
        <n v="12.18"/>
        <n v="3.01"/>
        <n v="0.0001"/>
        <n v="10.15"/>
        <n v="0.2244"/>
        <n v="2.376"/>
        <n v="19.88"/>
        <n v="0.01"/>
        <n v="0.21"/>
        <n v="296.315"/>
        <n v="35.05"/>
        <n v="4.04"/>
        <n v="34.61"/>
        <n v="3.269"/>
        <n v="10.64"/>
        <n v="24.0717"/>
        <n v="0.6993"/>
        <n v="5.25"/>
        <n v="3.24"/>
        <n v="11.2"/>
        <n v="12.6"/>
        <n v="14"/>
        <n v="7.05"/>
        <n v="3.48"/>
        <n v="10.11"/>
        <n v="2.195"/>
        <n v="143.62"/>
        <n v="31.57"/>
        <n v="385.17"/>
        <n v="13.8"/>
        <n v="3.9"/>
        <n v="6.16"/>
        <n v="15.86"/>
        <n v="420"/>
        <n v="17.2"/>
        <n v="0.84"/>
        <n v="16.32"/>
        <n v="2.5"/>
        <n v="2.89"/>
        <n v="63.47"/>
        <n v="6.3471"/>
        <n v="190.484"/>
        <n v="27.5"/>
        <n v="6.2"/>
        <n v="5.7"/>
        <n v="32.4"/>
        <n v="229.58"/>
        <n v="9.8068"/>
        <n v="0.1003"/>
        <n v="47.533"/>
        <n v="50.263"/>
        <n v="1.05"/>
        <n v="4.3037"/>
        <n v="11.866"/>
        <n v="147.21"/>
        <n v="125.225"/>
        <n v="7.4351"/>
        <n v="56.2"/>
        <n v="2.058"/>
        <n v="36.96"/>
        <n v="93.59"/>
        <n v="11.12"/>
        <n v="136.255"/>
        <n v="20.0463"/>
        <n v="47.976"/>
        <n v="25.5"/>
        <n v="7.56"/>
        <n v="27.62"/>
        <n v="500.25"/>
        <n v="11.205"/>
        <n v="16.44"/>
        <n v="0.83"/>
        <n v="33"/>
        <n v="20.099"/>
        <n v="1.482"/>
        <n v="62.345"/>
        <n v="422.462"/>
        <n v="117.638"/>
        <n v="29.682"/>
        <n v="115.07"/>
        <n v="46.27"/>
        <n v="30.7"/>
        <n v="33.28"/>
        <n v="29.1"/>
        <n v="7.55"/>
        <n v="14.13"/>
        <n v="12.17"/>
        <n v="4.06"/>
        <n v="8.98"/>
        <n v="0.0954"/>
        <n v="1.299"/>
        <n v="0.45"/>
        <n v="185.165"/>
        <n v="17.25"/>
        <n v="3.15"/>
        <n v="3.7707"/>
        <n v="11.5"/>
        <n v="27.462"/>
        <n v="0.5481"/>
        <n v="11.9"/>
        <n v="18.4"/>
        <n v="14.7"/>
        <n v="1.1"/>
        <n v="4.35"/>
        <n v="4.28"/>
        <n v="0.42"/>
        <n v="2.553"/>
        <n v="146.08"/>
        <n v="30.51"/>
        <n v="392.42"/>
        <n v="15.4"/>
        <n v="0.75"/>
        <n v="4.48"/>
        <n v="8.06"/>
        <n v="23.1"/>
        <n v="0.09"/>
        <n v="18.8"/>
        <n v="11.52"/>
        <n v="2.66"/>
        <n v="166.04"/>
        <n v="65.38"/>
        <n v="12.331"/>
        <n v="5.546"/>
        <n v="168.931"/>
        <n v="6"/>
        <n v="247.85"/>
        <n v="6.6556"/>
        <n v="0.1483"/>
        <n v="104.871"/>
        <n v="50.5272"/>
        <n v="3.6"/>
        <n v="5.9005"/>
        <n v="9.928"/>
        <n v="177.73"/>
        <n v="152.675"/>
        <n v="8.8988"/>
        <n v="60.75"/>
        <n v="37.45"/>
        <n v="2.7428"/>
        <n v="55.05"/>
        <n v="88.886"/>
        <n v="11.38"/>
        <n v="136.207"/>
        <n v="19.9777"/>
        <n v="48.048"/>
        <n v="15"/>
        <n v="7.49"/>
        <n v="1.56"/>
        <n v="37.47"/>
        <n v="750"/>
        <n v="22.24"/>
        <n v="15.6"/>
        <n v="0.55"/>
        <n v="20.1664"/>
        <n v="2.125"/>
        <n v="100.253"/>
        <n v="382.717"/>
        <n v="0.836"/>
        <n v="110.894"/>
        <n v="29.43"/>
        <n v="116.17"/>
        <n v="45.74"/>
        <n v="29"/>
        <n v="40.43"/>
        <n v="28.2"/>
        <n v="10.7"/>
        <n v="7.98"/>
        <n v="0.12"/>
        <n v="0.22"/>
        <n v="1"/>
        <n v="14.22"/>
        <n v="4.78"/>
        <n v="9.69"/>
        <n v="0.2555"/>
        <n v="3.294"/>
        <n v="235.65"/>
        <n v="51.02"/>
        <n v="3.91"/>
        <n v="46.29"/>
        <n v="5.946"/>
        <n v="29.874"/>
        <n v="2.4023"/>
        <n v="11.55"/>
        <n v="12.24"/>
        <n v="19.2"/>
        <n v="13.65"/>
        <n v="1.76"/>
        <n v="5.75"/>
        <n v="49"/>
        <n v="0.37"/>
        <n v="5.601"/>
        <n v="147.39"/>
        <n v="28.91"/>
        <n v="309.63"/>
        <n v="3.75"/>
        <n v="14.56"/>
        <n v="15.2"/>
        <n v="5.74"/>
        <n v="209.995"/>
        <n v="67.48"/>
        <n v="8.8684"/>
        <n v="231.514"/>
        <n v="3.42"/>
        <n v="28.8"/>
        <n v="240.79"/>
        <n v="3.2999"/>
        <n v="0.0984"/>
        <n v="133.515"/>
        <n v="51.4993"/>
        <n v="5.4499"/>
        <n v="13.838"/>
        <n v="181.79"/>
        <n v="114.65"/>
        <n v="10.4117"/>
        <n v="50.225"/>
        <n v="18.9"/>
        <n v="29.75"/>
        <n v="2.0637"/>
        <n v="49.89"/>
        <n v="104.888"/>
        <n v="13.81"/>
        <n v="137.087"/>
        <n v="19.9416"/>
        <n v="48.312"/>
        <n v="20.25"/>
        <n v="10.76"/>
        <n v="35.32"/>
        <n v="732.98"/>
        <n v="20.165"/>
        <n v="0.63"/>
        <n v="20.0983"/>
        <n v="5.777"/>
        <n v="96.613"/>
        <n v="400.438"/>
        <n v="2.094"/>
        <n v="95.382"/>
        <n v="29.088"/>
        <n v="110.36"/>
        <n v="45.02"/>
        <n v="24.95"/>
        <n v="9.59"/>
        <n v="3"/>
        <n v="15.82"/>
        <n v="8.79"/>
        <n v="0.1781"/>
        <n v="3.885"/>
        <n v="19.38"/>
        <n v="0.34"/>
        <n v="282.6"/>
        <n v="28.62"/>
        <n v="1.53"/>
        <n v="38.22"/>
        <n v="5.9659"/>
        <n v="11.44"/>
        <n v="28.4899"/>
        <n v="2.5595"/>
        <n v="12.85"/>
        <n v="16.5"/>
        <n v="10.95"/>
        <n v="5.8"/>
        <n v="43"/>
        <n v="45"/>
        <n v="10.138"/>
        <n v="138.36"/>
        <n v="32.3"/>
        <n v="279.7"/>
        <n v="19.6"/>
        <n v="7"/>
        <n v="15.34"/>
        <n v="4.9"/>
        <n v="209.98"/>
        <n v="66.23"/>
        <n v="7.436"/>
        <n v="210.652"/>
        <n v="7.6"/>
        <n v="3.8"/>
        <n v="238.33"/>
        <n v="7.0298"/>
        <n v="0.1141"/>
        <n v="158.409"/>
        <n v="52.5848"/>
        <n v="8.1431"/>
        <n v="53.7"/>
        <n v="16.388"/>
        <n v="215.18"/>
        <n v="120.775"/>
        <n v="1.295"/>
        <n v="52.625"/>
        <n v="21"/>
        <n v="26.6"/>
        <n v="2.6455"/>
        <n v="53.94"/>
        <n v="126.826"/>
        <n v="14.75"/>
        <n v="136.053"/>
        <n v="19.9096"/>
        <n v="48.072"/>
        <n v="21.25"/>
        <n v="11.33"/>
        <n v="33.79"/>
        <n v="0.0009"/>
        <n v="750.21"/>
        <n v="19.935"/>
        <n v="1.16"/>
        <n v="16.9953"/>
        <n v="104.469"/>
        <n v="415.431"/>
        <n v="2.02"/>
        <n v="98.557"/>
        <n v="27.9"/>
        <n v="106.61"/>
        <n v="45.42"/>
        <n v="29.55"/>
        <n v="11.13"/>
        <n v="1.11"/>
        <n v="0.25"/>
        <n v="12.74"/>
        <n v="11.43"/>
        <n v="0.0063"/>
        <n v="10.48"/>
        <n v="0.1353"/>
        <n v="2.364"/>
        <n v="0.05"/>
        <n v="321.825"/>
        <n v="46.65"/>
        <n v="3.87"/>
        <n v="32.79"/>
        <n v="9.3286"/>
        <n v="10.87"/>
        <n v="31.1687"/>
        <n v="2.2161"/>
        <n v="7.35"/>
        <n v="8.33"/>
        <n v="12.8"/>
        <n v="26.25"/>
        <n v="6.8"/>
        <n v="38"/>
        <n v="12.541"/>
        <n v="153.99"/>
        <n v="32.52"/>
        <n v="355.3"/>
        <n v="6.86"/>
        <n v="21.2"/>
        <n v="9.84"/>
        <n v="209.945"/>
        <n v="66.98"/>
        <n v="9.6908"/>
        <n v="199.26"/>
        <n v="23"/>
        <n v="9.4"/>
        <n v="3.04"/>
        <n v="29.6"/>
        <n v="238.8"/>
        <n v="6.2543"/>
        <n v="0.2484"/>
        <n v="100.233"/>
        <n v="49.5459"/>
        <n v="10.4026"/>
        <n v="15.232"/>
        <n v="206.71"/>
        <n v="153.125"/>
        <n v="11.169"/>
        <n v="66.175"/>
        <n v="19.8"/>
        <n v="22.05"/>
        <n v="2.6794"/>
        <n v="40.32"/>
        <n v="171.934"/>
        <n v="16.16"/>
        <n v="137.599"/>
        <n v="20.0309"/>
        <n v="48.168"/>
        <n v="19.75"/>
        <n v="8.21"/>
        <n v="35.57"/>
        <n v="750.09"/>
        <n v="22.54"/>
        <n v="30.06"/>
        <n v="18.1143"/>
        <n v="1.168"/>
        <n v="125.098"/>
        <n v="414.468"/>
        <n v="1.074"/>
        <n v="80.64"/>
        <n v="28.458"/>
        <n v="89.22"/>
        <n v="6.83"/>
        <n v="45.13"/>
        <n v="32.45"/>
        <n v="51.61"/>
        <n v="8.61"/>
        <n v="10.97"/>
        <n v="11.15"/>
        <n v="10.895"/>
        <n v="0.1991"/>
        <n v="1.704"/>
        <n v="53.998"/>
        <n v="325.165"/>
        <n v="47.27"/>
        <n v="4.76"/>
        <n v="46.17"/>
        <n v="7.5037"/>
        <n v="23.6626"/>
        <n v="3.6615"/>
        <n v="8.75"/>
        <n v="6.07"/>
        <n v="31.15"/>
        <n v="1.98"/>
        <n v="7.64"/>
        <n v="42.5"/>
        <n v="7.764"/>
        <n v="150.43"/>
        <n v="30.21"/>
        <n v="433.97"/>
        <n v="22.3"/>
        <n v="14.4"/>
        <n v="6.12"/>
        <n v="209.895"/>
        <n v="66.17"/>
        <n v="8.5479"/>
        <n v="250.557"/>
        <n v="2.28"/>
        <n v="30.8"/>
        <n v="238.28"/>
        <n v="4.9903"/>
        <n v="0.1467"/>
        <n v="121.345"/>
        <n v="51.103"/>
        <n v="7.2105"/>
        <n v="13.872"/>
        <n v="202.93"/>
        <n v="155.7"/>
        <n v="13.8051"/>
        <n v="50.35"/>
        <n v="21.9"/>
        <n v="25.2"/>
        <n v="3.6436"/>
        <n v="161.938"/>
        <n v="18.19"/>
        <n v="136.689"/>
        <n v="20.083"/>
        <n v="48.144"/>
        <n v="6.88"/>
        <n v="28.29"/>
        <n v="0.0002"/>
        <n v="251.95"/>
        <n v="19.95"/>
        <n v="1.72"/>
        <n v="14.0116"/>
        <n v="19.71"/>
        <n v="0.182"/>
        <n v="107.757"/>
        <n v="362.081"/>
        <n v="1.34"/>
        <n v="16.622"/>
        <n v="28.512"/>
        <n v="93.19"/>
        <n v="8.92"/>
        <n v="45.395"/>
        <n v="31.4"/>
        <n v="51.09"/>
        <n v="9.02"/>
        <n v="0.57"/>
        <n v="0.15"/>
        <n v="13.16"/>
        <n v="13.91"/>
        <n v="0.0026"/>
        <n v="10.59"/>
        <n v="0.1129"/>
        <n v="1.353"/>
        <n v="53.555"/>
        <n v="306.205"/>
        <n v="49.65"/>
        <n v="1.24"/>
        <n v="28.7"/>
        <n v="10.6363"/>
        <n v="11.37"/>
        <n v="22.082"/>
        <n v="2.1963"/>
        <n v="5.95"/>
        <n v="12.36"/>
        <n v="4.8"/>
        <n v="17.75"/>
        <n v="5.92"/>
        <n v="42"/>
        <n v="2.91"/>
        <n v="8.156"/>
        <n v="138.69"/>
        <n v="32.49"/>
        <n v="425.98"/>
        <n v="22.4"/>
        <n v="197.82"/>
        <n v="12.46"/>
        <n v="209.82"/>
        <n v="65.84"/>
        <n v="6.5785"/>
        <n v="211.284"/>
        <n v="19"/>
        <n v="241.27"/>
        <n v="6.3708"/>
        <n v="0.1041"/>
        <n v="86.14"/>
        <n v="50.8205"/>
        <n v="5.1"/>
        <n v="11.1291"/>
        <n v="12.988"/>
        <n v="185.64"/>
        <n v="131.4"/>
        <n v="10.7329"/>
        <n v="56.275"/>
        <n v="18"/>
        <n v="5.4854"/>
        <n v="35.25"/>
        <n v="150.444"/>
        <n v="19.65"/>
        <n v="134.721"/>
        <n v="20.046"/>
        <n v="48.192"/>
        <n v="13.75"/>
        <n v="5.81"/>
        <n v="26.67"/>
        <n v="340.87"/>
        <n v="20.905"/>
        <n v="10.9776"/>
        <n v="47.93"/>
        <n v="2.232"/>
        <n v="100.54"/>
        <n v="416.816"/>
        <n v="1.714"/>
        <n v="20.442"/>
        <n v="28.98"/>
        <n v="74.79"/>
        <n v="31.3"/>
        <n v="7.08"/>
        <n v="0.29"/>
        <n v="12.83"/>
        <n v="0.0054"/>
        <n v="9.28"/>
        <n v="0.1851"/>
        <n v="1.833"/>
        <n v="53.825"/>
        <n v="291.98"/>
        <n v="39.67"/>
        <n v="14.212"/>
        <n v="11.66"/>
        <n v="22.4414"/>
        <n v="2.018"/>
        <n v="8.5"/>
        <n v="25"/>
        <n v="5.76"/>
        <n v="39"/>
        <n v="6.51"/>
        <n v="5.79"/>
        <n v="133.09"/>
        <n v="29.89"/>
        <n v="509.09"/>
        <n v="19.4"/>
        <n v="5.98"/>
        <n v="168"/>
        <n v="9.6"/>
        <n v="209.505"/>
        <n v="62.13"/>
        <n v="3.9934"/>
        <n v="173.609"/>
        <n v="19.5"/>
        <n v="6.08"/>
        <n v="235.51"/>
        <n v="9.3501"/>
        <n v="0.1019"/>
        <n v="48.232"/>
        <n v="50.4985"/>
      </sharedItems>
    </cacheField>
    <cacheField name="年(Date)" numFmtId="0" databaseField="0">
      <fieldGroup base="1">
        <rangePr groupBy="years" startDate="2026-09-30T16:00:00" endDate="2026-10-10T16:00:00"/>
        <groupItems count="3">
          <s v="&lt;2026/9/30"/>
          <s v="2026 年"/>
          <s v="&gt;2026/10/10"/>
        </groupItems>
      </fieldGroup>
    </cacheField>
    <cacheField name="季度(Date)" numFmtId="0" databaseField="0">
      <fieldGroup base="1">
        <rangePr groupBy="quarters" startDate="2026-09-30T16:00:00" endDate="2026-10-10T16:00:00"/>
        <groupItems count="6">
          <s v="&lt;2026/9/30"/>
          <s v="第 1 季度"/>
          <s v="第 2 季度"/>
          <s v="第 3 季度"/>
          <s v="第 4 季度"/>
          <s v="&gt;2026/10/10"/>
        </groupItems>
      </fieldGroup>
    </cacheField>
    <cacheField name="月(Date)" numFmtId="0" databaseField="0">
      <fieldGroup base="1">
        <rangePr groupBy="months" startDate="2026-09-30T16:00:00" endDate="2026-10-10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10/10"/>
        </groupItems>
      </fieldGroup>
    </cacheField>
  </cacheFields>
</pivotCacheDefinition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46">
  <r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</r>
  <r>
    <x v="0"/>
    <x v="0"/>
    <x v="2"/>
    <x v="2"/>
    <x v="2"/>
    <x v="1"/>
    <x v="2"/>
    <x v="2"/>
    <x v="2"/>
  </r>
  <r>
    <x v="0"/>
    <x v="0"/>
    <x v="3"/>
    <x v="2"/>
    <x v="3"/>
    <x v="1"/>
    <x v="3"/>
    <x v="3"/>
    <x v="3"/>
  </r>
  <r>
    <x v="0"/>
    <x v="0"/>
    <x v="4"/>
    <x v="0"/>
    <x v="4"/>
    <x v="1"/>
    <x v="4"/>
    <x v="4"/>
    <x v="4"/>
  </r>
  <r>
    <x v="0"/>
    <x v="0"/>
    <x v="5"/>
    <x v="0"/>
    <x v="4"/>
    <x v="0"/>
    <x v="5"/>
    <x v="5"/>
    <x v="5"/>
  </r>
  <r>
    <x v="0"/>
    <x v="0"/>
    <x v="6"/>
    <x v="0"/>
    <x v="5"/>
    <x v="1"/>
    <x v="6"/>
    <x v="6"/>
    <x v="6"/>
  </r>
  <r>
    <x v="0"/>
    <x v="0"/>
    <x v="7"/>
    <x v="0"/>
    <x v="5"/>
    <x v="2"/>
    <x v="7"/>
    <x v="7"/>
    <x v="7"/>
  </r>
  <r>
    <x v="0"/>
    <x v="0"/>
    <x v="8"/>
    <x v="3"/>
    <x v="6"/>
    <x v="1"/>
    <x v="8"/>
    <x v="8"/>
    <x v="8"/>
  </r>
  <r>
    <x v="0"/>
    <x v="0"/>
    <x v="9"/>
    <x v="3"/>
    <x v="7"/>
    <x v="1"/>
    <x v="9"/>
    <x v="9"/>
    <x v="9"/>
  </r>
  <r>
    <x v="0"/>
    <x v="0"/>
    <x v="10"/>
    <x v="0"/>
    <x v="8"/>
    <x v="0"/>
    <x v="10"/>
    <x v="10"/>
    <x v="10"/>
  </r>
  <r>
    <x v="0"/>
    <x v="0"/>
    <x v="11"/>
    <x v="0"/>
    <x v="8"/>
    <x v="1"/>
    <x v="11"/>
    <x v="11"/>
    <x v="11"/>
  </r>
  <r>
    <x v="0"/>
    <x v="0"/>
    <x v="12"/>
    <x v="2"/>
    <x v="0"/>
    <x v="1"/>
    <x v="12"/>
    <x v="12"/>
    <x v="12"/>
  </r>
  <r>
    <x v="0"/>
    <x v="0"/>
    <x v="13"/>
    <x v="2"/>
    <x v="3"/>
    <x v="3"/>
    <x v="13"/>
    <x v="13"/>
    <x v="13"/>
  </r>
  <r>
    <x v="0"/>
    <x v="0"/>
    <x v="14"/>
    <x v="4"/>
    <x v="1"/>
    <x v="1"/>
    <x v="14"/>
    <x v="14"/>
    <x v="14"/>
  </r>
  <r>
    <x v="0"/>
    <x v="0"/>
    <x v="15"/>
    <x v="4"/>
    <x v="1"/>
    <x v="0"/>
    <x v="15"/>
    <x v="15"/>
    <x v="15"/>
  </r>
  <r>
    <x v="0"/>
    <x v="0"/>
    <x v="16"/>
    <x v="5"/>
    <x v="1"/>
    <x v="1"/>
    <x v="16"/>
    <x v="16"/>
    <x v="16"/>
  </r>
  <r>
    <x v="0"/>
    <x v="0"/>
    <x v="17"/>
    <x v="6"/>
    <x v="1"/>
    <x v="1"/>
    <x v="17"/>
    <x v="17"/>
    <x v="17"/>
  </r>
  <r>
    <x v="0"/>
    <x v="0"/>
    <x v="18"/>
    <x v="4"/>
    <x v="1"/>
    <x v="3"/>
    <x v="18"/>
    <x v="8"/>
    <x v="18"/>
  </r>
  <r>
    <x v="0"/>
    <x v="0"/>
    <x v="19"/>
    <x v="1"/>
    <x v="1"/>
    <x v="1"/>
    <x v="8"/>
    <x v="18"/>
    <x v="19"/>
  </r>
  <r>
    <x v="0"/>
    <x v="0"/>
    <x v="20"/>
    <x v="0"/>
    <x v="0"/>
    <x v="4"/>
    <x v="19"/>
    <x v="19"/>
    <x v="20"/>
  </r>
  <r>
    <x v="0"/>
    <x v="0"/>
    <x v="21"/>
    <x v="3"/>
    <x v="7"/>
    <x v="1"/>
    <x v="20"/>
    <x v="20"/>
    <x v="21"/>
  </r>
  <r>
    <x v="0"/>
    <x v="0"/>
    <x v="22"/>
    <x v="6"/>
    <x v="1"/>
    <x v="1"/>
    <x v="21"/>
    <x v="21"/>
    <x v="22"/>
  </r>
  <r>
    <x v="0"/>
    <x v="0"/>
    <x v="23"/>
    <x v="2"/>
    <x v="0"/>
    <x v="1"/>
    <x v="21"/>
    <x v="21"/>
    <x v="22"/>
  </r>
  <r>
    <x v="0"/>
    <x v="0"/>
    <x v="24"/>
    <x v="2"/>
    <x v="2"/>
    <x v="1"/>
    <x v="21"/>
    <x v="21"/>
    <x v="22"/>
  </r>
  <r>
    <x v="0"/>
    <x v="0"/>
    <x v="25"/>
    <x v="0"/>
    <x v="5"/>
    <x v="1"/>
    <x v="21"/>
    <x v="21"/>
    <x v="22"/>
  </r>
  <r>
    <x v="0"/>
    <x v="0"/>
    <x v="26"/>
    <x v="0"/>
    <x v="8"/>
    <x v="1"/>
    <x v="10"/>
    <x v="7"/>
    <x v="23"/>
  </r>
  <r>
    <x v="0"/>
    <x v="0"/>
    <x v="27"/>
    <x v="0"/>
    <x v="0"/>
    <x v="0"/>
    <x v="21"/>
    <x v="21"/>
    <x v="24"/>
  </r>
  <r>
    <x v="0"/>
    <x v="0"/>
    <x v="28"/>
    <x v="0"/>
    <x v="0"/>
    <x v="1"/>
    <x v="22"/>
    <x v="17"/>
    <x v="25"/>
  </r>
  <r>
    <x v="0"/>
    <x v="0"/>
    <x v="29"/>
    <x v="7"/>
    <x v="9"/>
    <x v="1"/>
    <x v="23"/>
    <x v="22"/>
    <x v="26"/>
  </r>
  <r>
    <x v="0"/>
    <x v="0"/>
    <x v="30"/>
    <x v="7"/>
    <x v="10"/>
    <x v="1"/>
    <x v="24"/>
    <x v="23"/>
    <x v="27"/>
  </r>
  <r>
    <x v="0"/>
    <x v="0"/>
    <x v="31"/>
    <x v="2"/>
    <x v="3"/>
    <x v="1"/>
    <x v="21"/>
    <x v="21"/>
    <x v="22"/>
  </r>
  <r>
    <x v="0"/>
    <x v="0"/>
    <x v="32"/>
    <x v="0"/>
    <x v="0"/>
    <x v="4"/>
    <x v="25"/>
    <x v="24"/>
    <x v="8"/>
  </r>
  <r>
    <x v="0"/>
    <x v="0"/>
    <x v="33"/>
    <x v="8"/>
    <x v="1"/>
    <x v="1"/>
    <x v="26"/>
    <x v="25"/>
    <x v="28"/>
  </r>
  <r>
    <x v="0"/>
    <x v="0"/>
    <x v="34"/>
    <x v="8"/>
    <x v="1"/>
    <x v="0"/>
    <x v="27"/>
    <x v="26"/>
    <x v="29"/>
  </r>
  <r>
    <x v="0"/>
    <x v="0"/>
    <x v="35"/>
    <x v="0"/>
    <x v="0"/>
    <x v="5"/>
    <x v="21"/>
    <x v="21"/>
    <x v="30"/>
  </r>
  <r>
    <x v="0"/>
    <x v="0"/>
    <x v="36"/>
    <x v="0"/>
    <x v="0"/>
    <x v="1"/>
    <x v="28"/>
    <x v="2"/>
    <x v="2"/>
  </r>
  <r>
    <x v="0"/>
    <x v="0"/>
    <x v="37"/>
    <x v="0"/>
    <x v="11"/>
    <x v="5"/>
    <x v="21"/>
    <x v="21"/>
    <x v="31"/>
  </r>
  <r>
    <x v="0"/>
    <x v="0"/>
    <x v="38"/>
    <x v="0"/>
    <x v="5"/>
    <x v="5"/>
    <x v="8"/>
    <x v="27"/>
    <x v="32"/>
  </r>
  <r>
    <x v="0"/>
    <x v="0"/>
    <x v="39"/>
    <x v="0"/>
    <x v="8"/>
    <x v="5"/>
    <x v="21"/>
    <x v="21"/>
    <x v="33"/>
  </r>
  <r>
    <x v="0"/>
    <x v="0"/>
    <x v="40"/>
    <x v="9"/>
    <x v="1"/>
    <x v="1"/>
    <x v="20"/>
    <x v="28"/>
    <x v="34"/>
  </r>
  <r>
    <x v="0"/>
    <x v="0"/>
    <x v="41"/>
    <x v="9"/>
    <x v="1"/>
    <x v="1"/>
    <x v="29"/>
    <x v="29"/>
    <x v="35"/>
  </r>
  <r>
    <x v="0"/>
    <x v="0"/>
    <x v="42"/>
    <x v="7"/>
    <x v="2"/>
    <x v="1"/>
    <x v="30"/>
    <x v="30"/>
    <x v="36"/>
  </r>
  <r>
    <x v="0"/>
    <x v="0"/>
    <x v="43"/>
    <x v="7"/>
    <x v="12"/>
    <x v="1"/>
    <x v="31"/>
    <x v="31"/>
    <x v="37"/>
  </r>
  <r>
    <x v="0"/>
    <x v="0"/>
    <x v="44"/>
    <x v="7"/>
    <x v="2"/>
    <x v="1"/>
    <x v="32"/>
    <x v="32"/>
    <x v="38"/>
  </r>
  <r>
    <x v="0"/>
    <x v="0"/>
    <x v="45"/>
    <x v="9"/>
    <x v="1"/>
    <x v="1"/>
    <x v="33"/>
    <x v="33"/>
    <x v="39"/>
  </r>
  <r>
    <x v="0"/>
    <x v="0"/>
    <x v="46"/>
    <x v="9"/>
    <x v="1"/>
    <x v="3"/>
    <x v="34"/>
    <x v="34"/>
    <x v="40"/>
  </r>
  <r>
    <x v="0"/>
    <x v="0"/>
    <x v="47"/>
    <x v="10"/>
    <x v="1"/>
    <x v="1"/>
    <x v="35"/>
    <x v="35"/>
    <x v="41"/>
  </r>
  <r>
    <x v="0"/>
    <x v="0"/>
    <x v="48"/>
    <x v="11"/>
    <x v="1"/>
    <x v="1"/>
    <x v="36"/>
    <x v="36"/>
    <x v="42"/>
  </r>
  <r>
    <x v="0"/>
    <x v="0"/>
    <x v="49"/>
    <x v="12"/>
    <x v="1"/>
    <x v="1"/>
    <x v="37"/>
    <x v="18"/>
    <x v="43"/>
  </r>
  <r>
    <x v="0"/>
    <x v="0"/>
    <x v="50"/>
    <x v="9"/>
    <x v="1"/>
    <x v="1"/>
    <x v="16"/>
    <x v="37"/>
    <x v="44"/>
  </r>
  <r>
    <x v="0"/>
    <x v="0"/>
    <x v="51"/>
    <x v="7"/>
    <x v="12"/>
    <x v="1"/>
    <x v="8"/>
    <x v="38"/>
    <x v="45"/>
  </r>
  <r>
    <x v="0"/>
    <x v="0"/>
    <x v="52"/>
    <x v="7"/>
    <x v="13"/>
    <x v="1"/>
    <x v="38"/>
    <x v="39"/>
    <x v="46"/>
  </r>
  <r>
    <x v="0"/>
    <x v="0"/>
    <x v="53"/>
    <x v="7"/>
    <x v="2"/>
    <x v="1"/>
    <x v="25"/>
    <x v="40"/>
    <x v="47"/>
  </r>
  <r>
    <x v="0"/>
    <x v="0"/>
    <x v="54"/>
    <x v="13"/>
    <x v="1"/>
    <x v="3"/>
    <x v="21"/>
    <x v="21"/>
    <x v="48"/>
  </r>
  <r>
    <x v="0"/>
    <x v="0"/>
    <x v="55"/>
    <x v="14"/>
    <x v="1"/>
    <x v="3"/>
    <x v="21"/>
    <x v="21"/>
    <x v="49"/>
  </r>
  <r>
    <x v="0"/>
    <x v="0"/>
    <x v="56"/>
    <x v="14"/>
    <x v="1"/>
    <x v="0"/>
    <x v="21"/>
    <x v="21"/>
    <x v="50"/>
  </r>
  <r>
    <x v="0"/>
    <x v="0"/>
    <x v="57"/>
    <x v="10"/>
    <x v="1"/>
    <x v="1"/>
    <x v="39"/>
    <x v="41"/>
    <x v="51"/>
  </r>
  <r>
    <x v="0"/>
    <x v="0"/>
    <x v="58"/>
    <x v="14"/>
    <x v="1"/>
    <x v="0"/>
    <x v="21"/>
    <x v="21"/>
    <x v="52"/>
  </r>
  <r>
    <x v="0"/>
    <x v="0"/>
    <x v="59"/>
    <x v="7"/>
    <x v="12"/>
    <x v="1"/>
    <x v="3"/>
    <x v="42"/>
    <x v="53"/>
  </r>
  <r>
    <x v="0"/>
    <x v="0"/>
    <x v="60"/>
    <x v="7"/>
    <x v="13"/>
    <x v="1"/>
    <x v="14"/>
    <x v="43"/>
    <x v="54"/>
  </r>
  <r>
    <x v="0"/>
    <x v="0"/>
    <x v="61"/>
    <x v="10"/>
    <x v="1"/>
    <x v="5"/>
    <x v="21"/>
    <x v="21"/>
    <x v="55"/>
  </r>
  <r>
    <x v="0"/>
    <x v="0"/>
    <x v="62"/>
    <x v="9"/>
    <x v="1"/>
    <x v="5"/>
    <x v="20"/>
    <x v="44"/>
    <x v="56"/>
  </r>
  <r>
    <x v="0"/>
    <x v="0"/>
    <x v="63"/>
    <x v="7"/>
    <x v="13"/>
    <x v="5"/>
    <x v="21"/>
    <x v="21"/>
    <x v="22"/>
  </r>
  <r>
    <x v="0"/>
    <x v="0"/>
    <x v="64"/>
    <x v="7"/>
    <x v="12"/>
    <x v="5"/>
    <x v="21"/>
    <x v="21"/>
    <x v="22"/>
  </r>
  <r>
    <x v="0"/>
    <x v="0"/>
    <x v="65"/>
    <x v="7"/>
    <x v="14"/>
    <x v="1"/>
    <x v="40"/>
    <x v="45"/>
    <x v="57"/>
  </r>
  <r>
    <x v="0"/>
    <x v="0"/>
    <x v="66"/>
    <x v="7"/>
    <x v="14"/>
    <x v="1"/>
    <x v="21"/>
    <x v="21"/>
    <x v="22"/>
  </r>
  <r>
    <x v="0"/>
    <x v="0"/>
    <x v="67"/>
    <x v="12"/>
    <x v="1"/>
    <x v="3"/>
    <x v="41"/>
    <x v="46"/>
    <x v="58"/>
  </r>
  <r>
    <x v="0"/>
    <x v="0"/>
    <x v="68"/>
    <x v="2"/>
    <x v="0"/>
    <x v="4"/>
    <x v="27"/>
    <x v="47"/>
    <x v="59"/>
  </r>
  <r>
    <x v="0"/>
    <x v="0"/>
    <x v="69"/>
    <x v="14"/>
    <x v="1"/>
    <x v="1"/>
    <x v="42"/>
    <x v="48"/>
    <x v="60"/>
  </r>
  <r>
    <x v="0"/>
    <x v="0"/>
    <x v="70"/>
    <x v="15"/>
    <x v="1"/>
    <x v="0"/>
    <x v="37"/>
    <x v="49"/>
    <x v="61"/>
  </r>
  <r>
    <x v="0"/>
    <x v="0"/>
    <x v="71"/>
    <x v="16"/>
    <x v="14"/>
    <x v="1"/>
    <x v="43"/>
    <x v="50"/>
    <x v="62"/>
  </r>
  <r>
    <x v="0"/>
    <x v="0"/>
    <x v="72"/>
    <x v="17"/>
    <x v="15"/>
    <x v="0"/>
    <x v="18"/>
    <x v="51"/>
    <x v="63"/>
  </r>
  <r>
    <x v="0"/>
    <x v="0"/>
    <x v="73"/>
    <x v="15"/>
    <x v="1"/>
    <x v="0"/>
    <x v="38"/>
    <x v="52"/>
    <x v="64"/>
  </r>
  <r>
    <x v="0"/>
    <x v="0"/>
    <x v="74"/>
    <x v="18"/>
    <x v="11"/>
    <x v="1"/>
    <x v="44"/>
    <x v="9"/>
    <x v="65"/>
  </r>
  <r>
    <x v="0"/>
    <x v="0"/>
    <x v="75"/>
    <x v="19"/>
    <x v="1"/>
    <x v="1"/>
    <x v="45"/>
    <x v="53"/>
    <x v="66"/>
  </r>
  <r>
    <x v="0"/>
    <x v="0"/>
    <x v="76"/>
    <x v="20"/>
    <x v="1"/>
    <x v="1"/>
    <x v="46"/>
    <x v="54"/>
    <x v="67"/>
  </r>
  <r>
    <x v="0"/>
    <x v="0"/>
    <x v="77"/>
    <x v="21"/>
    <x v="13"/>
    <x v="1"/>
    <x v="10"/>
    <x v="55"/>
    <x v="68"/>
  </r>
  <r>
    <x v="0"/>
    <x v="0"/>
    <x v="78"/>
    <x v="22"/>
    <x v="16"/>
    <x v="2"/>
    <x v="47"/>
    <x v="56"/>
    <x v="69"/>
  </r>
  <r>
    <x v="0"/>
    <x v="0"/>
    <x v="79"/>
    <x v="23"/>
    <x v="1"/>
    <x v="1"/>
    <x v="48"/>
    <x v="17"/>
    <x v="54"/>
  </r>
  <r>
    <x v="0"/>
    <x v="0"/>
    <x v="80"/>
    <x v="23"/>
    <x v="17"/>
    <x v="1"/>
    <x v="49"/>
    <x v="1"/>
    <x v="70"/>
  </r>
  <r>
    <x v="0"/>
    <x v="0"/>
    <x v="81"/>
    <x v="24"/>
    <x v="17"/>
    <x v="1"/>
    <x v="50"/>
    <x v="57"/>
    <x v="71"/>
  </r>
  <r>
    <x v="0"/>
    <x v="0"/>
    <x v="82"/>
    <x v="25"/>
    <x v="1"/>
    <x v="1"/>
    <x v="21"/>
    <x v="21"/>
    <x v="22"/>
  </r>
  <r>
    <x v="0"/>
    <x v="0"/>
    <x v="83"/>
    <x v="22"/>
    <x v="16"/>
    <x v="5"/>
    <x v="38"/>
    <x v="58"/>
    <x v="72"/>
  </r>
  <r>
    <x v="0"/>
    <x v="0"/>
    <x v="84"/>
    <x v="26"/>
    <x v="0"/>
    <x v="1"/>
    <x v="21"/>
    <x v="21"/>
    <x v="22"/>
  </r>
  <r>
    <x v="0"/>
    <x v="0"/>
    <x v="85"/>
    <x v="27"/>
    <x v="1"/>
    <x v="5"/>
    <x v="21"/>
    <x v="21"/>
    <x v="22"/>
  </r>
  <r>
    <x v="0"/>
    <x v="0"/>
    <x v="86"/>
    <x v="0"/>
    <x v="17"/>
    <x v="5"/>
    <x v="21"/>
    <x v="21"/>
    <x v="73"/>
  </r>
  <r>
    <x v="0"/>
    <x v="0"/>
    <x v="87"/>
    <x v="20"/>
    <x v="1"/>
    <x v="5"/>
    <x v="10"/>
    <x v="59"/>
    <x v="46"/>
  </r>
  <r>
    <x v="0"/>
    <x v="0"/>
    <x v="88"/>
    <x v="23"/>
    <x v="1"/>
    <x v="5"/>
    <x v="21"/>
    <x v="21"/>
    <x v="22"/>
  </r>
  <r>
    <x v="0"/>
    <x v="0"/>
    <x v="89"/>
    <x v="23"/>
    <x v="17"/>
    <x v="5"/>
    <x v="51"/>
    <x v="25"/>
    <x v="74"/>
  </r>
  <r>
    <x v="0"/>
    <x v="0"/>
    <x v="90"/>
    <x v="18"/>
    <x v="11"/>
    <x v="5"/>
    <x v="10"/>
    <x v="60"/>
    <x v="75"/>
  </r>
  <r>
    <x v="0"/>
    <x v="0"/>
    <x v="91"/>
    <x v="19"/>
    <x v="1"/>
    <x v="5"/>
    <x v="10"/>
    <x v="54"/>
    <x v="76"/>
  </r>
  <r>
    <x v="0"/>
    <x v="0"/>
    <x v="92"/>
    <x v="0"/>
    <x v="1"/>
    <x v="3"/>
    <x v="52"/>
    <x v="61"/>
    <x v="77"/>
  </r>
  <r>
    <x v="0"/>
    <x v="0"/>
    <x v="93"/>
    <x v="28"/>
    <x v="12"/>
    <x v="1"/>
    <x v="51"/>
    <x v="62"/>
    <x v="78"/>
  </r>
  <r>
    <x v="0"/>
    <x v="0"/>
    <x v="94"/>
    <x v="5"/>
    <x v="1"/>
    <x v="3"/>
    <x v="53"/>
    <x v="63"/>
    <x v="79"/>
  </r>
  <r>
    <x v="0"/>
    <x v="0"/>
    <x v="95"/>
    <x v="1"/>
    <x v="1"/>
    <x v="3"/>
    <x v="54"/>
    <x v="64"/>
    <x v="80"/>
  </r>
  <r>
    <x v="0"/>
    <x v="0"/>
    <x v="96"/>
    <x v="29"/>
    <x v="12"/>
    <x v="1"/>
    <x v="55"/>
    <x v="65"/>
    <x v="81"/>
  </r>
  <r>
    <x v="0"/>
    <x v="0"/>
    <x v="97"/>
    <x v="30"/>
    <x v="12"/>
    <x v="1"/>
    <x v="56"/>
    <x v="55"/>
    <x v="82"/>
  </r>
  <r>
    <x v="0"/>
    <x v="0"/>
    <x v="98"/>
    <x v="30"/>
    <x v="18"/>
    <x v="1"/>
    <x v="57"/>
    <x v="1"/>
    <x v="83"/>
  </r>
  <r>
    <x v="0"/>
    <x v="0"/>
    <x v="99"/>
    <x v="30"/>
    <x v="14"/>
    <x v="1"/>
    <x v="58"/>
    <x v="12"/>
    <x v="84"/>
  </r>
  <r>
    <x v="0"/>
    <x v="0"/>
    <x v="100"/>
    <x v="30"/>
    <x v="0"/>
    <x v="1"/>
    <x v="59"/>
    <x v="18"/>
    <x v="85"/>
  </r>
  <r>
    <x v="0"/>
    <x v="0"/>
    <x v="101"/>
    <x v="30"/>
    <x v="1"/>
    <x v="1"/>
    <x v="60"/>
    <x v="1"/>
    <x v="86"/>
  </r>
  <r>
    <x v="0"/>
    <x v="0"/>
    <x v="102"/>
    <x v="28"/>
    <x v="12"/>
    <x v="1"/>
    <x v="21"/>
    <x v="21"/>
    <x v="22"/>
  </r>
  <r>
    <x v="0"/>
    <x v="0"/>
    <x v="103"/>
    <x v="31"/>
    <x v="1"/>
    <x v="1"/>
    <x v="61"/>
    <x v="66"/>
    <x v="87"/>
  </r>
  <r>
    <x v="0"/>
    <x v="0"/>
    <x v="104"/>
    <x v="29"/>
    <x v="12"/>
    <x v="1"/>
    <x v="38"/>
    <x v="67"/>
    <x v="88"/>
  </r>
  <r>
    <x v="0"/>
    <x v="0"/>
    <x v="105"/>
    <x v="31"/>
    <x v="1"/>
    <x v="1"/>
    <x v="62"/>
    <x v="54"/>
    <x v="89"/>
  </r>
  <r>
    <x v="0"/>
    <x v="0"/>
    <x v="106"/>
    <x v="30"/>
    <x v="14"/>
    <x v="1"/>
    <x v="41"/>
    <x v="12"/>
    <x v="90"/>
  </r>
  <r>
    <x v="0"/>
    <x v="0"/>
    <x v="107"/>
    <x v="30"/>
    <x v="12"/>
    <x v="1"/>
    <x v="63"/>
    <x v="68"/>
    <x v="91"/>
  </r>
  <r>
    <x v="0"/>
    <x v="0"/>
    <x v="108"/>
    <x v="30"/>
    <x v="0"/>
    <x v="1"/>
    <x v="64"/>
    <x v="12"/>
    <x v="92"/>
  </r>
  <r>
    <x v="0"/>
    <x v="0"/>
    <x v="109"/>
    <x v="30"/>
    <x v="18"/>
    <x v="1"/>
    <x v="39"/>
    <x v="1"/>
    <x v="93"/>
  </r>
  <r>
    <x v="0"/>
    <x v="0"/>
    <x v="110"/>
    <x v="17"/>
    <x v="2"/>
    <x v="1"/>
    <x v="10"/>
    <x v="8"/>
    <x v="94"/>
  </r>
  <r>
    <x v="0"/>
    <x v="0"/>
    <x v="111"/>
    <x v="17"/>
    <x v="10"/>
    <x v="1"/>
    <x v="21"/>
    <x v="21"/>
    <x v="22"/>
  </r>
  <r>
    <x v="0"/>
    <x v="0"/>
    <x v="112"/>
    <x v="31"/>
    <x v="1"/>
    <x v="5"/>
    <x v="10"/>
    <x v="69"/>
    <x v="95"/>
  </r>
  <r>
    <x v="0"/>
    <x v="0"/>
    <x v="113"/>
    <x v="29"/>
    <x v="12"/>
    <x v="5"/>
    <x v="21"/>
    <x v="21"/>
    <x v="96"/>
  </r>
  <r>
    <x v="0"/>
    <x v="0"/>
    <x v="114"/>
    <x v="30"/>
    <x v="0"/>
    <x v="5"/>
    <x v="21"/>
    <x v="21"/>
    <x v="2"/>
  </r>
  <r>
    <x v="0"/>
    <x v="0"/>
    <x v="115"/>
    <x v="30"/>
    <x v="18"/>
    <x v="5"/>
    <x v="21"/>
    <x v="21"/>
    <x v="97"/>
  </r>
  <r>
    <x v="0"/>
    <x v="0"/>
    <x v="116"/>
    <x v="30"/>
    <x v="12"/>
    <x v="5"/>
    <x v="21"/>
    <x v="21"/>
    <x v="98"/>
  </r>
  <r>
    <x v="0"/>
    <x v="0"/>
    <x v="117"/>
    <x v="17"/>
    <x v="2"/>
    <x v="5"/>
    <x v="21"/>
    <x v="21"/>
    <x v="99"/>
  </r>
  <r>
    <x v="0"/>
    <x v="0"/>
    <x v="118"/>
    <x v="5"/>
    <x v="1"/>
    <x v="0"/>
    <x v="65"/>
    <x v="70"/>
    <x v="100"/>
  </r>
  <r>
    <x v="0"/>
    <x v="0"/>
    <x v="119"/>
    <x v="31"/>
    <x v="1"/>
    <x v="0"/>
    <x v="10"/>
    <x v="71"/>
    <x v="101"/>
  </r>
  <r>
    <x v="0"/>
    <x v="0"/>
    <x v="120"/>
    <x v="11"/>
    <x v="1"/>
    <x v="1"/>
    <x v="66"/>
    <x v="7"/>
    <x v="1"/>
  </r>
  <r>
    <x v="0"/>
    <x v="0"/>
    <x v="121"/>
    <x v="12"/>
    <x v="1"/>
    <x v="1"/>
    <x v="67"/>
    <x v="12"/>
    <x v="102"/>
  </r>
  <r>
    <x v="0"/>
    <x v="0"/>
    <x v="122"/>
    <x v="32"/>
    <x v="1"/>
    <x v="3"/>
    <x v="8"/>
    <x v="72"/>
    <x v="103"/>
  </r>
  <r>
    <x v="0"/>
    <x v="0"/>
    <x v="123"/>
    <x v="33"/>
    <x v="13"/>
    <x v="1"/>
    <x v="16"/>
    <x v="68"/>
    <x v="104"/>
  </r>
  <r>
    <x v="0"/>
    <x v="0"/>
    <x v="124"/>
    <x v="34"/>
    <x v="1"/>
    <x v="1"/>
    <x v="16"/>
    <x v="73"/>
    <x v="105"/>
  </r>
  <r>
    <x v="0"/>
    <x v="0"/>
    <x v="125"/>
    <x v="35"/>
    <x v="19"/>
    <x v="0"/>
    <x v="68"/>
    <x v="74"/>
    <x v="106"/>
  </r>
  <r>
    <x v="0"/>
    <x v="0"/>
    <x v="126"/>
    <x v="35"/>
    <x v="19"/>
    <x v="1"/>
    <x v="69"/>
    <x v="75"/>
    <x v="107"/>
  </r>
  <r>
    <x v="0"/>
    <x v="0"/>
    <x v="127"/>
    <x v="35"/>
    <x v="20"/>
    <x v="1"/>
    <x v="43"/>
    <x v="57"/>
    <x v="108"/>
  </r>
  <r>
    <x v="0"/>
    <x v="0"/>
    <x v="128"/>
    <x v="35"/>
    <x v="21"/>
    <x v="1"/>
    <x v="70"/>
    <x v="8"/>
    <x v="109"/>
  </r>
  <r>
    <x v="0"/>
    <x v="0"/>
    <x v="129"/>
    <x v="35"/>
    <x v="22"/>
    <x v="1"/>
    <x v="45"/>
    <x v="76"/>
    <x v="110"/>
  </r>
  <r>
    <x v="0"/>
    <x v="0"/>
    <x v="130"/>
    <x v="30"/>
    <x v="1"/>
    <x v="1"/>
    <x v="20"/>
    <x v="77"/>
    <x v="45"/>
  </r>
  <r>
    <x v="0"/>
    <x v="0"/>
    <x v="131"/>
    <x v="35"/>
    <x v="21"/>
    <x v="1"/>
    <x v="20"/>
    <x v="7"/>
    <x v="111"/>
  </r>
  <r>
    <x v="0"/>
    <x v="0"/>
    <x v="132"/>
    <x v="35"/>
    <x v="19"/>
    <x v="1"/>
    <x v="21"/>
    <x v="21"/>
    <x v="22"/>
  </r>
  <r>
    <x v="0"/>
    <x v="0"/>
    <x v="133"/>
    <x v="35"/>
    <x v="20"/>
    <x v="1"/>
    <x v="21"/>
    <x v="21"/>
    <x v="22"/>
  </r>
  <r>
    <x v="0"/>
    <x v="0"/>
    <x v="134"/>
    <x v="35"/>
    <x v="22"/>
    <x v="1"/>
    <x v="21"/>
    <x v="21"/>
    <x v="22"/>
  </r>
  <r>
    <x v="0"/>
    <x v="0"/>
    <x v="135"/>
    <x v="34"/>
    <x v="1"/>
    <x v="1"/>
    <x v="71"/>
    <x v="54"/>
    <x v="112"/>
  </r>
  <r>
    <x v="0"/>
    <x v="0"/>
    <x v="136"/>
    <x v="30"/>
    <x v="12"/>
    <x v="1"/>
    <x v="51"/>
    <x v="12"/>
    <x v="113"/>
  </r>
  <r>
    <x v="0"/>
    <x v="0"/>
    <x v="137"/>
    <x v="30"/>
    <x v="1"/>
    <x v="1"/>
    <x v="21"/>
    <x v="21"/>
    <x v="22"/>
  </r>
  <r>
    <x v="0"/>
    <x v="0"/>
    <x v="138"/>
    <x v="30"/>
    <x v="18"/>
    <x v="1"/>
    <x v="20"/>
    <x v="78"/>
    <x v="114"/>
  </r>
  <r>
    <x v="0"/>
    <x v="0"/>
    <x v="139"/>
    <x v="30"/>
    <x v="2"/>
    <x v="1"/>
    <x v="21"/>
    <x v="21"/>
    <x v="22"/>
  </r>
  <r>
    <x v="0"/>
    <x v="0"/>
    <x v="140"/>
    <x v="30"/>
    <x v="0"/>
    <x v="1"/>
    <x v="21"/>
    <x v="21"/>
    <x v="22"/>
  </r>
  <r>
    <x v="0"/>
    <x v="0"/>
    <x v="141"/>
    <x v="30"/>
    <x v="14"/>
    <x v="1"/>
    <x v="21"/>
    <x v="21"/>
    <x v="22"/>
  </r>
  <r>
    <x v="0"/>
    <x v="0"/>
    <x v="142"/>
    <x v="34"/>
    <x v="1"/>
    <x v="3"/>
    <x v="72"/>
    <x v="79"/>
    <x v="115"/>
  </r>
  <r>
    <x v="0"/>
    <x v="0"/>
    <x v="143"/>
    <x v="36"/>
    <x v="13"/>
    <x v="1"/>
    <x v="21"/>
    <x v="21"/>
    <x v="22"/>
  </r>
  <r>
    <x v="0"/>
    <x v="0"/>
    <x v="144"/>
    <x v="24"/>
    <x v="17"/>
    <x v="0"/>
    <x v="73"/>
    <x v="80"/>
    <x v="116"/>
  </r>
  <r>
    <x v="0"/>
    <x v="0"/>
    <x v="145"/>
    <x v="24"/>
    <x v="17"/>
    <x v="0"/>
    <x v="21"/>
    <x v="21"/>
    <x v="117"/>
  </r>
  <r>
    <x v="0"/>
    <x v="0"/>
    <x v="146"/>
    <x v="34"/>
    <x v="1"/>
    <x v="1"/>
    <x v="74"/>
    <x v="81"/>
    <x v="118"/>
  </r>
  <r>
    <x v="0"/>
    <x v="0"/>
    <x v="147"/>
    <x v="34"/>
    <x v="1"/>
    <x v="0"/>
    <x v="75"/>
    <x v="4"/>
    <x v="119"/>
  </r>
  <r>
    <x v="0"/>
    <x v="0"/>
    <x v="148"/>
    <x v="37"/>
    <x v="1"/>
    <x v="1"/>
    <x v="21"/>
    <x v="21"/>
    <x v="22"/>
  </r>
  <r>
    <x v="0"/>
    <x v="0"/>
    <x v="149"/>
    <x v="38"/>
    <x v="1"/>
    <x v="1"/>
    <x v="21"/>
    <x v="21"/>
    <x v="22"/>
  </r>
  <r>
    <x v="0"/>
    <x v="0"/>
    <x v="150"/>
    <x v="39"/>
    <x v="1"/>
    <x v="1"/>
    <x v="16"/>
    <x v="8"/>
    <x v="54"/>
  </r>
  <r>
    <x v="0"/>
    <x v="0"/>
    <x v="151"/>
    <x v="35"/>
    <x v="19"/>
    <x v="5"/>
    <x v="20"/>
    <x v="82"/>
    <x v="120"/>
  </r>
  <r>
    <x v="0"/>
    <x v="0"/>
    <x v="152"/>
    <x v="34"/>
    <x v="1"/>
    <x v="0"/>
    <x v="76"/>
    <x v="83"/>
    <x v="121"/>
  </r>
  <r>
    <x v="1"/>
    <x v="1"/>
    <x v="153"/>
    <x v="40"/>
    <x v="23"/>
    <x v="6"/>
    <x v="77"/>
    <x v="84"/>
    <x v="122"/>
  </r>
  <r>
    <x v="0"/>
    <x v="2"/>
    <x v="0"/>
    <x v="0"/>
    <x v="0"/>
    <x v="0"/>
    <x v="78"/>
    <x v="85"/>
    <x v="123"/>
  </r>
  <r>
    <x v="0"/>
    <x v="2"/>
    <x v="1"/>
    <x v="1"/>
    <x v="1"/>
    <x v="1"/>
    <x v="1"/>
    <x v="1"/>
    <x v="1"/>
  </r>
  <r>
    <x v="0"/>
    <x v="2"/>
    <x v="2"/>
    <x v="2"/>
    <x v="2"/>
    <x v="1"/>
    <x v="79"/>
    <x v="78"/>
    <x v="124"/>
  </r>
  <r>
    <x v="0"/>
    <x v="2"/>
    <x v="3"/>
    <x v="2"/>
    <x v="3"/>
    <x v="1"/>
    <x v="80"/>
    <x v="3"/>
    <x v="125"/>
  </r>
  <r>
    <x v="0"/>
    <x v="2"/>
    <x v="4"/>
    <x v="0"/>
    <x v="4"/>
    <x v="1"/>
    <x v="81"/>
    <x v="4"/>
    <x v="126"/>
  </r>
  <r>
    <x v="0"/>
    <x v="2"/>
    <x v="5"/>
    <x v="0"/>
    <x v="4"/>
    <x v="0"/>
    <x v="82"/>
    <x v="86"/>
    <x v="127"/>
  </r>
  <r>
    <x v="0"/>
    <x v="2"/>
    <x v="6"/>
    <x v="0"/>
    <x v="5"/>
    <x v="1"/>
    <x v="19"/>
    <x v="6"/>
    <x v="128"/>
  </r>
  <r>
    <x v="0"/>
    <x v="2"/>
    <x v="7"/>
    <x v="0"/>
    <x v="5"/>
    <x v="2"/>
    <x v="79"/>
    <x v="7"/>
    <x v="129"/>
  </r>
  <r>
    <x v="0"/>
    <x v="2"/>
    <x v="8"/>
    <x v="3"/>
    <x v="6"/>
    <x v="1"/>
    <x v="20"/>
    <x v="8"/>
    <x v="76"/>
  </r>
  <r>
    <x v="0"/>
    <x v="2"/>
    <x v="9"/>
    <x v="3"/>
    <x v="7"/>
    <x v="1"/>
    <x v="78"/>
    <x v="9"/>
    <x v="130"/>
  </r>
  <r>
    <x v="0"/>
    <x v="2"/>
    <x v="10"/>
    <x v="0"/>
    <x v="8"/>
    <x v="0"/>
    <x v="8"/>
    <x v="87"/>
    <x v="131"/>
  </r>
  <r>
    <x v="0"/>
    <x v="2"/>
    <x v="11"/>
    <x v="0"/>
    <x v="8"/>
    <x v="1"/>
    <x v="83"/>
    <x v="88"/>
    <x v="132"/>
  </r>
  <r>
    <x v="0"/>
    <x v="2"/>
    <x v="12"/>
    <x v="2"/>
    <x v="0"/>
    <x v="1"/>
    <x v="84"/>
    <x v="12"/>
    <x v="133"/>
  </r>
  <r>
    <x v="0"/>
    <x v="2"/>
    <x v="13"/>
    <x v="2"/>
    <x v="3"/>
    <x v="3"/>
    <x v="85"/>
    <x v="54"/>
    <x v="134"/>
  </r>
  <r>
    <x v="0"/>
    <x v="2"/>
    <x v="14"/>
    <x v="4"/>
    <x v="1"/>
    <x v="1"/>
    <x v="14"/>
    <x v="89"/>
    <x v="135"/>
  </r>
  <r>
    <x v="0"/>
    <x v="2"/>
    <x v="15"/>
    <x v="4"/>
    <x v="1"/>
    <x v="0"/>
    <x v="86"/>
    <x v="22"/>
    <x v="136"/>
  </r>
  <r>
    <x v="0"/>
    <x v="2"/>
    <x v="16"/>
    <x v="5"/>
    <x v="1"/>
    <x v="1"/>
    <x v="16"/>
    <x v="90"/>
    <x v="137"/>
  </r>
  <r>
    <x v="0"/>
    <x v="2"/>
    <x v="17"/>
    <x v="6"/>
    <x v="1"/>
    <x v="1"/>
    <x v="87"/>
    <x v="17"/>
    <x v="138"/>
  </r>
  <r>
    <x v="0"/>
    <x v="2"/>
    <x v="18"/>
    <x v="4"/>
    <x v="1"/>
    <x v="3"/>
    <x v="57"/>
    <x v="64"/>
    <x v="139"/>
  </r>
  <r>
    <x v="0"/>
    <x v="2"/>
    <x v="19"/>
    <x v="1"/>
    <x v="1"/>
    <x v="1"/>
    <x v="88"/>
    <x v="18"/>
    <x v="140"/>
  </r>
  <r>
    <x v="0"/>
    <x v="2"/>
    <x v="20"/>
    <x v="0"/>
    <x v="0"/>
    <x v="4"/>
    <x v="89"/>
    <x v="7"/>
    <x v="141"/>
  </r>
  <r>
    <x v="0"/>
    <x v="2"/>
    <x v="21"/>
    <x v="3"/>
    <x v="7"/>
    <x v="1"/>
    <x v="38"/>
    <x v="20"/>
    <x v="142"/>
  </r>
  <r>
    <x v="0"/>
    <x v="2"/>
    <x v="22"/>
    <x v="6"/>
    <x v="1"/>
    <x v="1"/>
    <x v="21"/>
    <x v="21"/>
    <x v="22"/>
  </r>
  <r>
    <x v="0"/>
    <x v="2"/>
    <x v="23"/>
    <x v="2"/>
    <x v="0"/>
    <x v="1"/>
    <x v="21"/>
    <x v="21"/>
    <x v="22"/>
  </r>
  <r>
    <x v="0"/>
    <x v="2"/>
    <x v="24"/>
    <x v="2"/>
    <x v="2"/>
    <x v="1"/>
    <x v="21"/>
    <x v="21"/>
    <x v="22"/>
  </r>
  <r>
    <x v="0"/>
    <x v="2"/>
    <x v="25"/>
    <x v="0"/>
    <x v="5"/>
    <x v="1"/>
    <x v="21"/>
    <x v="21"/>
    <x v="22"/>
  </r>
  <r>
    <x v="0"/>
    <x v="2"/>
    <x v="26"/>
    <x v="0"/>
    <x v="8"/>
    <x v="1"/>
    <x v="21"/>
    <x v="21"/>
    <x v="22"/>
  </r>
  <r>
    <x v="0"/>
    <x v="2"/>
    <x v="27"/>
    <x v="0"/>
    <x v="0"/>
    <x v="0"/>
    <x v="21"/>
    <x v="21"/>
    <x v="143"/>
  </r>
  <r>
    <x v="0"/>
    <x v="2"/>
    <x v="28"/>
    <x v="0"/>
    <x v="0"/>
    <x v="1"/>
    <x v="90"/>
    <x v="17"/>
    <x v="144"/>
  </r>
  <r>
    <x v="0"/>
    <x v="2"/>
    <x v="29"/>
    <x v="7"/>
    <x v="9"/>
    <x v="1"/>
    <x v="59"/>
    <x v="22"/>
    <x v="145"/>
  </r>
  <r>
    <x v="0"/>
    <x v="2"/>
    <x v="30"/>
    <x v="7"/>
    <x v="10"/>
    <x v="1"/>
    <x v="91"/>
    <x v="23"/>
    <x v="146"/>
  </r>
  <r>
    <x v="0"/>
    <x v="2"/>
    <x v="31"/>
    <x v="2"/>
    <x v="3"/>
    <x v="1"/>
    <x v="21"/>
    <x v="21"/>
    <x v="22"/>
  </r>
  <r>
    <x v="0"/>
    <x v="2"/>
    <x v="32"/>
    <x v="0"/>
    <x v="0"/>
    <x v="4"/>
    <x v="10"/>
    <x v="91"/>
    <x v="147"/>
  </r>
  <r>
    <x v="0"/>
    <x v="2"/>
    <x v="33"/>
    <x v="8"/>
    <x v="1"/>
    <x v="1"/>
    <x v="92"/>
    <x v="25"/>
    <x v="148"/>
  </r>
  <r>
    <x v="0"/>
    <x v="2"/>
    <x v="34"/>
    <x v="8"/>
    <x v="1"/>
    <x v="0"/>
    <x v="39"/>
    <x v="92"/>
    <x v="149"/>
  </r>
  <r>
    <x v="0"/>
    <x v="2"/>
    <x v="35"/>
    <x v="0"/>
    <x v="0"/>
    <x v="5"/>
    <x v="21"/>
    <x v="21"/>
    <x v="150"/>
  </r>
  <r>
    <x v="0"/>
    <x v="2"/>
    <x v="36"/>
    <x v="0"/>
    <x v="0"/>
    <x v="1"/>
    <x v="93"/>
    <x v="2"/>
    <x v="151"/>
  </r>
  <r>
    <x v="0"/>
    <x v="2"/>
    <x v="37"/>
    <x v="0"/>
    <x v="11"/>
    <x v="5"/>
    <x v="21"/>
    <x v="21"/>
    <x v="152"/>
  </r>
  <r>
    <x v="0"/>
    <x v="2"/>
    <x v="40"/>
    <x v="9"/>
    <x v="1"/>
    <x v="1"/>
    <x v="8"/>
    <x v="93"/>
    <x v="153"/>
  </r>
  <r>
    <x v="0"/>
    <x v="2"/>
    <x v="41"/>
    <x v="9"/>
    <x v="1"/>
    <x v="1"/>
    <x v="94"/>
    <x v="94"/>
    <x v="154"/>
  </r>
  <r>
    <x v="0"/>
    <x v="2"/>
    <x v="42"/>
    <x v="7"/>
    <x v="2"/>
    <x v="1"/>
    <x v="95"/>
    <x v="95"/>
    <x v="155"/>
  </r>
  <r>
    <x v="0"/>
    <x v="2"/>
    <x v="43"/>
    <x v="7"/>
    <x v="12"/>
    <x v="1"/>
    <x v="96"/>
    <x v="96"/>
    <x v="156"/>
  </r>
  <r>
    <x v="0"/>
    <x v="2"/>
    <x v="44"/>
    <x v="7"/>
    <x v="2"/>
    <x v="1"/>
    <x v="32"/>
    <x v="97"/>
    <x v="157"/>
  </r>
  <r>
    <x v="0"/>
    <x v="2"/>
    <x v="45"/>
    <x v="9"/>
    <x v="1"/>
    <x v="1"/>
    <x v="33"/>
    <x v="8"/>
    <x v="158"/>
  </r>
  <r>
    <x v="0"/>
    <x v="2"/>
    <x v="46"/>
    <x v="9"/>
    <x v="1"/>
    <x v="3"/>
    <x v="97"/>
    <x v="98"/>
    <x v="159"/>
  </r>
  <r>
    <x v="0"/>
    <x v="2"/>
    <x v="47"/>
    <x v="10"/>
    <x v="1"/>
    <x v="1"/>
    <x v="98"/>
    <x v="35"/>
    <x v="160"/>
  </r>
  <r>
    <x v="0"/>
    <x v="2"/>
    <x v="48"/>
    <x v="11"/>
    <x v="1"/>
    <x v="1"/>
    <x v="99"/>
    <x v="99"/>
    <x v="161"/>
  </r>
  <r>
    <x v="0"/>
    <x v="2"/>
    <x v="49"/>
    <x v="12"/>
    <x v="1"/>
    <x v="1"/>
    <x v="100"/>
    <x v="18"/>
    <x v="162"/>
  </r>
  <r>
    <x v="0"/>
    <x v="2"/>
    <x v="50"/>
    <x v="9"/>
    <x v="1"/>
    <x v="1"/>
    <x v="16"/>
    <x v="37"/>
    <x v="44"/>
  </r>
  <r>
    <x v="0"/>
    <x v="2"/>
    <x v="51"/>
    <x v="7"/>
    <x v="12"/>
    <x v="1"/>
    <x v="25"/>
    <x v="38"/>
    <x v="163"/>
  </r>
  <r>
    <x v="0"/>
    <x v="2"/>
    <x v="52"/>
    <x v="7"/>
    <x v="13"/>
    <x v="1"/>
    <x v="20"/>
    <x v="38"/>
    <x v="164"/>
  </r>
  <r>
    <x v="0"/>
    <x v="2"/>
    <x v="53"/>
    <x v="7"/>
    <x v="2"/>
    <x v="1"/>
    <x v="51"/>
    <x v="57"/>
    <x v="165"/>
  </r>
  <r>
    <x v="0"/>
    <x v="2"/>
    <x v="54"/>
    <x v="13"/>
    <x v="1"/>
    <x v="3"/>
    <x v="43"/>
    <x v="47"/>
    <x v="166"/>
  </r>
  <r>
    <x v="0"/>
    <x v="2"/>
    <x v="55"/>
    <x v="14"/>
    <x v="1"/>
    <x v="3"/>
    <x v="10"/>
    <x v="100"/>
    <x v="167"/>
  </r>
  <r>
    <x v="0"/>
    <x v="2"/>
    <x v="56"/>
    <x v="14"/>
    <x v="1"/>
    <x v="0"/>
    <x v="21"/>
    <x v="21"/>
    <x v="24"/>
  </r>
  <r>
    <x v="0"/>
    <x v="2"/>
    <x v="57"/>
    <x v="10"/>
    <x v="1"/>
    <x v="1"/>
    <x v="49"/>
    <x v="41"/>
    <x v="168"/>
  </r>
  <r>
    <x v="0"/>
    <x v="2"/>
    <x v="58"/>
    <x v="14"/>
    <x v="1"/>
    <x v="0"/>
    <x v="21"/>
    <x v="21"/>
    <x v="169"/>
  </r>
  <r>
    <x v="0"/>
    <x v="2"/>
    <x v="59"/>
    <x v="7"/>
    <x v="12"/>
    <x v="1"/>
    <x v="101"/>
    <x v="42"/>
    <x v="170"/>
  </r>
  <r>
    <x v="0"/>
    <x v="2"/>
    <x v="60"/>
    <x v="7"/>
    <x v="13"/>
    <x v="1"/>
    <x v="102"/>
    <x v="43"/>
    <x v="171"/>
  </r>
  <r>
    <x v="0"/>
    <x v="2"/>
    <x v="61"/>
    <x v="10"/>
    <x v="1"/>
    <x v="5"/>
    <x v="21"/>
    <x v="21"/>
    <x v="172"/>
  </r>
  <r>
    <x v="0"/>
    <x v="2"/>
    <x v="62"/>
    <x v="9"/>
    <x v="1"/>
    <x v="5"/>
    <x v="10"/>
    <x v="101"/>
    <x v="173"/>
  </r>
  <r>
    <x v="0"/>
    <x v="2"/>
    <x v="63"/>
    <x v="7"/>
    <x v="13"/>
    <x v="5"/>
    <x v="21"/>
    <x v="21"/>
    <x v="22"/>
  </r>
  <r>
    <x v="0"/>
    <x v="2"/>
    <x v="64"/>
    <x v="7"/>
    <x v="12"/>
    <x v="5"/>
    <x v="21"/>
    <x v="21"/>
    <x v="22"/>
  </r>
  <r>
    <x v="0"/>
    <x v="2"/>
    <x v="65"/>
    <x v="7"/>
    <x v="14"/>
    <x v="1"/>
    <x v="103"/>
    <x v="102"/>
    <x v="174"/>
  </r>
  <r>
    <x v="0"/>
    <x v="2"/>
    <x v="66"/>
    <x v="7"/>
    <x v="14"/>
    <x v="1"/>
    <x v="10"/>
    <x v="34"/>
    <x v="150"/>
  </r>
  <r>
    <x v="0"/>
    <x v="2"/>
    <x v="67"/>
    <x v="12"/>
    <x v="1"/>
    <x v="3"/>
    <x v="104"/>
    <x v="12"/>
    <x v="175"/>
  </r>
  <r>
    <x v="0"/>
    <x v="2"/>
    <x v="68"/>
    <x v="2"/>
    <x v="0"/>
    <x v="4"/>
    <x v="105"/>
    <x v="2"/>
    <x v="176"/>
  </r>
  <r>
    <x v="0"/>
    <x v="2"/>
    <x v="69"/>
    <x v="14"/>
    <x v="1"/>
    <x v="1"/>
    <x v="16"/>
    <x v="103"/>
    <x v="177"/>
  </r>
  <r>
    <x v="0"/>
    <x v="2"/>
    <x v="70"/>
    <x v="15"/>
    <x v="1"/>
    <x v="0"/>
    <x v="106"/>
    <x v="104"/>
    <x v="178"/>
  </r>
  <r>
    <x v="0"/>
    <x v="2"/>
    <x v="71"/>
    <x v="16"/>
    <x v="14"/>
    <x v="1"/>
    <x v="43"/>
    <x v="50"/>
    <x v="179"/>
  </r>
  <r>
    <x v="0"/>
    <x v="2"/>
    <x v="72"/>
    <x v="17"/>
    <x v="15"/>
    <x v="0"/>
    <x v="106"/>
    <x v="105"/>
    <x v="180"/>
  </r>
  <r>
    <x v="0"/>
    <x v="2"/>
    <x v="73"/>
    <x v="15"/>
    <x v="1"/>
    <x v="0"/>
    <x v="107"/>
    <x v="106"/>
    <x v="181"/>
  </r>
  <r>
    <x v="0"/>
    <x v="2"/>
    <x v="74"/>
    <x v="18"/>
    <x v="11"/>
    <x v="1"/>
    <x v="93"/>
    <x v="9"/>
    <x v="182"/>
  </r>
  <r>
    <x v="0"/>
    <x v="2"/>
    <x v="75"/>
    <x v="19"/>
    <x v="1"/>
    <x v="1"/>
    <x v="108"/>
    <x v="53"/>
    <x v="183"/>
  </r>
  <r>
    <x v="0"/>
    <x v="2"/>
    <x v="76"/>
    <x v="20"/>
    <x v="1"/>
    <x v="1"/>
    <x v="109"/>
    <x v="107"/>
    <x v="184"/>
  </r>
  <r>
    <x v="0"/>
    <x v="2"/>
    <x v="77"/>
    <x v="21"/>
    <x v="13"/>
    <x v="1"/>
    <x v="25"/>
    <x v="55"/>
    <x v="111"/>
  </r>
  <r>
    <x v="0"/>
    <x v="2"/>
    <x v="78"/>
    <x v="22"/>
    <x v="16"/>
    <x v="2"/>
    <x v="45"/>
    <x v="56"/>
    <x v="185"/>
  </r>
  <r>
    <x v="0"/>
    <x v="2"/>
    <x v="79"/>
    <x v="23"/>
    <x v="1"/>
    <x v="1"/>
    <x v="110"/>
    <x v="17"/>
    <x v="186"/>
  </r>
  <r>
    <x v="0"/>
    <x v="2"/>
    <x v="80"/>
    <x v="23"/>
    <x v="17"/>
    <x v="1"/>
    <x v="111"/>
    <x v="1"/>
    <x v="187"/>
  </r>
  <r>
    <x v="0"/>
    <x v="2"/>
    <x v="154"/>
    <x v="41"/>
    <x v="12"/>
    <x v="1"/>
    <x v="112"/>
    <x v="38"/>
    <x v="188"/>
  </r>
  <r>
    <x v="0"/>
    <x v="2"/>
    <x v="81"/>
    <x v="24"/>
    <x v="17"/>
    <x v="1"/>
    <x v="16"/>
    <x v="57"/>
    <x v="189"/>
  </r>
  <r>
    <x v="0"/>
    <x v="2"/>
    <x v="82"/>
    <x v="25"/>
    <x v="1"/>
    <x v="1"/>
    <x v="21"/>
    <x v="21"/>
    <x v="22"/>
  </r>
  <r>
    <x v="0"/>
    <x v="2"/>
    <x v="83"/>
    <x v="22"/>
    <x v="16"/>
    <x v="5"/>
    <x v="51"/>
    <x v="108"/>
    <x v="134"/>
  </r>
  <r>
    <x v="0"/>
    <x v="2"/>
    <x v="84"/>
    <x v="26"/>
    <x v="0"/>
    <x v="1"/>
    <x v="21"/>
    <x v="21"/>
    <x v="22"/>
  </r>
  <r>
    <x v="0"/>
    <x v="2"/>
    <x v="85"/>
    <x v="27"/>
    <x v="1"/>
    <x v="5"/>
    <x v="21"/>
    <x v="21"/>
    <x v="22"/>
  </r>
  <r>
    <x v="0"/>
    <x v="2"/>
    <x v="86"/>
    <x v="0"/>
    <x v="17"/>
    <x v="5"/>
    <x v="21"/>
    <x v="21"/>
    <x v="45"/>
  </r>
  <r>
    <x v="0"/>
    <x v="2"/>
    <x v="87"/>
    <x v="20"/>
    <x v="1"/>
    <x v="5"/>
    <x v="21"/>
    <x v="21"/>
    <x v="190"/>
  </r>
  <r>
    <x v="0"/>
    <x v="2"/>
    <x v="88"/>
    <x v="23"/>
    <x v="1"/>
    <x v="5"/>
    <x v="21"/>
    <x v="21"/>
    <x v="22"/>
  </r>
  <r>
    <x v="0"/>
    <x v="2"/>
    <x v="89"/>
    <x v="23"/>
    <x v="17"/>
    <x v="5"/>
    <x v="10"/>
    <x v="109"/>
    <x v="191"/>
  </r>
  <r>
    <x v="0"/>
    <x v="2"/>
    <x v="90"/>
    <x v="18"/>
    <x v="11"/>
    <x v="5"/>
    <x v="21"/>
    <x v="21"/>
    <x v="192"/>
  </r>
  <r>
    <x v="0"/>
    <x v="2"/>
    <x v="91"/>
    <x v="19"/>
    <x v="1"/>
    <x v="5"/>
    <x v="21"/>
    <x v="21"/>
    <x v="193"/>
  </r>
  <r>
    <x v="0"/>
    <x v="2"/>
    <x v="92"/>
    <x v="0"/>
    <x v="1"/>
    <x v="3"/>
    <x v="65"/>
    <x v="7"/>
    <x v="194"/>
  </r>
  <r>
    <x v="0"/>
    <x v="2"/>
    <x v="93"/>
    <x v="28"/>
    <x v="12"/>
    <x v="1"/>
    <x v="10"/>
    <x v="110"/>
    <x v="195"/>
  </r>
  <r>
    <x v="0"/>
    <x v="2"/>
    <x v="94"/>
    <x v="5"/>
    <x v="1"/>
    <x v="3"/>
    <x v="113"/>
    <x v="111"/>
    <x v="196"/>
  </r>
  <r>
    <x v="0"/>
    <x v="2"/>
    <x v="95"/>
    <x v="1"/>
    <x v="1"/>
    <x v="3"/>
    <x v="114"/>
    <x v="78"/>
    <x v="197"/>
  </r>
  <r>
    <x v="0"/>
    <x v="2"/>
    <x v="96"/>
    <x v="29"/>
    <x v="12"/>
    <x v="1"/>
    <x v="115"/>
    <x v="112"/>
    <x v="198"/>
  </r>
  <r>
    <x v="0"/>
    <x v="2"/>
    <x v="97"/>
    <x v="30"/>
    <x v="12"/>
    <x v="1"/>
    <x v="116"/>
    <x v="55"/>
    <x v="199"/>
  </r>
  <r>
    <x v="0"/>
    <x v="2"/>
    <x v="98"/>
    <x v="30"/>
    <x v="18"/>
    <x v="1"/>
    <x v="28"/>
    <x v="1"/>
    <x v="200"/>
  </r>
  <r>
    <x v="0"/>
    <x v="2"/>
    <x v="99"/>
    <x v="30"/>
    <x v="14"/>
    <x v="1"/>
    <x v="70"/>
    <x v="12"/>
    <x v="201"/>
  </r>
  <r>
    <x v="0"/>
    <x v="2"/>
    <x v="100"/>
    <x v="30"/>
    <x v="0"/>
    <x v="1"/>
    <x v="117"/>
    <x v="18"/>
    <x v="202"/>
  </r>
  <r>
    <x v="0"/>
    <x v="2"/>
    <x v="101"/>
    <x v="30"/>
    <x v="1"/>
    <x v="1"/>
    <x v="33"/>
    <x v="1"/>
    <x v="203"/>
  </r>
  <r>
    <x v="0"/>
    <x v="2"/>
    <x v="102"/>
    <x v="28"/>
    <x v="12"/>
    <x v="1"/>
    <x v="10"/>
    <x v="53"/>
    <x v="204"/>
  </r>
  <r>
    <x v="0"/>
    <x v="2"/>
    <x v="103"/>
    <x v="31"/>
    <x v="1"/>
    <x v="1"/>
    <x v="61"/>
    <x v="66"/>
    <x v="87"/>
  </r>
  <r>
    <x v="0"/>
    <x v="2"/>
    <x v="104"/>
    <x v="29"/>
    <x v="12"/>
    <x v="1"/>
    <x v="20"/>
    <x v="67"/>
    <x v="205"/>
  </r>
  <r>
    <x v="0"/>
    <x v="2"/>
    <x v="105"/>
    <x v="31"/>
    <x v="1"/>
    <x v="1"/>
    <x v="118"/>
    <x v="54"/>
    <x v="56"/>
  </r>
  <r>
    <x v="0"/>
    <x v="2"/>
    <x v="106"/>
    <x v="30"/>
    <x v="14"/>
    <x v="1"/>
    <x v="10"/>
    <x v="12"/>
    <x v="206"/>
  </r>
  <r>
    <x v="0"/>
    <x v="2"/>
    <x v="107"/>
    <x v="30"/>
    <x v="12"/>
    <x v="1"/>
    <x v="119"/>
    <x v="68"/>
    <x v="207"/>
  </r>
  <r>
    <x v="0"/>
    <x v="2"/>
    <x v="108"/>
    <x v="30"/>
    <x v="0"/>
    <x v="1"/>
    <x v="120"/>
    <x v="12"/>
    <x v="208"/>
  </r>
  <r>
    <x v="0"/>
    <x v="2"/>
    <x v="109"/>
    <x v="30"/>
    <x v="18"/>
    <x v="1"/>
    <x v="0"/>
    <x v="1"/>
    <x v="209"/>
  </r>
  <r>
    <x v="0"/>
    <x v="2"/>
    <x v="110"/>
    <x v="17"/>
    <x v="2"/>
    <x v="1"/>
    <x v="10"/>
    <x v="8"/>
    <x v="94"/>
  </r>
  <r>
    <x v="0"/>
    <x v="2"/>
    <x v="111"/>
    <x v="17"/>
    <x v="10"/>
    <x v="1"/>
    <x v="21"/>
    <x v="21"/>
    <x v="22"/>
  </r>
  <r>
    <x v="0"/>
    <x v="2"/>
    <x v="112"/>
    <x v="31"/>
    <x v="1"/>
    <x v="5"/>
    <x v="21"/>
    <x v="21"/>
    <x v="210"/>
  </r>
  <r>
    <x v="0"/>
    <x v="2"/>
    <x v="113"/>
    <x v="29"/>
    <x v="12"/>
    <x v="5"/>
    <x v="51"/>
    <x v="113"/>
    <x v="211"/>
  </r>
  <r>
    <x v="0"/>
    <x v="2"/>
    <x v="114"/>
    <x v="30"/>
    <x v="0"/>
    <x v="5"/>
    <x v="21"/>
    <x v="21"/>
    <x v="212"/>
  </r>
  <r>
    <x v="0"/>
    <x v="2"/>
    <x v="115"/>
    <x v="30"/>
    <x v="18"/>
    <x v="5"/>
    <x v="21"/>
    <x v="21"/>
    <x v="213"/>
  </r>
  <r>
    <x v="0"/>
    <x v="2"/>
    <x v="116"/>
    <x v="30"/>
    <x v="12"/>
    <x v="5"/>
    <x v="21"/>
    <x v="21"/>
    <x v="214"/>
  </r>
  <r>
    <x v="0"/>
    <x v="2"/>
    <x v="117"/>
    <x v="17"/>
    <x v="2"/>
    <x v="5"/>
    <x v="21"/>
    <x v="21"/>
    <x v="215"/>
  </r>
  <r>
    <x v="0"/>
    <x v="2"/>
    <x v="118"/>
    <x v="5"/>
    <x v="1"/>
    <x v="0"/>
    <x v="88"/>
    <x v="114"/>
    <x v="216"/>
  </r>
  <r>
    <x v="0"/>
    <x v="2"/>
    <x v="119"/>
    <x v="31"/>
    <x v="1"/>
    <x v="0"/>
    <x v="10"/>
    <x v="115"/>
    <x v="217"/>
  </r>
  <r>
    <x v="0"/>
    <x v="2"/>
    <x v="120"/>
    <x v="11"/>
    <x v="1"/>
    <x v="1"/>
    <x v="66"/>
    <x v="7"/>
    <x v="1"/>
  </r>
  <r>
    <x v="0"/>
    <x v="2"/>
    <x v="121"/>
    <x v="12"/>
    <x v="1"/>
    <x v="1"/>
    <x v="22"/>
    <x v="12"/>
    <x v="218"/>
  </r>
  <r>
    <x v="0"/>
    <x v="2"/>
    <x v="122"/>
    <x v="32"/>
    <x v="1"/>
    <x v="3"/>
    <x v="121"/>
    <x v="8"/>
    <x v="219"/>
  </r>
  <r>
    <x v="0"/>
    <x v="2"/>
    <x v="123"/>
    <x v="33"/>
    <x v="13"/>
    <x v="1"/>
    <x v="16"/>
    <x v="68"/>
    <x v="104"/>
  </r>
  <r>
    <x v="0"/>
    <x v="2"/>
    <x v="124"/>
    <x v="34"/>
    <x v="1"/>
    <x v="1"/>
    <x v="16"/>
    <x v="73"/>
    <x v="105"/>
  </r>
  <r>
    <x v="0"/>
    <x v="2"/>
    <x v="125"/>
    <x v="35"/>
    <x v="19"/>
    <x v="0"/>
    <x v="26"/>
    <x v="116"/>
    <x v="220"/>
  </r>
  <r>
    <x v="0"/>
    <x v="2"/>
    <x v="126"/>
    <x v="35"/>
    <x v="19"/>
    <x v="1"/>
    <x v="69"/>
    <x v="117"/>
    <x v="221"/>
  </r>
  <r>
    <x v="0"/>
    <x v="2"/>
    <x v="127"/>
    <x v="35"/>
    <x v="20"/>
    <x v="1"/>
    <x v="9"/>
    <x v="57"/>
    <x v="222"/>
  </r>
  <r>
    <x v="0"/>
    <x v="2"/>
    <x v="128"/>
    <x v="35"/>
    <x v="21"/>
    <x v="1"/>
    <x v="39"/>
    <x v="8"/>
    <x v="223"/>
  </r>
  <r>
    <x v="0"/>
    <x v="2"/>
    <x v="129"/>
    <x v="35"/>
    <x v="22"/>
    <x v="1"/>
    <x v="26"/>
    <x v="76"/>
    <x v="224"/>
  </r>
  <r>
    <x v="0"/>
    <x v="2"/>
    <x v="130"/>
    <x v="30"/>
    <x v="1"/>
    <x v="1"/>
    <x v="20"/>
    <x v="77"/>
    <x v="45"/>
  </r>
  <r>
    <x v="0"/>
    <x v="2"/>
    <x v="131"/>
    <x v="35"/>
    <x v="21"/>
    <x v="1"/>
    <x v="20"/>
    <x v="7"/>
    <x v="111"/>
  </r>
  <r>
    <x v="0"/>
    <x v="2"/>
    <x v="132"/>
    <x v="35"/>
    <x v="19"/>
    <x v="1"/>
    <x v="21"/>
    <x v="21"/>
    <x v="22"/>
  </r>
  <r>
    <x v="0"/>
    <x v="2"/>
    <x v="133"/>
    <x v="35"/>
    <x v="20"/>
    <x v="1"/>
    <x v="21"/>
    <x v="21"/>
    <x v="22"/>
  </r>
  <r>
    <x v="0"/>
    <x v="2"/>
    <x v="134"/>
    <x v="35"/>
    <x v="22"/>
    <x v="1"/>
    <x v="21"/>
    <x v="21"/>
    <x v="22"/>
  </r>
  <r>
    <x v="0"/>
    <x v="2"/>
    <x v="135"/>
    <x v="34"/>
    <x v="1"/>
    <x v="1"/>
    <x v="122"/>
    <x v="54"/>
    <x v="225"/>
  </r>
  <r>
    <x v="0"/>
    <x v="2"/>
    <x v="136"/>
    <x v="30"/>
    <x v="12"/>
    <x v="1"/>
    <x v="107"/>
    <x v="12"/>
    <x v="226"/>
  </r>
  <r>
    <x v="0"/>
    <x v="2"/>
    <x v="137"/>
    <x v="30"/>
    <x v="1"/>
    <x v="1"/>
    <x v="21"/>
    <x v="21"/>
    <x v="22"/>
  </r>
  <r>
    <x v="0"/>
    <x v="2"/>
    <x v="138"/>
    <x v="30"/>
    <x v="18"/>
    <x v="1"/>
    <x v="20"/>
    <x v="78"/>
    <x v="114"/>
  </r>
  <r>
    <x v="0"/>
    <x v="2"/>
    <x v="139"/>
    <x v="30"/>
    <x v="2"/>
    <x v="1"/>
    <x v="21"/>
    <x v="21"/>
    <x v="22"/>
  </r>
  <r>
    <x v="0"/>
    <x v="2"/>
    <x v="140"/>
    <x v="30"/>
    <x v="0"/>
    <x v="1"/>
    <x v="21"/>
    <x v="21"/>
    <x v="22"/>
  </r>
  <r>
    <x v="0"/>
    <x v="2"/>
    <x v="141"/>
    <x v="30"/>
    <x v="14"/>
    <x v="1"/>
    <x v="21"/>
    <x v="21"/>
    <x v="22"/>
  </r>
  <r>
    <x v="0"/>
    <x v="2"/>
    <x v="142"/>
    <x v="34"/>
    <x v="1"/>
    <x v="3"/>
    <x v="123"/>
    <x v="118"/>
    <x v="227"/>
  </r>
  <r>
    <x v="0"/>
    <x v="2"/>
    <x v="143"/>
    <x v="36"/>
    <x v="13"/>
    <x v="1"/>
    <x v="21"/>
    <x v="21"/>
    <x v="22"/>
  </r>
  <r>
    <x v="0"/>
    <x v="2"/>
    <x v="144"/>
    <x v="24"/>
    <x v="17"/>
    <x v="0"/>
    <x v="124"/>
    <x v="119"/>
    <x v="228"/>
  </r>
  <r>
    <x v="0"/>
    <x v="2"/>
    <x v="145"/>
    <x v="24"/>
    <x v="17"/>
    <x v="0"/>
    <x v="21"/>
    <x v="21"/>
    <x v="229"/>
  </r>
  <r>
    <x v="0"/>
    <x v="2"/>
    <x v="146"/>
    <x v="34"/>
    <x v="1"/>
    <x v="1"/>
    <x v="74"/>
    <x v="120"/>
    <x v="230"/>
  </r>
  <r>
    <x v="0"/>
    <x v="2"/>
    <x v="147"/>
    <x v="34"/>
    <x v="1"/>
    <x v="0"/>
    <x v="125"/>
    <x v="121"/>
    <x v="231"/>
  </r>
  <r>
    <x v="0"/>
    <x v="2"/>
    <x v="148"/>
    <x v="37"/>
    <x v="1"/>
    <x v="1"/>
    <x v="39"/>
    <x v="1"/>
    <x v="93"/>
  </r>
  <r>
    <x v="0"/>
    <x v="2"/>
    <x v="149"/>
    <x v="38"/>
    <x v="1"/>
    <x v="1"/>
    <x v="21"/>
    <x v="21"/>
    <x v="22"/>
  </r>
  <r>
    <x v="0"/>
    <x v="2"/>
    <x v="150"/>
    <x v="39"/>
    <x v="1"/>
    <x v="1"/>
    <x v="16"/>
    <x v="8"/>
    <x v="54"/>
  </r>
  <r>
    <x v="0"/>
    <x v="2"/>
    <x v="151"/>
    <x v="35"/>
    <x v="19"/>
    <x v="5"/>
    <x v="10"/>
    <x v="122"/>
    <x v="232"/>
  </r>
  <r>
    <x v="0"/>
    <x v="2"/>
    <x v="152"/>
    <x v="34"/>
    <x v="1"/>
    <x v="0"/>
    <x v="126"/>
    <x v="123"/>
    <x v="233"/>
  </r>
  <r>
    <x v="1"/>
    <x v="1"/>
    <x v="153"/>
    <x v="40"/>
    <x v="23"/>
    <x v="6"/>
    <x v="77"/>
    <x v="84"/>
    <x v="122"/>
  </r>
  <r>
    <x v="0"/>
    <x v="3"/>
    <x v="0"/>
    <x v="0"/>
    <x v="0"/>
    <x v="0"/>
    <x v="127"/>
    <x v="124"/>
    <x v="234"/>
  </r>
  <r>
    <x v="0"/>
    <x v="3"/>
    <x v="1"/>
    <x v="1"/>
    <x v="1"/>
    <x v="1"/>
    <x v="128"/>
    <x v="1"/>
    <x v="235"/>
  </r>
  <r>
    <x v="0"/>
    <x v="3"/>
    <x v="2"/>
    <x v="2"/>
    <x v="2"/>
    <x v="1"/>
    <x v="111"/>
    <x v="125"/>
    <x v="236"/>
  </r>
  <r>
    <x v="0"/>
    <x v="3"/>
    <x v="3"/>
    <x v="2"/>
    <x v="3"/>
    <x v="1"/>
    <x v="129"/>
    <x v="126"/>
    <x v="237"/>
  </r>
  <r>
    <x v="0"/>
    <x v="3"/>
    <x v="4"/>
    <x v="0"/>
    <x v="4"/>
    <x v="1"/>
    <x v="130"/>
    <x v="4"/>
    <x v="238"/>
  </r>
  <r>
    <x v="0"/>
    <x v="3"/>
    <x v="5"/>
    <x v="0"/>
    <x v="4"/>
    <x v="0"/>
    <x v="131"/>
    <x v="127"/>
    <x v="239"/>
  </r>
  <r>
    <x v="0"/>
    <x v="3"/>
    <x v="6"/>
    <x v="0"/>
    <x v="5"/>
    <x v="1"/>
    <x v="132"/>
    <x v="6"/>
    <x v="240"/>
  </r>
  <r>
    <x v="0"/>
    <x v="3"/>
    <x v="7"/>
    <x v="0"/>
    <x v="5"/>
    <x v="2"/>
    <x v="133"/>
    <x v="7"/>
    <x v="241"/>
  </r>
  <r>
    <x v="0"/>
    <x v="3"/>
    <x v="8"/>
    <x v="3"/>
    <x v="6"/>
    <x v="1"/>
    <x v="25"/>
    <x v="8"/>
    <x v="21"/>
  </r>
  <r>
    <x v="0"/>
    <x v="3"/>
    <x v="9"/>
    <x v="3"/>
    <x v="7"/>
    <x v="1"/>
    <x v="134"/>
    <x v="9"/>
    <x v="242"/>
  </r>
  <r>
    <x v="0"/>
    <x v="3"/>
    <x v="10"/>
    <x v="0"/>
    <x v="8"/>
    <x v="0"/>
    <x v="44"/>
    <x v="128"/>
    <x v="243"/>
  </r>
  <r>
    <x v="0"/>
    <x v="3"/>
    <x v="11"/>
    <x v="0"/>
    <x v="8"/>
    <x v="1"/>
    <x v="135"/>
    <x v="99"/>
    <x v="244"/>
  </r>
  <r>
    <x v="0"/>
    <x v="3"/>
    <x v="12"/>
    <x v="2"/>
    <x v="0"/>
    <x v="1"/>
    <x v="136"/>
    <x v="129"/>
    <x v="245"/>
  </r>
  <r>
    <x v="0"/>
    <x v="3"/>
    <x v="13"/>
    <x v="2"/>
    <x v="3"/>
    <x v="3"/>
    <x v="37"/>
    <x v="7"/>
    <x v="246"/>
  </r>
  <r>
    <x v="0"/>
    <x v="3"/>
    <x v="14"/>
    <x v="4"/>
    <x v="1"/>
    <x v="1"/>
    <x v="14"/>
    <x v="130"/>
    <x v="247"/>
  </r>
  <r>
    <x v="0"/>
    <x v="3"/>
    <x v="15"/>
    <x v="4"/>
    <x v="1"/>
    <x v="0"/>
    <x v="86"/>
    <x v="22"/>
    <x v="248"/>
  </r>
  <r>
    <x v="0"/>
    <x v="3"/>
    <x v="16"/>
    <x v="5"/>
    <x v="1"/>
    <x v="1"/>
    <x v="16"/>
    <x v="131"/>
    <x v="249"/>
  </r>
  <r>
    <x v="0"/>
    <x v="3"/>
    <x v="17"/>
    <x v="6"/>
    <x v="1"/>
    <x v="1"/>
    <x v="42"/>
    <x v="17"/>
    <x v="250"/>
  </r>
  <r>
    <x v="0"/>
    <x v="3"/>
    <x v="18"/>
    <x v="4"/>
    <x v="1"/>
    <x v="3"/>
    <x v="133"/>
    <x v="8"/>
    <x v="251"/>
  </r>
  <r>
    <x v="0"/>
    <x v="3"/>
    <x v="19"/>
    <x v="1"/>
    <x v="1"/>
    <x v="1"/>
    <x v="41"/>
    <x v="18"/>
    <x v="252"/>
  </r>
  <r>
    <x v="0"/>
    <x v="3"/>
    <x v="20"/>
    <x v="0"/>
    <x v="0"/>
    <x v="4"/>
    <x v="87"/>
    <x v="132"/>
    <x v="253"/>
  </r>
  <r>
    <x v="0"/>
    <x v="3"/>
    <x v="21"/>
    <x v="3"/>
    <x v="7"/>
    <x v="1"/>
    <x v="20"/>
    <x v="20"/>
    <x v="21"/>
  </r>
  <r>
    <x v="0"/>
    <x v="3"/>
    <x v="22"/>
    <x v="6"/>
    <x v="1"/>
    <x v="1"/>
    <x v="21"/>
    <x v="21"/>
    <x v="22"/>
  </r>
  <r>
    <x v="0"/>
    <x v="3"/>
    <x v="23"/>
    <x v="2"/>
    <x v="0"/>
    <x v="1"/>
    <x v="21"/>
    <x v="21"/>
    <x v="22"/>
  </r>
  <r>
    <x v="0"/>
    <x v="3"/>
    <x v="24"/>
    <x v="2"/>
    <x v="2"/>
    <x v="1"/>
    <x v="21"/>
    <x v="21"/>
    <x v="22"/>
  </r>
  <r>
    <x v="0"/>
    <x v="3"/>
    <x v="25"/>
    <x v="0"/>
    <x v="5"/>
    <x v="1"/>
    <x v="21"/>
    <x v="21"/>
    <x v="22"/>
  </r>
  <r>
    <x v="0"/>
    <x v="3"/>
    <x v="26"/>
    <x v="0"/>
    <x v="8"/>
    <x v="1"/>
    <x v="21"/>
    <x v="21"/>
    <x v="22"/>
  </r>
  <r>
    <x v="0"/>
    <x v="3"/>
    <x v="27"/>
    <x v="0"/>
    <x v="0"/>
    <x v="0"/>
    <x v="21"/>
    <x v="21"/>
    <x v="254"/>
  </r>
  <r>
    <x v="0"/>
    <x v="3"/>
    <x v="28"/>
    <x v="0"/>
    <x v="0"/>
    <x v="1"/>
    <x v="22"/>
    <x v="17"/>
    <x v="25"/>
  </r>
  <r>
    <x v="0"/>
    <x v="3"/>
    <x v="29"/>
    <x v="7"/>
    <x v="9"/>
    <x v="1"/>
    <x v="50"/>
    <x v="22"/>
    <x v="255"/>
  </r>
  <r>
    <x v="0"/>
    <x v="3"/>
    <x v="30"/>
    <x v="7"/>
    <x v="10"/>
    <x v="1"/>
    <x v="137"/>
    <x v="23"/>
    <x v="256"/>
  </r>
  <r>
    <x v="0"/>
    <x v="3"/>
    <x v="31"/>
    <x v="2"/>
    <x v="3"/>
    <x v="1"/>
    <x v="21"/>
    <x v="21"/>
    <x v="22"/>
  </r>
  <r>
    <x v="0"/>
    <x v="3"/>
    <x v="32"/>
    <x v="0"/>
    <x v="0"/>
    <x v="4"/>
    <x v="10"/>
    <x v="133"/>
    <x v="257"/>
  </r>
  <r>
    <x v="0"/>
    <x v="3"/>
    <x v="33"/>
    <x v="8"/>
    <x v="1"/>
    <x v="1"/>
    <x v="108"/>
    <x v="25"/>
    <x v="54"/>
  </r>
  <r>
    <x v="0"/>
    <x v="3"/>
    <x v="34"/>
    <x v="8"/>
    <x v="1"/>
    <x v="0"/>
    <x v="39"/>
    <x v="134"/>
    <x v="258"/>
  </r>
  <r>
    <x v="0"/>
    <x v="3"/>
    <x v="35"/>
    <x v="0"/>
    <x v="0"/>
    <x v="5"/>
    <x v="21"/>
    <x v="21"/>
    <x v="22"/>
  </r>
  <r>
    <x v="0"/>
    <x v="3"/>
    <x v="40"/>
    <x v="9"/>
    <x v="1"/>
    <x v="1"/>
    <x v="38"/>
    <x v="135"/>
    <x v="259"/>
  </r>
  <r>
    <x v="0"/>
    <x v="3"/>
    <x v="41"/>
    <x v="9"/>
    <x v="1"/>
    <x v="1"/>
    <x v="56"/>
    <x v="136"/>
    <x v="260"/>
  </r>
  <r>
    <x v="0"/>
    <x v="3"/>
    <x v="42"/>
    <x v="7"/>
    <x v="2"/>
    <x v="1"/>
    <x v="138"/>
    <x v="119"/>
    <x v="261"/>
  </r>
  <r>
    <x v="0"/>
    <x v="3"/>
    <x v="43"/>
    <x v="7"/>
    <x v="12"/>
    <x v="1"/>
    <x v="139"/>
    <x v="137"/>
    <x v="262"/>
  </r>
  <r>
    <x v="0"/>
    <x v="3"/>
    <x v="44"/>
    <x v="7"/>
    <x v="2"/>
    <x v="1"/>
    <x v="32"/>
    <x v="138"/>
    <x v="263"/>
  </r>
  <r>
    <x v="0"/>
    <x v="3"/>
    <x v="45"/>
    <x v="9"/>
    <x v="1"/>
    <x v="1"/>
    <x v="33"/>
    <x v="139"/>
    <x v="264"/>
  </r>
  <r>
    <x v="0"/>
    <x v="3"/>
    <x v="46"/>
    <x v="9"/>
    <x v="1"/>
    <x v="3"/>
    <x v="140"/>
    <x v="140"/>
    <x v="265"/>
  </r>
  <r>
    <x v="0"/>
    <x v="3"/>
    <x v="47"/>
    <x v="10"/>
    <x v="1"/>
    <x v="1"/>
    <x v="141"/>
    <x v="141"/>
    <x v="266"/>
  </r>
  <r>
    <x v="0"/>
    <x v="3"/>
    <x v="48"/>
    <x v="11"/>
    <x v="1"/>
    <x v="1"/>
    <x v="116"/>
    <x v="142"/>
    <x v="267"/>
  </r>
  <r>
    <x v="0"/>
    <x v="3"/>
    <x v="49"/>
    <x v="12"/>
    <x v="1"/>
    <x v="1"/>
    <x v="142"/>
    <x v="18"/>
    <x v="268"/>
  </r>
  <r>
    <x v="0"/>
    <x v="3"/>
    <x v="50"/>
    <x v="9"/>
    <x v="1"/>
    <x v="1"/>
    <x v="16"/>
    <x v="37"/>
    <x v="44"/>
  </r>
  <r>
    <x v="0"/>
    <x v="3"/>
    <x v="51"/>
    <x v="7"/>
    <x v="12"/>
    <x v="1"/>
    <x v="51"/>
    <x v="38"/>
    <x v="152"/>
  </r>
  <r>
    <x v="0"/>
    <x v="3"/>
    <x v="52"/>
    <x v="7"/>
    <x v="13"/>
    <x v="1"/>
    <x v="10"/>
    <x v="143"/>
    <x v="190"/>
  </r>
  <r>
    <x v="0"/>
    <x v="3"/>
    <x v="53"/>
    <x v="7"/>
    <x v="2"/>
    <x v="1"/>
    <x v="51"/>
    <x v="20"/>
    <x v="269"/>
  </r>
  <r>
    <x v="0"/>
    <x v="3"/>
    <x v="54"/>
    <x v="13"/>
    <x v="1"/>
    <x v="3"/>
    <x v="118"/>
    <x v="61"/>
    <x v="270"/>
  </r>
  <r>
    <x v="0"/>
    <x v="3"/>
    <x v="55"/>
    <x v="14"/>
    <x v="1"/>
    <x v="3"/>
    <x v="10"/>
    <x v="144"/>
    <x v="271"/>
  </r>
  <r>
    <x v="0"/>
    <x v="3"/>
    <x v="56"/>
    <x v="14"/>
    <x v="1"/>
    <x v="0"/>
    <x v="21"/>
    <x v="21"/>
    <x v="22"/>
  </r>
  <r>
    <x v="0"/>
    <x v="3"/>
    <x v="57"/>
    <x v="10"/>
    <x v="1"/>
    <x v="1"/>
    <x v="9"/>
    <x v="145"/>
    <x v="272"/>
  </r>
  <r>
    <x v="0"/>
    <x v="3"/>
    <x v="58"/>
    <x v="14"/>
    <x v="1"/>
    <x v="0"/>
    <x v="21"/>
    <x v="21"/>
    <x v="273"/>
  </r>
  <r>
    <x v="0"/>
    <x v="3"/>
    <x v="59"/>
    <x v="7"/>
    <x v="12"/>
    <x v="1"/>
    <x v="143"/>
    <x v="42"/>
    <x v="274"/>
  </r>
  <r>
    <x v="0"/>
    <x v="3"/>
    <x v="60"/>
    <x v="7"/>
    <x v="13"/>
    <x v="1"/>
    <x v="14"/>
    <x v="43"/>
    <x v="54"/>
  </r>
  <r>
    <x v="0"/>
    <x v="3"/>
    <x v="61"/>
    <x v="10"/>
    <x v="1"/>
    <x v="5"/>
    <x v="21"/>
    <x v="21"/>
    <x v="205"/>
  </r>
  <r>
    <x v="0"/>
    <x v="3"/>
    <x v="62"/>
    <x v="9"/>
    <x v="1"/>
    <x v="5"/>
    <x v="21"/>
    <x v="21"/>
    <x v="275"/>
  </r>
  <r>
    <x v="0"/>
    <x v="3"/>
    <x v="65"/>
    <x v="7"/>
    <x v="14"/>
    <x v="1"/>
    <x v="144"/>
    <x v="146"/>
    <x v="276"/>
  </r>
  <r>
    <x v="0"/>
    <x v="3"/>
    <x v="66"/>
    <x v="7"/>
    <x v="14"/>
    <x v="1"/>
    <x v="21"/>
    <x v="21"/>
    <x v="22"/>
  </r>
  <r>
    <x v="0"/>
    <x v="3"/>
    <x v="67"/>
    <x v="12"/>
    <x v="1"/>
    <x v="3"/>
    <x v="145"/>
    <x v="147"/>
    <x v="277"/>
  </r>
  <r>
    <x v="0"/>
    <x v="3"/>
    <x v="68"/>
    <x v="2"/>
    <x v="0"/>
    <x v="4"/>
    <x v="105"/>
    <x v="78"/>
    <x v="278"/>
  </r>
  <r>
    <x v="0"/>
    <x v="3"/>
    <x v="69"/>
    <x v="14"/>
    <x v="1"/>
    <x v="1"/>
    <x v="146"/>
    <x v="148"/>
    <x v="279"/>
  </r>
  <r>
    <x v="0"/>
    <x v="3"/>
    <x v="70"/>
    <x v="15"/>
    <x v="1"/>
    <x v="0"/>
    <x v="44"/>
    <x v="149"/>
    <x v="280"/>
  </r>
  <r>
    <x v="0"/>
    <x v="3"/>
    <x v="71"/>
    <x v="16"/>
    <x v="14"/>
    <x v="1"/>
    <x v="43"/>
    <x v="150"/>
    <x v="281"/>
  </r>
  <r>
    <x v="0"/>
    <x v="3"/>
    <x v="72"/>
    <x v="17"/>
    <x v="15"/>
    <x v="0"/>
    <x v="85"/>
    <x v="151"/>
    <x v="282"/>
  </r>
  <r>
    <x v="0"/>
    <x v="3"/>
    <x v="73"/>
    <x v="15"/>
    <x v="1"/>
    <x v="0"/>
    <x v="20"/>
    <x v="52"/>
    <x v="283"/>
  </r>
  <r>
    <x v="0"/>
    <x v="3"/>
    <x v="74"/>
    <x v="18"/>
    <x v="11"/>
    <x v="1"/>
    <x v="45"/>
    <x v="9"/>
    <x v="284"/>
  </r>
  <r>
    <x v="0"/>
    <x v="3"/>
    <x v="75"/>
    <x v="19"/>
    <x v="1"/>
    <x v="1"/>
    <x v="93"/>
    <x v="53"/>
    <x v="285"/>
  </r>
  <r>
    <x v="0"/>
    <x v="3"/>
    <x v="76"/>
    <x v="20"/>
    <x v="1"/>
    <x v="1"/>
    <x v="147"/>
    <x v="9"/>
    <x v="286"/>
  </r>
  <r>
    <x v="0"/>
    <x v="3"/>
    <x v="77"/>
    <x v="21"/>
    <x v="13"/>
    <x v="1"/>
    <x v="20"/>
    <x v="55"/>
    <x v="94"/>
  </r>
  <r>
    <x v="0"/>
    <x v="3"/>
    <x v="78"/>
    <x v="22"/>
    <x v="16"/>
    <x v="2"/>
    <x v="93"/>
    <x v="56"/>
    <x v="287"/>
  </r>
  <r>
    <x v="0"/>
    <x v="3"/>
    <x v="79"/>
    <x v="23"/>
    <x v="1"/>
    <x v="1"/>
    <x v="148"/>
    <x v="17"/>
    <x v="288"/>
  </r>
  <r>
    <x v="0"/>
    <x v="3"/>
    <x v="80"/>
    <x v="23"/>
    <x v="17"/>
    <x v="1"/>
    <x v="149"/>
    <x v="1"/>
    <x v="289"/>
  </r>
  <r>
    <x v="0"/>
    <x v="3"/>
    <x v="154"/>
    <x v="41"/>
    <x v="12"/>
    <x v="1"/>
    <x v="150"/>
    <x v="38"/>
    <x v="290"/>
  </r>
  <r>
    <x v="0"/>
    <x v="3"/>
    <x v="81"/>
    <x v="24"/>
    <x v="17"/>
    <x v="1"/>
    <x v="16"/>
    <x v="57"/>
    <x v="189"/>
  </r>
  <r>
    <x v="0"/>
    <x v="3"/>
    <x v="82"/>
    <x v="25"/>
    <x v="1"/>
    <x v="1"/>
    <x v="21"/>
    <x v="21"/>
    <x v="22"/>
  </r>
  <r>
    <x v="0"/>
    <x v="3"/>
    <x v="83"/>
    <x v="22"/>
    <x v="16"/>
    <x v="5"/>
    <x v="38"/>
    <x v="152"/>
    <x v="291"/>
  </r>
  <r>
    <x v="0"/>
    <x v="3"/>
    <x v="84"/>
    <x v="26"/>
    <x v="0"/>
    <x v="1"/>
    <x v="21"/>
    <x v="21"/>
    <x v="22"/>
  </r>
  <r>
    <x v="0"/>
    <x v="3"/>
    <x v="93"/>
    <x v="28"/>
    <x v="12"/>
    <x v="1"/>
    <x v="25"/>
    <x v="153"/>
    <x v="292"/>
  </r>
  <r>
    <x v="0"/>
    <x v="3"/>
    <x v="94"/>
    <x v="5"/>
    <x v="1"/>
    <x v="3"/>
    <x v="151"/>
    <x v="63"/>
    <x v="293"/>
  </r>
  <r>
    <x v="0"/>
    <x v="3"/>
    <x v="95"/>
    <x v="1"/>
    <x v="1"/>
    <x v="3"/>
    <x v="114"/>
    <x v="1"/>
    <x v="294"/>
  </r>
  <r>
    <x v="0"/>
    <x v="3"/>
    <x v="96"/>
    <x v="29"/>
    <x v="12"/>
    <x v="1"/>
    <x v="152"/>
    <x v="112"/>
    <x v="295"/>
  </r>
  <r>
    <x v="0"/>
    <x v="3"/>
    <x v="97"/>
    <x v="30"/>
    <x v="12"/>
    <x v="1"/>
    <x v="153"/>
    <x v="55"/>
    <x v="296"/>
  </r>
  <r>
    <x v="0"/>
    <x v="3"/>
    <x v="98"/>
    <x v="30"/>
    <x v="18"/>
    <x v="1"/>
    <x v="44"/>
    <x v="1"/>
    <x v="297"/>
  </r>
  <r>
    <x v="0"/>
    <x v="3"/>
    <x v="99"/>
    <x v="30"/>
    <x v="14"/>
    <x v="1"/>
    <x v="154"/>
    <x v="12"/>
    <x v="298"/>
  </r>
  <r>
    <x v="0"/>
    <x v="3"/>
    <x v="100"/>
    <x v="30"/>
    <x v="0"/>
    <x v="1"/>
    <x v="155"/>
    <x v="18"/>
    <x v="299"/>
  </r>
  <r>
    <x v="0"/>
    <x v="3"/>
    <x v="101"/>
    <x v="30"/>
    <x v="1"/>
    <x v="1"/>
    <x v="60"/>
    <x v="1"/>
    <x v="86"/>
  </r>
  <r>
    <x v="0"/>
    <x v="3"/>
    <x v="102"/>
    <x v="28"/>
    <x v="12"/>
    <x v="1"/>
    <x v="21"/>
    <x v="21"/>
    <x v="22"/>
  </r>
  <r>
    <x v="0"/>
    <x v="3"/>
    <x v="103"/>
    <x v="31"/>
    <x v="1"/>
    <x v="1"/>
    <x v="61"/>
    <x v="66"/>
    <x v="87"/>
  </r>
  <r>
    <x v="0"/>
    <x v="3"/>
    <x v="104"/>
    <x v="29"/>
    <x v="12"/>
    <x v="1"/>
    <x v="21"/>
    <x v="21"/>
    <x v="22"/>
  </r>
  <r>
    <x v="0"/>
    <x v="3"/>
    <x v="105"/>
    <x v="31"/>
    <x v="1"/>
    <x v="1"/>
    <x v="156"/>
    <x v="54"/>
    <x v="300"/>
  </r>
  <r>
    <x v="0"/>
    <x v="3"/>
    <x v="106"/>
    <x v="30"/>
    <x v="14"/>
    <x v="1"/>
    <x v="20"/>
    <x v="12"/>
    <x v="150"/>
  </r>
  <r>
    <x v="0"/>
    <x v="3"/>
    <x v="107"/>
    <x v="30"/>
    <x v="12"/>
    <x v="1"/>
    <x v="157"/>
    <x v="68"/>
    <x v="301"/>
  </r>
  <r>
    <x v="0"/>
    <x v="3"/>
    <x v="108"/>
    <x v="30"/>
    <x v="0"/>
    <x v="1"/>
    <x v="71"/>
    <x v="12"/>
    <x v="302"/>
  </r>
  <r>
    <x v="0"/>
    <x v="3"/>
    <x v="109"/>
    <x v="30"/>
    <x v="18"/>
    <x v="1"/>
    <x v="154"/>
    <x v="1"/>
    <x v="303"/>
  </r>
  <r>
    <x v="0"/>
    <x v="3"/>
    <x v="110"/>
    <x v="17"/>
    <x v="2"/>
    <x v="1"/>
    <x v="20"/>
    <x v="8"/>
    <x v="76"/>
  </r>
  <r>
    <x v="0"/>
    <x v="3"/>
    <x v="111"/>
    <x v="17"/>
    <x v="10"/>
    <x v="1"/>
    <x v="21"/>
    <x v="21"/>
    <x v="22"/>
  </r>
  <r>
    <x v="0"/>
    <x v="3"/>
    <x v="112"/>
    <x v="31"/>
    <x v="1"/>
    <x v="5"/>
    <x v="21"/>
    <x v="21"/>
    <x v="304"/>
  </r>
  <r>
    <x v="0"/>
    <x v="3"/>
    <x v="113"/>
    <x v="29"/>
    <x v="12"/>
    <x v="5"/>
    <x v="107"/>
    <x v="154"/>
    <x v="305"/>
  </r>
  <r>
    <x v="0"/>
    <x v="3"/>
    <x v="114"/>
    <x v="30"/>
    <x v="0"/>
    <x v="5"/>
    <x v="21"/>
    <x v="21"/>
    <x v="306"/>
  </r>
  <r>
    <x v="0"/>
    <x v="3"/>
    <x v="115"/>
    <x v="30"/>
    <x v="18"/>
    <x v="5"/>
    <x v="21"/>
    <x v="21"/>
    <x v="307"/>
  </r>
  <r>
    <x v="0"/>
    <x v="3"/>
    <x v="116"/>
    <x v="30"/>
    <x v="12"/>
    <x v="5"/>
    <x v="21"/>
    <x v="21"/>
    <x v="308"/>
  </r>
  <r>
    <x v="0"/>
    <x v="3"/>
    <x v="117"/>
    <x v="17"/>
    <x v="2"/>
    <x v="5"/>
    <x v="21"/>
    <x v="21"/>
    <x v="309"/>
  </r>
  <r>
    <x v="0"/>
    <x v="3"/>
    <x v="120"/>
    <x v="11"/>
    <x v="1"/>
    <x v="1"/>
    <x v="66"/>
    <x v="7"/>
    <x v="1"/>
  </r>
  <r>
    <x v="0"/>
    <x v="3"/>
    <x v="121"/>
    <x v="12"/>
    <x v="1"/>
    <x v="1"/>
    <x v="22"/>
    <x v="12"/>
    <x v="218"/>
  </r>
  <r>
    <x v="0"/>
    <x v="3"/>
    <x v="122"/>
    <x v="32"/>
    <x v="1"/>
    <x v="3"/>
    <x v="158"/>
    <x v="17"/>
    <x v="310"/>
  </r>
  <r>
    <x v="0"/>
    <x v="3"/>
    <x v="123"/>
    <x v="33"/>
    <x v="13"/>
    <x v="1"/>
    <x v="16"/>
    <x v="68"/>
    <x v="104"/>
  </r>
  <r>
    <x v="0"/>
    <x v="3"/>
    <x v="124"/>
    <x v="34"/>
    <x v="1"/>
    <x v="1"/>
    <x v="16"/>
    <x v="73"/>
    <x v="105"/>
  </r>
  <r>
    <x v="0"/>
    <x v="3"/>
    <x v="125"/>
    <x v="35"/>
    <x v="19"/>
    <x v="0"/>
    <x v="8"/>
    <x v="155"/>
    <x v="311"/>
  </r>
  <r>
    <x v="0"/>
    <x v="3"/>
    <x v="126"/>
    <x v="35"/>
    <x v="19"/>
    <x v="1"/>
    <x v="159"/>
    <x v="156"/>
    <x v="312"/>
  </r>
  <r>
    <x v="0"/>
    <x v="3"/>
    <x v="127"/>
    <x v="35"/>
    <x v="20"/>
    <x v="1"/>
    <x v="160"/>
    <x v="57"/>
    <x v="313"/>
  </r>
  <r>
    <x v="0"/>
    <x v="3"/>
    <x v="128"/>
    <x v="35"/>
    <x v="21"/>
    <x v="1"/>
    <x v="62"/>
    <x v="8"/>
    <x v="314"/>
  </r>
  <r>
    <x v="0"/>
    <x v="3"/>
    <x v="129"/>
    <x v="35"/>
    <x v="22"/>
    <x v="1"/>
    <x v="47"/>
    <x v="76"/>
    <x v="315"/>
  </r>
  <r>
    <x v="0"/>
    <x v="3"/>
    <x v="130"/>
    <x v="30"/>
    <x v="1"/>
    <x v="1"/>
    <x v="38"/>
    <x v="77"/>
    <x v="316"/>
  </r>
  <r>
    <x v="0"/>
    <x v="3"/>
    <x v="131"/>
    <x v="35"/>
    <x v="21"/>
    <x v="1"/>
    <x v="21"/>
    <x v="21"/>
    <x v="22"/>
  </r>
  <r>
    <x v="0"/>
    <x v="3"/>
    <x v="132"/>
    <x v="35"/>
    <x v="19"/>
    <x v="1"/>
    <x v="21"/>
    <x v="21"/>
    <x v="22"/>
  </r>
  <r>
    <x v="0"/>
    <x v="3"/>
    <x v="133"/>
    <x v="35"/>
    <x v="20"/>
    <x v="1"/>
    <x v="21"/>
    <x v="21"/>
    <x v="22"/>
  </r>
  <r>
    <x v="0"/>
    <x v="3"/>
    <x v="134"/>
    <x v="35"/>
    <x v="22"/>
    <x v="1"/>
    <x v="21"/>
    <x v="21"/>
    <x v="22"/>
  </r>
  <r>
    <x v="0"/>
    <x v="3"/>
    <x v="135"/>
    <x v="34"/>
    <x v="1"/>
    <x v="1"/>
    <x v="48"/>
    <x v="54"/>
    <x v="148"/>
  </r>
  <r>
    <x v="0"/>
    <x v="3"/>
    <x v="136"/>
    <x v="30"/>
    <x v="12"/>
    <x v="1"/>
    <x v="20"/>
    <x v="12"/>
    <x v="150"/>
  </r>
  <r>
    <x v="0"/>
    <x v="3"/>
    <x v="137"/>
    <x v="30"/>
    <x v="1"/>
    <x v="1"/>
    <x v="21"/>
    <x v="21"/>
    <x v="22"/>
  </r>
  <r>
    <x v="0"/>
    <x v="3"/>
    <x v="138"/>
    <x v="30"/>
    <x v="18"/>
    <x v="1"/>
    <x v="10"/>
    <x v="78"/>
    <x v="205"/>
  </r>
  <r>
    <x v="0"/>
    <x v="3"/>
    <x v="139"/>
    <x v="30"/>
    <x v="2"/>
    <x v="1"/>
    <x v="21"/>
    <x v="21"/>
    <x v="22"/>
  </r>
  <r>
    <x v="0"/>
    <x v="3"/>
    <x v="140"/>
    <x v="30"/>
    <x v="0"/>
    <x v="1"/>
    <x v="21"/>
    <x v="21"/>
    <x v="22"/>
  </r>
  <r>
    <x v="0"/>
    <x v="3"/>
    <x v="141"/>
    <x v="30"/>
    <x v="14"/>
    <x v="1"/>
    <x v="21"/>
    <x v="21"/>
    <x v="22"/>
  </r>
  <r>
    <x v="0"/>
    <x v="3"/>
    <x v="142"/>
    <x v="34"/>
    <x v="1"/>
    <x v="3"/>
    <x v="161"/>
    <x v="157"/>
    <x v="317"/>
  </r>
  <r>
    <x v="0"/>
    <x v="3"/>
    <x v="143"/>
    <x v="36"/>
    <x v="13"/>
    <x v="1"/>
    <x v="21"/>
    <x v="21"/>
    <x v="22"/>
  </r>
  <r>
    <x v="0"/>
    <x v="3"/>
    <x v="144"/>
    <x v="24"/>
    <x v="17"/>
    <x v="0"/>
    <x v="5"/>
    <x v="158"/>
    <x v="318"/>
  </r>
  <r>
    <x v="0"/>
    <x v="3"/>
    <x v="145"/>
    <x v="24"/>
    <x v="17"/>
    <x v="0"/>
    <x v="21"/>
    <x v="21"/>
    <x v="319"/>
  </r>
  <r>
    <x v="0"/>
    <x v="3"/>
    <x v="146"/>
    <x v="34"/>
    <x v="1"/>
    <x v="1"/>
    <x v="162"/>
    <x v="159"/>
    <x v="320"/>
  </r>
  <r>
    <x v="0"/>
    <x v="3"/>
    <x v="147"/>
    <x v="34"/>
    <x v="1"/>
    <x v="0"/>
    <x v="114"/>
    <x v="160"/>
    <x v="321"/>
  </r>
  <r>
    <x v="0"/>
    <x v="3"/>
    <x v="148"/>
    <x v="37"/>
    <x v="1"/>
    <x v="1"/>
    <x v="39"/>
    <x v="1"/>
    <x v="93"/>
  </r>
  <r>
    <x v="0"/>
    <x v="3"/>
    <x v="149"/>
    <x v="38"/>
    <x v="1"/>
    <x v="1"/>
    <x v="21"/>
    <x v="21"/>
    <x v="22"/>
  </r>
  <r>
    <x v="0"/>
    <x v="3"/>
    <x v="150"/>
    <x v="39"/>
    <x v="1"/>
    <x v="1"/>
    <x v="36"/>
    <x v="139"/>
    <x v="54"/>
  </r>
  <r>
    <x v="0"/>
    <x v="3"/>
    <x v="151"/>
    <x v="35"/>
    <x v="19"/>
    <x v="5"/>
    <x v="21"/>
    <x v="21"/>
    <x v="45"/>
  </r>
  <r>
    <x v="1"/>
    <x v="1"/>
    <x v="153"/>
    <x v="40"/>
    <x v="23"/>
    <x v="6"/>
    <x v="77"/>
    <x v="84"/>
    <x v="122"/>
  </r>
  <r>
    <x v="0"/>
    <x v="4"/>
    <x v="0"/>
    <x v="0"/>
    <x v="0"/>
    <x v="0"/>
    <x v="73"/>
    <x v="161"/>
    <x v="322"/>
  </r>
  <r>
    <x v="0"/>
    <x v="4"/>
    <x v="1"/>
    <x v="1"/>
    <x v="1"/>
    <x v="1"/>
    <x v="1"/>
    <x v="1"/>
    <x v="1"/>
  </r>
  <r>
    <x v="0"/>
    <x v="4"/>
    <x v="2"/>
    <x v="2"/>
    <x v="2"/>
    <x v="1"/>
    <x v="43"/>
    <x v="162"/>
    <x v="323"/>
  </r>
  <r>
    <x v="0"/>
    <x v="4"/>
    <x v="3"/>
    <x v="2"/>
    <x v="3"/>
    <x v="1"/>
    <x v="163"/>
    <x v="163"/>
    <x v="324"/>
  </r>
  <r>
    <x v="0"/>
    <x v="4"/>
    <x v="4"/>
    <x v="0"/>
    <x v="4"/>
    <x v="1"/>
    <x v="164"/>
    <x v="4"/>
    <x v="325"/>
  </r>
  <r>
    <x v="0"/>
    <x v="4"/>
    <x v="5"/>
    <x v="0"/>
    <x v="4"/>
    <x v="0"/>
    <x v="39"/>
    <x v="164"/>
    <x v="326"/>
  </r>
  <r>
    <x v="0"/>
    <x v="4"/>
    <x v="6"/>
    <x v="0"/>
    <x v="5"/>
    <x v="1"/>
    <x v="165"/>
    <x v="4"/>
    <x v="327"/>
  </r>
  <r>
    <x v="0"/>
    <x v="4"/>
    <x v="7"/>
    <x v="0"/>
    <x v="5"/>
    <x v="2"/>
    <x v="5"/>
    <x v="7"/>
    <x v="328"/>
  </r>
  <r>
    <x v="0"/>
    <x v="4"/>
    <x v="8"/>
    <x v="3"/>
    <x v="6"/>
    <x v="1"/>
    <x v="51"/>
    <x v="8"/>
    <x v="204"/>
  </r>
  <r>
    <x v="0"/>
    <x v="4"/>
    <x v="9"/>
    <x v="3"/>
    <x v="7"/>
    <x v="1"/>
    <x v="122"/>
    <x v="9"/>
    <x v="329"/>
  </r>
  <r>
    <x v="0"/>
    <x v="4"/>
    <x v="10"/>
    <x v="0"/>
    <x v="8"/>
    <x v="0"/>
    <x v="25"/>
    <x v="165"/>
    <x v="330"/>
  </r>
  <r>
    <x v="0"/>
    <x v="4"/>
    <x v="11"/>
    <x v="0"/>
    <x v="8"/>
    <x v="1"/>
    <x v="70"/>
    <x v="142"/>
    <x v="331"/>
  </r>
  <r>
    <x v="0"/>
    <x v="4"/>
    <x v="12"/>
    <x v="2"/>
    <x v="0"/>
    <x v="1"/>
    <x v="166"/>
    <x v="129"/>
    <x v="332"/>
  </r>
  <r>
    <x v="0"/>
    <x v="4"/>
    <x v="13"/>
    <x v="2"/>
    <x v="3"/>
    <x v="3"/>
    <x v="27"/>
    <x v="111"/>
    <x v="333"/>
  </r>
  <r>
    <x v="0"/>
    <x v="4"/>
    <x v="14"/>
    <x v="4"/>
    <x v="1"/>
    <x v="1"/>
    <x v="14"/>
    <x v="106"/>
    <x v="334"/>
  </r>
  <r>
    <x v="0"/>
    <x v="4"/>
    <x v="15"/>
    <x v="4"/>
    <x v="1"/>
    <x v="0"/>
    <x v="167"/>
    <x v="166"/>
    <x v="335"/>
  </r>
  <r>
    <x v="0"/>
    <x v="4"/>
    <x v="16"/>
    <x v="5"/>
    <x v="1"/>
    <x v="1"/>
    <x v="16"/>
    <x v="167"/>
    <x v="336"/>
  </r>
  <r>
    <x v="0"/>
    <x v="4"/>
    <x v="17"/>
    <x v="6"/>
    <x v="1"/>
    <x v="1"/>
    <x v="168"/>
    <x v="17"/>
    <x v="337"/>
  </r>
  <r>
    <x v="0"/>
    <x v="4"/>
    <x v="18"/>
    <x v="4"/>
    <x v="1"/>
    <x v="3"/>
    <x v="7"/>
    <x v="77"/>
    <x v="338"/>
  </r>
  <r>
    <x v="0"/>
    <x v="4"/>
    <x v="19"/>
    <x v="1"/>
    <x v="1"/>
    <x v="1"/>
    <x v="25"/>
    <x v="18"/>
    <x v="339"/>
  </r>
  <r>
    <x v="0"/>
    <x v="4"/>
    <x v="20"/>
    <x v="0"/>
    <x v="0"/>
    <x v="4"/>
    <x v="169"/>
    <x v="140"/>
    <x v="340"/>
  </r>
  <r>
    <x v="0"/>
    <x v="4"/>
    <x v="21"/>
    <x v="3"/>
    <x v="7"/>
    <x v="1"/>
    <x v="10"/>
    <x v="20"/>
    <x v="111"/>
  </r>
  <r>
    <x v="0"/>
    <x v="4"/>
    <x v="22"/>
    <x v="6"/>
    <x v="1"/>
    <x v="1"/>
    <x v="21"/>
    <x v="21"/>
    <x v="22"/>
  </r>
  <r>
    <x v="0"/>
    <x v="4"/>
    <x v="23"/>
    <x v="2"/>
    <x v="0"/>
    <x v="1"/>
    <x v="21"/>
    <x v="21"/>
    <x v="22"/>
  </r>
  <r>
    <x v="0"/>
    <x v="4"/>
    <x v="24"/>
    <x v="2"/>
    <x v="2"/>
    <x v="1"/>
    <x v="21"/>
    <x v="21"/>
    <x v="22"/>
  </r>
  <r>
    <x v="0"/>
    <x v="4"/>
    <x v="25"/>
    <x v="0"/>
    <x v="5"/>
    <x v="1"/>
    <x v="21"/>
    <x v="21"/>
    <x v="22"/>
  </r>
  <r>
    <x v="0"/>
    <x v="4"/>
    <x v="26"/>
    <x v="0"/>
    <x v="8"/>
    <x v="1"/>
    <x v="10"/>
    <x v="7"/>
    <x v="23"/>
  </r>
  <r>
    <x v="0"/>
    <x v="4"/>
    <x v="27"/>
    <x v="0"/>
    <x v="0"/>
    <x v="0"/>
    <x v="21"/>
    <x v="21"/>
    <x v="50"/>
  </r>
  <r>
    <x v="0"/>
    <x v="4"/>
    <x v="28"/>
    <x v="0"/>
    <x v="0"/>
    <x v="1"/>
    <x v="170"/>
    <x v="17"/>
    <x v="341"/>
  </r>
  <r>
    <x v="0"/>
    <x v="4"/>
    <x v="29"/>
    <x v="7"/>
    <x v="9"/>
    <x v="1"/>
    <x v="171"/>
    <x v="22"/>
    <x v="342"/>
  </r>
  <r>
    <x v="0"/>
    <x v="4"/>
    <x v="30"/>
    <x v="7"/>
    <x v="10"/>
    <x v="1"/>
    <x v="172"/>
    <x v="23"/>
    <x v="343"/>
  </r>
  <r>
    <x v="0"/>
    <x v="4"/>
    <x v="31"/>
    <x v="2"/>
    <x v="3"/>
    <x v="1"/>
    <x v="21"/>
    <x v="21"/>
    <x v="22"/>
  </r>
  <r>
    <x v="0"/>
    <x v="4"/>
    <x v="32"/>
    <x v="0"/>
    <x v="0"/>
    <x v="4"/>
    <x v="21"/>
    <x v="21"/>
    <x v="172"/>
  </r>
  <r>
    <x v="0"/>
    <x v="4"/>
    <x v="33"/>
    <x v="8"/>
    <x v="1"/>
    <x v="1"/>
    <x v="45"/>
    <x v="25"/>
    <x v="344"/>
  </r>
  <r>
    <x v="0"/>
    <x v="4"/>
    <x v="34"/>
    <x v="8"/>
    <x v="1"/>
    <x v="0"/>
    <x v="124"/>
    <x v="168"/>
    <x v="345"/>
  </r>
  <r>
    <x v="0"/>
    <x v="4"/>
    <x v="35"/>
    <x v="0"/>
    <x v="0"/>
    <x v="5"/>
    <x v="21"/>
    <x v="21"/>
    <x v="22"/>
  </r>
  <r>
    <x v="0"/>
    <x v="4"/>
    <x v="40"/>
    <x v="9"/>
    <x v="1"/>
    <x v="1"/>
    <x v="20"/>
    <x v="169"/>
    <x v="346"/>
  </r>
  <r>
    <x v="0"/>
    <x v="4"/>
    <x v="41"/>
    <x v="9"/>
    <x v="1"/>
    <x v="1"/>
    <x v="173"/>
    <x v="170"/>
    <x v="347"/>
  </r>
  <r>
    <x v="0"/>
    <x v="4"/>
    <x v="42"/>
    <x v="7"/>
    <x v="2"/>
    <x v="1"/>
    <x v="174"/>
    <x v="95"/>
    <x v="348"/>
  </r>
  <r>
    <x v="0"/>
    <x v="4"/>
    <x v="43"/>
    <x v="7"/>
    <x v="12"/>
    <x v="1"/>
    <x v="96"/>
    <x v="171"/>
    <x v="349"/>
  </r>
  <r>
    <x v="0"/>
    <x v="4"/>
    <x v="44"/>
    <x v="7"/>
    <x v="2"/>
    <x v="1"/>
    <x v="32"/>
    <x v="74"/>
    <x v="350"/>
  </r>
  <r>
    <x v="0"/>
    <x v="4"/>
    <x v="45"/>
    <x v="9"/>
    <x v="1"/>
    <x v="1"/>
    <x v="33"/>
    <x v="139"/>
    <x v="351"/>
  </r>
  <r>
    <x v="0"/>
    <x v="4"/>
    <x v="46"/>
    <x v="9"/>
    <x v="1"/>
    <x v="3"/>
    <x v="89"/>
    <x v="34"/>
    <x v="352"/>
  </r>
  <r>
    <x v="0"/>
    <x v="4"/>
    <x v="47"/>
    <x v="10"/>
    <x v="1"/>
    <x v="1"/>
    <x v="140"/>
    <x v="141"/>
    <x v="353"/>
  </r>
  <r>
    <x v="0"/>
    <x v="4"/>
    <x v="48"/>
    <x v="11"/>
    <x v="1"/>
    <x v="1"/>
    <x v="36"/>
    <x v="36"/>
    <x v="42"/>
  </r>
  <r>
    <x v="0"/>
    <x v="4"/>
    <x v="49"/>
    <x v="12"/>
    <x v="1"/>
    <x v="1"/>
    <x v="1"/>
    <x v="18"/>
    <x v="354"/>
  </r>
  <r>
    <x v="0"/>
    <x v="4"/>
    <x v="50"/>
    <x v="9"/>
    <x v="1"/>
    <x v="1"/>
    <x v="16"/>
    <x v="7"/>
    <x v="343"/>
  </r>
  <r>
    <x v="0"/>
    <x v="4"/>
    <x v="155"/>
    <x v="42"/>
    <x v="1"/>
    <x v="3"/>
    <x v="175"/>
    <x v="9"/>
    <x v="355"/>
  </r>
  <r>
    <x v="0"/>
    <x v="4"/>
    <x v="156"/>
    <x v="42"/>
    <x v="1"/>
    <x v="1"/>
    <x v="96"/>
    <x v="1"/>
    <x v="356"/>
  </r>
  <r>
    <x v="0"/>
    <x v="4"/>
    <x v="51"/>
    <x v="7"/>
    <x v="12"/>
    <x v="1"/>
    <x v="20"/>
    <x v="38"/>
    <x v="164"/>
  </r>
  <r>
    <x v="0"/>
    <x v="4"/>
    <x v="52"/>
    <x v="7"/>
    <x v="13"/>
    <x v="1"/>
    <x v="10"/>
    <x v="38"/>
    <x v="357"/>
  </r>
  <r>
    <x v="0"/>
    <x v="4"/>
    <x v="53"/>
    <x v="7"/>
    <x v="2"/>
    <x v="1"/>
    <x v="107"/>
    <x v="172"/>
    <x v="215"/>
  </r>
  <r>
    <x v="0"/>
    <x v="4"/>
    <x v="54"/>
    <x v="13"/>
    <x v="1"/>
    <x v="3"/>
    <x v="176"/>
    <x v="47"/>
    <x v="358"/>
  </r>
  <r>
    <x v="0"/>
    <x v="4"/>
    <x v="55"/>
    <x v="14"/>
    <x v="1"/>
    <x v="3"/>
    <x v="10"/>
    <x v="173"/>
    <x v="359"/>
  </r>
  <r>
    <x v="0"/>
    <x v="4"/>
    <x v="56"/>
    <x v="14"/>
    <x v="1"/>
    <x v="0"/>
    <x v="21"/>
    <x v="21"/>
    <x v="360"/>
  </r>
  <r>
    <x v="0"/>
    <x v="4"/>
    <x v="57"/>
    <x v="10"/>
    <x v="1"/>
    <x v="1"/>
    <x v="39"/>
    <x v="174"/>
    <x v="361"/>
  </r>
  <r>
    <x v="0"/>
    <x v="4"/>
    <x v="58"/>
    <x v="14"/>
    <x v="1"/>
    <x v="0"/>
    <x v="21"/>
    <x v="21"/>
    <x v="362"/>
  </r>
  <r>
    <x v="0"/>
    <x v="4"/>
    <x v="59"/>
    <x v="7"/>
    <x v="12"/>
    <x v="1"/>
    <x v="177"/>
    <x v="143"/>
    <x v="363"/>
  </r>
  <r>
    <x v="0"/>
    <x v="4"/>
    <x v="60"/>
    <x v="7"/>
    <x v="13"/>
    <x v="1"/>
    <x v="178"/>
    <x v="43"/>
    <x v="364"/>
  </r>
  <r>
    <x v="0"/>
    <x v="4"/>
    <x v="61"/>
    <x v="10"/>
    <x v="1"/>
    <x v="5"/>
    <x v="21"/>
    <x v="21"/>
    <x v="365"/>
  </r>
  <r>
    <x v="0"/>
    <x v="4"/>
    <x v="62"/>
    <x v="9"/>
    <x v="1"/>
    <x v="5"/>
    <x v="21"/>
    <x v="21"/>
    <x v="366"/>
  </r>
  <r>
    <x v="0"/>
    <x v="4"/>
    <x v="65"/>
    <x v="7"/>
    <x v="14"/>
    <x v="1"/>
    <x v="179"/>
    <x v="175"/>
    <x v="367"/>
  </r>
  <r>
    <x v="0"/>
    <x v="4"/>
    <x v="66"/>
    <x v="7"/>
    <x v="14"/>
    <x v="1"/>
    <x v="21"/>
    <x v="21"/>
    <x v="22"/>
  </r>
  <r>
    <x v="0"/>
    <x v="4"/>
    <x v="67"/>
    <x v="12"/>
    <x v="1"/>
    <x v="3"/>
    <x v="180"/>
    <x v="176"/>
    <x v="368"/>
  </r>
  <r>
    <x v="0"/>
    <x v="4"/>
    <x v="68"/>
    <x v="2"/>
    <x v="0"/>
    <x v="4"/>
    <x v="28"/>
    <x v="56"/>
    <x v="369"/>
  </r>
  <r>
    <x v="0"/>
    <x v="4"/>
    <x v="69"/>
    <x v="14"/>
    <x v="1"/>
    <x v="1"/>
    <x v="7"/>
    <x v="177"/>
    <x v="370"/>
  </r>
  <r>
    <x v="0"/>
    <x v="4"/>
    <x v="70"/>
    <x v="15"/>
    <x v="1"/>
    <x v="0"/>
    <x v="175"/>
    <x v="178"/>
    <x v="371"/>
  </r>
  <r>
    <x v="0"/>
    <x v="4"/>
    <x v="71"/>
    <x v="16"/>
    <x v="14"/>
    <x v="1"/>
    <x v="78"/>
    <x v="179"/>
    <x v="372"/>
  </r>
  <r>
    <x v="0"/>
    <x v="4"/>
    <x v="72"/>
    <x v="17"/>
    <x v="15"/>
    <x v="0"/>
    <x v="106"/>
    <x v="169"/>
    <x v="373"/>
  </r>
  <r>
    <x v="0"/>
    <x v="4"/>
    <x v="73"/>
    <x v="15"/>
    <x v="1"/>
    <x v="0"/>
    <x v="10"/>
    <x v="180"/>
    <x v="374"/>
  </r>
  <r>
    <x v="0"/>
    <x v="4"/>
    <x v="74"/>
    <x v="18"/>
    <x v="11"/>
    <x v="1"/>
    <x v="175"/>
    <x v="9"/>
    <x v="375"/>
  </r>
  <r>
    <x v="0"/>
    <x v="4"/>
    <x v="157"/>
    <x v="43"/>
    <x v="1"/>
    <x v="3"/>
    <x v="21"/>
    <x v="21"/>
    <x v="376"/>
  </r>
  <r>
    <x v="0"/>
    <x v="4"/>
    <x v="75"/>
    <x v="19"/>
    <x v="1"/>
    <x v="1"/>
    <x v="65"/>
    <x v="53"/>
    <x v="377"/>
  </r>
  <r>
    <x v="0"/>
    <x v="4"/>
    <x v="76"/>
    <x v="20"/>
    <x v="1"/>
    <x v="1"/>
    <x v="127"/>
    <x v="9"/>
    <x v="378"/>
  </r>
  <r>
    <x v="0"/>
    <x v="4"/>
    <x v="77"/>
    <x v="21"/>
    <x v="13"/>
    <x v="1"/>
    <x v="10"/>
    <x v="55"/>
    <x v="68"/>
  </r>
  <r>
    <x v="0"/>
    <x v="4"/>
    <x v="78"/>
    <x v="22"/>
    <x v="16"/>
    <x v="2"/>
    <x v="45"/>
    <x v="56"/>
    <x v="185"/>
  </r>
  <r>
    <x v="0"/>
    <x v="4"/>
    <x v="79"/>
    <x v="23"/>
    <x v="1"/>
    <x v="1"/>
    <x v="146"/>
    <x v="17"/>
    <x v="379"/>
  </r>
  <r>
    <x v="0"/>
    <x v="4"/>
    <x v="80"/>
    <x v="23"/>
    <x v="17"/>
    <x v="1"/>
    <x v="7"/>
    <x v="1"/>
    <x v="380"/>
  </r>
  <r>
    <x v="0"/>
    <x v="4"/>
    <x v="154"/>
    <x v="41"/>
    <x v="12"/>
    <x v="1"/>
    <x v="181"/>
    <x v="38"/>
    <x v="381"/>
  </r>
  <r>
    <x v="0"/>
    <x v="4"/>
    <x v="81"/>
    <x v="24"/>
    <x v="17"/>
    <x v="1"/>
    <x v="16"/>
    <x v="57"/>
    <x v="189"/>
  </r>
  <r>
    <x v="0"/>
    <x v="4"/>
    <x v="82"/>
    <x v="25"/>
    <x v="1"/>
    <x v="1"/>
    <x v="21"/>
    <x v="21"/>
    <x v="22"/>
  </r>
  <r>
    <x v="0"/>
    <x v="4"/>
    <x v="158"/>
    <x v="43"/>
    <x v="1"/>
    <x v="1"/>
    <x v="21"/>
    <x v="21"/>
    <x v="22"/>
  </r>
  <r>
    <x v="0"/>
    <x v="4"/>
    <x v="83"/>
    <x v="22"/>
    <x v="16"/>
    <x v="5"/>
    <x v="20"/>
    <x v="181"/>
    <x v="382"/>
  </r>
  <r>
    <x v="0"/>
    <x v="4"/>
    <x v="84"/>
    <x v="26"/>
    <x v="0"/>
    <x v="1"/>
    <x v="21"/>
    <x v="21"/>
    <x v="22"/>
  </r>
  <r>
    <x v="0"/>
    <x v="4"/>
    <x v="159"/>
    <x v="44"/>
    <x v="18"/>
    <x v="1"/>
    <x v="21"/>
    <x v="21"/>
    <x v="22"/>
  </r>
  <r>
    <x v="0"/>
    <x v="4"/>
    <x v="93"/>
    <x v="28"/>
    <x v="12"/>
    <x v="1"/>
    <x v="10"/>
    <x v="182"/>
    <x v="383"/>
  </r>
  <r>
    <x v="0"/>
    <x v="4"/>
    <x v="94"/>
    <x v="5"/>
    <x v="1"/>
    <x v="3"/>
    <x v="182"/>
    <x v="183"/>
    <x v="384"/>
  </r>
  <r>
    <x v="0"/>
    <x v="4"/>
    <x v="95"/>
    <x v="1"/>
    <x v="1"/>
    <x v="3"/>
    <x v="167"/>
    <x v="77"/>
    <x v="385"/>
  </r>
  <r>
    <x v="0"/>
    <x v="4"/>
    <x v="96"/>
    <x v="29"/>
    <x v="12"/>
    <x v="1"/>
    <x v="183"/>
    <x v="112"/>
    <x v="386"/>
  </r>
  <r>
    <x v="0"/>
    <x v="4"/>
    <x v="97"/>
    <x v="30"/>
    <x v="12"/>
    <x v="1"/>
    <x v="119"/>
    <x v="55"/>
    <x v="387"/>
  </r>
  <r>
    <x v="0"/>
    <x v="4"/>
    <x v="98"/>
    <x v="30"/>
    <x v="18"/>
    <x v="1"/>
    <x v="67"/>
    <x v="1"/>
    <x v="388"/>
  </r>
  <r>
    <x v="0"/>
    <x v="4"/>
    <x v="99"/>
    <x v="30"/>
    <x v="14"/>
    <x v="1"/>
    <x v="160"/>
    <x v="12"/>
    <x v="389"/>
  </r>
  <r>
    <x v="0"/>
    <x v="4"/>
    <x v="100"/>
    <x v="30"/>
    <x v="0"/>
    <x v="1"/>
    <x v="42"/>
    <x v="18"/>
    <x v="390"/>
  </r>
  <r>
    <x v="0"/>
    <x v="4"/>
    <x v="101"/>
    <x v="30"/>
    <x v="1"/>
    <x v="1"/>
    <x v="60"/>
    <x v="1"/>
    <x v="86"/>
  </r>
  <r>
    <x v="0"/>
    <x v="4"/>
    <x v="102"/>
    <x v="28"/>
    <x v="12"/>
    <x v="1"/>
    <x v="21"/>
    <x v="21"/>
    <x v="22"/>
  </r>
  <r>
    <x v="0"/>
    <x v="4"/>
    <x v="103"/>
    <x v="31"/>
    <x v="1"/>
    <x v="1"/>
    <x v="14"/>
    <x v="66"/>
    <x v="391"/>
  </r>
  <r>
    <x v="0"/>
    <x v="4"/>
    <x v="104"/>
    <x v="29"/>
    <x v="12"/>
    <x v="1"/>
    <x v="51"/>
    <x v="67"/>
    <x v="114"/>
  </r>
  <r>
    <x v="0"/>
    <x v="4"/>
    <x v="105"/>
    <x v="31"/>
    <x v="1"/>
    <x v="1"/>
    <x v="13"/>
    <x v="54"/>
    <x v="392"/>
  </r>
  <r>
    <x v="0"/>
    <x v="4"/>
    <x v="106"/>
    <x v="30"/>
    <x v="14"/>
    <x v="1"/>
    <x v="25"/>
    <x v="12"/>
    <x v="393"/>
  </r>
  <r>
    <x v="0"/>
    <x v="4"/>
    <x v="107"/>
    <x v="30"/>
    <x v="12"/>
    <x v="1"/>
    <x v="184"/>
    <x v="68"/>
    <x v="394"/>
  </r>
  <r>
    <x v="0"/>
    <x v="4"/>
    <x v="108"/>
    <x v="30"/>
    <x v="0"/>
    <x v="1"/>
    <x v="106"/>
    <x v="12"/>
    <x v="99"/>
  </r>
  <r>
    <x v="0"/>
    <x v="4"/>
    <x v="109"/>
    <x v="30"/>
    <x v="18"/>
    <x v="1"/>
    <x v="39"/>
    <x v="1"/>
    <x v="93"/>
  </r>
  <r>
    <x v="0"/>
    <x v="4"/>
    <x v="110"/>
    <x v="17"/>
    <x v="2"/>
    <x v="1"/>
    <x v="10"/>
    <x v="8"/>
    <x v="94"/>
  </r>
  <r>
    <x v="0"/>
    <x v="4"/>
    <x v="111"/>
    <x v="17"/>
    <x v="10"/>
    <x v="1"/>
    <x v="21"/>
    <x v="21"/>
    <x v="22"/>
  </r>
  <r>
    <x v="0"/>
    <x v="4"/>
    <x v="112"/>
    <x v="31"/>
    <x v="1"/>
    <x v="5"/>
    <x v="10"/>
    <x v="184"/>
    <x v="395"/>
  </r>
  <r>
    <x v="0"/>
    <x v="4"/>
    <x v="113"/>
    <x v="29"/>
    <x v="12"/>
    <x v="5"/>
    <x v="10"/>
    <x v="185"/>
    <x v="396"/>
  </r>
  <r>
    <x v="0"/>
    <x v="4"/>
    <x v="114"/>
    <x v="30"/>
    <x v="0"/>
    <x v="5"/>
    <x v="21"/>
    <x v="21"/>
    <x v="190"/>
  </r>
  <r>
    <x v="0"/>
    <x v="4"/>
    <x v="115"/>
    <x v="30"/>
    <x v="18"/>
    <x v="5"/>
    <x v="21"/>
    <x v="21"/>
    <x v="190"/>
  </r>
  <r>
    <x v="0"/>
    <x v="4"/>
    <x v="116"/>
    <x v="30"/>
    <x v="12"/>
    <x v="5"/>
    <x v="21"/>
    <x v="21"/>
    <x v="365"/>
  </r>
  <r>
    <x v="0"/>
    <x v="4"/>
    <x v="117"/>
    <x v="17"/>
    <x v="2"/>
    <x v="5"/>
    <x v="21"/>
    <x v="21"/>
    <x v="33"/>
  </r>
  <r>
    <x v="0"/>
    <x v="4"/>
    <x v="120"/>
    <x v="11"/>
    <x v="1"/>
    <x v="1"/>
    <x v="66"/>
    <x v="7"/>
    <x v="1"/>
  </r>
  <r>
    <x v="0"/>
    <x v="4"/>
    <x v="121"/>
    <x v="12"/>
    <x v="1"/>
    <x v="1"/>
    <x v="22"/>
    <x v="12"/>
    <x v="218"/>
  </r>
  <r>
    <x v="0"/>
    <x v="4"/>
    <x v="122"/>
    <x v="32"/>
    <x v="1"/>
    <x v="3"/>
    <x v="185"/>
    <x v="8"/>
    <x v="397"/>
  </r>
  <r>
    <x v="0"/>
    <x v="4"/>
    <x v="123"/>
    <x v="33"/>
    <x v="13"/>
    <x v="1"/>
    <x v="16"/>
    <x v="68"/>
    <x v="104"/>
  </r>
  <r>
    <x v="0"/>
    <x v="4"/>
    <x v="124"/>
    <x v="34"/>
    <x v="1"/>
    <x v="1"/>
    <x v="16"/>
    <x v="73"/>
    <x v="105"/>
  </r>
  <r>
    <x v="0"/>
    <x v="4"/>
    <x v="125"/>
    <x v="35"/>
    <x v="19"/>
    <x v="0"/>
    <x v="41"/>
    <x v="3"/>
    <x v="398"/>
  </r>
  <r>
    <x v="0"/>
    <x v="4"/>
    <x v="126"/>
    <x v="35"/>
    <x v="19"/>
    <x v="1"/>
    <x v="186"/>
    <x v="186"/>
    <x v="399"/>
  </r>
  <r>
    <x v="0"/>
    <x v="4"/>
    <x v="127"/>
    <x v="35"/>
    <x v="20"/>
    <x v="1"/>
    <x v="149"/>
    <x v="57"/>
    <x v="400"/>
  </r>
  <r>
    <x v="0"/>
    <x v="4"/>
    <x v="128"/>
    <x v="35"/>
    <x v="21"/>
    <x v="1"/>
    <x v="106"/>
    <x v="8"/>
    <x v="401"/>
  </r>
  <r>
    <x v="0"/>
    <x v="4"/>
    <x v="129"/>
    <x v="35"/>
    <x v="22"/>
    <x v="1"/>
    <x v="175"/>
    <x v="76"/>
    <x v="402"/>
  </r>
  <r>
    <x v="0"/>
    <x v="4"/>
    <x v="130"/>
    <x v="30"/>
    <x v="1"/>
    <x v="1"/>
    <x v="20"/>
    <x v="77"/>
    <x v="45"/>
  </r>
  <r>
    <x v="0"/>
    <x v="4"/>
    <x v="131"/>
    <x v="35"/>
    <x v="21"/>
    <x v="1"/>
    <x v="20"/>
    <x v="7"/>
    <x v="111"/>
  </r>
  <r>
    <x v="0"/>
    <x v="4"/>
    <x v="132"/>
    <x v="35"/>
    <x v="19"/>
    <x v="1"/>
    <x v="21"/>
    <x v="21"/>
    <x v="22"/>
  </r>
  <r>
    <x v="0"/>
    <x v="4"/>
    <x v="133"/>
    <x v="35"/>
    <x v="20"/>
    <x v="1"/>
    <x v="21"/>
    <x v="21"/>
    <x v="22"/>
  </r>
  <r>
    <x v="0"/>
    <x v="4"/>
    <x v="134"/>
    <x v="35"/>
    <x v="22"/>
    <x v="1"/>
    <x v="21"/>
    <x v="21"/>
    <x v="22"/>
  </r>
  <r>
    <x v="0"/>
    <x v="4"/>
    <x v="135"/>
    <x v="34"/>
    <x v="1"/>
    <x v="1"/>
    <x v="187"/>
    <x v="54"/>
    <x v="403"/>
  </r>
  <r>
    <x v="0"/>
    <x v="4"/>
    <x v="136"/>
    <x v="30"/>
    <x v="12"/>
    <x v="1"/>
    <x v="51"/>
    <x v="12"/>
    <x v="113"/>
  </r>
  <r>
    <x v="0"/>
    <x v="4"/>
    <x v="137"/>
    <x v="30"/>
    <x v="1"/>
    <x v="1"/>
    <x v="21"/>
    <x v="21"/>
    <x v="22"/>
  </r>
  <r>
    <x v="0"/>
    <x v="4"/>
    <x v="138"/>
    <x v="30"/>
    <x v="18"/>
    <x v="1"/>
    <x v="10"/>
    <x v="78"/>
    <x v="205"/>
  </r>
  <r>
    <x v="0"/>
    <x v="4"/>
    <x v="139"/>
    <x v="30"/>
    <x v="2"/>
    <x v="1"/>
    <x v="21"/>
    <x v="21"/>
    <x v="22"/>
  </r>
  <r>
    <x v="0"/>
    <x v="4"/>
    <x v="140"/>
    <x v="30"/>
    <x v="0"/>
    <x v="1"/>
    <x v="21"/>
    <x v="21"/>
    <x v="22"/>
  </r>
  <r>
    <x v="0"/>
    <x v="4"/>
    <x v="141"/>
    <x v="30"/>
    <x v="14"/>
    <x v="1"/>
    <x v="21"/>
    <x v="21"/>
    <x v="22"/>
  </r>
  <r>
    <x v="0"/>
    <x v="4"/>
    <x v="142"/>
    <x v="34"/>
    <x v="1"/>
    <x v="3"/>
    <x v="188"/>
    <x v="187"/>
    <x v="404"/>
  </r>
  <r>
    <x v="0"/>
    <x v="4"/>
    <x v="143"/>
    <x v="36"/>
    <x v="13"/>
    <x v="1"/>
    <x v="21"/>
    <x v="21"/>
    <x v="22"/>
  </r>
  <r>
    <x v="0"/>
    <x v="4"/>
    <x v="144"/>
    <x v="24"/>
    <x v="17"/>
    <x v="0"/>
    <x v="189"/>
    <x v="188"/>
    <x v="405"/>
  </r>
  <r>
    <x v="0"/>
    <x v="4"/>
    <x v="145"/>
    <x v="24"/>
    <x v="17"/>
    <x v="0"/>
    <x v="21"/>
    <x v="21"/>
    <x v="406"/>
  </r>
  <r>
    <x v="0"/>
    <x v="4"/>
    <x v="160"/>
    <x v="45"/>
    <x v="1"/>
    <x v="1"/>
    <x v="33"/>
    <x v="8"/>
    <x v="343"/>
  </r>
  <r>
    <x v="0"/>
    <x v="4"/>
    <x v="146"/>
    <x v="34"/>
    <x v="1"/>
    <x v="1"/>
    <x v="120"/>
    <x v="189"/>
    <x v="407"/>
  </r>
  <r>
    <x v="0"/>
    <x v="4"/>
    <x v="147"/>
    <x v="34"/>
    <x v="1"/>
    <x v="0"/>
    <x v="190"/>
    <x v="190"/>
    <x v="408"/>
  </r>
  <r>
    <x v="0"/>
    <x v="4"/>
    <x v="148"/>
    <x v="37"/>
    <x v="1"/>
    <x v="1"/>
    <x v="39"/>
    <x v="1"/>
    <x v="93"/>
  </r>
  <r>
    <x v="0"/>
    <x v="4"/>
    <x v="161"/>
    <x v="45"/>
    <x v="1"/>
    <x v="1"/>
    <x v="88"/>
    <x v="1"/>
    <x v="409"/>
  </r>
  <r>
    <x v="0"/>
    <x v="4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5"/>
    <x v="0"/>
    <x v="0"/>
    <x v="0"/>
    <x v="0"/>
    <x v="41"/>
    <x v="191"/>
    <x v="410"/>
  </r>
  <r>
    <x v="0"/>
    <x v="5"/>
    <x v="1"/>
    <x v="1"/>
    <x v="1"/>
    <x v="1"/>
    <x v="1"/>
    <x v="1"/>
    <x v="1"/>
  </r>
  <r>
    <x v="0"/>
    <x v="5"/>
    <x v="2"/>
    <x v="2"/>
    <x v="2"/>
    <x v="1"/>
    <x v="191"/>
    <x v="192"/>
    <x v="411"/>
  </r>
  <r>
    <x v="0"/>
    <x v="5"/>
    <x v="3"/>
    <x v="2"/>
    <x v="3"/>
    <x v="1"/>
    <x v="192"/>
    <x v="193"/>
    <x v="412"/>
  </r>
  <r>
    <x v="0"/>
    <x v="5"/>
    <x v="4"/>
    <x v="0"/>
    <x v="4"/>
    <x v="1"/>
    <x v="193"/>
    <x v="4"/>
    <x v="413"/>
  </r>
  <r>
    <x v="0"/>
    <x v="5"/>
    <x v="5"/>
    <x v="0"/>
    <x v="4"/>
    <x v="0"/>
    <x v="18"/>
    <x v="194"/>
    <x v="414"/>
  </r>
  <r>
    <x v="0"/>
    <x v="5"/>
    <x v="6"/>
    <x v="0"/>
    <x v="5"/>
    <x v="1"/>
    <x v="194"/>
    <x v="6"/>
    <x v="415"/>
  </r>
  <r>
    <x v="0"/>
    <x v="5"/>
    <x v="7"/>
    <x v="0"/>
    <x v="5"/>
    <x v="2"/>
    <x v="62"/>
    <x v="7"/>
    <x v="378"/>
  </r>
  <r>
    <x v="0"/>
    <x v="5"/>
    <x v="8"/>
    <x v="3"/>
    <x v="6"/>
    <x v="1"/>
    <x v="10"/>
    <x v="8"/>
    <x v="94"/>
  </r>
  <r>
    <x v="0"/>
    <x v="5"/>
    <x v="9"/>
    <x v="3"/>
    <x v="7"/>
    <x v="1"/>
    <x v="134"/>
    <x v="9"/>
    <x v="242"/>
  </r>
  <r>
    <x v="0"/>
    <x v="5"/>
    <x v="10"/>
    <x v="0"/>
    <x v="8"/>
    <x v="0"/>
    <x v="107"/>
    <x v="195"/>
    <x v="416"/>
  </r>
  <r>
    <x v="0"/>
    <x v="5"/>
    <x v="11"/>
    <x v="0"/>
    <x v="8"/>
    <x v="1"/>
    <x v="173"/>
    <x v="196"/>
    <x v="417"/>
  </r>
  <r>
    <x v="0"/>
    <x v="5"/>
    <x v="12"/>
    <x v="2"/>
    <x v="0"/>
    <x v="1"/>
    <x v="195"/>
    <x v="129"/>
    <x v="418"/>
  </r>
  <r>
    <x v="0"/>
    <x v="5"/>
    <x v="13"/>
    <x v="2"/>
    <x v="3"/>
    <x v="3"/>
    <x v="196"/>
    <x v="197"/>
    <x v="419"/>
  </r>
  <r>
    <x v="0"/>
    <x v="5"/>
    <x v="14"/>
    <x v="4"/>
    <x v="1"/>
    <x v="1"/>
    <x v="14"/>
    <x v="89"/>
    <x v="420"/>
  </r>
  <r>
    <x v="0"/>
    <x v="5"/>
    <x v="15"/>
    <x v="4"/>
    <x v="1"/>
    <x v="0"/>
    <x v="197"/>
    <x v="166"/>
    <x v="421"/>
  </r>
  <r>
    <x v="0"/>
    <x v="5"/>
    <x v="16"/>
    <x v="5"/>
    <x v="1"/>
    <x v="1"/>
    <x v="16"/>
    <x v="198"/>
    <x v="422"/>
  </r>
  <r>
    <x v="0"/>
    <x v="5"/>
    <x v="17"/>
    <x v="6"/>
    <x v="1"/>
    <x v="1"/>
    <x v="198"/>
    <x v="17"/>
    <x v="423"/>
  </r>
  <r>
    <x v="0"/>
    <x v="5"/>
    <x v="18"/>
    <x v="4"/>
    <x v="1"/>
    <x v="3"/>
    <x v="189"/>
    <x v="56"/>
    <x v="424"/>
  </r>
  <r>
    <x v="0"/>
    <x v="5"/>
    <x v="19"/>
    <x v="1"/>
    <x v="1"/>
    <x v="1"/>
    <x v="88"/>
    <x v="18"/>
    <x v="140"/>
  </r>
  <r>
    <x v="0"/>
    <x v="5"/>
    <x v="20"/>
    <x v="0"/>
    <x v="0"/>
    <x v="4"/>
    <x v="48"/>
    <x v="9"/>
    <x v="425"/>
  </r>
  <r>
    <x v="0"/>
    <x v="5"/>
    <x v="21"/>
    <x v="3"/>
    <x v="7"/>
    <x v="1"/>
    <x v="21"/>
    <x v="21"/>
    <x v="22"/>
  </r>
  <r>
    <x v="0"/>
    <x v="5"/>
    <x v="22"/>
    <x v="6"/>
    <x v="1"/>
    <x v="1"/>
    <x v="21"/>
    <x v="21"/>
    <x v="22"/>
  </r>
  <r>
    <x v="0"/>
    <x v="5"/>
    <x v="23"/>
    <x v="2"/>
    <x v="0"/>
    <x v="1"/>
    <x v="21"/>
    <x v="21"/>
    <x v="22"/>
  </r>
  <r>
    <x v="0"/>
    <x v="5"/>
    <x v="24"/>
    <x v="2"/>
    <x v="2"/>
    <x v="1"/>
    <x v="21"/>
    <x v="21"/>
    <x v="22"/>
  </r>
  <r>
    <x v="0"/>
    <x v="5"/>
    <x v="25"/>
    <x v="0"/>
    <x v="5"/>
    <x v="1"/>
    <x v="21"/>
    <x v="21"/>
    <x v="22"/>
  </r>
  <r>
    <x v="0"/>
    <x v="5"/>
    <x v="26"/>
    <x v="0"/>
    <x v="8"/>
    <x v="1"/>
    <x v="21"/>
    <x v="21"/>
    <x v="22"/>
  </r>
  <r>
    <x v="0"/>
    <x v="5"/>
    <x v="27"/>
    <x v="0"/>
    <x v="0"/>
    <x v="0"/>
    <x v="21"/>
    <x v="21"/>
    <x v="22"/>
  </r>
  <r>
    <x v="0"/>
    <x v="5"/>
    <x v="28"/>
    <x v="0"/>
    <x v="0"/>
    <x v="1"/>
    <x v="199"/>
    <x v="17"/>
    <x v="426"/>
  </r>
  <r>
    <x v="0"/>
    <x v="5"/>
    <x v="29"/>
    <x v="7"/>
    <x v="9"/>
    <x v="1"/>
    <x v="200"/>
    <x v="22"/>
    <x v="427"/>
  </r>
  <r>
    <x v="0"/>
    <x v="5"/>
    <x v="30"/>
    <x v="7"/>
    <x v="10"/>
    <x v="1"/>
    <x v="201"/>
    <x v="23"/>
    <x v="428"/>
  </r>
  <r>
    <x v="0"/>
    <x v="5"/>
    <x v="31"/>
    <x v="2"/>
    <x v="3"/>
    <x v="1"/>
    <x v="21"/>
    <x v="21"/>
    <x v="22"/>
  </r>
  <r>
    <x v="0"/>
    <x v="5"/>
    <x v="32"/>
    <x v="0"/>
    <x v="0"/>
    <x v="4"/>
    <x v="20"/>
    <x v="66"/>
    <x v="429"/>
  </r>
  <r>
    <x v="0"/>
    <x v="5"/>
    <x v="33"/>
    <x v="8"/>
    <x v="1"/>
    <x v="1"/>
    <x v="37"/>
    <x v="55"/>
    <x v="430"/>
  </r>
  <r>
    <x v="0"/>
    <x v="5"/>
    <x v="34"/>
    <x v="8"/>
    <x v="1"/>
    <x v="0"/>
    <x v="39"/>
    <x v="199"/>
    <x v="431"/>
  </r>
  <r>
    <x v="0"/>
    <x v="5"/>
    <x v="35"/>
    <x v="0"/>
    <x v="0"/>
    <x v="5"/>
    <x v="21"/>
    <x v="21"/>
    <x v="22"/>
  </r>
  <r>
    <x v="0"/>
    <x v="5"/>
    <x v="40"/>
    <x v="9"/>
    <x v="1"/>
    <x v="1"/>
    <x v="38"/>
    <x v="200"/>
    <x v="432"/>
  </r>
  <r>
    <x v="0"/>
    <x v="5"/>
    <x v="41"/>
    <x v="9"/>
    <x v="1"/>
    <x v="1"/>
    <x v="202"/>
    <x v="201"/>
    <x v="433"/>
  </r>
  <r>
    <x v="0"/>
    <x v="5"/>
    <x v="42"/>
    <x v="7"/>
    <x v="2"/>
    <x v="1"/>
    <x v="203"/>
    <x v="30"/>
    <x v="434"/>
  </r>
  <r>
    <x v="0"/>
    <x v="5"/>
    <x v="43"/>
    <x v="7"/>
    <x v="12"/>
    <x v="1"/>
    <x v="204"/>
    <x v="137"/>
    <x v="393"/>
  </r>
  <r>
    <x v="0"/>
    <x v="5"/>
    <x v="44"/>
    <x v="7"/>
    <x v="2"/>
    <x v="1"/>
    <x v="32"/>
    <x v="202"/>
    <x v="435"/>
  </r>
  <r>
    <x v="0"/>
    <x v="5"/>
    <x v="45"/>
    <x v="9"/>
    <x v="1"/>
    <x v="1"/>
    <x v="33"/>
    <x v="139"/>
    <x v="436"/>
  </r>
  <r>
    <x v="0"/>
    <x v="5"/>
    <x v="46"/>
    <x v="9"/>
    <x v="1"/>
    <x v="3"/>
    <x v="205"/>
    <x v="7"/>
    <x v="437"/>
  </r>
  <r>
    <x v="0"/>
    <x v="5"/>
    <x v="47"/>
    <x v="10"/>
    <x v="1"/>
    <x v="1"/>
    <x v="180"/>
    <x v="35"/>
    <x v="438"/>
  </r>
  <r>
    <x v="0"/>
    <x v="5"/>
    <x v="48"/>
    <x v="11"/>
    <x v="1"/>
    <x v="1"/>
    <x v="16"/>
    <x v="88"/>
    <x v="439"/>
  </r>
  <r>
    <x v="0"/>
    <x v="5"/>
    <x v="49"/>
    <x v="12"/>
    <x v="1"/>
    <x v="1"/>
    <x v="206"/>
    <x v="18"/>
    <x v="440"/>
  </r>
  <r>
    <x v="0"/>
    <x v="5"/>
    <x v="50"/>
    <x v="9"/>
    <x v="1"/>
    <x v="1"/>
    <x v="207"/>
    <x v="7"/>
    <x v="441"/>
  </r>
  <r>
    <x v="0"/>
    <x v="5"/>
    <x v="155"/>
    <x v="42"/>
    <x v="1"/>
    <x v="3"/>
    <x v="208"/>
    <x v="63"/>
    <x v="442"/>
  </r>
  <r>
    <x v="0"/>
    <x v="5"/>
    <x v="156"/>
    <x v="42"/>
    <x v="1"/>
    <x v="1"/>
    <x v="50"/>
    <x v="150"/>
    <x v="443"/>
  </r>
  <r>
    <x v="0"/>
    <x v="5"/>
    <x v="51"/>
    <x v="7"/>
    <x v="12"/>
    <x v="1"/>
    <x v="20"/>
    <x v="38"/>
    <x v="164"/>
  </r>
  <r>
    <x v="0"/>
    <x v="5"/>
    <x v="52"/>
    <x v="7"/>
    <x v="13"/>
    <x v="1"/>
    <x v="8"/>
    <x v="203"/>
    <x v="150"/>
  </r>
  <r>
    <x v="0"/>
    <x v="5"/>
    <x v="53"/>
    <x v="7"/>
    <x v="2"/>
    <x v="1"/>
    <x v="10"/>
    <x v="54"/>
    <x v="76"/>
  </r>
  <r>
    <x v="0"/>
    <x v="5"/>
    <x v="54"/>
    <x v="13"/>
    <x v="1"/>
    <x v="3"/>
    <x v="9"/>
    <x v="64"/>
    <x v="444"/>
  </r>
  <r>
    <x v="0"/>
    <x v="5"/>
    <x v="55"/>
    <x v="14"/>
    <x v="1"/>
    <x v="3"/>
    <x v="20"/>
    <x v="204"/>
    <x v="445"/>
  </r>
  <r>
    <x v="0"/>
    <x v="5"/>
    <x v="56"/>
    <x v="14"/>
    <x v="1"/>
    <x v="0"/>
    <x v="21"/>
    <x v="21"/>
    <x v="22"/>
  </r>
  <r>
    <x v="0"/>
    <x v="5"/>
    <x v="57"/>
    <x v="10"/>
    <x v="1"/>
    <x v="1"/>
    <x v="0"/>
    <x v="41"/>
    <x v="446"/>
  </r>
  <r>
    <x v="0"/>
    <x v="5"/>
    <x v="58"/>
    <x v="14"/>
    <x v="1"/>
    <x v="0"/>
    <x v="21"/>
    <x v="21"/>
    <x v="447"/>
  </r>
  <r>
    <x v="0"/>
    <x v="5"/>
    <x v="59"/>
    <x v="7"/>
    <x v="12"/>
    <x v="1"/>
    <x v="13"/>
    <x v="143"/>
    <x v="448"/>
  </r>
  <r>
    <x v="0"/>
    <x v="5"/>
    <x v="60"/>
    <x v="7"/>
    <x v="13"/>
    <x v="1"/>
    <x v="14"/>
    <x v="43"/>
    <x v="54"/>
  </r>
  <r>
    <x v="0"/>
    <x v="5"/>
    <x v="61"/>
    <x v="10"/>
    <x v="1"/>
    <x v="5"/>
    <x v="21"/>
    <x v="21"/>
    <x v="365"/>
  </r>
  <r>
    <x v="0"/>
    <x v="5"/>
    <x v="62"/>
    <x v="9"/>
    <x v="1"/>
    <x v="5"/>
    <x v="21"/>
    <x v="21"/>
    <x v="449"/>
  </r>
  <r>
    <x v="0"/>
    <x v="5"/>
    <x v="65"/>
    <x v="7"/>
    <x v="14"/>
    <x v="1"/>
    <x v="209"/>
    <x v="102"/>
    <x v="450"/>
  </r>
  <r>
    <x v="0"/>
    <x v="5"/>
    <x v="66"/>
    <x v="7"/>
    <x v="14"/>
    <x v="1"/>
    <x v="10"/>
    <x v="34"/>
    <x v="150"/>
  </r>
  <r>
    <x v="0"/>
    <x v="5"/>
    <x v="67"/>
    <x v="12"/>
    <x v="1"/>
    <x v="3"/>
    <x v="210"/>
    <x v="38"/>
    <x v="451"/>
  </r>
  <r>
    <x v="0"/>
    <x v="5"/>
    <x v="68"/>
    <x v="2"/>
    <x v="0"/>
    <x v="4"/>
    <x v="26"/>
    <x v="47"/>
    <x v="452"/>
  </r>
  <r>
    <x v="0"/>
    <x v="5"/>
    <x v="69"/>
    <x v="14"/>
    <x v="1"/>
    <x v="1"/>
    <x v="31"/>
    <x v="205"/>
    <x v="215"/>
  </r>
  <r>
    <x v="0"/>
    <x v="5"/>
    <x v="70"/>
    <x v="15"/>
    <x v="1"/>
    <x v="0"/>
    <x v="45"/>
    <x v="206"/>
    <x v="453"/>
  </r>
  <r>
    <x v="0"/>
    <x v="5"/>
    <x v="71"/>
    <x v="16"/>
    <x v="14"/>
    <x v="1"/>
    <x v="43"/>
    <x v="104"/>
    <x v="454"/>
  </r>
  <r>
    <x v="0"/>
    <x v="5"/>
    <x v="72"/>
    <x v="17"/>
    <x v="15"/>
    <x v="0"/>
    <x v="127"/>
    <x v="207"/>
    <x v="455"/>
  </r>
  <r>
    <x v="0"/>
    <x v="5"/>
    <x v="73"/>
    <x v="15"/>
    <x v="1"/>
    <x v="0"/>
    <x v="38"/>
    <x v="208"/>
    <x v="456"/>
  </r>
  <r>
    <x v="0"/>
    <x v="5"/>
    <x v="74"/>
    <x v="18"/>
    <x v="11"/>
    <x v="1"/>
    <x v="189"/>
    <x v="9"/>
    <x v="457"/>
  </r>
  <r>
    <x v="0"/>
    <x v="5"/>
    <x v="157"/>
    <x v="43"/>
    <x v="1"/>
    <x v="3"/>
    <x v="21"/>
    <x v="21"/>
    <x v="358"/>
  </r>
  <r>
    <x v="0"/>
    <x v="5"/>
    <x v="75"/>
    <x v="19"/>
    <x v="1"/>
    <x v="1"/>
    <x v="27"/>
    <x v="53"/>
    <x v="458"/>
  </r>
  <r>
    <x v="0"/>
    <x v="5"/>
    <x v="76"/>
    <x v="20"/>
    <x v="1"/>
    <x v="1"/>
    <x v="62"/>
    <x v="9"/>
    <x v="459"/>
  </r>
  <r>
    <x v="0"/>
    <x v="5"/>
    <x v="77"/>
    <x v="21"/>
    <x v="13"/>
    <x v="1"/>
    <x v="21"/>
    <x v="21"/>
    <x v="22"/>
  </r>
  <r>
    <x v="0"/>
    <x v="5"/>
    <x v="78"/>
    <x v="22"/>
    <x v="16"/>
    <x v="2"/>
    <x v="107"/>
    <x v="56"/>
    <x v="460"/>
  </r>
  <r>
    <x v="0"/>
    <x v="5"/>
    <x v="79"/>
    <x v="23"/>
    <x v="1"/>
    <x v="1"/>
    <x v="57"/>
    <x v="17"/>
    <x v="93"/>
  </r>
  <r>
    <x v="0"/>
    <x v="5"/>
    <x v="80"/>
    <x v="23"/>
    <x v="17"/>
    <x v="1"/>
    <x v="85"/>
    <x v="1"/>
    <x v="461"/>
  </r>
  <r>
    <x v="0"/>
    <x v="5"/>
    <x v="154"/>
    <x v="41"/>
    <x v="12"/>
    <x v="1"/>
    <x v="211"/>
    <x v="38"/>
    <x v="462"/>
  </r>
  <r>
    <x v="0"/>
    <x v="5"/>
    <x v="81"/>
    <x v="24"/>
    <x v="17"/>
    <x v="1"/>
    <x v="16"/>
    <x v="57"/>
    <x v="189"/>
  </r>
  <r>
    <x v="0"/>
    <x v="5"/>
    <x v="82"/>
    <x v="25"/>
    <x v="1"/>
    <x v="1"/>
    <x v="21"/>
    <x v="21"/>
    <x v="22"/>
  </r>
  <r>
    <x v="0"/>
    <x v="5"/>
    <x v="158"/>
    <x v="43"/>
    <x v="1"/>
    <x v="1"/>
    <x v="21"/>
    <x v="21"/>
    <x v="22"/>
  </r>
  <r>
    <x v="0"/>
    <x v="5"/>
    <x v="83"/>
    <x v="22"/>
    <x v="16"/>
    <x v="5"/>
    <x v="21"/>
    <x v="21"/>
    <x v="463"/>
  </r>
  <r>
    <x v="0"/>
    <x v="5"/>
    <x v="159"/>
    <x v="44"/>
    <x v="18"/>
    <x v="1"/>
    <x v="39"/>
    <x v="1"/>
    <x v="93"/>
  </r>
  <r>
    <x v="0"/>
    <x v="5"/>
    <x v="93"/>
    <x v="28"/>
    <x v="12"/>
    <x v="1"/>
    <x v="10"/>
    <x v="209"/>
    <x v="464"/>
  </r>
  <r>
    <x v="0"/>
    <x v="5"/>
    <x v="94"/>
    <x v="5"/>
    <x v="1"/>
    <x v="3"/>
    <x v="212"/>
    <x v="76"/>
    <x v="465"/>
  </r>
  <r>
    <x v="0"/>
    <x v="5"/>
    <x v="95"/>
    <x v="1"/>
    <x v="1"/>
    <x v="3"/>
    <x v="114"/>
    <x v="77"/>
    <x v="466"/>
  </r>
  <r>
    <x v="0"/>
    <x v="5"/>
    <x v="96"/>
    <x v="29"/>
    <x v="12"/>
    <x v="1"/>
    <x v="213"/>
    <x v="112"/>
    <x v="467"/>
  </r>
  <r>
    <x v="0"/>
    <x v="5"/>
    <x v="97"/>
    <x v="30"/>
    <x v="12"/>
    <x v="1"/>
    <x v="214"/>
    <x v="55"/>
    <x v="468"/>
  </r>
  <r>
    <x v="0"/>
    <x v="5"/>
    <x v="98"/>
    <x v="30"/>
    <x v="18"/>
    <x v="1"/>
    <x v="107"/>
    <x v="1"/>
    <x v="469"/>
  </r>
  <r>
    <x v="0"/>
    <x v="5"/>
    <x v="99"/>
    <x v="30"/>
    <x v="14"/>
    <x v="1"/>
    <x v="92"/>
    <x v="12"/>
    <x v="470"/>
  </r>
  <r>
    <x v="0"/>
    <x v="5"/>
    <x v="100"/>
    <x v="30"/>
    <x v="0"/>
    <x v="1"/>
    <x v="111"/>
    <x v="18"/>
    <x v="471"/>
  </r>
  <r>
    <x v="0"/>
    <x v="5"/>
    <x v="101"/>
    <x v="30"/>
    <x v="1"/>
    <x v="1"/>
    <x v="214"/>
    <x v="1"/>
    <x v="472"/>
  </r>
  <r>
    <x v="0"/>
    <x v="5"/>
    <x v="102"/>
    <x v="28"/>
    <x v="12"/>
    <x v="1"/>
    <x v="21"/>
    <x v="21"/>
    <x v="22"/>
  </r>
  <r>
    <x v="0"/>
    <x v="5"/>
    <x v="103"/>
    <x v="31"/>
    <x v="1"/>
    <x v="1"/>
    <x v="14"/>
    <x v="66"/>
    <x v="391"/>
  </r>
  <r>
    <x v="0"/>
    <x v="5"/>
    <x v="104"/>
    <x v="29"/>
    <x v="12"/>
    <x v="1"/>
    <x v="10"/>
    <x v="67"/>
    <x v="473"/>
  </r>
  <r>
    <x v="0"/>
    <x v="5"/>
    <x v="105"/>
    <x v="31"/>
    <x v="1"/>
    <x v="1"/>
    <x v="7"/>
    <x v="54"/>
    <x v="474"/>
  </r>
  <r>
    <x v="0"/>
    <x v="5"/>
    <x v="106"/>
    <x v="30"/>
    <x v="14"/>
    <x v="1"/>
    <x v="38"/>
    <x v="12"/>
    <x v="463"/>
  </r>
  <r>
    <x v="0"/>
    <x v="5"/>
    <x v="107"/>
    <x v="30"/>
    <x v="12"/>
    <x v="1"/>
    <x v="215"/>
    <x v="68"/>
    <x v="475"/>
  </r>
  <r>
    <x v="0"/>
    <x v="5"/>
    <x v="108"/>
    <x v="30"/>
    <x v="0"/>
    <x v="1"/>
    <x v="44"/>
    <x v="12"/>
    <x v="476"/>
  </r>
  <r>
    <x v="0"/>
    <x v="5"/>
    <x v="109"/>
    <x v="30"/>
    <x v="18"/>
    <x v="1"/>
    <x v="0"/>
    <x v="1"/>
    <x v="209"/>
  </r>
  <r>
    <x v="0"/>
    <x v="5"/>
    <x v="110"/>
    <x v="17"/>
    <x v="2"/>
    <x v="1"/>
    <x v="38"/>
    <x v="8"/>
    <x v="111"/>
  </r>
  <r>
    <x v="0"/>
    <x v="5"/>
    <x v="111"/>
    <x v="17"/>
    <x v="10"/>
    <x v="1"/>
    <x v="21"/>
    <x v="21"/>
    <x v="22"/>
  </r>
  <r>
    <x v="0"/>
    <x v="5"/>
    <x v="120"/>
    <x v="11"/>
    <x v="1"/>
    <x v="1"/>
    <x v="66"/>
    <x v="7"/>
    <x v="1"/>
  </r>
  <r>
    <x v="0"/>
    <x v="5"/>
    <x v="121"/>
    <x v="12"/>
    <x v="1"/>
    <x v="1"/>
    <x v="216"/>
    <x v="12"/>
    <x v="477"/>
  </r>
  <r>
    <x v="0"/>
    <x v="5"/>
    <x v="122"/>
    <x v="32"/>
    <x v="1"/>
    <x v="3"/>
    <x v="151"/>
    <x v="8"/>
    <x v="478"/>
  </r>
  <r>
    <x v="0"/>
    <x v="5"/>
    <x v="123"/>
    <x v="33"/>
    <x v="13"/>
    <x v="1"/>
    <x v="16"/>
    <x v="68"/>
    <x v="104"/>
  </r>
  <r>
    <x v="0"/>
    <x v="5"/>
    <x v="124"/>
    <x v="34"/>
    <x v="1"/>
    <x v="1"/>
    <x v="16"/>
    <x v="73"/>
    <x v="479"/>
  </r>
  <r>
    <x v="0"/>
    <x v="5"/>
    <x v="125"/>
    <x v="35"/>
    <x v="19"/>
    <x v="0"/>
    <x v="93"/>
    <x v="210"/>
    <x v="480"/>
  </r>
  <r>
    <x v="0"/>
    <x v="5"/>
    <x v="126"/>
    <x v="35"/>
    <x v="19"/>
    <x v="1"/>
    <x v="217"/>
    <x v="117"/>
    <x v="481"/>
  </r>
  <r>
    <x v="0"/>
    <x v="5"/>
    <x v="127"/>
    <x v="35"/>
    <x v="20"/>
    <x v="1"/>
    <x v="149"/>
    <x v="57"/>
    <x v="400"/>
  </r>
  <r>
    <x v="0"/>
    <x v="5"/>
    <x v="128"/>
    <x v="35"/>
    <x v="21"/>
    <x v="1"/>
    <x v="57"/>
    <x v="8"/>
    <x v="482"/>
  </r>
  <r>
    <x v="0"/>
    <x v="5"/>
    <x v="129"/>
    <x v="35"/>
    <x v="22"/>
    <x v="1"/>
    <x v="88"/>
    <x v="76"/>
    <x v="476"/>
  </r>
  <r>
    <x v="0"/>
    <x v="5"/>
    <x v="130"/>
    <x v="30"/>
    <x v="1"/>
    <x v="1"/>
    <x v="20"/>
    <x v="77"/>
    <x v="45"/>
  </r>
  <r>
    <x v="0"/>
    <x v="5"/>
    <x v="131"/>
    <x v="35"/>
    <x v="21"/>
    <x v="1"/>
    <x v="10"/>
    <x v="7"/>
    <x v="23"/>
  </r>
  <r>
    <x v="0"/>
    <x v="5"/>
    <x v="132"/>
    <x v="35"/>
    <x v="19"/>
    <x v="1"/>
    <x v="21"/>
    <x v="21"/>
    <x v="22"/>
  </r>
  <r>
    <x v="0"/>
    <x v="5"/>
    <x v="133"/>
    <x v="35"/>
    <x v="20"/>
    <x v="1"/>
    <x v="21"/>
    <x v="21"/>
    <x v="22"/>
  </r>
  <r>
    <x v="0"/>
    <x v="5"/>
    <x v="134"/>
    <x v="35"/>
    <x v="22"/>
    <x v="1"/>
    <x v="21"/>
    <x v="21"/>
    <x v="22"/>
  </r>
  <r>
    <x v="0"/>
    <x v="5"/>
    <x v="135"/>
    <x v="34"/>
    <x v="1"/>
    <x v="1"/>
    <x v="187"/>
    <x v="54"/>
    <x v="403"/>
  </r>
  <r>
    <x v="0"/>
    <x v="5"/>
    <x v="136"/>
    <x v="30"/>
    <x v="12"/>
    <x v="1"/>
    <x v="38"/>
    <x v="12"/>
    <x v="463"/>
  </r>
  <r>
    <x v="0"/>
    <x v="5"/>
    <x v="137"/>
    <x v="30"/>
    <x v="1"/>
    <x v="1"/>
    <x v="21"/>
    <x v="21"/>
    <x v="22"/>
  </r>
  <r>
    <x v="0"/>
    <x v="5"/>
    <x v="138"/>
    <x v="30"/>
    <x v="18"/>
    <x v="1"/>
    <x v="20"/>
    <x v="78"/>
    <x v="114"/>
  </r>
  <r>
    <x v="0"/>
    <x v="5"/>
    <x v="139"/>
    <x v="30"/>
    <x v="2"/>
    <x v="1"/>
    <x v="21"/>
    <x v="21"/>
    <x v="22"/>
  </r>
  <r>
    <x v="0"/>
    <x v="5"/>
    <x v="140"/>
    <x v="30"/>
    <x v="0"/>
    <x v="1"/>
    <x v="21"/>
    <x v="21"/>
    <x v="22"/>
  </r>
  <r>
    <x v="0"/>
    <x v="5"/>
    <x v="141"/>
    <x v="30"/>
    <x v="14"/>
    <x v="1"/>
    <x v="21"/>
    <x v="21"/>
    <x v="22"/>
  </r>
  <r>
    <x v="0"/>
    <x v="5"/>
    <x v="142"/>
    <x v="34"/>
    <x v="1"/>
    <x v="3"/>
    <x v="218"/>
    <x v="211"/>
    <x v="483"/>
  </r>
  <r>
    <x v="0"/>
    <x v="5"/>
    <x v="143"/>
    <x v="36"/>
    <x v="13"/>
    <x v="1"/>
    <x v="21"/>
    <x v="21"/>
    <x v="22"/>
  </r>
  <r>
    <x v="0"/>
    <x v="5"/>
    <x v="144"/>
    <x v="24"/>
    <x v="17"/>
    <x v="0"/>
    <x v="73"/>
    <x v="212"/>
    <x v="484"/>
  </r>
  <r>
    <x v="0"/>
    <x v="5"/>
    <x v="145"/>
    <x v="24"/>
    <x v="17"/>
    <x v="0"/>
    <x v="10"/>
    <x v="213"/>
    <x v="485"/>
  </r>
  <r>
    <x v="0"/>
    <x v="5"/>
    <x v="160"/>
    <x v="45"/>
    <x v="1"/>
    <x v="1"/>
    <x v="33"/>
    <x v="8"/>
    <x v="343"/>
  </r>
  <r>
    <x v="0"/>
    <x v="5"/>
    <x v="146"/>
    <x v="34"/>
    <x v="1"/>
    <x v="1"/>
    <x v="219"/>
    <x v="214"/>
    <x v="486"/>
  </r>
  <r>
    <x v="0"/>
    <x v="5"/>
    <x v="147"/>
    <x v="34"/>
    <x v="1"/>
    <x v="0"/>
    <x v="220"/>
    <x v="215"/>
    <x v="487"/>
  </r>
  <r>
    <x v="0"/>
    <x v="5"/>
    <x v="148"/>
    <x v="37"/>
    <x v="1"/>
    <x v="1"/>
    <x v="39"/>
    <x v="1"/>
    <x v="93"/>
  </r>
  <r>
    <x v="0"/>
    <x v="5"/>
    <x v="161"/>
    <x v="45"/>
    <x v="1"/>
    <x v="1"/>
    <x v="221"/>
    <x v="1"/>
    <x v="488"/>
  </r>
  <r>
    <x v="0"/>
    <x v="5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6"/>
    <x v="0"/>
    <x v="0"/>
    <x v="0"/>
    <x v="0"/>
    <x v="65"/>
    <x v="216"/>
    <x v="489"/>
  </r>
  <r>
    <x v="0"/>
    <x v="6"/>
    <x v="1"/>
    <x v="1"/>
    <x v="1"/>
    <x v="1"/>
    <x v="1"/>
    <x v="1"/>
    <x v="1"/>
  </r>
  <r>
    <x v="0"/>
    <x v="6"/>
    <x v="2"/>
    <x v="2"/>
    <x v="2"/>
    <x v="1"/>
    <x v="118"/>
    <x v="217"/>
    <x v="490"/>
  </r>
  <r>
    <x v="0"/>
    <x v="6"/>
    <x v="3"/>
    <x v="2"/>
    <x v="3"/>
    <x v="1"/>
    <x v="222"/>
    <x v="218"/>
    <x v="491"/>
  </r>
  <r>
    <x v="0"/>
    <x v="6"/>
    <x v="4"/>
    <x v="0"/>
    <x v="4"/>
    <x v="1"/>
    <x v="223"/>
    <x v="4"/>
    <x v="492"/>
  </r>
  <r>
    <x v="0"/>
    <x v="6"/>
    <x v="5"/>
    <x v="0"/>
    <x v="4"/>
    <x v="0"/>
    <x v="124"/>
    <x v="219"/>
    <x v="493"/>
  </r>
  <r>
    <x v="0"/>
    <x v="6"/>
    <x v="6"/>
    <x v="0"/>
    <x v="5"/>
    <x v="1"/>
    <x v="224"/>
    <x v="6"/>
    <x v="494"/>
  </r>
  <r>
    <x v="0"/>
    <x v="6"/>
    <x v="7"/>
    <x v="0"/>
    <x v="5"/>
    <x v="2"/>
    <x v="62"/>
    <x v="7"/>
    <x v="378"/>
  </r>
  <r>
    <x v="0"/>
    <x v="6"/>
    <x v="8"/>
    <x v="3"/>
    <x v="6"/>
    <x v="1"/>
    <x v="38"/>
    <x v="8"/>
    <x v="111"/>
  </r>
  <r>
    <x v="0"/>
    <x v="6"/>
    <x v="9"/>
    <x v="3"/>
    <x v="7"/>
    <x v="1"/>
    <x v="211"/>
    <x v="9"/>
    <x v="495"/>
  </r>
  <r>
    <x v="0"/>
    <x v="6"/>
    <x v="10"/>
    <x v="0"/>
    <x v="8"/>
    <x v="0"/>
    <x v="8"/>
    <x v="206"/>
    <x v="496"/>
  </r>
  <r>
    <x v="0"/>
    <x v="6"/>
    <x v="11"/>
    <x v="0"/>
    <x v="8"/>
    <x v="1"/>
    <x v="23"/>
    <x v="220"/>
    <x v="497"/>
  </r>
  <r>
    <x v="0"/>
    <x v="6"/>
    <x v="12"/>
    <x v="2"/>
    <x v="0"/>
    <x v="1"/>
    <x v="225"/>
    <x v="221"/>
    <x v="498"/>
  </r>
  <r>
    <x v="0"/>
    <x v="6"/>
    <x v="13"/>
    <x v="2"/>
    <x v="3"/>
    <x v="3"/>
    <x v="124"/>
    <x v="66"/>
    <x v="499"/>
  </r>
  <r>
    <x v="0"/>
    <x v="6"/>
    <x v="14"/>
    <x v="4"/>
    <x v="1"/>
    <x v="1"/>
    <x v="14"/>
    <x v="89"/>
    <x v="500"/>
  </r>
  <r>
    <x v="0"/>
    <x v="6"/>
    <x v="15"/>
    <x v="4"/>
    <x v="1"/>
    <x v="0"/>
    <x v="226"/>
    <x v="222"/>
    <x v="501"/>
  </r>
  <r>
    <x v="0"/>
    <x v="6"/>
    <x v="16"/>
    <x v="5"/>
    <x v="1"/>
    <x v="1"/>
    <x v="16"/>
    <x v="198"/>
    <x v="502"/>
  </r>
  <r>
    <x v="0"/>
    <x v="6"/>
    <x v="17"/>
    <x v="6"/>
    <x v="1"/>
    <x v="1"/>
    <x v="227"/>
    <x v="17"/>
    <x v="503"/>
  </r>
  <r>
    <x v="0"/>
    <x v="6"/>
    <x v="18"/>
    <x v="4"/>
    <x v="1"/>
    <x v="3"/>
    <x v="0"/>
    <x v="77"/>
    <x v="504"/>
  </r>
  <r>
    <x v="0"/>
    <x v="6"/>
    <x v="19"/>
    <x v="1"/>
    <x v="1"/>
    <x v="1"/>
    <x v="47"/>
    <x v="18"/>
    <x v="505"/>
  </r>
  <r>
    <x v="0"/>
    <x v="6"/>
    <x v="20"/>
    <x v="0"/>
    <x v="0"/>
    <x v="4"/>
    <x v="228"/>
    <x v="223"/>
    <x v="506"/>
  </r>
  <r>
    <x v="0"/>
    <x v="6"/>
    <x v="21"/>
    <x v="3"/>
    <x v="7"/>
    <x v="1"/>
    <x v="10"/>
    <x v="20"/>
    <x v="111"/>
  </r>
  <r>
    <x v="0"/>
    <x v="6"/>
    <x v="22"/>
    <x v="6"/>
    <x v="1"/>
    <x v="1"/>
    <x v="21"/>
    <x v="21"/>
    <x v="22"/>
  </r>
  <r>
    <x v="0"/>
    <x v="6"/>
    <x v="23"/>
    <x v="2"/>
    <x v="0"/>
    <x v="1"/>
    <x v="21"/>
    <x v="21"/>
    <x v="22"/>
  </r>
  <r>
    <x v="0"/>
    <x v="6"/>
    <x v="24"/>
    <x v="2"/>
    <x v="2"/>
    <x v="1"/>
    <x v="21"/>
    <x v="21"/>
    <x v="22"/>
  </r>
  <r>
    <x v="0"/>
    <x v="6"/>
    <x v="25"/>
    <x v="0"/>
    <x v="5"/>
    <x v="1"/>
    <x v="21"/>
    <x v="21"/>
    <x v="22"/>
  </r>
  <r>
    <x v="0"/>
    <x v="6"/>
    <x v="26"/>
    <x v="0"/>
    <x v="8"/>
    <x v="1"/>
    <x v="21"/>
    <x v="21"/>
    <x v="22"/>
  </r>
  <r>
    <x v="0"/>
    <x v="6"/>
    <x v="27"/>
    <x v="0"/>
    <x v="0"/>
    <x v="0"/>
    <x v="21"/>
    <x v="21"/>
    <x v="22"/>
  </r>
  <r>
    <x v="0"/>
    <x v="6"/>
    <x v="28"/>
    <x v="0"/>
    <x v="0"/>
    <x v="1"/>
    <x v="229"/>
    <x v="17"/>
    <x v="507"/>
  </r>
  <r>
    <x v="0"/>
    <x v="6"/>
    <x v="29"/>
    <x v="7"/>
    <x v="9"/>
    <x v="1"/>
    <x v="230"/>
    <x v="22"/>
    <x v="508"/>
  </r>
  <r>
    <x v="0"/>
    <x v="6"/>
    <x v="30"/>
    <x v="7"/>
    <x v="10"/>
    <x v="1"/>
    <x v="231"/>
    <x v="23"/>
    <x v="509"/>
  </r>
  <r>
    <x v="0"/>
    <x v="6"/>
    <x v="31"/>
    <x v="2"/>
    <x v="3"/>
    <x v="1"/>
    <x v="21"/>
    <x v="21"/>
    <x v="22"/>
  </r>
  <r>
    <x v="0"/>
    <x v="6"/>
    <x v="32"/>
    <x v="0"/>
    <x v="0"/>
    <x v="4"/>
    <x v="10"/>
    <x v="224"/>
    <x v="510"/>
  </r>
  <r>
    <x v="0"/>
    <x v="6"/>
    <x v="33"/>
    <x v="8"/>
    <x v="1"/>
    <x v="1"/>
    <x v="221"/>
    <x v="55"/>
    <x v="86"/>
  </r>
  <r>
    <x v="0"/>
    <x v="6"/>
    <x v="34"/>
    <x v="8"/>
    <x v="1"/>
    <x v="0"/>
    <x v="28"/>
    <x v="225"/>
    <x v="511"/>
  </r>
  <r>
    <x v="0"/>
    <x v="6"/>
    <x v="35"/>
    <x v="0"/>
    <x v="0"/>
    <x v="5"/>
    <x v="21"/>
    <x v="21"/>
    <x v="22"/>
  </r>
  <r>
    <x v="0"/>
    <x v="6"/>
    <x v="40"/>
    <x v="9"/>
    <x v="1"/>
    <x v="1"/>
    <x v="38"/>
    <x v="218"/>
    <x v="512"/>
  </r>
  <r>
    <x v="0"/>
    <x v="6"/>
    <x v="41"/>
    <x v="9"/>
    <x v="1"/>
    <x v="1"/>
    <x v="162"/>
    <x v="136"/>
    <x v="513"/>
  </r>
  <r>
    <x v="0"/>
    <x v="6"/>
    <x v="42"/>
    <x v="7"/>
    <x v="2"/>
    <x v="1"/>
    <x v="232"/>
    <x v="226"/>
    <x v="514"/>
  </r>
  <r>
    <x v="0"/>
    <x v="6"/>
    <x v="43"/>
    <x v="7"/>
    <x v="12"/>
    <x v="1"/>
    <x v="31"/>
    <x v="227"/>
    <x v="515"/>
  </r>
  <r>
    <x v="0"/>
    <x v="6"/>
    <x v="44"/>
    <x v="7"/>
    <x v="2"/>
    <x v="1"/>
    <x v="233"/>
    <x v="228"/>
    <x v="516"/>
  </r>
  <r>
    <x v="0"/>
    <x v="6"/>
    <x v="45"/>
    <x v="9"/>
    <x v="1"/>
    <x v="1"/>
    <x v="33"/>
    <x v="229"/>
    <x v="517"/>
  </r>
  <r>
    <x v="0"/>
    <x v="6"/>
    <x v="46"/>
    <x v="9"/>
    <x v="1"/>
    <x v="3"/>
    <x v="234"/>
    <x v="7"/>
    <x v="518"/>
  </r>
  <r>
    <x v="0"/>
    <x v="6"/>
    <x v="47"/>
    <x v="10"/>
    <x v="1"/>
    <x v="1"/>
    <x v="235"/>
    <x v="22"/>
    <x v="519"/>
  </r>
  <r>
    <x v="0"/>
    <x v="6"/>
    <x v="48"/>
    <x v="11"/>
    <x v="1"/>
    <x v="1"/>
    <x v="236"/>
    <x v="230"/>
    <x v="520"/>
  </r>
  <r>
    <x v="0"/>
    <x v="6"/>
    <x v="49"/>
    <x v="12"/>
    <x v="1"/>
    <x v="1"/>
    <x v="237"/>
    <x v="18"/>
    <x v="521"/>
  </r>
  <r>
    <x v="0"/>
    <x v="6"/>
    <x v="50"/>
    <x v="9"/>
    <x v="1"/>
    <x v="1"/>
    <x v="236"/>
    <x v="7"/>
    <x v="522"/>
  </r>
  <r>
    <x v="0"/>
    <x v="6"/>
    <x v="155"/>
    <x v="42"/>
    <x v="1"/>
    <x v="3"/>
    <x v="108"/>
    <x v="231"/>
    <x v="523"/>
  </r>
  <r>
    <x v="0"/>
    <x v="6"/>
    <x v="156"/>
    <x v="42"/>
    <x v="1"/>
    <x v="1"/>
    <x v="82"/>
    <x v="104"/>
    <x v="524"/>
  </r>
  <r>
    <x v="0"/>
    <x v="6"/>
    <x v="51"/>
    <x v="7"/>
    <x v="12"/>
    <x v="1"/>
    <x v="38"/>
    <x v="38"/>
    <x v="525"/>
  </r>
  <r>
    <x v="0"/>
    <x v="6"/>
    <x v="52"/>
    <x v="7"/>
    <x v="13"/>
    <x v="1"/>
    <x v="88"/>
    <x v="42"/>
    <x v="526"/>
  </r>
  <r>
    <x v="0"/>
    <x v="6"/>
    <x v="53"/>
    <x v="7"/>
    <x v="2"/>
    <x v="1"/>
    <x v="20"/>
    <x v="57"/>
    <x v="527"/>
  </r>
  <r>
    <x v="0"/>
    <x v="6"/>
    <x v="54"/>
    <x v="13"/>
    <x v="1"/>
    <x v="3"/>
    <x v="146"/>
    <x v="17"/>
    <x v="528"/>
  </r>
  <r>
    <x v="0"/>
    <x v="6"/>
    <x v="55"/>
    <x v="14"/>
    <x v="1"/>
    <x v="3"/>
    <x v="10"/>
    <x v="232"/>
    <x v="529"/>
  </r>
  <r>
    <x v="0"/>
    <x v="6"/>
    <x v="56"/>
    <x v="14"/>
    <x v="1"/>
    <x v="0"/>
    <x v="21"/>
    <x v="21"/>
    <x v="143"/>
  </r>
  <r>
    <x v="0"/>
    <x v="6"/>
    <x v="57"/>
    <x v="10"/>
    <x v="1"/>
    <x v="1"/>
    <x v="147"/>
    <x v="139"/>
    <x v="530"/>
  </r>
  <r>
    <x v="0"/>
    <x v="6"/>
    <x v="58"/>
    <x v="14"/>
    <x v="1"/>
    <x v="0"/>
    <x v="21"/>
    <x v="21"/>
    <x v="531"/>
  </r>
  <r>
    <x v="0"/>
    <x v="6"/>
    <x v="59"/>
    <x v="7"/>
    <x v="12"/>
    <x v="1"/>
    <x v="211"/>
    <x v="42"/>
    <x v="532"/>
  </r>
  <r>
    <x v="0"/>
    <x v="6"/>
    <x v="60"/>
    <x v="7"/>
    <x v="13"/>
    <x v="1"/>
    <x v="14"/>
    <x v="43"/>
    <x v="54"/>
  </r>
  <r>
    <x v="0"/>
    <x v="6"/>
    <x v="61"/>
    <x v="10"/>
    <x v="1"/>
    <x v="5"/>
    <x v="21"/>
    <x v="21"/>
    <x v="365"/>
  </r>
  <r>
    <x v="0"/>
    <x v="6"/>
    <x v="62"/>
    <x v="9"/>
    <x v="1"/>
    <x v="5"/>
    <x v="21"/>
    <x v="21"/>
    <x v="449"/>
  </r>
  <r>
    <x v="0"/>
    <x v="6"/>
    <x v="65"/>
    <x v="7"/>
    <x v="14"/>
    <x v="1"/>
    <x v="238"/>
    <x v="146"/>
    <x v="533"/>
  </r>
  <r>
    <x v="0"/>
    <x v="6"/>
    <x v="66"/>
    <x v="7"/>
    <x v="14"/>
    <x v="1"/>
    <x v="21"/>
    <x v="21"/>
    <x v="22"/>
  </r>
  <r>
    <x v="0"/>
    <x v="6"/>
    <x v="67"/>
    <x v="12"/>
    <x v="1"/>
    <x v="3"/>
    <x v="239"/>
    <x v="59"/>
    <x v="534"/>
  </r>
  <r>
    <x v="0"/>
    <x v="6"/>
    <x v="68"/>
    <x v="2"/>
    <x v="0"/>
    <x v="4"/>
    <x v="26"/>
    <x v="2"/>
    <x v="535"/>
  </r>
  <r>
    <x v="0"/>
    <x v="6"/>
    <x v="69"/>
    <x v="14"/>
    <x v="1"/>
    <x v="1"/>
    <x v="176"/>
    <x v="233"/>
    <x v="536"/>
  </r>
  <r>
    <x v="0"/>
    <x v="6"/>
    <x v="70"/>
    <x v="15"/>
    <x v="1"/>
    <x v="0"/>
    <x v="106"/>
    <x v="234"/>
    <x v="537"/>
  </r>
  <r>
    <x v="0"/>
    <x v="6"/>
    <x v="71"/>
    <x v="16"/>
    <x v="14"/>
    <x v="1"/>
    <x v="43"/>
    <x v="150"/>
    <x v="499"/>
  </r>
  <r>
    <x v="0"/>
    <x v="6"/>
    <x v="72"/>
    <x v="17"/>
    <x v="15"/>
    <x v="0"/>
    <x v="31"/>
    <x v="235"/>
    <x v="538"/>
  </r>
  <r>
    <x v="0"/>
    <x v="6"/>
    <x v="73"/>
    <x v="15"/>
    <x v="1"/>
    <x v="0"/>
    <x v="8"/>
    <x v="7"/>
    <x v="539"/>
  </r>
  <r>
    <x v="0"/>
    <x v="6"/>
    <x v="74"/>
    <x v="18"/>
    <x v="11"/>
    <x v="1"/>
    <x v="37"/>
    <x v="9"/>
    <x v="540"/>
  </r>
  <r>
    <x v="0"/>
    <x v="6"/>
    <x v="157"/>
    <x v="43"/>
    <x v="1"/>
    <x v="3"/>
    <x v="21"/>
    <x v="21"/>
    <x v="541"/>
  </r>
  <r>
    <x v="0"/>
    <x v="6"/>
    <x v="75"/>
    <x v="19"/>
    <x v="1"/>
    <x v="1"/>
    <x v="221"/>
    <x v="53"/>
    <x v="542"/>
  </r>
  <r>
    <x v="0"/>
    <x v="6"/>
    <x v="76"/>
    <x v="20"/>
    <x v="1"/>
    <x v="1"/>
    <x v="5"/>
    <x v="9"/>
    <x v="543"/>
  </r>
  <r>
    <x v="0"/>
    <x v="6"/>
    <x v="77"/>
    <x v="21"/>
    <x v="13"/>
    <x v="1"/>
    <x v="20"/>
    <x v="55"/>
    <x v="94"/>
  </r>
  <r>
    <x v="0"/>
    <x v="6"/>
    <x v="78"/>
    <x v="22"/>
    <x v="16"/>
    <x v="2"/>
    <x v="8"/>
    <x v="56"/>
    <x v="544"/>
  </r>
  <r>
    <x v="0"/>
    <x v="6"/>
    <x v="79"/>
    <x v="23"/>
    <x v="1"/>
    <x v="1"/>
    <x v="27"/>
    <x v="17"/>
    <x v="545"/>
  </r>
  <r>
    <x v="0"/>
    <x v="6"/>
    <x v="80"/>
    <x v="23"/>
    <x v="17"/>
    <x v="1"/>
    <x v="96"/>
    <x v="1"/>
    <x v="356"/>
  </r>
  <r>
    <x v="0"/>
    <x v="6"/>
    <x v="154"/>
    <x v="41"/>
    <x v="12"/>
    <x v="1"/>
    <x v="168"/>
    <x v="38"/>
    <x v="102"/>
  </r>
  <r>
    <x v="0"/>
    <x v="6"/>
    <x v="81"/>
    <x v="24"/>
    <x v="17"/>
    <x v="1"/>
    <x v="202"/>
    <x v="57"/>
    <x v="546"/>
  </r>
  <r>
    <x v="0"/>
    <x v="6"/>
    <x v="82"/>
    <x v="25"/>
    <x v="1"/>
    <x v="1"/>
    <x v="21"/>
    <x v="21"/>
    <x v="22"/>
  </r>
  <r>
    <x v="0"/>
    <x v="6"/>
    <x v="158"/>
    <x v="43"/>
    <x v="1"/>
    <x v="1"/>
    <x v="21"/>
    <x v="21"/>
    <x v="22"/>
  </r>
  <r>
    <x v="0"/>
    <x v="6"/>
    <x v="83"/>
    <x v="22"/>
    <x v="16"/>
    <x v="5"/>
    <x v="21"/>
    <x v="21"/>
    <x v="547"/>
  </r>
  <r>
    <x v="0"/>
    <x v="6"/>
    <x v="159"/>
    <x v="44"/>
    <x v="18"/>
    <x v="1"/>
    <x v="39"/>
    <x v="1"/>
    <x v="93"/>
  </r>
  <r>
    <x v="0"/>
    <x v="6"/>
    <x v="93"/>
    <x v="28"/>
    <x v="12"/>
    <x v="1"/>
    <x v="20"/>
    <x v="236"/>
    <x v="548"/>
  </r>
  <r>
    <x v="0"/>
    <x v="6"/>
    <x v="94"/>
    <x v="5"/>
    <x v="1"/>
    <x v="3"/>
    <x v="240"/>
    <x v="237"/>
    <x v="549"/>
  </r>
  <r>
    <x v="0"/>
    <x v="6"/>
    <x v="95"/>
    <x v="1"/>
    <x v="1"/>
    <x v="3"/>
    <x v="86"/>
    <x v="1"/>
    <x v="550"/>
  </r>
  <r>
    <x v="0"/>
    <x v="6"/>
    <x v="96"/>
    <x v="29"/>
    <x v="12"/>
    <x v="1"/>
    <x v="241"/>
    <x v="65"/>
    <x v="551"/>
  </r>
  <r>
    <x v="0"/>
    <x v="6"/>
    <x v="97"/>
    <x v="30"/>
    <x v="12"/>
    <x v="1"/>
    <x v="242"/>
    <x v="55"/>
    <x v="392"/>
  </r>
  <r>
    <x v="0"/>
    <x v="6"/>
    <x v="98"/>
    <x v="30"/>
    <x v="18"/>
    <x v="1"/>
    <x v="196"/>
    <x v="1"/>
    <x v="552"/>
  </r>
  <r>
    <x v="0"/>
    <x v="6"/>
    <x v="99"/>
    <x v="30"/>
    <x v="14"/>
    <x v="1"/>
    <x v="57"/>
    <x v="12"/>
    <x v="356"/>
  </r>
  <r>
    <x v="0"/>
    <x v="6"/>
    <x v="100"/>
    <x v="30"/>
    <x v="0"/>
    <x v="1"/>
    <x v="228"/>
    <x v="18"/>
    <x v="553"/>
  </r>
  <r>
    <x v="0"/>
    <x v="6"/>
    <x v="101"/>
    <x v="30"/>
    <x v="1"/>
    <x v="1"/>
    <x v="60"/>
    <x v="1"/>
    <x v="86"/>
  </r>
  <r>
    <x v="0"/>
    <x v="6"/>
    <x v="102"/>
    <x v="28"/>
    <x v="12"/>
    <x v="1"/>
    <x v="21"/>
    <x v="21"/>
    <x v="22"/>
  </r>
  <r>
    <x v="0"/>
    <x v="6"/>
    <x v="103"/>
    <x v="31"/>
    <x v="1"/>
    <x v="1"/>
    <x v="14"/>
    <x v="66"/>
    <x v="391"/>
  </r>
  <r>
    <x v="0"/>
    <x v="6"/>
    <x v="104"/>
    <x v="29"/>
    <x v="12"/>
    <x v="1"/>
    <x v="20"/>
    <x v="67"/>
    <x v="205"/>
  </r>
  <r>
    <x v="0"/>
    <x v="6"/>
    <x v="105"/>
    <x v="31"/>
    <x v="1"/>
    <x v="1"/>
    <x v="31"/>
    <x v="54"/>
    <x v="554"/>
  </r>
  <r>
    <x v="0"/>
    <x v="6"/>
    <x v="106"/>
    <x v="30"/>
    <x v="14"/>
    <x v="1"/>
    <x v="20"/>
    <x v="12"/>
    <x v="150"/>
  </r>
  <r>
    <x v="0"/>
    <x v="6"/>
    <x v="107"/>
    <x v="30"/>
    <x v="12"/>
    <x v="1"/>
    <x v="198"/>
    <x v="68"/>
    <x v="541"/>
  </r>
  <r>
    <x v="0"/>
    <x v="6"/>
    <x v="108"/>
    <x v="30"/>
    <x v="0"/>
    <x v="1"/>
    <x v="112"/>
    <x v="12"/>
    <x v="555"/>
  </r>
  <r>
    <x v="0"/>
    <x v="6"/>
    <x v="109"/>
    <x v="30"/>
    <x v="18"/>
    <x v="1"/>
    <x v="39"/>
    <x v="1"/>
    <x v="93"/>
  </r>
  <r>
    <x v="0"/>
    <x v="6"/>
    <x v="110"/>
    <x v="17"/>
    <x v="2"/>
    <x v="1"/>
    <x v="21"/>
    <x v="21"/>
    <x v="22"/>
  </r>
  <r>
    <x v="0"/>
    <x v="6"/>
    <x v="111"/>
    <x v="17"/>
    <x v="10"/>
    <x v="1"/>
    <x v="21"/>
    <x v="21"/>
    <x v="22"/>
  </r>
  <r>
    <x v="0"/>
    <x v="6"/>
    <x v="120"/>
    <x v="11"/>
    <x v="1"/>
    <x v="1"/>
    <x v="66"/>
    <x v="7"/>
    <x v="1"/>
  </r>
  <r>
    <x v="0"/>
    <x v="6"/>
    <x v="121"/>
    <x v="12"/>
    <x v="1"/>
    <x v="1"/>
    <x v="22"/>
    <x v="12"/>
    <x v="556"/>
  </r>
  <r>
    <x v="0"/>
    <x v="6"/>
    <x v="122"/>
    <x v="32"/>
    <x v="1"/>
    <x v="3"/>
    <x v="243"/>
    <x v="56"/>
    <x v="557"/>
  </r>
  <r>
    <x v="0"/>
    <x v="6"/>
    <x v="123"/>
    <x v="33"/>
    <x v="13"/>
    <x v="1"/>
    <x v="16"/>
    <x v="68"/>
    <x v="104"/>
  </r>
  <r>
    <x v="0"/>
    <x v="6"/>
    <x v="124"/>
    <x v="34"/>
    <x v="1"/>
    <x v="1"/>
    <x v="16"/>
    <x v="73"/>
    <x v="105"/>
  </r>
  <r>
    <x v="0"/>
    <x v="6"/>
    <x v="125"/>
    <x v="35"/>
    <x v="19"/>
    <x v="0"/>
    <x v="93"/>
    <x v="238"/>
    <x v="558"/>
  </r>
  <r>
    <x v="0"/>
    <x v="6"/>
    <x v="126"/>
    <x v="35"/>
    <x v="19"/>
    <x v="1"/>
    <x v="244"/>
    <x v="239"/>
    <x v="559"/>
  </r>
  <r>
    <x v="0"/>
    <x v="6"/>
    <x v="127"/>
    <x v="35"/>
    <x v="20"/>
    <x v="1"/>
    <x v="149"/>
    <x v="57"/>
    <x v="400"/>
  </r>
  <r>
    <x v="0"/>
    <x v="6"/>
    <x v="128"/>
    <x v="35"/>
    <x v="21"/>
    <x v="1"/>
    <x v="57"/>
    <x v="8"/>
    <x v="482"/>
  </r>
  <r>
    <x v="0"/>
    <x v="6"/>
    <x v="129"/>
    <x v="35"/>
    <x v="22"/>
    <x v="1"/>
    <x v="41"/>
    <x v="76"/>
    <x v="560"/>
  </r>
  <r>
    <x v="0"/>
    <x v="6"/>
    <x v="130"/>
    <x v="30"/>
    <x v="1"/>
    <x v="1"/>
    <x v="20"/>
    <x v="77"/>
    <x v="45"/>
  </r>
  <r>
    <x v="0"/>
    <x v="6"/>
    <x v="131"/>
    <x v="35"/>
    <x v="21"/>
    <x v="1"/>
    <x v="10"/>
    <x v="7"/>
    <x v="23"/>
  </r>
  <r>
    <x v="0"/>
    <x v="6"/>
    <x v="132"/>
    <x v="35"/>
    <x v="19"/>
    <x v="1"/>
    <x v="21"/>
    <x v="21"/>
    <x v="22"/>
  </r>
  <r>
    <x v="0"/>
    <x v="6"/>
    <x v="133"/>
    <x v="35"/>
    <x v="20"/>
    <x v="1"/>
    <x v="21"/>
    <x v="21"/>
    <x v="22"/>
  </r>
  <r>
    <x v="0"/>
    <x v="6"/>
    <x v="134"/>
    <x v="35"/>
    <x v="22"/>
    <x v="1"/>
    <x v="21"/>
    <x v="21"/>
    <x v="22"/>
  </r>
  <r>
    <x v="0"/>
    <x v="6"/>
    <x v="135"/>
    <x v="34"/>
    <x v="1"/>
    <x v="1"/>
    <x v="245"/>
    <x v="54"/>
    <x v="561"/>
  </r>
  <r>
    <x v="0"/>
    <x v="6"/>
    <x v="136"/>
    <x v="30"/>
    <x v="12"/>
    <x v="1"/>
    <x v="107"/>
    <x v="12"/>
    <x v="226"/>
  </r>
  <r>
    <x v="0"/>
    <x v="6"/>
    <x v="137"/>
    <x v="30"/>
    <x v="1"/>
    <x v="1"/>
    <x v="21"/>
    <x v="21"/>
    <x v="22"/>
  </r>
  <r>
    <x v="0"/>
    <x v="6"/>
    <x v="138"/>
    <x v="30"/>
    <x v="18"/>
    <x v="1"/>
    <x v="20"/>
    <x v="78"/>
    <x v="114"/>
  </r>
  <r>
    <x v="0"/>
    <x v="6"/>
    <x v="139"/>
    <x v="30"/>
    <x v="2"/>
    <x v="1"/>
    <x v="21"/>
    <x v="21"/>
    <x v="22"/>
  </r>
  <r>
    <x v="0"/>
    <x v="6"/>
    <x v="140"/>
    <x v="30"/>
    <x v="0"/>
    <x v="1"/>
    <x v="21"/>
    <x v="21"/>
    <x v="22"/>
  </r>
  <r>
    <x v="0"/>
    <x v="6"/>
    <x v="141"/>
    <x v="30"/>
    <x v="14"/>
    <x v="1"/>
    <x v="21"/>
    <x v="21"/>
    <x v="22"/>
  </r>
  <r>
    <x v="0"/>
    <x v="6"/>
    <x v="142"/>
    <x v="34"/>
    <x v="1"/>
    <x v="3"/>
    <x v="246"/>
    <x v="240"/>
    <x v="562"/>
  </r>
  <r>
    <x v="0"/>
    <x v="6"/>
    <x v="143"/>
    <x v="36"/>
    <x v="13"/>
    <x v="1"/>
    <x v="21"/>
    <x v="21"/>
    <x v="22"/>
  </r>
  <r>
    <x v="0"/>
    <x v="6"/>
    <x v="144"/>
    <x v="24"/>
    <x v="17"/>
    <x v="0"/>
    <x v="8"/>
    <x v="195"/>
    <x v="563"/>
  </r>
  <r>
    <x v="0"/>
    <x v="6"/>
    <x v="145"/>
    <x v="24"/>
    <x v="17"/>
    <x v="0"/>
    <x v="10"/>
    <x v="241"/>
    <x v="564"/>
  </r>
  <r>
    <x v="0"/>
    <x v="6"/>
    <x v="160"/>
    <x v="45"/>
    <x v="1"/>
    <x v="1"/>
    <x v="33"/>
    <x v="8"/>
    <x v="343"/>
  </r>
  <r>
    <x v="0"/>
    <x v="6"/>
    <x v="146"/>
    <x v="34"/>
    <x v="1"/>
    <x v="1"/>
    <x v="247"/>
    <x v="242"/>
    <x v="565"/>
  </r>
  <r>
    <x v="0"/>
    <x v="6"/>
    <x v="147"/>
    <x v="34"/>
    <x v="1"/>
    <x v="0"/>
    <x v="248"/>
    <x v="119"/>
    <x v="566"/>
  </r>
  <r>
    <x v="0"/>
    <x v="6"/>
    <x v="148"/>
    <x v="37"/>
    <x v="1"/>
    <x v="1"/>
    <x v="39"/>
    <x v="1"/>
    <x v="93"/>
  </r>
  <r>
    <x v="0"/>
    <x v="6"/>
    <x v="161"/>
    <x v="45"/>
    <x v="1"/>
    <x v="1"/>
    <x v="105"/>
    <x v="1"/>
    <x v="452"/>
  </r>
  <r>
    <x v="0"/>
    <x v="6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7"/>
    <x v="0"/>
    <x v="0"/>
    <x v="0"/>
    <x v="0"/>
    <x v="26"/>
    <x v="243"/>
    <x v="567"/>
  </r>
  <r>
    <x v="0"/>
    <x v="7"/>
    <x v="1"/>
    <x v="1"/>
    <x v="1"/>
    <x v="1"/>
    <x v="1"/>
    <x v="1"/>
    <x v="1"/>
  </r>
  <r>
    <x v="0"/>
    <x v="7"/>
    <x v="2"/>
    <x v="2"/>
    <x v="2"/>
    <x v="1"/>
    <x v="249"/>
    <x v="192"/>
    <x v="568"/>
  </r>
  <r>
    <x v="0"/>
    <x v="7"/>
    <x v="3"/>
    <x v="2"/>
    <x v="3"/>
    <x v="1"/>
    <x v="250"/>
    <x v="244"/>
    <x v="569"/>
  </r>
  <r>
    <x v="0"/>
    <x v="7"/>
    <x v="4"/>
    <x v="0"/>
    <x v="4"/>
    <x v="1"/>
    <x v="251"/>
    <x v="4"/>
    <x v="570"/>
  </r>
  <r>
    <x v="0"/>
    <x v="7"/>
    <x v="5"/>
    <x v="0"/>
    <x v="4"/>
    <x v="0"/>
    <x v="96"/>
    <x v="245"/>
    <x v="571"/>
  </r>
  <r>
    <x v="0"/>
    <x v="7"/>
    <x v="6"/>
    <x v="0"/>
    <x v="5"/>
    <x v="1"/>
    <x v="66"/>
    <x v="6"/>
    <x v="572"/>
  </r>
  <r>
    <x v="0"/>
    <x v="7"/>
    <x v="7"/>
    <x v="0"/>
    <x v="5"/>
    <x v="2"/>
    <x v="252"/>
    <x v="7"/>
    <x v="573"/>
  </r>
  <r>
    <x v="0"/>
    <x v="7"/>
    <x v="8"/>
    <x v="3"/>
    <x v="6"/>
    <x v="1"/>
    <x v="10"/>
    <x v="8"/>
    <x v="94"/>
  </r>
  <r>
    <x v="0"/>
    <x v="7"/>
    <x v="9"/>
    <x v="3"/>
    <x v="7"/>
    <x v="1"/>
    <x v="150"/>
    <x v="9"/>
    <x v="574"/>
  </r>
  <r>
    <x v="0"/>
    <x v="7"/>
    <x v="10"/>
    <x v="0"/>
    <x v="8"/>
    <x v="0"/>
    <x v="20"/>
    <x v="246"/>
    <x v="575"/>
  </r>
  <r>
    <x v="0"/>
    <x v="7"/>
    <x v="11"/>
    <x v="0"/>
    <x v="8"/>
    <x v="1"/>
    <x v="94"/>
    <x v="142"/>
    <x v="576"/>
  </r>
  <r>
    <x v="0"/>
    <x v="7"/>
    <x v="12"/>
    <x v="2"/>
    <x v="0"/>
    <x v="1"/>
    <x v="253"/>
    <x v="129"/>
    <x v="577"/>
  </r>
  <r>
    <x v="0"/>
    <x v="7"/>
    <x v="13"/>
    <x v="2"/>
    <x v="3"/>
    <x v="3"/>
    <x v="105"/>
    <x v="247"/>
    <x v="578"/>
  </r>
  <r>
    <x v="0"/>
    <x v="7"/>
    <x v="14"/>
    <x v="4"/>
    <x v="1"/>
    <x v="1"/>
    <x v="14"/>
    <x v="130"/>
    <x v="579"/>
  </r>
  <r>
    <x v="0"/>
    <x v="7"/>
    <x v="15"/>
    <x v="4"/>
    <x v="1"/>
    <x v="0"/>
    <x v="254"/>
    <x v="222"/>
    <x v="580"/>
  </r>
  <r>
    <x v="0"/>
    <x v="7"/>
    <x v="16"/>
    <x v="5"/>
    <x v="1"/>
    <x v="1"/>
    <x v="16"/>
    <x v="90"/>
    <x v="581"/>
  </r>
  <r>
    <x v="0"/>
    <x v="7"/>
    <x v="17"/>
    <x v="6"/>
    <x v="1"/>
    <x v="1"/>
    <x v="187"/>
    <x v="17"/>
    <x v="582"/>
  </r>
  <r>
    <x v="0"/>
    <x v="7"/>
    <x v="18"/>
    <x v="4"/>
    <x v="1"/>
    <x v="3"/>
    <x v="255"/>
    <x v="64"/>
    <x v="583"/>
  </r>
  <r>
    <x v="0"/>
    <x v="7"/>
    <x v="19"/>
    <x v="1"/>
    <x v="1"/>
    <x v="1"/>
    <x v="25"/>
    <x v="18"/>
    <x v="339"/>
  </r>
  <r>
    <x v="0"/>
    <x v="7"/>
    <x v="20"/>
    <x v="0"/>
    <x v="0"/>
    <x v="4"/>
    <x v="120"/>
    <x v="223"/>
    <x v="584"/>
  </r>
  <r>
    <x v="0"/>
    <x v="7"/>
    <x v="21"/>
    <x v="3"/>
    <x v="7"/>
    <x v="1"/>
    <x v="21"/>
    <x v="21"/>
    <x v="22"/>
  </r>
  <r>
    <x v="0"/>
    <x v="7"/>
    <x v="22"/>
    <x v="6"/>
    <x v="1"/>
    <x v="1"/>
    <x v="21"/>
    <x v="21"/>
    <x v="22"/>
  </r>
  <r>
    <x v="0"/>
    <x v="7"/>
    <x v="23"/>
    <x v="2"/>
    <x v="0"/>
    <x v="1"/>
    <x v="21"/>
    <x v="21"/>
    <x v="22"/>
  </r>
  <r>
    <x v="0"/>
    <x v="7"/>
    <x v="24"/>
    <x v="2"/>
    <x v="2"/>
    <x v="1"/>
    <x v="21"/>
    <x v="21"/>
    <x v="22"/>
  </r>
  <r>
    <x v="0"/>
    <x v="7"/>
    <x v="25"/>
    <x v="0"/>
    <x v="5"/>
    <x v="1"/>
    <x v="21"/>
    <x v="21"/>
    <x v="22"/>
  </r>
  <r>
    <x v="0"/>
    <x v="7"/>
    <x v="26"/>
    <x v="0"/>
    <x v="8"/>
    <x v="1"/>
    <x v="21"/>
    <x v="21"/>
    <x v="22"/>
  </r>
  <r>
    <x v="0"/>
    <x v="7"/>
    <x v="27"/>
    <x v="0"/>
    <x v="0"/>
    <x v="0"/>
    <x v="21"/>
    <x v="21"/>
    <x v="189"/>
  </r>
  <r>
    <x v="0"/>
    <x v="7"/>
    <x v="28"/>
    <x v="0"/>
    <x v="0"/>
    <x v="1"/>
    <x v="256"/>
    <x v="17"/>
    <x v="585"/>
  </r>
  <r>
    <x v="0"/>
    <x v="7"/>
    <x v="29"/>
    <x v="7"/>
    <x v="9"/>
    <x v="1"/>
    <x v="54"/>
    <x v="22"/>
    <x v="586"/>
  </r>
  <r>
    <x v="0"/>
    <x v="7"/>
    <x v="30"/>
    <x v="7"/>
    <x v="10"/>
    <x v="1"/>
    <x v="172"/>
    <x v="23"/>
    <x v="343"/>
  </r>
  <r>
    <x v="0"/>
    <x v="7"/>
    <x v="31"/>
    <x v="2"/>
    <x v="3"/>
    <x v="1"/>
    <x v="21"/>
    <x v="21"/>
    <x v="22"/>
  </r>
  <r>
    <x v="0"/>
    <x v="7"/>
    <x v="32"/>
    <x v="0"/>
    <x v="0"/>
    <x v="4"/>
    <x v="10"/>
    <x v="248"/>
    <x v="587"/>
  </r>
  <r>
    <x v="0"/>
    <x v="7"/>
    <x v="33"/>
    <x v="8"/>
    <x v="1"/>
    <x v="1"/>
    <x v="175"/>
    <x v="25"/>
    <x v="503"/>
  </r>
  <r>
    <x v="0"/>
    <x v="7"/>
    <x v="34"/>
    <x v="8"/>
    <x v="1"/>
    <x v="0"/>
    <x v="27"/>
    <x v="249"/>
    <x v="588"/>
  </r>
  <r>
    <x v="0"/>
    <x v="7"/>
    <x v="35"/>
    <x v="0"/>
    <x v="0"/>
    <x v="5"/>
    <x v="21"/>
    <x v="21"/>
    <x v="22"/>
  </r>
  <r>
    <x v="0"/>
    <x v="7"/>
    <x v="40"/>
    <x v="9"/>
    <x v="1"/>
    <x v="1"/>
    <x v="38"/>
    <x v="250"/>
    <x v="589"/>
  </r>
  <r>
    <x v="0"/>
    <x v="7"/>
    <x v="41"/>
    <x v="9"/>
    <x v="1"/>
    <x v="1"/>
    <x v="16"/>
    <x v="251"/>
    <x v="590"/>
  </r>
  <r>
    <x v="0"/>
    <x v="7"/>
    <x v="42"/>
    <x v="7"/>
    <x v="2"/>
    <x v="1"/>
    <x v="257"/>
    <x v="6"/>
    <x v="591"/>
  </r>
  <r>
    <x v="0"/>
    <x v="7"/>
    <x v="43"/>
    <x v="7"/>
    <x v="12"/>
    <x v="1"/>
    <x v="198"/>
    <x v="137"/>
    <x v="592"/>
  </r>
  <r>
    <x v="0"/>
    <x v="7"/>
    <x v="44"/>
    <x v="7"/>
    <x v="2"/>
    <x v="1"/>
    <x v="119"/>
    <x v="252"/>
    <x v="593"/>
  </r>
  <r>
    <x v="0"/>
    <x v="7"/>
    <x v="45"/>
    <x v="9"/>
    <x v="1"/>
    <x v="1"/>
    <x v="33"/>
    <x v="33"/>
    <x v="594"/>
  </r>
  <r>
    <x v="0"/>
    <x v="7"/>
    <x v="46"/>
    <x v="9"/>
    <x v="1"/>
    <x v="3"/>
    <x v="258"/>
    <x v="98"/>
    <x v="595"/>
  </r>
  <r>
    <x v="0"/>
    <x v="7"/>
    <x v="47"/>
    <x v="10"/>
    <x v="1"/>
    <x v="1"/>
    <x v="259"/>
    <x v="166"/>
    <x v="596"/>
  </r>
  <r>
    <x v="0"/>
    <x v="7"/>
    <x v="48"/>
    <x v="11"/>
    <x v="1"/>
    <x v="1"/>
    <x v="187"/>
    <x v="36"/>
    <x v="597"/>
  </r>
  <r>
    <x v="0"/>
    <x v="7"/>
    <x v="49"/>
    <x v="12"/>
    <x v="1"/>
    <x v="1"/>
    <x v="1"/>
    <x v="18"/>
    <x v="354"/>
  </r>
  <r>
    <x v="0"/>
    <x v="7"/>
    <x v="50"/>
    <x v="9"/>
    <x v="1"/>
    <x v="1"/>
    <x v="16"/>
    <x v="7"/>
    <x v="343"/>
  </r>
  <r>
    <x v="0"/>
    <x v="7"/>
    <x v="155"/>
    <x v="42"/>
    <x v="1"/>
    <x v="3"/>
    <x v="27"/>
    <x v="66"/>
    <x v="598"/>
  </r>
  <r>
    <x v="0"/>
    <x v="7"/>
    <x v="156"/>
    <x v="42"/>
    <x v="1"/>
    <x v="1"/>
    <x v="73"/>
    <x v="50"/>
    <x v="560"/>
  </r>
  <r>
    <x v="0"/>
    <x v="7"/>
    <x v="51"/>
    <x v="7"/>
    <x v="12"/>
    <x v="1"/>
    <x v="25"/>
    <x v="38"/>
    <x v="163"/>
  </r>
  <r>
    <x v="0"/>
    <x v="7"/>
    <x v="52"/>
    <x v="7"/>
    <x v="13"/>
    <x v="1"/>
    <x v="20"/>
    <x v="143"/>
    <x v="309"/>
  </r>
  <r>
    <x v="0"/>
    <x v="7"/>
    <x v="53"/>
    <x v="7"/>
    <x v="2"/>
    <x v="1"/>
    <x v="25"/>
    <x v="57"/>
    <x v="599"/>
  </r>
  <r>
    <x v="0"/>
    <x v="7"/>
    <x v="54"/>
    <x v="13"/>
    <x v="1"/>
    <x v="3"/>
    <x v="177"/>
    <x v="8"/>
    <x v="600"/>
  </r>
  <r>
    <x v="0"/>
    <x v="7"/>
    <x v="55"/>
    <x v="14"/>
    <x v="1"/>
    <x v="3"/>
    <x v="21"/>
    <x v="21"/>
    <x v="535"/>
  </r>
  <r>
    <x v="0"/>
    <x v="7"/>
    <x v="56"/>
    <x v="14"/>
    <x v="1"/>
    <x v="0"/>
    <x v="21"/>
    <x v="21"/>
    <x v="24"/>
  </r>
  <r>
    <x v="0"/>
    <x v="7"/>
    <x v="57"/>
    <x v="10"/>
    <x v="1"/>
    <x v="1"/>
    <x v="160"/>
    <x v="8"/>
    <x v="601"/>
  </r>
  <r>
    <x v="0"/>
    <x v="7"/>
    <x v="58"/>
    <x v="14"/>
    <x v="1"/>
    <x v="0"/>
    <x v="21"/>
    <x v="21"/>
    <x v="602"/>
  </r>
  <r>
    <x v="0"/>
    <x v="7"/>
    <x v="59"/>
    <x v="7"/>
    <x v="12"/>
    <x v="1"/>
    <x v="64"/>
    <x v="143"/>
    <x v="603"/>
  </r>
  <r>
    <x v="0"/>
    <x v="7"/>
    <x v="60"/>
    <x v="7"/>
    <x v="13"/>
    <x v="1"/>
    <x v="260"/>
    <x v="43"/>
    <x v="604"/>
  </r>
  <r>
    <x v="0"/>
    <x v="7"/>
    <x v="61"/>
    <x v="10"/>
    <x v="1"/>
    <x v="5"/>
    <x v="21"/>
    <x v="21"/>
    <x v="22"/>
  </r>
  <r>
    <x v="0"/>
    <x v="7"/>
    <x v="62"/>
    <x v="9"/>
    <x v="1"/>
    <x v="5"/>
    <x v="21"/>
    <x v="21"/>
    <x v="605"/>
  </r>
  <r>
    <x v="0"/>
    <x v="7"/>
    <x v="65"/>
    <x v="7"/>
    <x v="14"/>
    <x v="1"/>
    <x v="261"/>
    <x v="175"/>
    <x v="606"/>
  </r>
  <r>
    <x v="0"/>
    <x v="7"/>
    <x v="66"/>
    <x v="7"/>
    <x v="14"/>
    <x v="1"/>
    <x v="21"/>
    <x v="21"/>
    <x v="22"/>
  </r>
  <r>
    <x v="0"/>
    <x v="7"/>
    <x v="67"/>
    <x v="12"/>
    <x v="1"/>
    <x v="3"/>
    <x v="239"/>
    <x v="23"/>
    <x v="607"/>
  </r>
  <r>
    <x v="0"/>
    <x v="7"/>
    <x v="68"/>
    <x v="2"/>
    <x v="0"/>
    <x v="4"/>
    <x v="8"/>
    <x v="47"/>
    <x v="608"/>
  </r>
  <r>
    <x v="0"/>
    <x v="7"/>
    <x v="69"/>
    <x v="14"/>
    <x v="1"/>
    <x v="1"/>
    <x v="131"/>
    <x v="218"/>
    <x v="609"/>
  </r>
  <r>
    <x v="0"/>
    <x v="7"/>
    <x v="70"/>
    <x v="15"/>
    <x v="1"/>
    <x v="0"/>
    <x v="221"/>
    <x v="4"/>
    <x v="610"/>
  </r>
  <r>
    <x v="0"/>
    <x v="7"/>
    <x v="71"/>
    <x v="16"/>
    <x v="14"/>
    <x v="1"/>
    <x v="43"/>
    <x v="104"/>
    <x v="611"/>
  </r>
  <r>
    <x v="0"/>
    <x v="7"/>
    <x v="72"/>
    <x v="17"/>
    <x v="15"/>
    <x v="0"/>
    <x v="31"/>
    <x v="253"/>
    <x v="612"/>
  </r>
  <r>
    <x v="0"/>
    <x v="7"/>
    <x v="73"/>
    <x v="15"/>
    <x v="1"/>
    <x v="0"/>
    <x v="65"/>
    <x v="208"/>
    <x v="613"/>
  </r>
  <r>
    <x v="0"/>
    <x v="7"/>
    <x v="74"/>
    <x v="18"/>
    <x v="11"/>
    <x v="1"/>
    <x v="37"/>
    <x v="9"/>
    <x v="540"/>
  </r>
  <r>
    <x v="0"/>
    <x v="7"/>
    <x v="157"/>
    <x v="43"/>
    <x v="1"/>
    <x v="3"/>
    <x v="26"/>
    <x v="254"/>
    <x v="614"/>
  </r>
  <r>
    <x v="0"/>
    <x v="7"/>
    <x v="75"/>
    <x v="19"/>
    <x v="1"/>
    <x v="1"/>
    <x v="44"/>
    <x v="53"/>
    <x v="554"/>
  </r>
  <r>
    <x v="0"/>
    <x v="7"/>
    <x v="76"/>
    <x v="20"/>
    <x v="1"/>
    <x v="1"/>
    <x v="176"/>
    <x v="9"/>
    <x v="337"/>
  </r>
  <r>
    <x v="0"/>
    <x v="7"/>
    <x v="77"/>
    <x v="21"/>
    <x v="13"/>
    <x v="1"/>
    <x v="10"/>
    <x v="55"/>
    <x v="68"/>
  </r>
  <r>
    <x v="0"/>
    <x v="7"/>
    <x v="78"/>
    <x v="22"/>
    <x v="16"/>
    <x v="2"/>
    <x v="107"/>
    <x v="56"/>
    <x v="460"/>
  </r>
  <r>
    <x v="0"/>
    <x v="7"/>
    <x v="79"/>
    <x v="23"/>
    <x v="1"/>
    <x v="1"/>
    <x v="49"/>
    <x v="17"/>
    <x v="615"/>
  </r>
  <r>
    <x v="0"/>
    <x v="7"/>
    <x v="80"/>
    <x v="23"/>
    <x v="17"/>
    <x v="1"/>
    <x v="262"/>
    <x v="1"/>
    <x v="616"/>
  </r>
  <r>
    <x v="0"/>
    <x v="7"/>
    <x v="154"/>
    <x v="41"/>
    <x v="12"/>
    <x v="1"/>
    <x v="263"/>
    <x v="38"/>
    <x v="617"/>
  </r>
  <r>
    <x v="0"/>
    <x v="7"/>
    <x v="81"/>
    <x v="24"/>
    <x v="17"/>
    <x v="1"/>
    <x v="74"/>
    <x v="57"/>
    <x v="618"/>
  </r>
  <r>
    <x v="0"/>
    <x v="7"/>
    <x v="82"/>
    <x v="25"/>
    <x v="1"/>
    <x v="1"/>
    <x v="21"/>
    <x v="21"/>
    <x v="22"/>
  </r>
  <r>
    <x v="0"/>
    <x v="7"/>
    <x v="158"/>
    <x v="43"/>
    <x v="1"/>
    <x v="1"/>
    <x v="33"/>
    <x v="7"/>
    <x v="619"/>
  </r>
  <r>
    <x v="0"/>
    <x v="7"/>
    <x v="83"/>
    <x v="22"/>
    <x v="16"/>
    <x v="5"/>
    <x v="21"/>
    <x v="21"/>
    <x v="526"/>
  </r>
  <r>
    <x v="0"/>
    <x v="7"/>
    <x v="159"/>
    <x v="44"/>
    <x v="18"/>
    <x v="1"/>
    <x v="39"/>
    <x v="1"/>
    <x v="93"/>
  </r>
  <r>
    <x v="0"/>
    <x v="7"/>
    <x v="93"/>
    <x v="28"/>
    <x v="12"/>
    <x v="1"/>
    <x v="51"/>
    <x v="255"/>
    <x v="620"/>
  </r>
  <r>
    <x v="0"/>
    <x v="7"/>
    <x v="94"/>
    <x v="5"/>
    <x v="1"/>
    <x v="3"/>
    <x v="264"/>
    <x v="256"/>
    <x v="621"/>
  </r>
  <r>
    <x v="0"/>
    <x v="7"/>
    <x v="95"/>
    <x v="1"/>
    <x v="1"/>
    <x v="3"/>
    <x v="167"/>
    <x v="64"/>
    <x v="622"/>
  </r>
  <r>
    <x v="0"/>
    <x v="7"/>
    <x v="96"/>
    <x v="29"/>
    <x v="12"/>
    <x v="1"/>
    <x v="265"/>
    <x v="257"/>
    <x v="623"/>
  </r>
  <r>
    <x v="0"/>
    <x v="7"/>
    <x v="97"/>
    <x v="30"/>
    <x v="12"/>
    <x v="1"/>
    <x v="114"/>
    <x v="55"/>
    <x v="624"/>
  </r>
  <r>
    <x v="0"/>
    <x v="7"/>
    <x v="98"/>
    <x v="30"/>
    <x v="18"/>
    <x v="1"/>
    <x v="57"/>
    <x v="1"/>
    <x v="83"/>
  </r>
  <r>
    <x v="0"/>
    <x v="7"/>
    <x v="99"/>
    <x v="30"/>
    <x v="14"/>
    <x v="1"/>
    <x v="39"/>
    <x v="12"/>
    <x v="625"/>
  </r>
  <r>
    <x v="0"/>
    <x v="7"/>
    <x v="100"/>
    <x v="30"/>
    <x v="0"/>
    <x v="1"/>
    <x v="266"/>
    <x v="18"/>
    <x v="626"/>
  </r>
  <r>
    <x v="0"/>
    <x v="7"/>
    <x v="101"/>
    <x v="30"/>
    <x v="1"/>
    <x v="1"/>
    <x v="60"/>
    <x v="1"/>
    <x v="86"/>
  </r>
  <r>
    <x v="0"/>
    <x v="7"/>
    <x v="102"/>
    <x v="28"/>
    <x v="12"/>
    <x v="1"/>
    <x v="21"/>
    <x v="21"/>
    <x v="22"/>
  </r>
  <r>
    <x v="0"/>
    <x v="7"/>
    <x v="103"/>
    <x v="31"/>
    <x v="1"/>
    <x v="1"/>
    <x v="14"/>
    <x v="66"/>
    <x v="391"/>
  </r>
  <r>
    <x v="0"/>
    <x v="7"/>
    <x v="104"/>
    <x v="29"/>
    <x v="12"/>
    <x v="1"/>
    <x v="88"/>
    <x v="67"/>
    <x v="587"/>
  </r>
  <r>
    <x v="0"/>
    <x v="7"/>
    <x v="105"/>
    <x v="31"/>
    <x v="1"/>
    <x v="1"/>
    <x v="31"/>
    <x v="54"/>
    <x v="554"/>
  </r>
  <r>
    <x v="0"/>
    <x v="7"/>
    <x v="106"/>
    <x v="30"/>
    <x v="14"/>
    <x v="1"/>
    <x v="21"/>
    <x v="21"/>
    <x v="22"/>
  </r>
  <r>
    <x v="0"/>
    <x v="7"/>
    <x v="107"/>
    <x v="30"/>
    <x v="12"/>
    <x v="1"/>
    <x v="177"/>
    <x v="68"/>
    <x v="255"/>
  </r>
  <r>
    <x v="0"/>
    <x v="7"/>
    <x v="108"/>
    <x v="30"/>
    <x v="0"/>
    <x v="1"/>
    <x v="18"/>
    <x v="12"/>
    <x v="627"/>
  </r>
  <r>
    <x v="0"/>
    <x v="7"/>
    <x v="109"/>
    <x v="30"/>
    <x v="18"/>
    <x v="1"/>
    <x v="39"/>
    <x v="1"/>
    <x v="93"/>
  </r>
  <r>
    <x v="0"/>
    <x v="7"/>
    <x v="110"/>
    <x v="17"/>
    <x v="2"/>
    <x v="1"/>
    <x v="20"/>
    <x v="8"/>
    <x v="76"/>
  </r>
  <r>
    <x v="0"/>
    <x v="7"/>
    <x v="111"/>
    <x v="17"/>
    <x v="10"/>
    <x v="1"/>
    <x v="10"/>
    <x v="8"/>
    <x v="94"/>
  </r>
  <r>
    <x v="0"/>
    <x v="7"/>
    <x v="120"/>
    <x v="11"/>
    <x v="1"/>
    <x v="1"/>
    <x v="66"/>
    <x v="7"/>
    <x v="1"/>
  </r>
  <r>
    <x v="0"/>
    <x v="7"/>
    <x v="121"/>
    <x v="12"/>
    <x v="1"/>
    <x v="1"/>
    <x v="22"/>
    <x v="12"/>
    <x v="628"/>
  </r>
  <r>
    <x v="0"/>
    <x v="7"/>
    <x v="122"/>
    <x v="32"/>
    <x v="1"/>
    <x v="3"/>
    <x v="267"/>
    <x v="258"/>
    <x v="629"/>
  </r>
  <r>
    <x v="0"/>
    <x v="7"/>
    <x v="123"/>
    <x v="33"/>
    <x v="13"/>
    <x v="1"/>
    <x v="16"/>
    <x v="68"/>
    <x v="104"/>
  </r>
  <r>
    <x v="0"/>
    <x v="7"/>
    <x v="124"/>
    <x v="34"/>
    <x v="1"/>
    <x v="1"/>
    <x v="16"/>
    <x v="73"/>
    <x v="479"/>
  </r>
  <r>
    <x v="0"/>
    <x v="7"/>
    <x v="125"/>
    <x v="35"/>
    <x v="19"/>
    <x v="0"/>
    <x v="93"/>
    <x v="148"/>
    <x v="630"/>
  </r>
  <r>
    <x v="0"/>
    <x v="7"/>
    <x v="126"/>
    <x v="35"/>
    <x v="19"/>
    <x v="1"/>
    <x v="140"/>
    <x v="75"/>
    <x v="631"/>
  </r>
  <r>
    <x v="0"/>
    <x v="7"/>
    <x v="127"/>
    <x v="35"/>
    <x v="20"/>
    <x v="1"/>
    <x v="49"/>
    <x v="57"/>
    <x v="430"/>
  </r>
  <r>
    <x v="0"/>
    <x v="7"/>
    <x v="128"/>
    <x v="35"/>
    <x v="21"/>
    <x v="1"/>
    <x v="31"/>
    <x v="8"/>
    <x v="632"/>
  </r>
  <r>
    <x v="0"/>
    <x v="7"/>
    <x v="129"/>
    <x v="35"/>
    <x v="22"/>
    <x v="1"/>
    <x v="93"/>
    <x v="76"/>
    <x v="633"/>
  </r>
  <r>
    <x v="0"/>
    <x v="7"/>
    <x v="130"/>
    <x v="30"/>
    <x v="1"/>
    <x v="1"/>
    <x v="10"/>
    <x v="77"/>
    <x v="152"/>
  </r>
  <r>
    <x v="0"/>
    <x v="7"/>
    <x v="131"/>
    <x v="35"/>
    <x v="21"/>
    <x v="1"/>
    <x v="20"/>
    <x v="7"/>
    <x v="111"/>
  </r>
  <r>
    <x v="0"/>
    <x v="7"/>
    <x v="132"/>
    <x v="35"/>
    <x v="19"/>
    <x v="1"/>
    <x v="21"/>
    <x v="21"/>
    <x v="22"/>
  </r>
  <r>
    <x v="0"/>
    <x v="7"/>
    <x v="133"/>
    <x v="35"/>
    <x v="20"/>
    <x v="1"/>
    <x v="21"/>
    <x v="21"/>
    <x v="22"/>
  </r>
  <r>
    <x v="0"/>
    <x v="7"/>
    <x v="134"/>
    <x v="35"/>
    <x v="22"/>
    <x v="1"/>
    <x v="21"/>
    <x v="21"/>
    <x v="22"/>
  </r>
  <r>
    <x v="0"/>
    <x v="7"/>
    <x v="135"/>
    <x v="34"/>
    <x v="1"/>
    <x v="1"/>
    <x v="187"/>
    <x v="54"/>
    <x v="403"/>
  </r>
  <r>
    <x v="0"/>
    <x v="7"/>
    <x v="136"/>
    <x v="30"/>
    <x v="12"/>
    <x v="1"/>
    <x v="25"/>
    <x v="12"/>
    <x v="393"/>
  </r>
  <r>
    <x v="0"/>
    <x v="7"/>
    <x v="137"/>
    <x v="30"/>
    <x v="1"/>
    <x v="1"/>
    <x v="21"/>
    <x v="21"/>
    <x v="22"/>
  </r>
  <r>
    <x v="0"/>
    <x v="7"/>
    <x v="138"/>
    <x v="30"/>
    <x v="18"/>
    <x v="1"/>
    <x v="20"/>
    <x v="78"/>
    <x v="114"/>
  </r>
  <r>
    <x v="0"/>
    <x v="7"/>
    <x v="139"/>
    <x v="30"/>
    <x v="2"/>
    <x v="1"/>
    <x v="21"/>
    <x v="21"/>
    <x v="22"/>
  </r>
  <r>
    <x v="0"/>
    <x v="7"/>
    <x v="140"/>
    <x v="30"/>
    <x v="0"/>
    <x v="1"/>
    <x v="21"/>
    <x v="21"/>
    <x v="22"/>
  </r>
  <r>
    <x v="0"/>
    <x v="7"/>
    <x v="141"/>
    <x v="30"/>
    <x v="14"/>
    <x v="1"/>
    <x v="21"/>
    <x v="21"/>
    <x v="22"/>
  </r>
  <r>
    <x v="0"/>
    <x v="7"/>
    <x v="142"/>
    <x v="34"/>
    <x v="1"/>
    <x v="3"/>
    <x v="268"/>
    <x v="259"/>
    <x v="634"/>
  </r>
  <r>
    <x v="0"/>
    <x v="7"/>
    <x v="143"/>
    <x v="36"/>
    <x v="13"/>
    <x v="1"/>
    <x v="21"/>
    <x v="21"/>
    <x v="22"/>
  </r>
  <r>
    <x v="0"/>
    <x v="7"/>
    <x v="144"/>
    <x v="24"/>
    <x v="17"/>
    <x v="0"/>
    <x v="105"/>
    <x v="260"/>
    <x v="635"/>
  </r>
  <r>
    <x v="0"/>
    <x v="7"/>
    <x v="145"/>
    <x v="24"/>
    <x v="17"/>
    <x v="0"/>
    <x v="10"/>
    <x v="261"/>
    <x v="636"/>
  </r>
  <r>
    <x v="0"/>
    <x v="7"/>
    <x v="160"/>
    <x v="45"/>
    <x v="1"/>
    <x v="1"/>
    <x v="33"/>
    <x v="8"/>
    <x v="343"/>
  </r>
  <r>
    <x v="0"/>
    <x v="7"/>
    <x v="146"/>
    <x v="34"/>
    <x v="1"/>
    <x v="1"/>
    <x v="1"/>
    <x v="107"/>
    <x v="637"/>
  </r>
  <r>
    <x v="0"/>
    <x v="7"/>
    <x v="147"/>
    <x v="34"/>
    <x v="1"/>
    <x v="0"/>
    <x v="254"/>
    <x v="158"/>
    <x v="638"/>
  </r>
  <r>
    <x v="0"/>
    <x v="7"/>
    <x v="148"/>
    <x v="37"/>
    <x v="1"/>
    <x v="1"/>
    <x v="39"/>
    <x v="1"/>
    <x v="93"/>
  </r>
  <r>
    <x v="0"/>
    <x v="7"/>
    <x v="161"/>
    <x v="45"/>
    <x v="1"/>
    <x v="1"/>
    <x v="67"/>
    <x v="1"/>
    <x v="388"/>
  </r>
  <r>
    <x v="0"/>
    <x v="7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8"/>
    <x v="0"/>
    <x v="0"/>
    <x v="0"/>
    <x v="0"/>
    <x v="105"/>
    <x v="262"/>
    <x v="639"/>
  </r>
  <r>
    <x v="2"/>
    <x v="8"/>
    <x v="1"/>
    <x v="1"/>
    <x v="1"/>
    <x v="1"/>
    <x v="269"/>
    <x v="1"/>
    <x v="640"/>
  </r>
  <r>
    <x v="2"/>
    <x v="8"/>
    <x v="2"/>
    <x v="2"/>
    <x v="2"/>
    <x v="1"/>
    <x v="236"/>
    <x v="217"/>
    <x v="641"/>
  </r>
  <r>
    <x v="2"/>
    <x v="8"/>
    <x v="3"/>
    <x v="2"/>
    <x v="3"/>
    <x v="1"/>
    <x v="270"/>
    <x v="263"/>
    <x v="642"/>
  </r>
  <r>
    <x v="2"/>
    <x v="8"/>
    <x v="4"/>
    <x v="0"/>
    <x v="4"/>
    <x v="1"/>
    <x v="271"/>
    <x v="17"/>
    <x v="643"/>
  </r>
  <r>
    <x v="2"/>
    <x v="8"/>
    <x v="5"/>
    <x v="0"/>
    <x v="4"/>
    <x v="0"/>
    <x v="67"/>
    <x v="264"/>
    <x v="644"/>
  </r>
  <r>
    <x v="2"/>
    <x v="8"/>
    <x v="6"/>
    <x v="0"/>
    <x v="5"/>
    <x v="1"/>
    <x v="272"/>
    <x v="6"/>
    <x v="645"/>
  </r>
  <r>
    <x v="2"/>
    <x v="8"/>
    <x v="7"/>
    <x v="0"/>
    <x v="5"/>
    <x v="2"/>
    <x v="71"/>
    <x v="7"/>
    <x v="646"/>
  </r>
  <r>
    <x v="2"/>
    <x v="8"/>
    <x v="8"/>
    <x v="3"/>
    <x v="6"/>
    <x v="1"/>
    <x v="21"/>
    <x v="21"/>
    <x v="22"/>
  </r>
  <r>
    <x v="2"/>
    <x v="8"/>
    <x v="9"/>
    <x v="3"/>
    <x v="7"/>
    <x v="1"/>
    <x v="52"/>
    <x v="9"/>
    <x v="647"/>
  </r>
  <r>
    <x v="2"/>
    <x v="8"/>
    <x v="10"/>
    <x v="0"/>
    <x v="8"/>
    <x v="0"/>
    <x v="51"/>
    <x v="265"/>
    <x v="648"/>
  </r>
  <r>
    <x v="2"/>
    <x v="8"/>
    <x v="11"/>
    <x v="0"/>
    <x v="8"/>
    <x v="1"/>
    <x v="190"/>
    <x v="142"/>
    <x v="649"/>
  </r>
  <r>
    <x v="2"/>
    <x v="8"/>
    <x v="12"/>
    <x v="2"/>
    <x v="0"/>
    <x v="1"/>
    <x v="273"/>
    <x v="129"/>
    <x v="650"/>
  </r>
  <r>
    <x v="2"/>
    <x v="8"/>
    <x v="13"/>
    <x v="2"/>
    <x v="3"/>
    <x v="3"/>
    <x v="189"/>
    <x v="266"/>
    <x v="651"/>
  </r>
  <r>
    <x v="2"/>
    <x v="8"/>
    <x v="14"/>
    <x v="4"/>
    <x v="1"/>
    <x v="1"/>
    <x v="14"/>
    <x v="89"/>
    <x v="652"/>
  </r>
  <r>
    <x v="2"/>
    <x v="8"/>
    <x v="15"/>
    <x v="4"/>
    <x v="1"/>
    <x v="0"/>
    <x v="226"/>
    <x v="267"/>
    <x v="653"/>
  </r>
  <r>
    <x v="2"/>
    <x v="8"/>
    <x v="16"/>
    <x v="5"/>
    <x v="1"/>
    <x v="1"/>
    <x v="16"/>
    <x v="167"/>
    <x v="654"/>
  </r>
  <r>
    <x v="2"/>
    <x v="8"/>
    <x v="17"/>
    <x v="6"/>
    <x v="1"/>
    <x v="1"/>
    <x v="150"/>
    <x v="17"/>
    <x v="655"/>
  </r>
  <r>
    <x v="2"/>
    <x v="8"/>
    <x v="18"/>
    <x v="4"/>
    <x v="1"/>
    <x v="3"/>
    <x v="52"/>
    <x v="1"/>
    <x v="656"/>
  </r>
  <r>
    <x v="2"/>
    <x v="8"/>
    <x v="19"/>
    <x v="1"/>
    <x v="1"/>
    <x v="1"/>
    <x v="25"/>
    <x v="18"/>
    <x v="339"/>
  </r>
  <r>
    <x v="2"/>
    <x v="8"/>
    <x v="20"/>
    <x v="0"/>
    <x v="0"/>
    <x v="4"/>
    <x v="274"/>
    <x v="268"/>
    <x v="657"/>
  </r>
  <r>
    <x v="2"/>
    <x v="8"/>
    <x v="21"/>
    <x v="3"/>
    <x v="7"/>
    <x v="1"/>
    <x v="10"/>
    <x v="20"/>
    <x v="111"/>
  </r>
  <r>
    <x v="2"/>
    <x v="8"/>
    <x v="22"/>
    <x v="6"/>
    <x v="1"/>
    <x v="1"/>
    <x v="21"/>
    <x v="21"/>
    <x v="22"/>
  </r>
  <r>
    <x v="2"/>
    <x v="8"/>
    <x v="23"/>
    <x v="2"/>
    <x v="0"/>
    <x v="1"/>
    <x v="21"/>
    <x v="21"/>
    <x v="22"/>
  </r>
  <r>
    <x v="2"/>
    <x v="8"/>
    <x v="24"/>
    <x v="2"/>
    <x v="2"/>
    <x v="1"/>
    <x v="21"/>
    <x v="21"/>
    <x v="22"/>
  </r>
  <r>
    <x v="2"/>
    <x v="8"/>
    <x v="25"/>
    <x v="0"/>
    <x v="5"/>
    <x v="1"/>
    <x v="21"/>
    <x v="21"/>
    <x v="22"/>
  </r>
  <r>
    <x v="2"/>
    <x v="8"/>
    <x v="26"/>
    <x v="0"/>
    <x v="8"/>
    <x v="1"/>
    <x v="10"/>
    <x v="7"/>
    <x v="23"/>
  </r>
  <r>
    <x v="2"/>
    <x v="8"/>
    <x v="27"/>
    <x v="0"/>
    <x v="0"/>
    <x v="0"/>
    <x v="21"/>
    <x v="21"/>
    <x v="658"/>
  </r>
  <r>
    <x v="2"/>
    <x v="8"/>
    <x v="28"/>
    <x v="0"/>
    <x v="0"/>
    <x v="1"/>
    <x v="275"/>
    <x v="17"/>
    <x v="659"/>
  </r>
  <r>
    <x v="2"/>
    <x v="8"/>
    <x v="29"/>
    <x v="7"/>
    <x v="9"/>
    <x v="1"/>
    <x v="80"/>
    <x v="22"/>
    <x v="660"/>
  </r>
  <r>
    <x v="2"/>
    <x v="8"/>
    <x v="30"/>
    <x v="7"/>
    <x v="10"/>
    <x v="1"/>
    <x v="172"/>
    <x v="23"/>
    <x v="343"/>
  </r>
  <r>
    <x v="2"/>
    <x v="8"/>
    <x v="31"/>
    <x v="2"/>
    <x v="3"/>
    <x v="1"/>
    <x v="21"/>
    <x v="21"/>
    <x v="22"/>
  </r>
  <r>
    <x v="2"/>
    <x v="8"/>
    <x v="32"/>
    <x v="0"/>
    <x v="0"/>
    <x v="4"/>
    <x v="20"/>
    <x v="269"/>
    <x v="661"/>
  </r>
  <r>
    <x v="2"/>
    <x v="8"/>
    <x v="33"/>
    <x v="8"/>
    <x v="1"/>
    <x v="1"/>
    <x v="37"/>
    <x v="25"/>
    <x v="430"/>
  </r>
  <r>
    <x v="2"/>
    <x v="8"/>
    <x v="34"/>
    <x v="8"/>
    <x v="1"/>
    <x v="0"/>
    <x v="45"/>
    <x v="270"/>
    <x v="662"/>
  </r>
  <r>
    <x v="2"/>
    <x v="8"/>
    <x v="35"/>
    <x v="0"/>
    <x v="0"/>
    <x v="5"/>
    <x v="21"/>
    <x v="21"/>
    <x v="22"/>
  </r>
  <r>
    <x v="2"/>
    <x v="8"/>
    <x v="40"/>
    <x v="9"/>
    <x v="1"/>
    <x v="1"/>
    <x v="21"/>
    <x v="21"/>
    <x v="22"/>
  </r>
  <r>
    <x v="2"/>
    <x v="8"/>
    <x v="41"/>
    <x v="9"/>
    <x v="1"/>
    <x v="1"/>
    <x v="276"/>
    <x v="271"/>
    <x v="663"/>
  </r>
  <r>
    <x v="2"/>
    <x v="8"/>
    <x v="42"/>
    <x v="7"/>
    <x v="2"/>
    <x v="1"/>
    <x v="277"/>
    <x v="6"/>
    <x v="664"/>
  </r>
  <r>
    <x v="2"/>
    <x v="8"/>
    <x v="43"/>
    <x v="7"/>
    <x v="12"/>
    <x v="1"/>
    <x v="274"/>
    <x v="43"/>
    <x v="665"/>
  </r>
  <r>
    <x v="2"/>
    <x v="8"/>
    <x v="44"/>
    <x v="7"/>
    <x v="2"/>
    <x v="1"/>
    <x v="50"/>
    <x v="272"/>
    <x v="666"/>
  </r>
  <r>
    <x v="2"/>
    <x v="8"/>
    <x v="45"/>
    <x v="9"/>
    <x v="1"/>
    <x v="1"/>
    <x v="33"/>
    <x v="273"/>
    <x v="667"/>
  </r>
  <r>
    <x v="2"/>
    <x v="8"/>
    <x v="46"/>
    <x v="9"/>
    <x v="1"/>
    <x v="3"/>
    <x v="258"/>
    <x v="7"/>
    <x v="668"/>
  </r>
  <r>
    <x v="2"/>
    <x v="8"/>
    <x v="47"/>
    <x v="10"/>
    <x v="1"/>
    <x v="1"/>
    <x v="278"/>
    <x v="35"/>
    <x v="669"/>
  </r>
  <r>
    <x v="2"/>
    <x v="8"/>
    <x v="48"/>
    <x v="11"/>
    <x v="1"/>
    <x v="1"/>
    <x v="215"/>
    <x v="36"/>
    <x v="670"/>
  </r>
  <r>
    <x v="2"/>
    <x v="8"/>
    <x v="49"/>
    <x v="12"/>
    <x v="1"/>
    <x v="1"/>
    <x v="1"/>
    <x v="18"/>
    <x v="354"/>
  </r>
  <r>
    <x v="2"/>
    <x v="8"/>
    <x v="50"/>
    <x v="9"/>
    <x v="1"/>
    <x v="1"/>
    <x v="215"/>
    <x v="7"/>
    <x v="561"/>
  </r>
  <r>
    <x v="2"/>
    <x v="8"/>
    <x v="155"/>
    <x v="42"/>
    <x v="1"/>
    <x v="3"/>
    <x v="44"/>
    <x v="274"/>
    <x v="671"/>
  </r>
  <r>
    <x v="2"/>
    <x v="8"/>
    <x v="156"/>
    <x v="42"/>
    <x v="1"/>
    <x v="1"/>
    <x v="88"/>
    <x v="49"/>
    <x v="672"/>
  </r>
  <r>
    <x v="2"/>
    <x v="8"/>
    <x v="51"/>
    <x v="7"/>
    <x v="12"/>
    <x v="1"/>
    <x v="25"/>
    <x v="38"/>
    <x v="163"/>
  </r>
  <r>
    <x v="2"/>
    <x v="8"/>
    <x v="52"/>
    <x v="7"/>
    <x v="13"/>
    <x v="1"/>
    <x v="8"/>
    <x v="42"/>
    <x v="673"/>
  </r>
  <r>
    <x v="2"/>
    <x v="8"/>
    <x v="53"/>
    <x v="7"/>
    <x v="2"/>
    <x v="1"/>
    <x v="8"/>
    <x v="275"/>
    <x v="356"/>
  </r>
  <r>
    <x v="2"/>
    <x v="8"/>
    <x v="54"/>
    <x v="13"/>
    <x v="1"/>
    <x v="3"/>
    <x v="262"/>
    <x v="64"/>
    <x v="674"/>
  </r>
  <r>
    <x v="2"/>
    <x v="8"/>
    <x v="55"/>
    <x v="14"/>
    <x v="1"/>
    <x v="3"/>
    <x v="20"/>
    <x v="276"/>
    <x v="675"/>
  </r>
  <r>
    <x v="2"/>
    <x v="8"/>
    <x v="56"/>
    <x v="14"/>
    <x v="1"/>
    <x v="0"/>
    <x v="21"/>
    <x v="21"/>
    <x v="676"/>
  </r>
  <r>
    <x v="2"/>
    <x v="8"/>
    <x v="57"/>
    <x v="10"/>
    <x v="1"/>
    <x v="1"/>
    <x v="131"/>
    <x v="33"/>
    <x v="677"/>
  </r>
  <r>
    <x v="2"/>
    <x v="8"/>
    <x v="58"/>
    <x v="14"/>
    <x v="1"/>
    <x v="0"/>
    <x v="21"/>
    <x v="21"/>
    <x v="678"/>
  </r>
  <r>
    <x v="2"/>
    <x v="8"/>
    <x v="59"/>
    <x v="7"/>
    <x v="12"/>
    <x v="1"/>
    <x v="139"/>
    <x v="42"/>
    <x v="679"/>
  </r>
  <r>
    <x v="2"/>
    <x v="8"/>
    <x v="60"/>
    <x v="7"/>
    <x v="13"/>
    <x v="1"/>
    <x v="14"/>
    <x v="43"/>
    <x v="54"/>
  </r>
  <r>
    <x v="2"/>
    <x v="8"/>
    <x v="61"/>
    <x v="10"/>
    <x v="1"/>
    <x v="5"/>
    <x v="21"/>
    <x v="21"/>
    <x v="22"/>
  </r>
  <r>
    <x v="2"/>
    <x v="8"/>
    <x v="62"/>
    <x v="9"/>
    <x v="1"/>
    <x v="5"/>
    <x v="21"/>
    <x v="21"/>
    <x v="680"/>
  </r>
  <r>
    <x v="2"/>
    <x v="8"/>
    <x v="65"/>
    <x v="7"/>
    <x v="14"/>
    <x v="1"/>
    <x v="279"/>
    <x v="45"/>
    <x v="681"/>
  </r>
  <r>
    <x v="2"/>
    <x v="8"/>
    <x v="66"/>
    <x v="7"/>
    <x v="14"/>
    <x v="1"/>
    <x v="21"/>
    <x v="21"/>
    <x v="22"/>
  </r>
  <r>
    <x v="2"/>
    <x v="8"/>
    <x v="67"/>
    <x v="12"/>
    <x v="1"/>
    <x v="3"/>
    <x v="280"/>
    <x v="55"/>
    <x v="682"/>
  </r>
  <r>
    <x v="2"/>
    <x v="8"/>
    <x v="68"/>
    <x v="2"/>
    <x v="0"/>
    <x v="4"/>
    <x v="47"/>
    <x v="132"/>
    <x v="683"/>
  </r>
  <r>
    <x v="2"/>
    <x v="8"/>
    <x v="69"/>
    <x v="14"/>
    <x v="1"/>
    <x v="1"/>
    <x v="0"/>
    <x v="277"/>
    <x v="684"/>
  </r>
  <r>
    <x v="2"/>
    <x v="8"/>
    <x v="70"/>
    <x v="15"/>
    <x v="1"/>
    <x v="0"/>
    <x v="189"/>
    <x v="278"/>
    <x v="685"/>
  </r>
  <r>
    <x v="2"/>
    <x v="8"/>
    <x v="71"/>
    <x v="16"/>
    <x v="14"/>
    <x v="1"/>
    <x v="9"/>
    <x v="104"/>
    <x v="686"/>
  </r>
  <r>
    <x v="2"/>
    <x v="8"/>
    <x v="72"/>
    <x v="17"/>
    <x v="15"/>
    <x v="0"/>
    <x v="127"/>
    <x v="279"/>
    <x v="687"/>
  </r>
  <r>
    <x v="2"/>
    <x v="8"/>
    <x v="73"/>
    <x v="15"/>
    <x v="1"/>
    <x v="0"/>
    <x v="8"/>
    <x v="280"/>
    <x v="688"/>
  </r>
  <r>
    <x v="2"/>
    <x v="8"/>
    <x v="74"/>
    <x v="18"/>
    <x v="11"/>
    <x v="1"/>
    <x v="105"/>
    <x v="9"/>
    <x v="689"/>
  </r>
  <r>
    <x v="2"/>
    <x v="8"/>
    <x v="157"/>
    <x v="43"/>
    <x v="1"/>
    <x v="3"/>
    <x v="204"/>
    <x v="258"/>
    <x v="690"/>
  </r>
  <r>
    <x v="2"/>
    <x v="8"/>
    <x v="75"/>
    <x v="19"/>
    <x v="1"/>
    <x v="1"/>
    <x v="208"/>
    <x v="53"/>
    <x v="691"/>
  </r>
  <r>
    <x v="2"/>
    <x v="8"/>
    <x v="76"/>
    <x v="20"/>
    <x v="1"/>
    <x v="1"/>
    <x v="52"/>
    <x v="9"/>
    <x v="647"/>
  </r>
  <r>
    <x v="2"/>
    <x v="8"/>
    <x v="77"/>
    <x v="21"/>
    <x v="13"/>
    <x v="1"/>
    <x v="10"/>
    <x v="55"/>
    <x v="68"/>
  </r>
  <r>
    <x v="2"/>
    <x v="8"/>
    <x v="78"/>
    <x v="22"/>
    <x v="16"/>
    <x v="2"/>
    <x v="8"/>
    <x v="56"/>
    <x v="544"/>
  </r>
  <r>
    <x v="2"/>
    <x v="8"/>
    <x v="79"/>
    <x v="23"/>
    <x v="1"/>
    <x v="1"/>
    <x v="169"/>
    <x v="17"/>
    <x v="692"/>
  </r>
  <r>
    <x v="2"/>
    <x v="8"/>
    <x v="80"/>
    <x v="23"/>
    <x v="17"/>
    <x v="1"/>
    <x v="134"/>
    <x v="1"/>
    <x v="241"/>
  </r>
  <r>
    <x v="2"/>
    <x v="8"/>
    <x v="154"/>
    <x v="41"/>
    <x v="12"/>
    <x v="1"/>
    <x v="281"/>
    <x v="38"/>
    <x v="693"/>
  </r>
  <r>
    <x v="2"/>
    <x v="8"/>
    <x v="81"/>
    <x v="24"/>
    <x v="17"/>
    <x v="1"/>
    <x v="52"/>
    <x v="57"/>
    <x v="694"/>
  </r>
  <r>
    <x v="2"/>
    <x v="8"/>
    <x v="82"/>
    <x v="25"/>
    <x v="1"/>
    <x v="1"/>
    <x v="21"/>
    <x v="21"/>
    <x v="22"/>
  </r>
  <r>
    <x v="2"/>
    <x v="8"/>
    <x v="158"/>
    <x v="43"/>
    <x v="1"/>
    <x v="1"/>
    <x v="33"/>
    <x v="7"/>
    <x v="619"/>
  </r>
  <r>
    <x v="2"/>
    <x v="8"/>
    <x v="83"/>
    <x v="22"/>
    <x v="16"/>
    <x v="5"/>
    <x v="21"/>
    <x v="21"/>
    <x v="190"/>
  </r>
  <r>
    <x v="2"/>
    <x v="8"/>
    <x v="159"/>
    <x v="44"/>
    <x v="18"/>
    <x v="1"/>
    <x v="39"/>
    <x v="1"/>
    <x v="93"/>
  </r>
  <r>
    <x v="2"/>
    <x v="8"/>
    <x v="93"/>
    <x v="28"/>
    <x v="12"/>
    <x v="1"/>
    <x v="25"/>
    <x v="281"/>
    <x v="695"/>
  </r>
  <r>
    <x v="2"/>
    <x v="8"/>
    <x v="94"/>
    <x v="5"/>
    <x v="1"/>
    <x v="3"/>
    <x v="264"/>
    <x v="54"/>
    <x v="696"/>
  </r>
  <r>
    <x v="2"/>
    <x v="8"/>
    <x v="95"/>
    <x v="1"/>
    <x v="1"/>
    <x v="3"/>
    <x v="114"/>
    <x v="64"/>
    <x v="697"/>
  </r>
  <r>
    <x v="2"/>
    <x v="8"/>
    <x v="96"/>
    <x v="29"/>
    <x v="12"/>
    <x v="1"/>
    <x v="282"/>
    <x v="282"/>
    <x v="698"/>
  </r>
  <r>
    <x v="2"/>
    <x v="8"/>
    <x v="97"/>
    <x v="30"/>
    <x v="12"/>
    <x v="1"/>
    <x v="283"/>
    <x v="55"/>
    <x v="542"/>
  </r>
  <r>
    <x v="2"/>
    <x v="8"/>
    <x v="98"/>
    <x v="30"/>
    <x v="18"/>
    <x v="1"/>
    <x v="57"/>
    <x v="1"/>
    <x v="83"/>
  </r>
  <r>
    <x v="2"/>
    <x v="8"/>
    <x v="99"/>
    <x v="30"/>
    <x v="14"/>
    <x v="1"/>
    <x v="147"/>
    <x v="12"/>
    <x v="699"/>
  </r>
  <r>
    <x v="2"/>
    <x v="8"/>
    <x v="100"/>
    <x v="30"/>
    <x v="0"/>
    <x v="1"/>
    <x v="155"/>
    <x v="18"/>
    <x v="299"/>
  </r>
  <r>
    <x v="2"/>
    <x v="8"/>
    <x v="101"/>
    <x v="30"/>
    <x v="1"/>
    <x v="1"/>
    <x v="60"/>
    <x v="1"/>
    <x v="86"/>
  </r>
  <r>
    <x v="2"/>
    <x v="8"/>
    <x v="102"/>
    <x v="28"/>
    <x v="12"/>
    <x v="1"/>
    <x v="21"/>
    <x v="21"/>
    <x v="22"/>
  </r>
  <r>
    <x v="2"/>
    <x v="8"/>
    <x v="103"/>
    <x v="31"/>
    <x v="1"/>
    <x v="1"/>
    <x v="14"/>
    <x v="66"/>
    <x v="391"/>
  </r>
  <r>
    <x v="2"/>
    <x v="8"/>
    <x v="104"/>
    <x v="29"/>
    <x v="12"/>
    <x v="1"/>
    <x v="51"/>
    <x v="67"/>
    <x v="114"/>
  </r>
  <r>
    <x v="2"/>
    <x v="8"/>
    <x v="105"/>
    <x v="31"/>
    <x v="1"/>
    <x v="1"/>
    <x v="79"/>
    <x v="54"/>
    <x v="700"/>
  </r>
  <r>
    <x v="2"/>
    <x v="8"/>
    <x v="106"/>
    <x v="30"/>
    <x v="14"/>
    <x v="1"/>
    <x v="10"/>
    <x v="12"/>
    <x v="206"/>
  </r>
  <r>
    <x v="2"/>
    <x v="8"/>
    <x v="107"/>
    <x v="30"/>
    <x v="12"/>
    <x v="1"/>
    <x v="148"/>
    <x v="68"/>
    <x v="701"/>
  </r>
  <r>
    <x v="2"/>
    <x v="8"/>
    <x v="108"/>
    <x v="30"/>
    <x v="0"/>
    <x v="1"/>
    <x v="57"/>
    <x v="12"/>
    <x v="356"/>
  </r>
  <r>
    <x v="2"/>
    <x v="8"/>
    <x v="109"/>
    <x v="30"/>
    <x v="18"/>
    <x v="1"/>
    <x v="39"/>
    <x v="1"/>
    <x v="93"/>
  </r>
  <r>
    <x v="2"/>
    <x v="8"/>
    <x v="110"/>
    <x v="17"/>
    <x v="2"/>
    <x v="1"/>
    <x v="20"/>
    <x v="8"/>
    <x v="76"/>
  </r>
  <r>
    <x v="2"/>
    <x v="8"/>
    <x v="111"/>
    <x v="17"/>
    <x v="10"/>
    <x v="1"/>
    <x v="21"/>
    <x v="21"/>
    <x v="22"/>
  </r>
  <r>
    <x v="2"/>
    <x v="8"/>
    <x v="120"/>
    <x v="11"/>
    <x v="1"/>
    <x v="1"/>
    <x v="66"/>
    <x v="7"/>
    <x v="1"/>
  </r>
  <r>
    <x v="2"/>
    <x v="8"/>
    <x v="121"/>
    <x v="12"/>
    <x v="1"/>
    <x v="1"/>
    <x v="22"/>
    <x v="12"/>
    <x v="702"/>
  </r>
  <r>
    <x v="2"/>
    <x v="8"/>
    <x v="122"/>
    <x v="32"/>
    <x v="1"/>
    <x v="3"/>
    <x v="284"/>
    <x v="78"/>
    <x v="703"/>
  </r>
  <r>
    <x v="2"/>
    <x v="8"/>
    <x v="123"/>
    <x v="33"/>
    <x v="13"/>
    <x v="1"/>
    <x v="16"/>
    <x v="68"/>
    <x v="104"/>
  </r>
  <r>
    <x v="2"/>
    <x v="8"/>
    <x v="124"/>
    <x v="34"/>
    <x v="1"/>
    <x v="1"/>
    <x v="16"/>
    <x v="73"/>
    <x v="105"/>
  </r>
  <r>
    <x v="2"/>
    <x v="8"/>
    <x v="125"/>
    <x v="35"/>
    <x v="19"/>
    <x v="0"/>
    <x v="208"/>
    <x v="283"/>
    <x v="704"/>
  </r>
  <r>
    <x v="2"/>
    <x v="8"/>
    <x v="126"/>
    <x v="35"/>
    <x v="19"/>
    <x v="1"/>
    <x v="128"/>
    <x v="114"/>
    <x v="705"/>
  </r>
  <r>
    <x v="2"/>
    <x v="8"/>
    <x v="127"/>
    <x v="35"/>
    <x v="20"/>
    <x v="1"/>
    <x v="0"/>
    <x v="57"/>
    <x v="706"/>
  </r>
  <r>
    <x v="2"/>
    <x v="8"/>
    <x v="128"/>
    <x v="35"/>
    <x v="21"/>
    <x v="1"/>
    <x v="7"/>
    <x v="8"/>
    <x v="707"/>
  </r>
  <r>
    <x v="2"/>
    <x v="8"/>
    <x v="129"/>
    <x v="35"/>
    <x v="22"/>
    <x v="1"/>
    <x v="8"/>
    <x v="76"/>
    <x v="708"/>
  </r>
  <r>
    <x v="2"/>
    <x v="8"/>
    <x v="130"/>
    <x v="30"/>
    <x v="1"/>
    <x v="1"/>
    <x v="38"/>
    <x v="77"/>
    <x v="316"/>
  </r>
  <r>
    <x v="2"/>
    <x v="8"/>
    <x v="131"/>
    <x v="35"/>
    <x v="21"/>
    <x v="1"/>
    <x v="20"/>
    <x v="7"/>
    <x v="111"/>
  </r>
  <r>
    <x v="2"/>
    <x v="8"/>
    <x v="132"/>
    <x v="35"/>
    <x v="19"/>
    <x v="1"/>
    <x v="21"/>
    <x v="21"/>
    <x v="22"/>
  </r>
  <r>
    <x v="2"/>
    <x v="8"/>
    <x v="133"/>
    <x v="35"/>
    <x v="20"/>
    <x v="1"/>
    <x v="21"/>
    <x v="21"/>
    <x v="22"/>
  </r>
  <r>
    <x v="2"/>
    <x v="8"/>
    <x v="134"/>
    <x v="35"/>
    <x v="22"/>
    <x v="1"/>
    <x v="21"/>
    <x v="21"/>
    <x v="22"/>
  </r>
  <r>
    <x v="2"/>
    <x v="8"/>
    <x v="135"/>
    <x v="34"/>
    <x v="1"/>
    <x v="1"/>
    <x v="134"/>
    <x v="54"/>
    <x v="709"/>
  </r>
  <r>
    <x v="2"/>
    <x v="8"/>
    <x v="136"/>
    <x v="30"/>
    <x v="12"/>
    <x v="1"/>
    <x v="38"/>
    <x v="12"/>
    <x v="463"/>
  </r>
  <r>
    <x v="2"/>
    <x v="8"/>
    <x v="137"/>
    <x v="30"/>
    <x v="1"/>
    <x v="1"/>
    <x v="21"/>
    <x v="21"/>
    <x v="22"/>
  </r>
  <r>
    <x v="2"/>
    <x v="8"/>
    <x v="138"/>
    <x v="30"/>
    <x v="18"/>
    <x v="1"/>
    <x v="20"/>
    <x v="78"/>
    <x v="114"/>
  </r>
  <r>
    <x v="2"/>
    <x v="8"/>
    <x v="139"/>
    <x v="30"/>
    <x v="2"/>
    <x v="1"/>
    <x v="21"/>
    <x v="21"/>
    <x v="22"/>
  </r>
  <r>
    <x v="2"/>
    <x v="8"/>
    <x v="140"/>
    <x v="30"/>
    <x v="0"/>
    <x v="1"/>
    <x v="21"/>
    <x v="21"/>
    <x v="22"/>
  </r>
  <r>
    <x v="2"/>
    <x v="8"/>
    <x v="141"/>
    <x v="30"/>
    <x v="14"/>
    <x v="1"/>
    <x v="21"/>
    <x v="21"/>
    <x v="22"/>
  </r>
  <r>
    <x v="2"/>
    <x v="8"/>
    <x v="142"/>
    <x v="34"/>
    <x v="1"/>
    <x v="3"/>
    <x v="285"/>
    <x v="284"/>
    <x v="710"/>
  </r>
  <r>
    <x v="2"/>
    <x v="8"/>
    <x v="143"/>
    <x v="36"/>
    <x v="13"/>
    <x v="1"/>
    <x v="21"/>
    <x v="21"/>
    <x v="22"/>
  </r>
  <r>
    <x v="2"/>
    <x v="8"/>
    <x v="144"/>
    <x v="24"/>
    <x v="17"/>
    <x v="0"/>
    <x v="27"/>
    <x v="285"/>
    <x v="711"/>
  </r>
  <r>
    <x v="2"/>
    <x v="8"/>
    <x v="145"/>
    <x v="24"/>
    <x v="17"/>
    <x v="0"/>
    <x v="10"/>
    <x v="286"/>
    <x v="712"/>
  </r>
  <r>
    <x v="2"/>
    <x v="8"/>
    <x v="160"/>
    <x v="45"/>
    <x v="1"/>
    <x v="1"/>
    <x v="33"/>
    <x v="8"/>
    <x v="343"/>
  </r>
  <r>
    <x v="2"/>
    <x v="8"/>
    <x v="146"/>
    <x v="34"/>
    <x v="1"/>
    <x v="1"/>
    <x v="286"/>
    <x v="266"/>
    <x v="713"/>
  </r>
  <r>
    <x v="2"/>
    <x v="8"/>
    <x v="147"/>
    <x v="34"/>
    <x v="1"/>
    <x v="0"/>
    <x v="287"/>
    <x v="140"/>
    <x v="714"/>
  </r>
  <r>
    <x v="2"/>
    <x v="8"/>
    <x v="148"/>
    <x v="37"/>
    <x v="1"/>
    <x v="1"/>
    <x v="39"/>
    <x v="1"/>
    <x v="93"/>
  </r>
  <r>
    <x v="2"/>
    <x v="8"/>
    <x v="161"/>
    <x v="45"/>
    <x v="1"/>
    <x v="1"/>
    <x v="108"/>
    <x v="1"/>
    <x v="599"/>
  </r>
  <r>
    <x v="2"/>
    <x v="8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9"/>
    <x v="0"/>
    <x v="0"/>
    <x v="0"/>
    <x v="0"/>
    <x v="92"/>
    <x v="287"/>
    <x v="715"/>
  </r>
  <r>
    <x v="2"/>
    <x v="9"/>
    <x v="1"/>
    <x v="1"/>
    <x v="1"/>
    <x v="1"/>
    <x v="1"/>
    <x v="1"/>
    <x v="1"/>
  </r>
  <r>
    <x v="2"/>
    <x v="9"/>
    <x v="2"/>
    <x v="2"/>
    <x v="2"/>
    <x v="1"/>
    <x v="181"/>
    <x v="192"/>
    <x v="716"/>
  </r>
  <r>
    <x v="2"/>
    <x v="9"/>
    <x v="3"/>
    <x v="2"/>
    <x v="3"/>
    <x v="1"/>
    <x v="97"/>
    <x v="218"/>
    <x v="717"/>
  </r>
  <r>
    <x v="2"/>
    <x v="9"/>
    <x v="4"/>
    <x v="0"/>
    <x v="4"/>
    <x v="1"/>
    <x v="4"/>
    <x v="4"/>
    <x v="718"/>
  </r>
  <r>
    <x v="2"/>
    <x v="9"/>
    <x v="5"/>
    <x v="0"/>
    <x v="4"/>
    <x v="0"/>
    <x v="96"/>
    <x v="288"/>
    <x v="719"/>
  </r>
  <r>
    <x v="2"/>
    <x v="9"/>
    <x v="6"/>
    <x v="0"/>
    <x v="5"/>
    <x v="1"/>
    <x v="288"/>
    <x v="6"/>
    <x v="720"/>
  </r>
  <r>
    <x v="2"/>
    <x v="9"/>
    <x v="7"/>
    <x v="0"/>
    <x v="5"/>
    <x v="2"/>
    <x v="49"/>
    <x v="7"/>
    <x v="721"/>
  </r>
  <r>
    <x v="2"/>
    <x v="9"/>
    <x v="8"/>
    <x v="3"/>
    <x v="6"/>
    <x v="1"/>
    <x v="38"/>
    <x v="8"/>
    <x v="111"/>
  </r>
  <r>
    <x v="2"/>
    <x v="9"/>
    <x v="9"/>
    <x v="3"/>
    <x v="7"/>
    <x v="1"/>
    <x v="252"/>
    <x v="9"/>
    <x v="722"/>
  </r>
  <r>
    <x v="2"/>
    <x v="9"/>
    <x v="10"/>
    <x v="0"/>
    <x v="8"/>
    <x v="0"/>
    <x v="38"/>
    <x v="289"/>
    <x v="723"/>
  </r>
  <r>
    <x v="2"/>
    <x v="9"/>
    <x v="11"/>
    <x v="0"/>
    <x v="8"/>
    <x v="1"/>
    <x v="289"/>
    <x v="212"/>
    <x v="724"/>
  </r>
  <r>
    <x v="2"/>
    <x v="9"/>
    <x v="12"/>
    <x v="2"/>
    <x v="0"/>
    <x v="1"/>
    <x v="290"/>
    <x v="129"/>
    <x v="725"/>
  </r>
  <r>
    <x v="2"/>
    <x v="9"/>
    <x v="13"/>
    <x v="2"/>
    <x v="3"/>
    <x v="3"/>
    <x v="18"/>
    <x v="111"/>
    <x v="726"/>
  </r>
  <r>
    <x v="2"/>
    <x v="9"/>
    <x v="14"/>
    <x v="4"/>
    <x v="1"/>
    <x v="1"/>
    <x v="14"/>
    <x v="106"/>
    <x v="727"/>
  </r>
  <r>
    <x v="2"/>
    <x v="9"/>
    <x v="15"/>
    <x v="4"/>
    <x v="1"/>
    <x v="0"/>
    <x v="197"/>
    <x v="166"/>
    <x v="728"/>
  </r>
  <r>
    <x v="2"/>
    <x v="9"/>
    <x v="16"/>
    <x v="5"/>
    <x v="1"/>
    <x v="1"/>
    <x v="16"/>
    <x v="290"/>
    <x v="729"/>
  </r>
  <r>
    <x v="2"/>
    <x v="9"/>
    <x v="17"/>
    <x v="6"/>
    <x v="1"/>
    <x v="1"/>
    <x v="249"/>
    <x v="17"/>
    <x v="730"/>
  </r>
  <r>
    <x v="2"/>
    <x v="9"/>
    <x v="18"/>
    <x v="4"/>
    <x v="1"/>
    <x v="3"/>
    <x v="2"/>
    <x v="12"/>
    <x v="731"/>
  </r>
  <r>
    <x v="2"/>
    <x v="9"/>
    <x v="19"/>
    <x v="1"/>
    <x v="1"/>
    <x v="1"/>
    <x v="25"/>
    <x v="18"/>
    <x v="339"/>
  </r>
  <r>
    <x v="2"/>
    <x v="9"/>
    <x v="20"/>
    <x v="0"/>
    <x v="0"/>
    <x v="4"/>
    <x v="171"/>
    <x v="223"/>
    <x v="732"/>
  </r>
  <r>
    <x v="2"/>
    <x v="9"/>
    <x v="21"/>
    <x v="3"/>
    <x v="7"/>
    <x v="1"/>
    <x v="21"/>
    <x v="21"/>
    <x v="22"/>
  </r>
  <r>
    <x v="2"/>
    <x v="9"/>
    <x v="22"/>
    <x v="6"/>
    <x v="1"/>
    <x v="1"/>
    <x v="21"/>
    <x v="21"/>
    <x v="22"/>
  </r>
  <r>
    <x v="2"/>
    <x v="9"/>
    <x v="23"/>
    <x v="2"/>
    <x v="0"/>
    <x v="1"/>
    <x v="21"/>
    <x v="21"/>
    <x v="22"/>
  </r>
  <r>
    <x v="2"/>
    <x v="9"/>
    <x v="24"/>
    <x v="2"/>
    <x v="2"/>
    <x v="1"/>
    <x v="21"/>
    <x v="21"/>
    <x v="22"/>
  </r>
  <r>
    <x v="2"/>
    <x v="9"/>
    <x v="25"/>
    <x v="0"/>
    <x v="5"/>
    <x v="1"/>
    <x v="21"/>
    <x v="21"/>
    <x v="22"/>
  </r>
  <r>
    <x v="2"/>
    <x v="9"/>
    <x v="26"/>
    <x v="0"/>
    <x v="8"/>
    <x v="1"/>
    <x v="10"/>
    <x v="7"/>
    <x v="23"/>
  </r>
  <r>
    <x v="2"/>
    <x v="9"/>
    <x v="27"/>
    <x v="0"/>
    <x v="0"/>
    <x v="0"/>
    <x v="21"/>
    <x v="21"/>
    <x v="50"/>
  </r>
  <r>
    <x v="2"/>
    <x v="9"/>
    <x v="28"/>
    <x v="0"/>
    <x v="0"/>
    <x v="1"/>
    <x v="275"/>
    <x v="17"/>
    <x v="733"/>
  </r>
  <r>
    <x v="2"/>
    <x v="9"/>
    <x v="29"/>
    <x v="7"/>
    <x v="9"/>
    <x v="1"/>
    <x v="291"/>
    <x v="22"/>
    <x v="734"/>
  </r>
  <r>
    <x v="2"/>
    <x v="9"/>
    <x v="30"/>
    <x v="7"/>
    <x v="10"/>
    <x v="1"/>
    <x v="292"/>
    <x v="23"/>
    <x v="735"/>
  </r>
  <r>
    <x v="2"/>
    <x v="9"/>
    <x v="31"/>
    <x v="2"/>
    <x v="3"/>
    <x v="1"/>
    <x v="21"/>
    <x v="21"/>
    <x v="22"/>
  </r>
  <r>
    <x v="2"/>
    <x v="9"/>
    <x v="32"/>
    <x v="0"/>
    <x v="0"/>
    <x v="4"/>
    <x v="10"/>
    <x v="20"/>
    <x v="111"/>
  </r>
  <r>
    <x v="2"/>
    <x v="9"/>
    <x v="33"/>
    <x v="8"/>
    <x v="1"/>
    <x v="1"/>
    <x v="108"/>
    <x v="25"/>
    <x v="54"/>
  </r>
  <r>
    <x v="2"/>
    <x v="9"/>
    <x v="34"/>
    <x v="8"/>
    <x v="1"/>
    <x v="0"/>
    <x v="47"/>
    <x v="291"/>
    <x v="736"/>
  </r>
  <r>
    <x v="2"/>
    <x v="9"/>
    <x v="35"/>
    <x v="0"/>
    <x v="0"/>
    <x v="5"/>
    <x v="21"/>
    <x v="21"/>
    <x v="22"/>
  </r>
  <r>
    <x v="2"/>
    <x v="9"/>
    <x v="40"/>
    <x v="9"/>
    <x v="1"/>
    <x v="1"/>
    <x v="20"/>
    <x v="292"/>
    <x v="737"/>
  </r>
  <r>
    <x v="2"/>
    <x v="9"/>
    <x v="41"/>
    <x v="9"/>
    <x v="1"/>
    <x v="1"/>
    <x v="263"/>
    <x v="293"/>
    <x v="738"/>
  </r>
  <r>
    <x v="2"/>
    <x v="9"/>
    <x v="42"/>
    <x v="7"/>
    <x v="2"/>
    <x v="1"/>
    <x v="293"/>
    <x v="17"/>
    <x v="739"/>
  </r>
  <r>
    <x v="2"/>
    <x v="9"/>
    <x v="43"/>
    <x v="7"/>
    <x v="12"/>
    <x v="1"/>
    <x v="79"/>
    <x v="43"/>
    <x v="740"/>
  </r>
  <r>
    <x v="2"/>
    <x v="9"/>
    <x v="44"/>
    <x v="7"/>
    <x v="2"/>
    <x v="1"/>
    <x v="139"/>
    <x v="294"/>
    <x v="741"/>
  </r>
  <r>
    <x v="2"/>
    <x v="9"/>
    <x v="45"/>
    <x v="9"/>
    <x v="1"/>
    <x v="1"/>
    <x v="33"/>
    <x v="47"/>
    <x v="742"/>
  </r>
  <r>
    <x v="2"/>
    <x v="9"/>
    <x v="46"/>
    <x v="9"/>
    <x v="1"/>
    <x v="3"/>
    <x v="294"/>
    <x v="61"/>
    <x v="743"/>
  </r>
  <r>
    <x v="2"/>
    <x v="9"/>
    <x v="162"/>
    <x v="46"/>
    <x v="1"/>
    <x v="3"/>
    <x v="112"/>
    <x v="64"/>
    <x v="744"/>
  </r>
  <r>
    <x v="2"/>
    <x v="9"/>
    <x v="47"/>
    <x v="10"/>
    <x v="1"/>
    <x v="1"/>
    <x v="295"/>
    <x v="35"/>
    <x v="745"/>
  </r>
  <r>
    <x v="2"/>
    <x v="9"/>
    <x v="48"/>
    <x v="11"/>
    <x v="1"/>
    <x v="1"/>
    <x v="169"/>
    <x v="230"/>
    <x v="746"/>
  </r>
  <r>
    <x v="2"/>
    <x v="9"/>
    <x v="49"/>
    <x v="12"/>
    <x v="1"/>
    <x v="1"/>
    <x v="296"/>
    <x v="18"/>
    <x v="747"/>
  </r>
  <r>
    <x v="2"/>
    <x v="9"/>
    <x v="50"/>
    <x v="9"/>
    <x v="1"/>
    <x v="1"/>
    <x v="16"/>
    <x v="7"/>
    <x v="343"/>
  </r>
  <r>
    <x v="2"/>
    <x v="9"/>
    <x v="155"/>
    <x v="42"/>
    <x v="1"/>
    <x v="3"/>
    <x v="27"/>
    <x v="183"/>
    <x v="748"/>
  </r>
  <r>
    <x v="2"/>
    <x v="9"/>
    <x v="156"/>
    <x v="42"/>
    <x v="1"/>
    <x v="1"/>
    <x v="20"/>
    <x v="1"/>
    <x v="23"/>
  </r>
  <r>
    <x v="2"/>
    <x v="9"/>
    <x v="51"/>
    <x v="7"/>
    <x v="12"/>
    <x v="1"/>
    <x v="51"/>
    <x v="38"/>
    <x v="152"/>
  </r>
  <r>
    <x v="2"/>
    <x v="9"/>
    <x v="52"/>
    <x v="7"/>
    <x v="13"/>
    <x v="1"/>
    <x v="38"/>
    <x v="38"/>
    <x v="525"/>
  </r>
  <r>
    <x v="2"/>
    <x v="9"/>
    <x v="53"/>
    <x v="7"/>
    <x v="2"/>
    <x v="1"/>
    <x v="10"/>
    <x v="54"/>
    <x v="76"/>
  </r>
  <r>
    <x v="2"/>
    <x v="9"/>
    <x v="54"/>
    <x v="13"/>
    <x v="1"/>
    <x v="3"/>
    <x v="255"/>
    <x v="64"/>
    <x v="749"/>
  </r>
  <r>
    <x v="2"/>
    <x v="9"/>
    <x v="55"/>
    <x v="14"/>
    <x v="1"/>
    <x v="3"/>
    <x v="21"/>
    <x v="21"/>
    <x v="750"/>
  </r>
  <r>
    <x v="2"/>
    <x v="9"/>
    <x v="56"/>
    <x v="14"/>
    <x v="1"/>
    <x v="0"/>
    <x v="21"/>
    <x v="21"/>
    <x v="50"/>
  </r>
  <r>
    <x v="2"/>
    <x v="9"/>
    <x v="57"/>
    <x v="10"/>
    <x v="1"/>
    <x v="1"/>
    <x v="146"/>
    <x v="41"/>
    <x v="751"/>
  </r>
  <r>
    <x v="2"/>
    <x v="9"/>
    <x v="58"/>
    <x v="14"/>
    <x v="1"/>
    <x v="0"/>
    <x v="21"/>
    <x v="21"/>
    <x v="752"/>
  </r>
  <r>
    <x v="2"/>
    <x v="9"/>
    <x v="59"/>
    <x v="7"/>
    <x v="12"/>
    <x v="1"/>
    <x v="149"/>
    <x v="42"/>
    <x v="753"/>
  </r>
  <r>
    <x v="2"/>
    <x v="9"/>
    <x v="60"/>
    <x v="7"/>
    <x v="13"/>
    <x v="1"/>
    <x v="14"/>
    <x v="43"/>
    <x v="54"/>
  </r>
  <r>
    <x v="2"/>
    <x v="9"/>
    <x v="163"/>
    <x v="47"/>
    <x v="1"/>
    <x v="1"/>
    <x v="66"/>
    <x v="24"/>
    <x v="754"/>
  </r>
  <r>
    <x v="2"/>
    <x v="9"/>
    <x v="61"/>
    <x v="10"/>
    <x v="1"/>
    <x v="5"/>
    <x v="21"/>
    <x v="21"/>
    <x v="22"/>
  </r>
  <r>
    <x v="2"/>
    <x v="9"/>
    <x v="62"/>
    <x v="9"/>
    <x v="1"/>
    <x v="5"/>
    <x v="21"/>
    <x v="21"/>
    <x v="22"/>
  </r>
  <r>
    <x v="2"/>
    <x v="9"/>
    <x v="65"/>
    <x v="7"/>
    <x v="14"/>
    <x v="1"/>
    <x v="297"/>
    <x v="45"/>
    <x v="755"/>
  </r>
  <r>
    <x v="2"/>
    <x v="9"/>
    <x v="66"/>
    <x v="7"/>
    <x v="14"/>
    <x v="1"/>
    <x v="20"/>
    <x v="34"/>
    <x v="113"/>
  </r>
  <r>
    <x v="2"/>
    <x v="9"/>
    <x v="67"/>
    <x v="12"/>
    <x v="1"/>
    <x v="3"/>
    <x v="280"/>
    <x v="55"/>
    <x v="756"/>
  </r>
  <r>
    <x v="2"/>
    <x v="9"/>
    <x v="68"/>
    <x v="2"/>
    <x v="0"/>
    <x v="4"/>
    <x v="85"/>
    <x v="77"/>
    <x v="757"/>
  </r>
  <r>
    <x v="2"/>
    <x v="9"/>
    <x v="69"/>
    <x v="14"/>
    <x v="1"/>
    <x v="1"/>
    <x v="176"/>
    <x v="295"/>
    <x v="758"/>
  </r>
  <r>
    <x v="2"/>
    <x v="9"/>
    <x v="70"/>
    <x v="15"/>
    <x v="1"/>
    <x v="0"/>
    <x v="92"/>
    <x v="296"/>
    <x v="759"/>
  </r>
  <r>
    <x v="2"/>
    <x v="9"/>
    <x v="71"/>
    <x v="16"/>
    <x v="14"/>
    <x v="1"/>
    <x v="43"/>
    <x v="104"/>
    <x v="611"/>
  </r>
  <r>
    <x v="2"/>
    <x v="9"/>
    <x v="72"/>
    <x v="17"/>
    <x v="15"/>
    <x v="0"/>
    <x v="124"/>
    <x v="297"/>
    <x v="760"/>
  </r>
  <r>
    <x v="2"/>
    <x v="9"/>
    <x v="73"/>
    <x v="15"/>
    <x v="1"/>
    <x v="0"/>
    <x v="68"/>
    <x v="121"/>
    <x v="761"/>
  </r>
  <r>
    <x v="2"/>
    <x v="9"/>
    <x v="74"/>
    <x v="18"/>
    <x v="11"/>
    <x v="1"/>
    <x v="196"/>
    <x v="9"/>
    <x v="762"/>
  </r>
  <r>
    <x v="2"/>
    <x v="9"/>
    <x v="157"/>
    <x v="43"/>
    <x v="1"/>
    <x v="3"/>
    <x v="27"/>
    <x v="61"/>
    <x v="763"/>
  </r>
  <r>
    <x v="2"/>
    <x v="9"/>
    <x v="75"/>
    <x v="19"/>
    <x v="1"/>
    <x v="1"/>
    <x v="65"/>
    <x v="53"/>
    <x v="377"/>
  </r>
  <r>
    <x v="2"/>
    <x v="9"/>
    <x v="76"/>
    <x v="20"/>
    <x v="1"/>
    <x v="1"/>
    <x v="126"/>
    <x v="9"/>
    <x v="764"/>
  </r>
  <r>
    <x v="2"/>
    <x v="9"/>
    <x v="77"/>
    <x v="21"/>
    <x v="13"/>
    <x v="1"/>
    <x v="10"/>
    <x v="55"/>
    <x v="68"/>
  </r>
  <r>
    <x v="2"/>
    <x v="9"/>
    <x v="78"/>
    <x v="22"/>
    <x v="16"/>
    <x v="2"/>
    <x v="41"/>
    <x v="56"/>
    <x v="765"/>
  </r>
  <r>
    <x v="2"/>
    <x v="9"/>
    <x v="79"/>
    <x v="23"/>
    <x v="1"/>
    <x v="1"/>
    <x v="78"/>
    <x v="17"/>
    <x v="451"/>
  </r>
  <r>
    <x v="2"/>
    <x v="9"/>
    <x v="80"/>
    <x v="23"/>
    <x v="17"/>
    <x v="1"/>
    <x v="139"/>
    <x v="1"/>
    <x v="540"/>
  </r>
  <r>
    <x v="2"/>
    <x v="9"/>
    <x v="154"/>
    <x v="41"/>
    <x v="12"/>
    <x v="1"/>
    <x v="298"/>
    <x v="38"/>
    <x v="766"/>
  </r>
  <r>
    <x v="2"/>
    <x v="9"/>
    <x v="81"/>
    <x v="24"/>
    <x v="17"/>
    <x v="1"/>
    <x v="150"/>
    <x v="57"/>
    <x v="767"/>
  </r>
  <r>
    <x v="2"/>
    <x v="9"/>
    <x v="82"/>
    <x v="25"/>
    <x v="1"/>
    <x v="1"/>
    <x v="21"/>
    <x v="21"/>
    <x v="22"/>
  </r>
  <r>
    <x v="2"/>
    <x v="9"/>
    <x v="158"/>
    <x v="43"/>
    <x v="1"/>
    <x v="1"/>
    <x v="33"/>
    <x v="7"/>
    <x v="619"/>
  </r>
  <r>
    <x v="2"/>
    <x v="9"/>
    <x v="83"/>
    <x v="22"/>
    <x v="16"/>
    <x v="5"/>
    <x v="21"/>
    <x v="21"/>
    <x v="22"/>
  </r>
  <r>
    <x v="2"/>
    <x v="9"/>
    <x v="159"/>
    <x v="44"/>
    <x v="18"/>
    <x v="1"/>
    <x v="39"/>
    <x v="1"/>
    <x v="93"/>
  </r>
  <r>
    <x v="2"/>
    <x v="9"/>
    <x v="93"/>
    <x v="28"/>
    <x v="12"/>
    <x v="1"/>
    <x v="51"/>
    <x v="298"/>
    <x v="768"/>
  </r>
  <r>
    <x v="2"/>
    <x v="9"/>
    <x v="94"/>
    <x v="5"/>
    <x v="1"/>
    <x v="3"/>
    <x v="53"/>
    <x v="237"/>
    <x v="769"/>
  </r>
  <r>
    <x v="2"/>
    <x v="9"/>
    <x v="95"/>
    <x v="1"/>
    <x v="1"/>
    <x v="3"/>
    <x v="167"/>
    <x v="1"/>
    <x v="770"/>
  </r>
  <r>
    <x v="2"/>
    <x v="9"/>
    <x v="96"/>
    <x v="29"/>
    <x v="12"/>
    <x v="1"/>
    <x v="299"/>
    <x v="299"/>
    <x v="771"/>
  </r>
  <r>
    <x v="2"/>
    <x v="9"/>
    <x v="97"/>
    <x v="30"/>
    <x v="12"/>
    <x v="1"/>
    <x v="291"/>
    <x v="55"/>
    <x v="772"/>
  </r>
  <r>
    <x v="2"/>
    <x v="9"/>
    <x v="98"/>
    <x v="30"/>
    <x v="18"/>
    <x v="1"/>
    <x v="57"/>
    <x v="1"/>
    <x v="83"/>
  </r>
  <r>
    <x v="2"/>
    <x v="9"/>
    <x v="99"/>
    <x v="30"/>
    <x v="14"/>
    <x v="1"/>
    <x v="39"/>
    <x v="12"/>
    <x v="625"/>
  </r>
  <r>
    <x v="2"/>
    <x v="9"/>
    <x v="100"/>
    <x v="30"/>
    <x v="0"/>
    <x v="1"/>
    <x v="46"/>
    <x v="18"/>
    <x v="328"/>
  </r>
  <r>
    <x v="2"/>
    <x v="9"/>
    <x v="101"/>
    <x v="30"/>
    <x v="1"/>
    <x v="1"/>
    <x v="60"/>
    <x v="1"/>
    <x v="86"/>
  </r>
  <r>
    <x v="2"/>
    <x v="9"/>
    <x v="102"/>
    <x v="28"/>
    <x v="12"/>
    <x v="1"/>
    <x v="21"/>
    <x v="21"/>
    <x v="22"/>
  </r>
  <r>
    <x v="2"/>
    <x v="9"/>
    <x v="103"/>
    <x v="31"/>
    <x v="1"/>
    <x v="1"/>
    <x v="14"/>
    <x v="66"/>
    <x v="391"/>
  </r>
  <r>
    <x v="2"/>
    <x v="9"/>
    <x v="104"/>
    <x v="29"/>
    <x v="12"/>
    <x v="1"/>
    <x v="10"/>
    <x v="67"/>
    <x v="473"/>
  </r>
  <r>
    <x v="2"/>
    <x v="9"/>
    <x v="105"/>
    <x v="31"/>
    <x v="1"/>
    <x v="1"/>
    <x v="127"/>
    <x v="54"/>
    <x v="773"/>
  </r>
  <r>
    <x v="2"/>
    <x v="9"/>
    <x v="106"/>
    <x v="30"/>
    <x v="14"/>
    <x v="1"/>
    <x v="21"/>
    <x v="21"/>
    <x v="22"/>
  </r>
  <r>
    <x v="2"/>
    <x v="9"/>
    <x v="107"/>
    <x v="30"/>
    <x v="12"/>
    <x v="1"/>
    <x v="156"/>
    <x v="68"/>
    <x v="774"/>
  </r>
  <r>
    <x v="2"/>
    <x v="9"/>
    <x v="108"/>
    <x v="30"/>
    <x v="0"/>
    <x v="1"/>
    <x v="227"/>
    <x v="12"/>
    <x v="314"/>
  </r>
  <r>
    <x v="2"/>
    <x v="9"/>
    <x v="109"/>
    <x v="30"/>
    <x v="18"/>
    <x v="1"/>
    <x v="0"/>
    <x v="1"/>
    <x v="209"/>
  </r>
  <r>
    <x v="2"/>
    <x v="9"/>
    <x v="110"/>
    <x v="17"/>
    <x v="2"/>
    <x v="1"/>
    <x v="20"/>
    <x v="8"/>
    <x v="76"/>
  </r>
  <r>
    <x v="2"/>
    <x v="9"/>
    <x v="111"/>
    <x v="17"/>
    <x v="10"/>
    <x v="1"/>
    <x v="21"/>
    <x v="21"/>
    <x v="22"/>
  </r>
  <r>
    <x v="2"/>
    <x v="9"/>
    <x v="120"/>
    <x v="11"/>
    <x v="1"/>
    <x v="1"/>
    <x v="66"/>
    <x v="7"/>
    <x v="1"/>
  </r>
  <r>
    <x v="2"/>
    <x v="9"/>
    <x v="121"/>
    <x v="12"/>
    <x v="1"/>
    <x v="1"/>
    <x v="22"/>
    <x v="12"/>
    <x v="775"/>
  </r>
  <r>
    <x v="2"/>
    <x v="9"/>
    <x v="122"/>
    <x v="32"/>
    <x v="1"/>
    <x v="3"/>
    <x v="300"/>
    <x v="78"/>
    <x v="776"/>
  </r>
  <r>
    <x v="2"/>
    <x v="9"/>
    <x v="123"/>
    <x v="33"/>
    <x v="13"/>
    <x v="1"/>
    <x v="16"/>
    <x v="68"/>
    <x v="104"/>
  </r>
  <r>
    <x v="2"/>
    <x v="9"/>
    <x v="124"/>
    <x v="34"/>
    <x v="1"/>
    <x v="1"/>
    <x v="16"/>
    <x v="73"/>
    <x v="105"/>
  </r>
  <r>
    <x v="2"/>
    <x v="9"/>
    <x v="125"/>
    <x v="35"/>
    <x v="19"/>
    <x v="0"/>
    <x v="8"/>
    <x v="300"/>
    <x v="777"/>
  </r>
  <r>
    <x v="2"/>
    <x v="9"/>
    <x v="126"/>
    <x v="35"/>
    <x v="19"/>
    <x v="1"/>
    <x v="301"/>
    <x v="239"/>
    <x v="778"/>
  </r>
  <r>
    <x v="2"/>
    <x v="9"/>
    <x v="127"/>
    <x v="35"/>
    <x v="20"/>
    <x v="1"/>
    <x v="204"/>
    <x v="57"/>
    <x v="54"/>
  </r>
  <r>
    <x v="2"/>
    <x v="9"/>
    <x v="128"/>
    <x v="35"/>
    <x v="21"/>
    <x v="1"/>
    <x v="31"/>
    <x v="8"/>
    <x v="632"/>
  </r>
  <r>
    <x v="2"/>
    <x v="9"/>
    <x v="129"/>
    <x v="35"/>
    <x v="22"/>
    <x v="1"/>
    <x v="25"/>
    <x v="76"/>
    <x v="779"/>
  </r>
  <r>
    <x v="2"/>
    <x v="9"/>
    <x v="130"/>
    <x v="30"/>
    <x v="1"/>
    <x v="1"/>
    <x v="20"/>
    <x v="77"/>
    <x v="45"/>
  </r>
  <r>
    <x v="2"/>
    <x v="9"/>
    <x v="131"/>
    <x v="35"/>
    <x v="21"/>
    <x v="1"/>
    <x v="10"/>
    <x v="7"/>
    <x v="23"/>
  </r>
  <r>
    <x v="2"/>
    <x v="9"/>
    <x v="132"/>
    <x v="35"/>
    <x v="19"/>
    <x v="1"/>
    <x v="10"/>
    <x v="7"/>
    <x v="23"/>
  </r>
  <r>
    <x v="2"/>
    <x v="9"/>
    <x v="133"/>
    <x v="35"/>
    <x v="20"/>
    <x v="1"/>
    <x v="21"/>
    <x v="21"/>
    <x v="22"/>
  </r>
  <r>
    <x v="2"/>
    <x v="9"/>
    <x v="134"/>
    <x v="35"/>
    <x v="22"/>
    <x v="1"/>
    <x v="21"/>
    <x v="21"/>
    <x v="22"/>
  </r>
  <r>
    <x v="2"/>
    <x v="9"/>
    <x v="135"/>
    <x v="34"/>
    <x v="1"/>
    <x v="1"/>
    <x v="139"/>
    <x v="54"/>
    <x v="780"/>
  </r>
  <r>
    <x v="2"/>
    <x v="9"/>
    <x v="136"/>
    <x v="30"/>
    <x v="12"/>
    <x v="1"/>
    <x v="20"/>
    <x v="12"/>
    <x v="150"/>
  </r>
  <r>
    <x v="2"/>
    <x v="9"/>
    <x v="137"/>
    <x v="30"/>
    <x v="1"/>
    <x v="1"/>
    <x v="21"/>
    <x v="21"/>
    <x v="22"/>
  </r>
  <r>
    <x v="2"/>
    <x v="9"/>
    <x v="138"/>
    <x v="30"/>
    <x v="18"/>
    <x v="1"/>
    <x v="10"/>
    <x v="78"/>
    <x v="205"/>
  </r>
  <r>
    <x v="2"/>
    <x v="9"/>
    <x v="139"/>
    <x v="30"/>
    <x v="2"/>
    <x v="1"/>
    <x v="21"/>
    <x v="21"/>
    <x v="22"/>
  </r>
  <r>
    <x v="2"/>
    <x v="9"/>
    <x v="140"/>
    <x v="30"/>
    <x v="0"/>
    <x v="1"/>
    <x v="21"/>
    <x v="21"/>
    <x v="22"/>
  </r>
  <r>
    <x v="2"/>
    <x v="9"/>
    <x v="141"/>
    <x v="30"/>
    <x v="14"/>
    <x v="1"/>
    <x v="21"/>
    <x v="21"/>
    <x v="22"/>
  </r>
  <r>
    <x v="2"/>
    <x v="9"/>
    <x v="142"/>
    <x v="34"/>
    <x v="1"/>
    <x v="3"/>
    <x v="302"/>
    <x v="301"/>
    <x v="781"/>
  </r>
  <r>
    <x v="2"/>
    <x v="9"/>
    <x v="143"/>
    <x v="36"/>
    <x v="13"/>
    <x v="1"/>
    <x v="21"/>
    <x v="21"/>
    <x v="22"/>
  </r>
  <r>
    <x v="2"/>
    <x v="9"/>
    <x v="144"/>
    <x v="24"/>
    <x v="17"/>
    <x v="0"/>
    <x v="208"/>
    <x v="302"/>
    <x v="782"/>
  </r>
  <r>
    <x v="2"/>
    <x v="9"/>
    <x v="145"/>
    <x v="24"/>
    <x v="17"/>
    <x v="0"/>
    <x v="21"/>
    <x v="21"/>
    <x v="783"/>
  </r>
  <r>
    <x v="2"/>
    <x v="9"/>
    <x v="160"/>
    <x v="45"/>
    <x v="1"/>
    <x v="1"/>
    <x v="33"/>
    <x v="8"/>
    <x v="343"/>
  </r>
  <r>
    <x v="2"/>
    <x v="9"/>
    <x v="146"/>
    <x v="34"/>
    <x v="1"/>
    <x v="1"/>
    <x v="303"/>
    <x v="303"/>
    <x v="784"/>
  </r>
  <r>
    <x v="2"/>
    <x v="9"/>
    <x v="147"/>
    <x v="34"/>
    <x v="1"/>
    <x v="0"/>
    <x v="304"/>
    <x v="304"/>
    <x v="785"/>
  </r>
  <r>
    <x v="2"/>
    <x v="9"/>
    <x v="148"/>
    <x v="37"/>
    <x v="1"/>
    <x v="1"/>
    <x v="39"/>
    <x v="1"/>
    <x v="93"/>
  </r>
  <r>
    <x v="2"/>
    <x v="9"/>
    <x v="161"/>
    <x v="45"/>
    <x v="1"/>
    <x v="1"/>
    <x v="105"/>
    <x v="1"/>
    <x v="452"/>
  </r>
  <r>
    <x v="2"/>
    <x v="9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10"/>
    <x v="0"/>
    <x v="0"/>
    <x v="0"/>
    <x v="0"/>
    <x v="73"/>
    <x v="305"/>
    <x v="786"/>
  </r>
  <r>
    <x v="2"/>
    <x v="10"/>
    <x v="1"/>
    <x v="1"/>
    <x v="1"/>
    <x v="1"/>
    <x v="1"/>
    <x v="1"/>
    <x v="1"/>
  </r>
  <r>
    <x v="2"/>
    <x v="10"/>
    <x v="2"/>
    <x v="2"/>
    <x v="2"/>
    <x v="1"/>
    <x v="48"/>
    <x v="306"/>
    <x v="787"/>
  </r>
  <r>
    <x v="2"/>
    <x v="10"/>
    <x v="3"/>
    <x v="2"/>
    <x v="3"/>
    <x v="1"/>
    <x v="305"/>
    <x v="307"/>
    <x v="788"/>
  </r>
  <r>
    <x v="2"/>
    <x v="10"/>
    <x v="4"/>
    <x v="0"/>
    <x v="4"/>
    <x v="1"/>
    <x v="161"/>
    <x v="17"/>
    <x v="789"/>
  </r>
  <r>
    <x v="2"/>
    <x v="10"/>
    <x v="5"/>
    <x v="0"/>
    <x v="4"/>
    <x v="0"/>
    <x v="13"/>
    <x v="308"/>
    <x v="790"/>
  </r>
  <r>
    <x v="2"/>
    <x v="10"/>
    <x v="6"/>
    <x v="0"/>
    <x v="5"/>
    <x v="1"/>
    <x v="219"/>
    <x v="4"/>
    <x v="791"/>
  </r>
  <r>
    <x v="2"/>
    <x v="10"/>
    <x v="7"/>
    <x v="0"/>
    <x v="5"/>
    <x v="2"/>
    <x v="262"/>
    <x v="7"/>
    <x v="792"/>
  </r>
  <r>
    <x v="2"/>
    <x v="10"/>
    <x v="8"/>
    <x v="3"/>
    <x v="6"/>
    <x v="1"/>
    <x v="38"/>
    <x v="8"/>
    <x v="111"/>
  </r>
  <r>
    <x v="2"/>
    <x v="10"/>
    <x v="9"/>
    <x v="3"/>
    <x v="7"/>
    <x v="1"/>
    <x v="187"/>
    <x v="9"/>
    <x v="793"/>
  </r>
  <r>
    <x v="2"/>
    <x v="10"/>
    <x v="10"/>
    <x v="0"/>
    <x v="8"/>
    <x v="0"/>
    <x v="25"/>
    <x v="309"/>
    <x v="794"/>
  </r>
  <r>
    <x v="2"/>
    <x v="10"/>
    <x v="11"/>
    <x v="0"/>
    <x v="8"/>
    <x v="1"/>
    <x v="289"/>
    <x v="99"/>
    <x v="146"/>
  </r>
  <r>
    <x v="2"/>
    <x v="10"/>
    <x v="12"/>
    <x v="2"/>
    <x v="0"/>
    <x v="1"/>
    <x v="306"/>
    <x v="129"/>
    <x v="795"/>
  </r>
  <r>
    <x v="2"/>
    <x v="10"/>
    <x v="13"/>
    <x v="2"/>
    <x v="3"/>
    <x v="3"/>
    <x v="5"/>
    <x v="63"/>
    <x v="796"/>
  </r>
  <r>
    <x v="2"/>
    <x v="10"/>
    <x v="14"/>
    <x v="4"/>
    <x v="1"/>
    <x v="1"/>
    <x v="14"/>
    <x v="130"/>
    <x v="797"/>
  </r>
  <r>
    <x v="2"/>
    <x v="10"/>
    <x v="15"/>
    <x v="4"/>
    <x v="1"/>
    <x v="0"/>
    <x v="54"/>
    <x v="22"/>
    <x v="798"/>
  </r>
  <r>
    <x v="2"/>
    <x v="10"/>
    <x v="16"/>
    <x v="5"/>
    <x v="1"/>
    <x v="1"/>
    <x v="16"/>
    <x v="167"/>
    <x v="799"/>
  </r>
  <r>
    <x v="2"/>
    <x v="10"/>
    <x v="17"/>
    <x v="6"/>
    <x v="1"/>
    <x v="1"/>
    <x v="78"/>
    <x v="17"/>
    <x v="451"/>
  </r>
  <r>
    <x v="2"/>
    <x v="10"/>
    <x v="18"/>
    <x v="4"/>
    <x v="1"/>
    <x v="3"/>
    <x v="7"/>
    <x v="1"/>
    <x v="800"/>
  </r>
  <r>
    <x v="2"/>
    <x v="10"/>
    <x v="19"/>
    <x v="1"/>
    <x v="1"/>
    <x v="1"/>
    <x v="88"/>
    <x v="18"/>
    <x v="140"/>
  </r>
  <r>
    <x v="2"/>
    <x v="10"/>
    <x v="20"/>
    <x v="0"/>
    <x v="0"/>
    <x v="4"/>
    <x v="148"/>
    <x v="9"/>
    <x v="801"/>
  </r>
  <r>
    <x v="2"/>
    <x v="10"/>
    <x v="21"/>
    <x v="3"/>
    <x v="7"/>
    <x v="1"/>
    <x v="38"/>
    <x v="20"/>
    <x v="142"/>
  </r>
  <r>
    <x v="2"/>
    <x v="10"/>
    <x v="22"/>
    <x v="6"/>
    <x v="1"/>
    <x v="1"/>
    <x v="21"/>
    <x v="21"/>
    <x v="22"/>
  </r>
  <r>
    <x v="2"/>
    <x v="10"/>
    <x v="23"/>
    <x v="2"/>
    <x v="0"/>
    <x v="1"/>
    <x v="21"/>
    <x v="21"/>
    <x v="22"/>
  </r>
  <r>
    <x v="2"/>
    <x v="10"/>
    <x v="24"/>
    <x v="2"/>
    <x v="2"/>
    <x v="1"/>
    <x v="21"/>
    <x v="21"/>
    <x v="22"/>
  </r>
  <r>
    <x v="2"/>
    <x v="10"/>
    <x v="25"/>
    <x v="0"/>
    <x v="5"/>
    <x v="1"/>
    <x v="21"/>
    <x v="21"/>
    <x v="22"/>
  </r>
  <r>
    <x v="2"/>
    <x v="10"/>
    <x v="26"/>
    <x v="0"/>
    <x v="8"/>
    <x v="1"/>
    <x v="21"/>
    <x v="21"/>
    <x v="22"/>
  </r>
  <r>
    <x v="2"/>
    <x v="10"/>
    <x v="27"/>
    <x v="0"/>
    <x v="0"/>
    <x v="0"/>
    <x v="21"/>
    <x v="21"/>
    <x v="802"/>
  </r>
  <r>
    <x v="2"/>
    <x v="10"/>
    <x v="28"/>
    <x v="0"/>
    <x v="0"/>
    <x v="1"/>
    <x v="307"/>
    <x v="17"/>
    <x v="803"/>
  </r>
  <r>
    <x v="2"/>
    <x v="10"/>
    <x v="29"/>
    <x v="7"/>
    <x v="9"/>
    <x v="1"/>
    <x v="86"/>
    <x v="22"/>
    <x v="804"/>
  </r>
  <r>
    <x v="2"/>
    <x v="10"/>
    <x v="30"/>
    <x v="7"/>
    <x v="10"/>
    <x v="1"/>
    <x v="172"/>
    <x v="23"/>
    <x v="343"/>
  </r>
  <r>
    <x v="2"/>
    <x v="10"/>
    <x v="31"/>
    <x v="2"/>
    <x v="3"/>
    <x v="1"/>
    <x v="21"/>
    <x v="21"/>
    <x v="22"/>
  </r>
  <r>
    <x v="2"/>
    <x v="10"/>
    <x v="32"/>
    <x v="0"/>
    <x v="0"/>
    <x v="4"/>
    <x v="107"/>
    <x v="268"/>
    <x v="805"/>
  </r>
  <r>
    <x v="2"/>
    <x v="10"/>
    <x v="33"/>
    <x v="8"/>
    <x v="1"/>
    <x v="1"/>
    <x v="73"/>
    <x v="25"/>
    <x v="313"/>
  </r>
  <r>
    <x v="2"/>
    <x v="10"/>
    <x v="34"/>
    <x v="8"/>
    <x v="1"/>
    <x v="0"/>
    <x v="41"/>
    <x v="310"/>
    <x v="806"/>
  </r>
  <r>
    <x v="2"/>
    <x v="10"/>
    <x v="35"/>
    <x v="0"/>
    <x v="0"/>
    <x v="5"/>
    <x v="10"/>
    <x v="311"/>
    <x v="807"/>
  </r>
  <r>
    <x v="2"/>
    <x v="10"/>
    <x v="40"/>
    <x v="9"/>
    <x v="1"/>
    <x v="1"/>
    <x v="10"/>
    <x v="312"/>
    <x v="808"/>
  </r>
  <r>
    <x v="2"/>
    <x v="10"/>
    <x v="41"/>
    <x v="9"/>
    <x v="1"/>
    <x v="1"/>
    <x v="308"/>
    <x v="313"/>
    <x v="809"/>
  </r>
  <r>
    <x v="2"/>
    <x v="10"/>
    <x v="42"/>
    <x v="7"/>
    <x v="2"/>
    <x v="1"/>
    <x v="309"/>
    <x v="6"/>
    <x v="810"/>
  </r>
  <r>
    <x v="2"/>
    <x v="10"/>
    <x v="43"/>
    <x v="7"/>
    <x v="12"/>
    <x v="1"/>
    <x v="49"/>
    <x v="43"/>
    <x v="811"/>
  </r>
  <r>
    <x v="2"/>
    <x v="10"/>
    <x v="44"/>
    <x v="7"/>
    <x v="2"/>
    <x v="1"/>
    <x v="27"/>
    <x v="51"/>
    <x v="812"/>
  </r>
  <r>
    <x v="2"/>
    <x v="10"/>
    <x v="45"/>
    <x v="9"/>
    <x v="1"/>
    <x v="1"/>
    <x v="33"/>
    <x v="47"/>
    <x v="813"/>
  </r>
  <r>
    <x v="2"/>
    <x v="10"/>
    <x v="46"/>
    <x v="9"/>
    <x v="1"/>
    <x v="3"/>
    <x v="310"/>
    <x v="34"/>
    <x v="814"/>
  </r>
  <r>
    <x v="2"/>
    <x v="10"/>
    <x v="162"/>
    <x v="46"/>
    <x v="1"/>
    <x v="3"/>
    <x v="112"/>
    <x v="56"/>
    <x v="815"/>
  </r>
  <r>
    <x v="2"/>
    <x v="10"/>
    <x v="47"/>
    <x v="10"/>
    <x v="1"/>
    <x v="1"/>
    <x v="311"/>
    <x v="35"/>
    <x v="816"/>
  </r>
  <r>
    <x v="2"/>
    <x v="10"/>
    <x v="48"/>
    <x v="11"/>
    <x v="1"/>
    <x v="1"/>
    <x v="36"/>
    <x v="196"/>
    <x v="817"/>
  </r>
  <r>
    <x v="2"/>
    <x v="10"/>
    <x v="49"/>
    <x v="12"/>
    <x v="1"/>
    <x v="1"/>
    <x v="312"/>
    <x v="18"/>
    <x v="818"/>
  </r>
  <r>
    <x v="2"/>
    <x v="10"/>
    <x v="50"/>
    <x v="9"/>
    <x v="1"/>
    <x v="1"/>
    <x v="16"/>
    <x v="7"/>
    <x v="343"/>
  </r>
  <r>
    <x v="2"/>
    <x v="10"/>
    <x v="155"/>
    <x v="42"/>
    <x v="1"/>
    <x v="3"/>
    <x v="133"/>
    <x v="314"/>
    <x v="819"/>
  </r>
  <r>
    <x v="2"/>
    <x v="10"/>
    <x v="156"/>
    <x v="42"/>
    <x v="1"/>
    <x v="1"/>
    <x v="38"/>
    <x v="47"/>
    <x v="820"/>
  </r>
  <r>
    <x v="2"/>
    <x v="10"/>
    <x v="51"/>
    <x v="7"/>
    <x v="12"/>
    <x v="1"/>
    <x v="107"/>
    <x v="38"/>
    <x v="94"/>
  </r>
  <r>
    <x v="2"/>
    <x v="10"/>
    <x v="52"/>
    <x v="7"/>
    <x v="13"/>
    <x v="1"/>
    <x v="51"/>
    <x v="315"/>
    <x v="821"/>
  </r>
  <r>
    <x v="2"/>
    <x v="10"/>
    <x v="53"/>
    <x v="7"/>
    <x v="2"/>
    <x v="1"/>
    <x v="20"/>
    <x v="57"/>
    <x v="527"/>
  </r>
  <r>
    <x v="2"/>
    <x v="10"/>
    <x v="54"/>
    <x v="13"/>
    <x v="1"/>
    <x v="3"/>
    <x v="176"/>
    <x v="8"/>
    <x v="822"/>
  </r>
  <r>
    <x v="2"/>
    <x v="10"/>
    <x v="55"/>
    <x v="14"/>
    <x v="1"/>
    <x v="3"/>
    <x v="21"/>
    <x v="21"/>
    <x v="823"/>
  </r>
  <r>
    <x v="2"/>
    <x v="10"/>
    <x v="56"/>
    <x v="14"/>
    <x v="1"/>
    <x v="0"/>
    <x v="21"/>
    <x v="21"/>
    <x v="824"/>
  </r>
  <r>
    <x v="2"/>
    <x v="10"/>
    <x v="57"/>
    <x v="10"/>
    <x v="1"/>
    <x v="1"/>
    <x v="79"/>
    <x v="8"/>
    <x v="825"/>
  </r>
  <r>
    <x v="2"/>
    <x v="10"/>
    <x v="58"/>
    <x v="14"/>
    <x v="1"/>
    <x v="0"/>
    <x v="21"/>
    <x v="21"/>
    <x v="826"/>
  </r>
  <r>
    <x v="2"/>
    <x v="10"/>
    <x v="59"/>
    <x v="7"/>
    <x v="12"/>
    <x v="1"/>
    <x v="13"/>
    <x v="42"/>
    <x v="827"/>
  </r>
  <r>
    <x v="2"/>
    <x v="10"/>
    <x v="60"/>
    <x v="7"/>
    <x v="13"/>
    <x v="1"/>
    <x v="14"/>
    <x v="43"/>
    <x v="54"/>
  </r>
  <r>
    <x v="2"/>
    <x v="10"/>
    <x v="163"/>
    <x v="47"/>
    <x v="1"/>
    <x v="1"/>
    <x v="66"/>
    <x v="316"/>
    <x v="828"/>
  </r>
  <r>
    <x v="2"/>
    <x v="10"/>
    <x v="61"/>
    <x v="10"/>
    <x v="1"/>
    <x v="5"/>
    <x v="21"/>
    <x v="21"/>
    <x v="22"/>
  </r>
  <r>
    <x v="2"/>
    <x v="10"/>
    <x v="62"/>
    <x v="9"/>
    <x v="1"/>
    <x v="5"/>
    <x v="21"/>
    <x v="21"/>
    <x v="22"/>
  </r>
  <r>
    <x v="2"/>
    <x v="10"/>
    <x v="65"/>
    <x v="7"/>
    <x v="14"/>
    <x v="1"/>
    <x v="313"/>
    <x v="45"/>
    <x v="829"/>
  </r>
  <r>
    <x v="2"/>
    <x v="10"/>
    <x v="66"/>
    <x v="7"/>
    <x v="14"/>
    <x v="1"/>
    <x v="21"/>
    <x v="21"/>
    <x v="22"/>
  </r>
  <r>
    <x v="2"/>
    <x v="10"/>
    <x v="67"/>
    <x v="12"/>
    <x v="1"/>
    <x v="3"/>
    <x v="314"/>
    <x v="59"/>
    <x v="830"/>
  </r>
  <r>
    <x v="2"/>
    <x v="10"/>
    <x v="68"/>
    <x v="2"/>
    <x v="0"/>
    <x v="4"/>
    <x v="51"/>
    <x v="98"/>
    <x v="831"/>
  </r>
  <r>
    <x v="2"/>
    <x v="10"/>
    <x v="69"/>
    <x v="14"/>
    <x v="1"/>
    <x v="1"/>
    <x v="112"/>
    <x v="307"/>
    <x v="832"/>
  </r>
  <r>
    <x v="2"/>
    <x v="10"/>
    <x v="70"/>
    <x v="15"/>
    <x v="1"/>
    <x v="0"/>
    <x v="147"/>
    <x v="317"/>
    <x v="833"/>
  </r>
  <r>
    <x v="2"/>
    <x v="10"/>
    <x v="71"/>
    <x v="16"/>
    <x v="14"/>
    <x v="1"/>
    <x v="43"/>
    <x v="150"/>
    <x v="834"/>
  </r>
  <r>
    <x v="2"/>
    <x v="10"/>
    <x v="72"/>
    <x v="17"/>
    <x v="15"/>
    <x v="0"/>
    <x v="67"/>
    <x v="318"/>
    <x v="835"/>
  </r>
  <r>
    <x v="2"/>
    <x v="10"/>
    <x v="73"/>
    <x v="15"/>
    <x v="1"/>
    <x v="0"/>
    <x v="93"/>
    <x v="56"/>
    <x v="836"/>
  </r>
  <r>
    <x v="2"/>
    <x v="10"/>
    <x v="74"/>
    <x v="18"/>
    <x v="11"/>
    <x v="1"/>
    <x v="26"/>
    <x v="9"/>
    <x v="837"/>
  </r>
  <r>
    <x v="2"/>
    <x v="10"/>
    <x v="157"/>
    <x v="43"/>
    <x v="1"/>
    <x v="3"/>
    <x v="18"/>
    <x v="9"/>
    <x v="838"/>
  </r>
  <r>
    <x v="2"/>
    <x v="10"/>
    <x v="75"/>
    <x v="19"/>
    <x v="1"/>
    <x v="1"/>
    <x v="25"/>
    <x v="53"/>
    <x v="839"/>
  </r>
  <r>
    <x v="2"/>
    <x v="10"/>
    <x v="76"/>
    <x v="20"/>
    <x v="1"/>
    <x v="1"/>
    <x v="148"/>
    <x v="9"/>
    <x v="832"/>
  </r>
  <r>
    <x v="2"/>
    <x v="10"/>
    <x v="77"/>
    <x v="21"/>
    <x v="13"/>
    <x v="1"/>
    <x v="10"/>
    <x v="55"/>
    <x v="68"/>
  </r>
  <r>
    <x v="2"/>
    <x v="10"/>
    <x v="78"/>
    <x v="22"/>
    <x v="16"/>
    <x v="2"/>
    <x v="47"/>
    <x v="56"/>
    <x v="69"/>
  </r>
  <r>
    <x v="2"/>
    <x v="10"/>
    <x v="79"/>
    <x v="23"/>
    <x v="1"/>
    <x v="1"/>
    <x v="9"/>
    <x v="17"/>
    <x v="840"/>
  </r>
  <r>
    <x v="2"/>
    <x v="10"/>
    <x v="80"/>
    <x v="23"/>
    <x v="17"/>
    <x v="1"/>
    <x v="111"/>
    <x v="1"/>
    <x v="187"/>
  </r>
  <r>
    <x v="2"/>
    <x v="10"/>
    <x v="154"/>
    <x v="41"/>
    <x v="12"/>
    <x v="1"/>
    <x v="117"/>
    <x v="38"/>
    <x v="841"/>
  </r>
  <r>
    <x v="2"/>
    <x v="10"/>
    <x v="81"/>
    <x v="24"/>
    <x v="17"/>
    <x v="1"/>
    <x v="83"/>
    <x v="57"/>
    <x v="842"/>
  </r>
  <r>
    <x v="2"/>
    <x v="10"/>
    <x v="82"/>
    <x v="25"/>
    <x v="1"/>
    <x v="1"/>
    <x v="21"/>
    <x v="21"/>
    <x v="22"/>
  </r>
  <r>
    <x v="2"/>
    <x v="10"/>
    <x v="158"/>
    <x v="43"/>
    <x v="1"/>
    <x v="1"/>
    <x v="33"/>
    <x v="7"/>
    <x v="619"/>
  </r>
  <r>
    <x v="2"/>
    <x v="10"/>
    <x v="83"/>
    <x v="22"/>
    <x v="16"/>
    <x v="5"/>
    <x v="20"/>
    <x v="319"/>
    <x v="843"/>
  </r>
  <r>
    <x v="2"/>
    <x v="10"/>
    <x v="159"/>
    <x v="44"/>
    <x v="18"/>
    <x v="1"/>
    <x v="39"/>
    <x v="1"/>
    <x v="93"/>
  </r>
  <r>
    <x v="2"/>
    <x v="10"/>
    <x v="93"/>
    <x v="28"/>
    <x v="12"/>
    <x v="1"/>
    <x v="38"/>
    <x v="320"/>
    <x v="844"/>
  </r>
  <r>
    <x v="2"/>
    <x v="10"/>
    <x v="94"/>
    <x v="5"/>
    <x v="1"/>
    <x v="3"/>
    <x v="205"/>
    <x v="256"/>
    <x v="845"/>
  </r>
  <r>
    <x v="2"/>
    <x v="10"/>
    <x v="95"/>
    <x v="1"/>
    <x v="1"/>
    <x v="3"/>
    <x v="66"/>
    <x v="77"/>
    <x v="846"/>
  </r>
  <r>
    <x v="2"/>
    <x v="10"/>
    <x v="96"/>
    <x v="29"/>
    <x v="12"/>
    <x v="1"/>
    <x v="315"/>
    <x v="321"/>
    <x v="847"/>
  </r>
  <r>
    <x v="2"/>
    <x v="10"/>
    <x v="97"/>
    <x v="30"/>
    <x v="12"/>
    <x v="1"/>
    <x v="194"/>
    <x v="55"/>
    <x v="848"/>
  </r>
  <r>
    <x v="2"/>
    <x v="10"/>
    <x v="98"/>
    <x v="30"/>
    <x v="18"/>
    <x v="1"/>
    <x v="57"/>
    <x v="1"/>
    <x v="83"/>
  </r>
  <r>
    <x v="2"/>
    <x v="10"/>
    <x v="99"/>
    <x v="30"/>
    <x v="14"/>
    <x v="1"/>
    <x v="147"/>
    <x v="12"/>
    <x v="699"/>
  </r>
  <r>
    <x v="2"/>
    <x v="10"/>
    <x v="100"/>
    <x v="30"/>
    <x v="0"/>
    <x v="1"/>
    <x v="111"/>
    <x v="18"/>
    <x v="471"/>
  </r>
  <r>
    <x v="2"/>
    <x v="10"/>
    <x v="101"/>
    <x v="30"/>
    <x v="1"/>
    <x v="1"/>
    <x v="60"/>
    <x v="1"/>
    <x v="86"/>
  </r>
  <r>
    <x v="2"/>
    <x v="10"/>
    <x v="102"/>
    <x v="28"/>
    <x v="12"/>
    <x v="1"/>
    <x v="10"/>
    <x v="53"/>
    <x v="204"/>
  </r>
  <r>
    <x v="2"/>
    <x v="10"/>
    <x v="103"/>
    <x v="31"/>
    <x v="1"/>
    <x v="1"/>
    <x v="316"/>
    <x v="66"/>
    <x v="849"/>
  </r>
  <r>
    <x v="2"/>
    <x v="10"/>
    <x v="104"/>
    <x v="29"/>
    <x v="12"/>
    <x v="1"/>
    <x v="38"/>
    <x v="67"/>
    <x v="88"/>
  </r>
  <r>
    <x v="2"/>
    <x v="10"/>
    <x v="105"/>
    <x v="31"/>
    <x v="1"/>
    <x v="1"/>
    <x v="62"/>
    <x v="54"/>
    <x v="89"/>
  </r>
  <r>
    <x v="2"/>
    <x v="10"/>
    <x v="106"/>
    <x v="30"/>
    <x v="14"/>
    <x v="1"/>
    <x v="10"/>
    <x v="12"/>
    <x v="206"/>
  </r>
  <r>
    <x v="2"/>
    <x v="10"/>
    <x v="107"/>
    <x v="30"/>
    <x v="12"/>
    <x v="1"/>
    <x v="39"/>
    <x v="68"/>
    <x v="482"/>
  </r>
  <r>
    <x v="2"/>
    <x v="10"/>
    <x v="108"/>
    <x v="30"/>
    <x v="0"/>
    <x v="1"/>
    <x v="126"/>
    <x v="12"/>
    <x v="850"/>
  </r>
  <r>
    <x v="2"/>
    <x v="10"/>
    <x v="109"/>
    <x v="30"/>
    <x v="18"/>
    <x v="1"/>
    <x v="39"/>
    <x v="1"/>
    <x v="93"/>
  </r>
  <r>
    <x v="2"/>
    <x v="10"/>
    <x v="110"/>
    <x v="17"/>
    <x v="2"/>
    <x v="1"/>
    <x v="20"/>
    <x v="8"/>
    <x v="76"/>
  </r>
  <r>
    <x v="2"/>
    <x v="10"/>
    <x v="111"/>
    <x v="17"/>
    <x v="10"/>
    <x v="1"/>
    <x v="21"/>
    <x v="21"/>
    <x v="22"/>
  </r>
  <r>
    <x v="2"/>
    <x v="10"/>
    <x v="120"/>
    <x v="11"/>
    <x v="1"/>
    <x v="1"/>
    <x v="66"/>
    <x v="7"/>
    <x v="1"/>
  </r>
  <r>
    <x v="2"/>
    <x v="10"/>
    <x v="121"/>
    <x v="12"/>
    <x v="1"/>
    <x v="1"/>
    <x v="22"/>
    <x v="12"/>
    <x v="851"/>
  </r>
  <r>
    <x v="2"/>
    <x v="10"/>
    <x v="122"/>
    <x v="32"/>
    <x v="1"/>
    <x v="3"/>
    <x v="284"/>
    <x v="78"/>
    <x v="852"/>
  </r>
  <r>
    <x v="2"/>
    <x v="10"/>
    <x v="123"/>
    <x v="33"/>
    <x v="13"/>
    <x v="1"/>
    <x v="16"/>
    <x v="68"/>
    <x v="104"/>
  </r>
  <r>
    <x v="2"/>
    <x v="10"/>
    <x v="124"/>
    <x v="34"/>
    <x v="1"/>
    <x v="1"/>
    <x v="16"/>
    <x v="73"/>
    <x v="105"/>
  </r>
  <r>
    <x v="2"/>
    <x v="10"/>
    <x v="125"/>
    <x v="35"/>
    <x v="19"/>
    <x v="0"/>
    <x v="25"/>
    <x v="322"/>
    <x v="853"/>
  </r>
  <r>
    <x v="2"/>
    <x v="10"/>
    <x v="126"/>
    <x v="35"/>
    <x v="19"/>
    <x v="1"/>
    <x v="140"/>
    <x v="186"/>
    <x v="854"/>
  </r>
  <r>
    <x v="2"/>
    <x v="10"/>
    <x v="127"/>
    <x v="35"/>
    <x v="20"/>
    <x v="1"/>
    <x v="31"/>
    <x v="57"/>
    <x v="855"/>
  </r>
  <r>
    <x v="2"/>
    <x v="10"/>
    <x v="128"/>
    <x v="35"/>
    <x v="21"/>
    <x v="1"/>
    <x v="160"/>
    <x v="8"/>
    <x v="66"/>
  </r>
  <r>
    <x v="2"/>
    <x v="10"/>
    <x v="129"/>
    <x v="35"/>
    <x v="22"/>
    <x v="1"/>
    <x v="25"/>
    <x v="76"/>
    <x v="779"/>
  </r>
  <r>
    <x v="2"/>
    <x v="10"/>
    <x v="130"/>
    <x v="30"/>
    <x v="1"/>
    <x v="1"/>
    <x v="38"/>
    <x v="77"/>
    <x v="316"/>
  </r>
  <r>
    <x v="2"/>
    <x v="10"/>
    <x v="131"/>
    <x v="35"/>
    <x v="21"/>
    <x v="1"/>
    <x v="20"/>
    <x v="7"/>
    <x v="111"/>
  </r>
  <r>
    <x v="2"/>
    <x v="10"/>
    <x v="132"/>
    <x v="35"/>
    <x v="19"/>
    <x v="1"/>
    <x v="21"/>
    <x v="21"/>
    <x v="22"/>
  </r>
  <r>
    <x v="2"/>
    <x v="10"/>
    <x v="133"/>
    <x v="35"/>
    <x v="20"/>
    <x v="1"/>
    <x v="21"/>
    <x v="21"/>
    <x v="22"/>
  </r>
  <r>
    <x v="2"/>
    <x v="10"/>
    <x v="134"/>
    <x v="35"/>
    <x v="22"/>
    <x v="1"/>
    <x v="21"/>
    <x v="21"/>
    <x v="22"/>
  </r>
  <r>
    <x v="2"/>
    <x v="10"/>
    <x v="135"/>
    <x v="34"/>
    <x v="1"/>
    <x v="1"/>
    <x v="317"/>
    <x v="54"/>
    <x v="694"/>
  </r>
  <r>
    <x v="2"/>
    <x v="10"/>
    <x v="136"/>
    <x v="30"/>
    <x v="12"/>
    <x v="1"/>
    <x v="25"/>
    <x v="12"/>
    <x v="393"/>
  </r>
  <r>
    <x v="2"/>
    <x v="10"/>
    <x v="137"/>
    <x v="30"/>
    <x v="1"/>
    <x v="1"/>
    <x v="21"/>
    <x v="21"/>
    <x v="22"/>
  </r>
  <r>
    <x v="2"/>
    <x v="10"/>
    <x v="138"/>
    <x v="30"/>
    <x v="18"/>
    <x v="1"/>
    <x v="20"/>
    <x v="78"/>
    <x v="114"/>
  </r>
  <r>
    <x v="2"/>
    <x v="10"/>
    <x v="139"/>
    <x v="30"/>
    <x v="2"/>
    <x v="1"/>
    <x v="21"/>
    <x v="21"/>
    <x v="22"/>
  </r>
  <r>
    <x v="2"/>
    <x v="10"/>
    <x v="140"/>
    <x v="30"/>
    <x v="0"/>
    <x v="1"/>
    <x v="21"/>
    <x v="21"/>
    <x v="22"/>
  </r>
  <r>
    <x v="2"/>
    <x v="10"/>
    <x v="141"/>
    <x v="30"/>
    <x v="14"/>
    <x v="1"/>
    <x v="21"/>
    <x v="21"/>
    <x v="22"/>
  </r>
  <r>
    <x v="2"/>
    <x v="10"/>
    <x v="142"/>
    <x v="34"/>
    <x v="1"/>
    <x v="3"/>
    <x v="318"/>
    <x v="323"/>
    <x v="856"/>
  </r>
  <r>
    <x v="2"/>
    <x v="10"/>
    <x v="143"/>
    <x v="36"/>
    <x v="13"/>
    <x v="1"/>
    <x v="21"/>
    <x v="21"/>
    <x v="22"/>
  </r>
  <r>
    <x v="2"/>
    <x v="10"/>
    <x v="144"/>
    <x v="24"/>
    <x v="17"/>
    <x v="0"/>
    <x v="73"/>
    <x v="140"/>
    <x v="857"/>
  </r>
  <r>
    <x v="2"/>
    <x v="10"/>
    <x v="145"/>
    <x v="24"/>
    <x v="17"/>
    <x v="0"/>
    <x v="21"/>
    <x v="21"/>
    <x v="858"/>
  </r>
  <r>
    <x v="2"/>
    <x v="10"/>
    <x v="160"/>
    <x v="45"/>
    <x v="1"/>
    <x v="1"/>
    <x v="33"/>
    <x v="8"/>
    <x v="343"/>
  </r>
  <r>
    <x v="2"/>
    <x v="10"/>
    <x v="146"/>
    <x v="34"/>
    <x v="1"/>
    <x v="1"/>
    <x v="287"/>
    <x v="324"/>
    <x v="859"/>
  </r>
  <r>
    <x v="2"/>
    <x v="10"/>
    <x v="147"/>
    <x v="34"/>
    <x v="1"/>
    <x v="0"/>
    <x v="319"/>
    <x v="95"/>
    <x v="860"/>
  </r>
  <r>
    <x v="2"/>
    <x v="10"/>
    <x v="148"/>
    <x v="37"/>
    <x v="1"/>
    <x v="1"/>
    <x v="39"/>
    <x v="1"/>
    <x v="93"/>
  </r>
  <r>
    <x v="2"/>
    <x v="10"/>
    <x v="161"/>
    <x v="45"/>
    <x v="1"/>
    <x v="1"/>
    <x v="189"/>
    <x v="1"/>
    <x v="861"/>
  </r>
  <r>
    <x v="2"/>
    <x v="10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11"/>
    <x v="0"/>
    <x v="0"/>
    <x v="0"/>
    <x v="0"/>
    <x v="67"/>
    <x v="325"/>
    <x v="862"/>
  </r>
  <r>
    <x v="2"/>
    <x v="11"/>
    <x v="1"/>
    <x v="1"/>
    <x v="1"/>
    <x v="1"/>
    <x v="1"/>
    <x v="1"/>
    <x v="1"/>
  </r>
  <r>
    <x v="2"/>
    <x v="11"/>
    <x v="2"/>
    <x v="2"/>
    <x v="2"/>
    <x v="1"/>
    <x v="134"/>
    <x v="125"/>
    <x v="863"/>
  </r>
  <r>
    <x v="2"/>
    <x v="11"/>
    <x v="3"/>
    <x v="2"/>
    <x v="3"/>
    <x v="1"/>
    <x v="158"/>
    <x v="263"/>
    <x v="864"/>
  </r>
  <r>
    <x v="2"/>
    <x v="11"/>
    <x v="4"/>
    <x v="0"/>
    <x v="4"/>
    <x v="1"/>
    <x v="320"/>
    <x v="4"/>
    <x v="865"/>
  </r>
  <r>
    <x v="2"/>
    <x v="11"/>
    <x v="5"/>
    <x v="0"/>
    <x v="4"/>
    <x v="0"/>
    <x v="106"/>
    <x v="326"/>
    <x v="866"/>
  </r>
  <r>
    <x v="2"/>
    <x v="11"/>
    <x v="6"/>
    <x v="0"/>
    <x v="5"/>
    <x v="1"/>
    <x v="194"/>
    <x v="6"/>
    <x v="867"/>
  </r>
  <r>
    <x v="2"/>
    <x v="11"/>
    <x v="7"/>
    <x v="0"/>
    <x v="5"/>
    <x v="2"/>
    <x v="227"/>
    <x v="7"/>
    <x v="868"/>
  </r>
  <r>
    <x v="2"/>
    <x v="11"/>
    <x v="8"/>
    <x v="3"/>
    <x v="6"/>
    <x v="1"/>
    <x v="21"/>
    <x v="21"/>
    <x v="22"/>
  </r>
  <r>
    <x v="2"/>
    <x v="11"/>
    <x v="9"/>
    <x v="3"/>
    <x v="7"/>
    <x v="1"/>
    <x v="245"/>
    <x v="9"/>
    <x v="793"/>
  </r>
  <r>
    <x v="2"/>
    <x v="11"/>
    <x v="10"/>
    <x v="0"/>
    <x v="8"/>
    <x v="0"/>
    <x v="38"/>
    <x v="327"/>
    <x v="869"/>
  </r>
  <r>
    <x v="2"/>
    <x v="11"/>
    <x v="11"/>
    <x v="0"/>
    <x v="8"/>
    <x v="1"/>
    <x v="321"/>
    <x v="88"/>
    <x v="870"/>
  </r>
  <r>
    <x v="2"/>
    <x v="11"/>
    <x v="12"/>
    <x v="2"/>
    <x v="0"/>
    <x v="1"/>
    <x v="322"/>
    <x v="129"/>
    <x v="871"/>
  </r>
  <r>
    <x v="2"/>
    <x v="11"/>
    <x v="13"/>
    <x v="2"/>
    <x v="3"/>
    <x v="3"/>
    <x v="5"/>
    <x v="57"/>
    <x v="872"/>
  </r>
  <r>
    <x v="2"/>
    <x v="11"/>
    <x v="14"/>
    <x v="4"/>
    <x v="1"/>
    <x v="1"/>
    <x v="323"/>
    <x v="89"/>
    <x v="873"/>
  </r>
  <r>
    <x v="2"/>
    <x v="11"/>
    <x v="15"/>
    <x v="4"/>
    <x v="1"/>
    <x v="0"/>
    <x v="54"/>
    <x v="22"/>
    <x v="874"/>
  </r>
  <r>
    <x v="2"/>
    <x v="11"/>
    <x v="16"/>
    <x v="5"/>
    <x v="1"/>
    <x v="1"/>
    <x v="16"/>
    <x v="290"/>
    <x v="875"/>
  </r>
  <r>
    <x v="2"/>
    <x v="11"/>
    <x v="17"/>
    <x v="6"/>
    <x v="1"/>
    <x v="1"/>
    <x v="149"/>
    <x v="17"/>
    <x v="876"/>
  </r>
  <r>
    <x v="2"/>
    <x v="11"/>
    <x v="18"/>
    <x v="4"/>
    <x v="1"/>
    <x v="3"/>
    <x v="189"/>
    <x v="64"/>
    <x v="877"/>
  </r>
  <r>
    <x v="2"/>
    <x v="11"/>
    <x v="19"/>
    <x v="1"/>
    <x v="1"/>
    <x v="1"/>
    <x v="25"/>
    <x v="18"/>
    <x v="339"/>
  </r>
  <r>
    <x v="2"/>
    <x v="11"/>
    <x v="20"/>
    <x v="0"/>
    <x v="0"/>
    <x v="4"/>
    <x v="191"/>
    <x v="237"/>
    <x v="878"/>
  </r>
  <r>
    <x v="2"/>
    <x v="11"/>
    <x v="21"/>
    <x v="3"/>
    <x v="7"/>
    <x v="1"/>
    <x v="20"/>
    <x v="20"/>
    <x v="21"/>
  </r>
  <r>
    <x v="2"/>
    <x v="11"/>
    <x v="22"/>
    <x v="6"/>
    <x v="1"/>
    <x v="1"/>
    <x v="21"/>
    <x v="21"/>
    <x v="22"/>
  </r>
  <r>
    <x v="2"/>
    <x v="11"/>
    <x v="23"/>
    <x v="2"/>
    <x v="0"/>
    <x v="1"/>
    <x v="21"/>
    <x v="21"/>
    <x v="22"/>
  </r>
  <r>
    <x v="2"/>
    <x v="11"/>
    <x v="24"/>
    <x v="2"/>
    <x v="2"/>
    <x v="1"/>
    <x v="21"/>
    <x v="21"/>
    <x v="22"/>
  </r>
  <r>
    <x v="2"/>
    <x v="11"/>
    <x v="25"/>
    <x v="0"/>
    <x v="5"/>
    <x v="1"/>
    <x v="21"/>
    <x v="21"/>
    <x v="22"/>
  </r>
  <r>
    <x v="2"/>
    <x v="11"/>
    <x v="26"/>
    <x v="0"/>
    <x v="8"/>
    <x v="1"/>
    <x v="21"/>
    <x v="21"/>
    <x v="22"/>
  </r>
  <r>
    <x v="2"/>
    <x v="11"/>
    <x v="27"/>
    <x v="0"/>
    <x v="0"/>
    <x v="0"/>
    <x v="21"/>
    <x v="21"/>
    <x v="24"/>
  </r>
  <r>
    <x v="2"/>
    <x v="11"/>
    <x v="28"/>
    <x v="0"/>
    <x v="0"/>
    <x v="1"/>
    <x v="324"/>
    <x v="328"/>
    <x v="879"/>
  </r>
  <r>
    <x v="2"/>
    <x v="11"/>
    <x v="29"/>
    <x v="7"/>
    <x v="9"/>
    <x v="1"/>
    <x v="325"/>
    <x v="22"/>
    <x v="880"/>
  </r>
  <r>
    <x v="2"/>
    <x v="11"/>
    <x v="30"/>
    <x v="7"/>
    <x v="10"/>
    <x v="1"/>
    <x v="172"/>
    <x v="23"/>
    <x v="343"/>
  </r>
  <r>
    <x v="2"/>
    <x v="11"/>
    <x v="31"/>
    <x v="2"/>
    <x v="3"/>
    <x v="1"/>
    <x v="21"/>
    <x v="21"/>
    <x v="22"/>
  </r>
  <r>
    <x v="2"/>
    <x v="11"/>
    <x v="32"/>
    <x v="0"/>
    <x v="0"/>
    <x v="4"/>
    <x v="20"/>
    <x v="223"/>
    <x v="349"/>
  </r>
  <r>
    <x v="2"/>
    <x v="11"/>
    <x v="33"/>
    <x v="8"/>
    <x v="1"/>
    <x v="1"/>
    <x v="25"/>
    <x v="25"/>
    <x v="482"/>
  </r>
  <r>
    <x v="2"/>
    <x v="11"/>
    <x v="34"/>
    <x v="8"/>
    <x v="1"/>
    <x v="0"/>
    <x v="25"/>
    <x v="329"/>
    <x v="881"/>
  </r>
  <r>
    <x v="2"/>
    <x v="11"/>
    <x v="35"/>
    <x v="0"/>
    <x v="0"/>
    <x v="5"/>
    <x v="38"/>
    <x v="330"/>
    <x v="882"/>
  </r>
  <r>
    <x v="2"/>
    <x v="11"/>
    <x v="40"/>
    <x v="9"/>
    <x v="1"/>
    <x v="1"/>
    <x v="20"/>
    <x v="331"/>
    <x v="883"/>
  </r>
  <r>
    <x v="2"/>
    <x v="11"/>
    <x v="41"/>
    <x v="9"/>
    <x v="1"/>
    <x v="1"/>
    <x v="119"/>
    <x v="332"/>
    <x v="884"/>
  </r>
  <r>
    <x v="2"/>
    <x v="11"/>
    <x v="42"/>
    <x v="7"/>
    <x v="2"/>
    <x v="1"/>
    <x v="293"/>
    <x v="6"/>
    <x v="885"/>
  </r>
  <r>
    <x v="2"/>
    <x v="11"/>
    <x v="43"/>
    <x v="7"/>
    <x v="12"/>
    <x v="1"/>
    <x v="122"/>
    <x v="137"/>
    <x v="886"/>
  </r>
  <r>
    <x v="2"/>
    <x v="11"/>
    <x v="44"/>
    <x v="7"/>
    <x v="2"/>
    <x v="1"/>
    <x v="106"/>
    <x v="333"/>
    <x v="887"/>
  </r>
  <r>
    <x v="2"/>
    <x v="11"/>
    <x v="45"/>
    <x v="9"/>
    <x v="1"/>
    <x v="1"/>
    <x v="33"/>
    <x v="334"/>
    <x v="888"/>
  </r>
  <r>
    <x v="2"/>
    <x v="11"/>
    <x v="46"/>
    <x v="9"/>
    <x v="1"/>
    <x v="3"/>
    <x v="326"/>
    <x v="314"/>
    <x v="889"/>
  </r>
  <r>
    <x v="2"/>
    <x v="11"/>
    <x v="162"/>
    <x v="46"/>
    <x v="1"/>
    <x v="3"/>
    <x v="13"/>
    <x v="77"/>
    <x v="699"/>
  </r>
  <r>
    <x v="2"/>
    <x v="11"/>
    <x v="47"/>
    <x v="10"/>
    <x v="1"/>
    <x v="1"/>
    <x v="327"/>
    <x v="22"/>
    <x v="327"/>
  </r>
  <r>
    <x v="2"/>
    <x v="11"/>
    <x v="48"/>
    <x v="11"/>
    <x v="1"/>
    <x v="1"/>
    <x v="198"/>
    <x v="88"/>
    <x v="890"/>
  </r>
  <r>
    <x v="2"/>
    <x v="11"/>
    <x v="49"/>
    <x v="12"/>
    <x v="1"/>
    <x v="1"/>
    <x v="1"/>
    <x v="18"/>
    <x v="354"/>
  </r>
  <r>
    <x v="2"/>
    <x v="11"/>
    <x v="50"/>
    <x v="9"/>
    <x v="1"/>
    <x v="1"/>
    <x v="16"/>
    <x v="7"/>
    <x v="343"/>
  </r>
  <r>
    <x v="2"/>
    <x v="11"/>
    <x v="155"/>
    <x v="42"/>
    <x v="1"/>
    <x v="3"/>
    <x v="108"/>
    <x v="9"/>
    <x v="891"/>
  </r>
  <r>
    <x v="2"/>
    <x v="11"/>
    <x v="156"/>
    <x v="42"/>
    <x v="1"/>
    <x v="1"/>
    <x v="328"/>
    <x v="21"/>
    <x v="22"/>
  </r>
  <r>
    <x v="2"/>
    <x v="11"/>
    <x v="51"/>
    <x v="7"/>
    <x v="12"/>
    <x v="1"/>
    <x v="25"/>
    <x v="38"/>
    <x v="163"/>
  </r>
  <r>
    <x v="2"/>
    <x v="11"/>
    <x v="52"/>
    <x v="7"/>
    <x v="13"/>
    <x v="1"/>
    <x v="8"/>
    <x v="335"/>
    <x v="892"/>
  </r>
  <r>
    <x v="2"/>
    <x v="11"/>
    <x v="53"/>
    <x v="7"/>
    <x v="2"/>
    <x v="1"/>
    <x v="51"/>
    <x v="57"/>
    <x v="165"/>
  </r>
  <r>
    <x v="2"/>
    <x v="11"/>
    <x v="54"/>
    <x v="13"/>
    <x v="1"/>
    <x v="3"/>
    <x v="262"/>
    <x v="78"/>
    <x v="893"/>
  </r>
  <r>
    <x v="2"/>
    <x v="11"/>
    <x v="55"/>
    <x v="14"/>
    <x v="1"/>
    <x v="3"/>
    <x v="21"/>
    <x v="21"/>
    <x v="774"/>
  </r>
  <r>
    <x v="2"/>
    <x v="11"/>
    <x v="56"/>
    <x v="14"/>
    <x v="1"/>
    <x v="0"/>
    <x v="21"/>
    <x v="21"/>
    <x v="894"/>
  </r>
  <r>
    <x v="2"/>
    <x v="11"/>
    <x v="57"/>
    <x v="10"/>
    <x v="1"/>
    <x v="1"/>
    <x v="154"/>
    <x v="334"/>
    <x v="895"/>
  </r>
  <r>
    <x v="2"/>
    <x v="11"/>
    <x v="58"/>
    <x v="14"/>
    <x v="1"/>
    <x v="0"/>
    <x v="21"/>
    <x v="21"/>
    <x v="896"/>
  </r>
  <r>
    <x v="2"/>
    <x v="11"/>
    <x v="59"/>
    <x v="7"/>
    <x v="12"/>
    <x v="1"/>
    <x v="227"/>
    <x v="42"/>
    <x v="897"/>
  </r>
  <r>
    <x v="2"/>
    <x v="11"/>
    <x v="60"/>
    <x v="7"/>
    <x v="13"/>
    <x v="1"/>
    <x v="14"/>
    <x v="43"/>
    <x v="54"/>
  </r>
  <r>
    <x v="2"/>
    <x v="11"/>
    <x v="163"/>
    <x v="47"/>
    <x v="1"/>
    <x v="1"/>
    <x v="66"/>
    <x v="336"/>
    <x v="898"/>
  </r>
  <r>
    <x v="2"/>
    <x v="11"/>
    <x v="61"/>
    <x v="10"/>
    <x v="1"/>
    <x v="5"/>
    <x v="21"/>
    <x v="21"/>
    <x v="22"/>
  </r>
  <r>
    <x v="2"/>
    <x v="11"/>
    <x v="62"/>
    <x v="9"/>
    <x v="1"/>
    <x v="5"/>
    <x v="21"/>
    <x v="21"/>
    <x v="309"/>
  </r>
  <r>
    <x v="2"/>
    <x v="11"/>
    <x v="65"/>
    <x v="7"/>
    <x v="14"/>
    <x v="1"/>
    <x v="329"/>
    <x v="45"/>
    <x v="899"/>
  </r>
  <r>
    <x v="2"/>
    <x v="11"/>
    <x v="66"/>
    <x v="7"/>
    <x v="14"/>
    <x v="1"/>
    <x v="21"/>
    <x v="21"/>
    <x v="22"/>
  </r>
  <r>
    <x v="2"/>
    <x v="11"/>
    <x v="67"/>
    <x v="12"/>
    <x v="1"/>
    <x v="3"/>
    <x v="330"/>
    <x v="176"/>
    <x v="900"/>
  </r>
  <r>
    <x v="2"/>
    <x v="11"/>
    <x v="68"/>
    <x v="2"/>
    <x v="0"/>
    <x v="4"/>
    <x v="25"/>
    <x v="1"/>
    <x v="37"/>
  </r>
  <r>
    <x v="2"/>
    <x v="11"/>
    <x v="69"/>
    <x v="14"/>
    <x v="1"/>
    <x v="1"/>
    <x v="227"/>
    <x v="307"/>
    <x v="842"/>
  </r>
  <r>
    <x v="2"/>
    <x v="11"/>
    <x v="70"/>
    <x v="15"/>
    <x v="1"/>
    <x v="0"/>
    <x v="331"/>
    <x v="337"/>
    <x v="901"/>
  </r>
  <r>
    <x v="2"/>
    <x v="11"/>
    <x v="71"/>
    <x v="16"/>
    <x v="14"/>
    <x v="1"/>
    <x v="43"/>
    <x v="50"/>
    <x v="902"/>
  </r>
  <r>
    <x v="2"/>
    <x v="11"/>
    <x v="72"/>
    <x v="17"/>
    <x v="15"/>
    <x v="0"/>
    <x v="96"/>
    <x v="338"/>
    <x v="903"/>
  </r>
  <r>
    <x v="2"/>
    <x v="11"/>
    <x v="73"/>
    <x v="15"/>
    <x v="1"/>
    <x v="0"/>
    <x v="41"/>
    <x v="339"/>
    <x v="904"/>
  </r>
  <r>
    <x v="2"/>
    <x v="11"/>
    <x v="74"/>
    <x v="18"/>
    <x v="11"/>
    <x v="1"/>
    <x v="221"/>
    <x v="9"/>
    <x v="314"/>
  </r>
  <r>
    <x v="2"/>
    <x v="11"/>
    <x v="157"/>
    <x v="43"/>
    <x v="1"/>
    <x v="3"/>
    <x v="27"/>
    <x v="183"/>
    <x v="905"/>
  </r>
  <r>
    <x v="2"/>
    <x v="11"/>
    <x v="75"/>
    <x v="19"/>
    <x v="1"/>
    <x v="1"/>
    <x v="38"/>
    <x v="53"/>
    <x v="269"/>
  </r>
  <r>
    <x v="2"/>
    <x v="11"/>
    <x v="76"/>
    <x v="20"/>
    <x v="1"/>
    <x v="1"/>
    <x v="46"/>
    <x v="9"/>
    <x v="95"/>
  </r>
  <r>
    <x v="2"/>
    <x v="11"/>
    <x v="77"/>
    <x v="21"/>
    <x v="13"/>
    <x v="1"/>
    <x v="51"/>
    <x v="55"/>
    <x v="76"/>
  </r>
  <r>
    <x v="2"/>
    <x v="11"/>
    <x v="78"/>
    <x v="22"/>
    <x v="16"/>
    <x v="2"/>
    <x v="41"/>
    <x v="56"/>
    <x v="765"/>
  </r>
  <r>
    <x v="2"/>
    <x v="11"/>
    <x v="79"/>
    <x v="23"/>
    <x v="1"/>
    <x v="1"/>
    <x v="16"/>
    <x v="17"/>
    <x v="906"/>
  </r>
  <r>
    <x v="2"/>
    <x v="11"/>
    <x v="80"/>
    <x v="23"/>
    <x v="17"/>
    <x v="1"/>
    <x v="39"/>
    <x v="1"/>
    <x v="93"/>
  </r>
  <r>
    <x v="2"/>
    <x v="11"/>
    <x v="154"/>
    <x v="41"/>
    <x v="12"/>
    <x v="1"/>
    <x v="332"/>
    <x v="38"/>
    <x v="907"/>
  </r>
  <r>
    <x v="2"/>
    <x v="11"/>
    <x v="81"/>
    <x v="24"/>
    <x v="17"/>
    <x v="1"/>
    <x v="177"/>
    <x v="57"/>
    <x v="908"/>
  </r>
  <r>
    <x v="2"/>
    <x v="11"/>
    <x v="82"/>
    <x v="25"/>
    <x v="1"/>
    <x v="1"/>
    <x v="21"/>
    <x v="21"/>
    <x v="22"/>
  </r>
  <r>
    <x v="2"/>
    <x v="11"/>
    <x v="158"/>
    <x v="43"/>
    <x v="1"/>
    <x v="1"/>
    <x v="33"/>
    <x v="7"/>
    <x v="619"/>
  </r>
  <r>
    <x v="2"/>
    <x v="11"/>
    <x v="83"/>
    <x v="22"/>
    <x v="16"/>
    <x v="5"/>
    <x v="51"/>
    <x v="340"/>
    <x v="909"/>
  </r>
  <r>
    <x v="2"/>
    <x v="11"/>
    <x v="159"/>
    <x v="44"/>
    <x v="18"/>
    <x v="1"/>
    <x v="39"/>
    <x v="1"/>
    <x v="93"/>
  </r>
  <r>
    <x v="2"/>
    <x v="11"/>
    <x v="93"/>
    <x v="28"/>
    <x v="12"/>
    <x v="1"/>
    <x v="20"/>
    <x v="341"/>
    <x v="910"/>
  </r>
  <r>
    <x v="2"/>
    <x v="11"/>
    <x v="94"/>
    <x v="5"/>
    <x v="1"/>
    <x v="3"/>
    <x v="182"/>
    <x v="9"/>
    <x v="911"/>
  </r>
  <r>
    <x v="2"/>
    <x v="11"/>
    <x v="95"/>
    <x v="1"/>
    <x v="1"/>
    <x v="3"/>
    <x v="333"/>
    <x v="1"/>
    <x v="912"/>
  </r>
  <r>
    <x v="2"/>
    <x v="11"/>
    <x v="96"/>
    <x v="29"/>
    <x v="12"/>
    <x v="1"/>
    <x v="334"/>
    <x v="342"/>
    <x v="913"/>
  </r>
  <r>
    <x v="2"/>
    <x v="11"/>
    <x v="97"/>
    <x v="30"/>
    <x v="12"/>
    <x v="1"/>
    <x v="197"/>
    <x v="55"/>
    <x v="914"/>
  </r>
  <r>
    <x v="2"/>
    <x v="11"/>
    <x v="98"/>
    <x v="30"/>
    <x v="18"/>
    <x v="1"/>
    <x v="105"/>
    <x v="1"/>
    <x v="452"/>
  </r>
  <r>
    <x v="2"/>
    <x v="11"/>
    <x v="99"/>
    <x v="30"/>
    <x v="14"/>
    <x v="1"/>
    <x v="39"/>
    <x v="12"/>
    <x v="625"/>
  </r>
  <r>
    <x v="2"/>
    <x v="11"/>
    <x v="100"/>
    <x v="30"/>
    <x v="0"/>
    <x v="1"/>
    <x v="0"/>
    <x v="18"/>
    <x v="915"/>
  </r>
  <r>
    <x v="2"/>
    <x v="11"/>
    <x v="101"/>
    <x v="30"/>
    <x v="1"/>
    <x v="1"/>
    <x v="60"/>
    <x v="1"/>
    <x v="86"/>
  </r>
  <r>
    <x v="2"/>
    <x v="11"/>
    <x v="102"/>
    <x v="28"/>
    <x v="12"/>
    <x v="1"/>
    <x v="21"/>
    <x v="21"/>
    <x v="22"/>
  </r>
  <r>
    <x v="2"/>
    <x v="11"/>
    <x v="103"/>
    <x v="31"/>
    <x v="1"/>
    <x v="1"/>
    <x v="1"/>
    <x v="66"/>
    <x v="916"/>
  </r>
  <r>
    <x v="2"/>
    <x v="11"/>
    <x v="104"/>
    <x v="29"/>
    <x v="12"/>
    <x v="1"/>
    <x v="51"/>
    <x v="67"/>
    <x v="114"/>
  </r>
  <r>
    <x v="2"/>
    <x v="11"/>
    <x v="105"/>
    <x v="31"/>
    <x v="1"/>
    <x v="1"/>
    <x v="127"/>
    <x v="54"/>
    <x v="773"/>
  </r>
  <r>
    <x v="2"/>
    <x v="11"/>
    <x v="106"/>
    <x v="30"/>
    <x v="14"/>
    <x v="1"/>
    <x v="21"/>
    <x v="21"/>
    <x v="22"/>
  </r>
  <r>
    <x v="2"/>
    <x v="11"/>
    <x v="107"/>
    <x v="30"/>
    <x v="12"/>
    <x v="1"/>
    <x v="48"/>
    <x v="68"/>
    <x v="917"/>
  </r>
  <r>
    <x v="2"/>
    <x v="11"/>
    <x v="108"/>
    <x v="30"/>
    <x v="0"/>
    <x v="1"/>
    <x v="33"/>
    <x v="12"/>
    <x v="646"/>
  </r>
  <r>
    <x v="2"/>
    <x v="11"/>
    <x v="109"/>
    <x v="30"/>
    <x v="18"/>
    <x v="1"/>
    <x v="39"/>
    <x v="1"/>
    <x v="93"/>
  </r>
  <r>
    <x v="2"/>
    <x v="11"/>
    <x v="110"/>
    <x v="17"/>
    <x v="2"/>
    <x v="1"/>
    <x v="20"/>
    <x v="8"/>
    <x v="76"/>
  </r>
  <r>
    <x v="2"/>
    <x v="11"/>
    <x v="111"/>
    <x v="17"/>
    <x v="10"/>
    <x v="1"/>
    <x v="21"/>
    <x v="21"/>
    <x v="22"/>
  </r>
  <r>
    <x v="2"/>
    <x v="11"/>
    <x v="120"/>
    <x v="11"/>
    <x v="1"/>
    <x v="1"/>
    <x v="66"/>
    <x v="7"/>
    <x v="1"/>
  </r>
  <r>
    <x v="2"/>
    <x v="11"/>
    <x v="121"/>
    <x v="12"/>
    <x v="1"/>
    <x v="1"/>
    <x v="22"/>
    <x v="12"/>
    <x v="918"/>
  </r>
  <r>
    <x v="2"/>
    <x v="11"/>
    <x v="122"/>
    <x v="32"/>
    <x v="1"/>
    <x v="3"/>
    <x v="267"/>
    <x v="47"/>
    <x v="919"/>
  </r>
  <r>
    <x v="2"/>
    <x v="11"/>
    <x v="123"/>
    <x v="33"/>
    <x v="13"/>
    <x v="1"/>
    <x v="16"/>
    <x v="68"/>
    <x v="104"/>
  </r>
  <r>
    <x v="2"/>
    <x v="11"/>
    <x v="124"/>
    <x v="34"/>
    <x v="1"/>
    <x v="1"/>
    <x v="16"/>
    <x v="73"/>
    <x v="105"/>
  </r>
  <r>
    <x v="2"/>
    <x v="11"/>
    <x v="125"/>
    <x v="35"/>
    <x v="19"/>
    <x v="0"/>
    <x v="51"/>
    <x v="343"/>
    <x v="920"/>
  </r>
  <r>
    <x v="2"/>
    <x v="11"/>
    <x v="126"/>
    <x v="35"/>
    <x v="19"/>
    <x v="1"/>
    <x v="335"/>
    <x v="344"/>
    <x v="921"/>
  </r>
  <r>
    <x v="2"/>
    <x v="11"/>
    <x v="127"/>
    <x v="35"/>
    <x v="20"/>
    <x v="1"/>
    <x v="5"/>
    <x v="57"/>
    <x v="922"/>
  </r>
  <r>
    <x v="2"/>
    <x v="11"/>
    <x v="128"/>
    <x v="35"/>
    <x v="21"/>
    <x v="1"/>
    <x v="147"/>
    <x v="8"/>
    <x v="302"/>
  </r>
  <r>
    <x v="2"/>
    <x v="11"/>
    <x v="129"/>
    <x v="35"/>
    <x v="22"/>
    <x v="1"/>
    <x v="208"/>
    <x v="76"/>
    <x v="923"/>
  </r>
  <r>
    <x v="2"/>
    <x v="11"/>
    <x v="130"/>
    <x v="30"/>
    <x v="1"/>
    <x v="1"/>
    <x v="20"/>
    <x v="77"/>
    <x v="45"/>
  </r>
  <r>
    <x v="2"/>
    <x v="11"/>
    <x v="131"/>
    <x v="35"/>
    <x v="21"/>
    <x v="1"/>
    <x v="20"/>
    <x v="7"/>
    <x v="111"/>
  </r>
  <r>
    <x v="2"/>
    <x v="11"/>
    <x v="132"/>
    <x v="35"/>
    <x v="19"/>
    <x v="1"/>
    <x v="21"/>
    <x v="21"/>
    <x v="22"/>
  </r>
  <r>
    <x v="2"/>
    <x v="11"/>
    <x v="133"/>
    <x v="35"/>
    <x v="20"/>
    <x v="1"/>
    <x v="21"/>
    <x v="21"/>
    <x v="22"/>
  </r>
  <r>
    <x v="2"/>
    <x v="11"/>
    <x v="134"/>
    <x v="35"/>
    <x v="22"/>
    <x v="1"/>
    <x v="21"/>
    <x v="21"/>
    <x v="22"/>
  </r>
  <r>
    <x v="2"/>
    <x v="11"/>
    <x v="135"/>
    <x v="34"/>
    <x v="1"/>
    <x v="1"/>
    <x v="122"/>
    <x v="54"/>
    <x v="225"/>
  </r>
  <r>
    <x v="2"/>
    <x v="11"/>
    <x v="136"/>
    <x v="30"/>
    <x v="12"/>
    <x v="1"/>
    <x v="107"/>
    <x v="12"/>
    <x v="226"/>
  </r>
  <r>
    <x v="2"/>
    <x v="11"/>
    <x v="137"/>
    <x v="30"/>
    <x v="1"/>
    <x v="1"/>
    <x v="21"/>
    <x v="21"/>
    <x v="22"/>
  </r>
  <r>
    <x v="2"/>
    <x v="11"/>
    <x v="138"/>
    <x v="30"/>
    <x v="18"/>
    <x v="1"/>
    <x v="20"/>
    <x v="78"/>
    <x v="114"/>
  </r>
  <r>
    <x v="2"/>
    <x v="11"/>
    <x v="139"/>
    <x v="30"/>
    <x v="2"/>
    <x v="1"/>
    <x v="21"/>
    <x v="21"/>
    <x v="22"/>
  </r>
  <r>
    <x v="2"/>
    <x v="11"/>
    <x v="140"/>
    <x v="30"/>
    <x v="0"/>
    <x v="1"/>
    <x v="21"/>
    <x v="21"/>
    <x v="22"/>
  </r>
  <r>
    <x v="2"/>
    <x v="11"/>
    <x v="141"/>
    <x v="30"/>
    <x v="14"/>
    <x v="1"/>
    <x v="21"/>
    <x v="21"/>
    <x v="22"/>
  </r>
  <r>
    <x v="2"/>
    <x v="11"/>
    <x v="142"/>
    <x v="34"/>
    <x v="1"/>
    <x v="3"/>
    <x v="336"/>
    <x v="345"/>
    <x v="924"/>
  </r>
  <r>
    <x v="2"/>
    <x v="11"/>
    <x v="143"/>
    <x v="36"/>
    <x v="13"/>
    <x v="1"/>
    <x v="21"/>
    <x v="21"/>
    <x v="22"/>
  </r>
  <r>
    <x v="2"/>
    <x v="11"/>
    <x v="144"/>
    <x v="24"/>
    <x v="17"/>
    <x v="0"/>
    <x v="106"/>
    <x v="220"/>
    <x v="925"/>
  </r>
  <r>
    <x v="2"/>
    <x v="11"/>
    <x v="145"/>
    <x v="24"/>
    <x v="17"/>
    <x v="0"/>
    <x v="21"/>
    <x v="21"/>
    <x v="926"/>
  </r>
  <r>
    <x v="2"/>
    <x v="11"/>
    <x v="160"/>
    <x v="45"/>
    <x v="1"/>
    <x v="1"/>
    <x v="33"/>
    <x v="8"/>
    <x v="343"/>
  </r>
  <r>
    <x v="2"/>
    <x v="11"/>
    <x v="146"/>
    <x v="34"/>
    <x v="1"/>
    <x v="1"/>
    <x v="337"/>
    <x v="346"/>
    <x v="927"/>
  </r>
  <r>
    <x v="2"/>
    <x v="11"/>
    <x v="147"/>
    <x v="34"/>
    <x v="1"/>
    <x v="0"/>
    <x v="254"/>
    <x v="87"/>
    <x v="928"/>
  </r>
  <r>
    <x v="2"/>
    <x v="11"/>
    <x v="148"/>
    <x v="37"/>
    <x v="1"/>
    <x v="1"/>
    <x v="39"/>
    <x v="1"/>
    <x v="93"/>
  </r>
  <r>
    <x v="2"/>
    <x v="11"/>
    <x v="161"/>
    <x v="45"/>
    <x v="1"/>
    <x v="1"/>
    <x v="57"/>
    <x v="1"/>
    <x v="83"/>
  </r>
  <r>
    <x v="2"/>
    <x v="11"/>
    <x v="149"/>
    <x v="38"/>
    <x v="1"/>
    <x v="1"/>
    <x v="21"/>
    <x v="21"/>
    <x v="22"/>
  </r>
  <r>
    <x v="1"/>
    <x v="1"/>
    <x v="153"/>
    <x v="40"/>
    <x v="23"/>
    <x v="6"/>
    <x v="77"/>
    <x v="84"/>
    <x v="122"/>
  </r>
</pivotCacheRecords>
</file>

<file path=xl/pivotTables/_rels/pivotTable44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44" cacheId="26" compact="0" compactData="0" rowGrandTotals="0" dataCaption="value" applyNumberFormats="0" applyBorderFormats="0" applyFontFormats="0" applyPatternFormats="0" applyAlignmentFormats="0" indent="0" multipleFieldFilters="0">
  <location ref="A3:F164" firstHeaderRow="0" firstDataRow="1" firstDataCol="4" rowPageCount="1" colPageCount="1"/>
  <pivotFields count="12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 defaultSubtotal="0" subtotalTop="0" compact="0" outline="0" sortType="descending" multipleItemSelectionAllowed="1">
      <items count="1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axis="axisRow" showAll="0" compact="0" outline="0" multipleItemSelectionAllowed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Row" showAll="0" defaultSubtotal="0" subtotalTop="0" compact="0" outline="0" multipleItemSelectionAllowed="1">
      <items count="7">
        <item x="0"/>
        <item x="1"/>
        <item x="2"/>
        <item x="3"/>
        <item x="4"/>
        <item x="5"/>
        <item x="6"/>
      </items>
    </pivotField>
    <pivotField dataField="1" showAll="0" compact="0" outline="0" multipleItemSelectionAllowed="1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t="default"/>
      </items>
    </pivotField>
    <pivotField showAll="0" compact="0" outline="0" multipleItemSelectionAllowed="1">
      <items count="3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t="default"/>
      </items>
    </pivotField>
    <pivotField dataField="1" showAll="0" compact="0" outline="0" multipleItemSelectionAllowed="1">
      <items count="9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42</v>
      </c>
      <c r="B2" s="55" t="n">
        <v>46309</v>
      </c>
      <c r="C2" s="38" t="n">
        <v>10813123</v>
      </c>
      <c r="D2" s="63" t="s">
        <v>10</v>
      </c>
      <c r="E2" s="58" t="s">
        <v>11</v>
      </c>
      <c r="F2" s="57" t="s">
        <v>12</v>
      </c>
      <c r="G2" s="12" t="n">
        <v>79</v>
      </c>
      <c r="H2" s="57" t="n">
        <v>0.2804</v>
      </c>
      <c r="I2" s="57" t="n">
        <v>22.1493</v>
      </c>
      <c r="J2" s="13"/>
    </row>
    <row r="3" ht="22.5" customHeight="1">
      <c r="A3" s="12" t="n">
        <f>WEEKNUM(B3,2)</f>
        <v>42</v>
      </c>
      <c r="B3" s="55" t="n">
        <v>46309</v>
      </c>
      <c r="C3" s="38" t="n">
        <v>1745925</v>
      </c>
      <c r="D3" s="63" t="s">
        <v>13</v>
      </c>
      <c r="E3" s="58" t="s">
        <v>14</v>
      </c>
      <c r="F3" s="57" t="s">
        <v>15</v>
      </c>
      <c r="G3" s="56" t="n">
        <v>600</v>
      </c>
      <c r="H3" s="57" t="n">
        <v>0.15</v>
      </c>
      <c r="I3" s="57" t="n">
        <v>90</v>
      </c>
      <c r="J3" s="13"/>
    </row>
    <row r="4" ht="22.5" customHeight="1">
      <c r="A4" s="12" t="n">
        <f>WEEKNUM(B4,2)</f>
        <v>42</v>
      </c>
      <c r="B4" s="55" t="n">
        <v>46309</v>
      </c>
      <c r="C4" s="38" t="n">
        <v>6951600</v>
      </c>
      <c r="D4" s="63" t="s">
        <v>16</v>
      </c>
      <c r="E4" s="58" t="s">
        <v>17</v>
      </c>
      <c r="F4" s="57" t="s">
        <v>15</v>
      </c>
      <c r="G4" s="56" t="n">
        <v>45</v>
      </c>
      <c r="H4" s="57" t="n">
        <v>0.174</v>
      </c>
      <c r="I4" s="57" t="n">
        <v>7.82</v>
      </c>
      <c r="J4" s="13"/>
    </row>
    <row r="5" ht="22.5" customHeight="1">
      <c r="A5" s="12" t="n">
        <f>WEEKNUM(B5,2)</f>
        <v>42</v>
      </c>
      <c r="B5" s="55" t="n">
        <v>46309</v>
      </c>
      <c r="C5" s="38" t="n">
        <v>6951594</v>
      </c>
      <c r="D5" s="63" t="s">
        <v>16</v>
      </c>
      <c r="E5" s="58" t="s">
        <v>18</v>
      </c>
      <c r="F5" s="57" t="s">
        <v>15</v>
      </c>
      <c r="G5" s="56" t="n">
        <v>225</v>
      </c>
      <c r="H5" s="57" t="n">
        <v>0.702</v>
      </c>
      <c r="I5" s="57" t="n">
        <v>157.85</v>
      </c>
      <c r="J5" s="13"/>
    </row>
    <row r="6" ht="22.5" customHeight="1">
      <c r="A6" s="12" t="n">
        <f>WEEKNUM(B6,2)</f>
        <v>42</v>
      </c>
      <c r="B6" s="55" t="n">
        <v>46309</v>
      </c>
      <c r="C6" s="38" t="n">
        <v>2732727</v>
      </c>
      <c r="D6" s="63" t="s">
        <v>10</v>
      </c>
      <c r="E6" s="58" t="s">
        <v>19</v>
      </c>
      <c r="F6" s="57" t="s">
        <v>15</v>
      </c>
      <c r="G6" s="56" t="n">
        <v>669</v>
      </c>
      <c r="H6" s="57" t="n">
        <v>0.249</v>
      </c>
      <c r="I6" s="57" t="n">
        <v>166.875</v>
      </c>
      <c r="J6" s="13"/>
    </row>
    <row r="7" ht="22.5" customHeight="1">
      <c r="A7" s="12" t="n">
        <f>WEEKNUM(B7,2)</f>
        <v>42</v>
      </c>
      <c r="B7" s="55" t="n">
        <v>46309</v>
      </c>
      <c r="C7" s="38" t="n">
        <v>5619156</v>
      </c>
      <c r="D7" s="63" t="s">
        <v>10</v>
      </c>
      <c r="E7" s="58" t="s">
        <v>19</v>
      </c>
      <c r="F7" s="57" t="s">
        <v>12</v>
      </c>
      <c r="G7" s="56" t="n">
        <v>49</v>
      </c>
      <c r="H7" s="57" t="n">
        <v>0.3042</v>
      </c>
      <c r="I7" s="57" t="n">
        <v>14.9053</v>
      </c>
      <c r="J7" s="13"/>
    </row>
    <row r="8" ht="22.5" customHeight="1">
      <c r="A8" s="12" t="n">
        <f>WEEKNUM(B8,2)</f>
        <v>42</v>
      </c>
      <c r="B8" s="55" t="n">
        <v>46309</v>
      </c>
      <c r="C8" s="38" t="n">
        <v>6425889</v>
      </c>
      <c r="D8" s="63" t="s">
        <v>10</v>
      </c>
      <c r="E8" s="58" t="s">
        <v>20</v>
      </c>
      <c r="F8" s="57" t="s">
        <v>15</v>
      </c>
      <c r="G8" s="56" t="n">
        <v>214</v>
      </c>
      <c r="H8" s="57" t="n">
        <v>0.25</v>
      </c>
      <c r="I8" s="57" t="n">
        <v>53.5</v>
      </c>
      <c r="J8" s="13"/>
    </row>
    <row r="9" ht="22.5" customHeight="1">
      <c r="A9" s="12" t="n">
        <f>WEEKNUM(B9,2)</f>
        <v>42</v>
      </c>
      <c r="B9" s="55" t="n">
        <v>46309</v>
      </c>
      <c r="C9" s="38" t="n">
        <v>6439005</v>
      </c>
      <c r="D9" s="63" t="s">
        <v>10</v>
      </c>
      <c r="E9" s="58" t="s">
        <v>20</v>
      </c>
      <c r="F9" s="57" t="s">
        <v>21</v>
      </c>
      <c r="G9" s="56" t="n">
        <v>61</v>
      </c>
      <c r="H9" s="57" t="n">
        <v>0.3</v>
      </c>
      <c r="I9" s="57" t="n">
        <v>18.3</v>
      </c>
      <c r="J9" s="13"/>
    </row>
    <row r="10" ht="22.5" customHeight="1">
      <c r="A10" s="12" t="n">
        <f>WEEKNUM(B10,2)</f>
        <v>42</v>
      </c>
      <c r="B10" s="55" t="n">
        <v>46309</v>
      </c>
      <c r="C10" s="38" t="n">
        <v>7203110</v>
      </c>
      <c r="D10" s="63" t="s">
        <v>22</v>
      </c>
      <c r="E10" s="58" t="s">
        <v>23</v>
      </c>
      <c r="F10" s="57" t="s">
        <v>15</v>
      </c>
      <c r="G10" s="56" t="n">
        <v>1</v>
      </c>
      <c r="H10" s="57" t="n">
        <v>0.2</v>
      </c>
      <c r="I10" s="57" t="n">
        <v>0.2</v>
      </c>
      <c r="J10" s="13"/>
    </row>
    <row r="11" ht="22.5" customHeight="1">
      <c r="A11" s="12" t="n">
        <f>WEEKNUM(B11,2)</f>
        <v>42</v>
      </c>
      <c r="B11" s="55" t="n">
        <v>46309</v>
      </c>
      <c r="C11" s="38" t="n">
        <v>7202934</v>
      </c>
      <c r="D11" s="63" t="s">
        <v>22</v>
      </c>
      <c r="E11" s="58" t="s">
        <v>24</v>
      </c>
      <c r="F11" s="57" t="s">
        <v>15</v>
      </c>
      <c r="G11" s="56" t="n">
        <v>92</v>
      </c>
      <c r="H11" s="57" t="n">
        <v>0.35</v>
      </c>
      <c r="I11" s="57" t="n">
        <v>32.2</v>
      </c>
      <c r="J11" s="13"/>
    </row>
    <row r="12" ht="22.5" customHeight="1">
      <c r="A12" s="12" t="n">
        <f>WEEKNUM(B12,2)</f>
        <v>42</v>
      </c>
      <c r="B12" s="55" t="n">
        <v>46309</v>
      </c>
      <c r="C12" s="38" t="n">
        <v>5847496</v>
      </c>
      <c r="D12" s="63" t="s">
        <v>10</v>
      </c>
      <c r="E12" s="58" t="s">
        <v>25</v>
      </c>
      <c r="F12" s="57" t="s">
        <v>12</v>
      </c>
      <c r="G12" s="56" t="n">
        <v>2</v>
      </c>
      <c r="H12" s="57" t="n">
        <v>0.583</v>
      </c>
      <c r="I12" s="57" t="n">
        <v>1.165</v>
      </c>
      <c r="J12" s="13"/>
    </row>
    <row r="13" ht="22.5" customHeight="1">
      <c r="A13" s="12" t="n">
        <f>WEEKNUM(B13,2)</f>
        <v>42</v>
      </c>
      <c r="B13" s="55" t="n">
        <v>46309</v>
      </c>
      <c r="C13" s="38" t="n">
        <v>7572369</v>
      </c>
      <c r="D13" s="63" t="s">
        <v>10</v>
      </c>
      <c r="E13" s="58" t="s">
        <v>25</v>
      </c>
      <c r="F13" s="57" t="s">
        <v>15</v>
      </c>
      <c r="G13" s="56" t="n">
        <v>143</v>
      </c>
      <c r="H13" s="57" t="n">
        <v>0.306</v>
      </c>
      <c r="I13" s="57" t="n">
        <v>43.74</v>
      </c>
      <c r="J13" s="13"/>
    </row>
    <row r="14" ht="22.5" customHeight="1">
      <c r="A14" s="12" t="n">
        <f>WEEKNUM(B14,2)</f>
        <v>42</v>
      </c>
      <c r="B14" s="55" t="n">
        <v>46309</v>
      </c>
      <c r="C14" s="38" t="n">
        <v>8460883</v>
      </c>
      <c r="D14" s="63" t="s">
        <v>16</v>
      </c>
      <c r="E14" s="58" t="s">
        <v>11</v>
      </c>
      <c r="F14" s="57" t="s">
        <v>15</v>
      </c>
      <c r="G14" s="56" t="n">
        <v>735</v>
      </c>
      <c r="H14" s="57" t="n">
        <v>0.141</v>
      </c>
      <c r="I14" s="57" t="n">
        <v>103.278</v>
      </c>
      <c r="J14" s="13"/>
    </row>
    <row r="15" ht="22.5" customHeight="1">
      <c r="A15" s="12" t="n">
        <f>WEEKNUM(B15,2)</f>
        <v>42</v>
      </c>
      <c r="B15" s="55" t="n">
        <v>46309</v>
      </c>
      <c r="C15" s="38" t="n">
        <v>8531973</v>
      </c>
      <c r="D15" s="63" t="s">
        <v>16</v>
      </c>
      <c r="E15" s="58" t="s">
        <v>18</v>
      </c>
      <c r="F15" s="12" t="s">
        <v>26</v>
      </c>
      <c r="G15" s="56" t="n">
        <v>31</v>
      </c>
      <c r="H15" s="57" t="n">
        <v>0.71</v>
      </c>
      <c r="I15" s="57" t="n">
        <v>22</v>
      </c>
      <c r="J15" s="13"/>
    </row>
    <row r="16" ht="22.5" customHeight="1">
      <c r="A16" s="12" t="n">
        <f>WEEKNUM(B16,2)</f>
        <v>42</v>
      </c>
      <c r="B16" s="55" t="n">
        <v>46309</v>
      </c>
      <c r="C16" s="38" t="n">
        <v>7872826</v>
      </c>
      <c r="D16" s="63" t="s">
        <v>27</v>
      </c>
      <c r="E16" s="58" t="s">
        <v>14</v>
      </c>
      <c r="F16" s="57" t="s">
        <v>15</v>
      </c>
      <c r="G16" s="56" t="n">
        <v>100</v>
      </c>
      <c r="H16" s="57" t="n">
        <v>0.478</v>
      </c>
      <c r="I16" s="57" t="n">
        <v>47.784</v>
      </c>
      <c r="J16" s="13"/>
    </row>
    <row r="17" ht="22.5" customHeight="1">
      <c r="A17" s="12" t="n">
        <f>WEEKNUM(B17,2)</f>
        <v>42</v>
      </c>
      <c r="B17" s="55" t="n">
        <v>46309</v>
      </c>
      <c r="C17" s="38" t="n">
        <v>9311355</v>
      </c>
      <c r="D17" s="63" t="s">
        <v>28</v>
      </c>
      <c r="E17" s="58" t="s">
        <v>14</v>
      </c>
      <c r="F17" s="57" t="s">
        <v>15</v>
      </c>
      <c r="G17" s="56" t="n">
        <v>159</v>
      </c>
      <c r="H17" s="57" t="n">
        <v>0.25</v>
      </c>
      <c r="I17" s="57" t="n">
        <v>39.75</v>
      </c>
      <c r="J17" s="13"/>
    </row>
    <row r="18" ht="22.5" customHeight="1">
      <c r="A18" s="12" t="n">
        <f>WEEKNUM(B18,2)</f>
        <v>42</v>
      </c>
      <c r="B18" s="55" t="n">
        <v>46309</v>
      </c>
      <c r="C18" s="38" t="n">
        <v>10501490</v>
      </c>
      <c r="D18" s="63" t="s">
        <v>13</v>
      </c>
      <c r="E18" s="58" t="s">
        <v>14</v>
      </c>
      <c r="F18" s="57" t="s">
        <v>15</v>
      </c>
      <c r="G18" s="56" t="n">
        <v>14</v>
      </c>
      <c r="H18" s="57" t="n">
        <v>0.13</v>
      </c>
      <c r="I18" s="57" t="n">
        <v>1.82</v>
      </c>
      <c r="J18" s="13"/>
    </row>
    <row r="19" ht="22.5" customHeight="1">
      <c r="A19" s="12" t="n">
        <f>WEEKNUM(B19,2)</f>
        <v>42</v>
      </c>
      <c r="B19" s="55" t="n">
        <v>46309</v>
      </c>
      <c r="C19" s="38" t="n">
        <v>10912510</v>
      </c>
      <c r="D19" s="63" t="s">
        <v>10</v>
      </c>
      <c r="E19" s="67" t="s">
        <v>11</v>
      </c>
      <c r="F19" s="57" t="s">
        <v>29</v>
      </c>
      <c r="G19" s="56" t="n">
        <v>400</v>
      </c>
      <c r="H19" s="57" t="n">
        <v>0.39</v>
      </c>
      <c r="I19" s="57" t="n">
        <v>154.78</v>
      </c>
      <c r="J19" s="65" t="n">
        <v>154.785</v>
      </c>
    </row>
    <row r="20" ht="22.5" customHeight="1">
      <c r="A20" s="12" t="n">
        <f>WEEKNUM(B20,2)</f>
        <v>42</v>
      </c>
      <c r="B20" s="55" t="n">
        <v>46309</v>
      </c>
      <c r="C20" s="38" t="n">
        <v>11080098</v>
      </c>
      <c r="D20" s="63" t="s">
        <v>22</v>
      </c>
      <c r="E20" s="58" t="s">
        <v>24</v>
      </c>
      <c r="F20" s="57" t="s">
        <v>15</v>
      </c>
      <c r="G20" s="56" t="n">
        <v>1</v>
      </c>
      <c r="H20" s="57" t="n">
        <v>0.6</v>
      </c>
      <c r="I20" s="57" t="n">
        <v>0.6</v>
      </c>
      <c r="J20" s="13"/>
    </row>
    <row r="21" ht="22.5" customHeight="1">
      <c r="A21" s="12" t="n">
        <f>WEEKNUM(B21,2)</f>
        <v>42</v>
      </c>
      <c r="B21" s="55" t="n">
        <v>46309</v>
      </c>
      <c r="C21" s="38" t="n">
        <v>11715627</v>
      </c>
      <c r="D21" s="63" t="s">
        <v>28</v>
      </c>
      <c r="E21" s="58" t="s">
        <v>14</v>
      </c>
      <c r="F21" s="57" t="s">
        <v>15</v>
      </c>
      <c r="G21" s="56" t="n">
        <v>0</v>
      </c>
      <c r="H21" s="57" t="n">
        <v>0</v>
      </c>
      <c r="I21" s="57" t="n">
        <v>0</v>
      </c>
      <c r="J21" s="13"/>
    </row>
    <row r="22" ht="22.5" customHeight="1">
      <c r="A22" s="12" t="n">
        <f>WEEKNUM(B22,2)</f>
        <v>42</v>
      </c>
      <c r="B22" s="55" t="n">
        <v>46309</v>
      </c>
      <c r="C22" s="38" t="n">
        <v>11715655</v>
      </c>
      <c r="D22" s="63" t="s">
        <v>16</v>
      </c>
      <c r="E22" s="58" t="s">
        <v>11</v>
      </c>
      <c r="F22" s="57" t="s">
        <v>15</v>
      </c>
      <c r="G22" s="56" t="n">
        <v>0</v>
      </c>
      <c r="H22" s="57" t="n">
        <v>0</v>
      </c>
      <c r="I22" s="57" t="n">
        <v>0</v>
      </c>
      <c r="J22" s="13"/>
    </row>
    <row r="23" ht="22.5" customHeight="1">
      <c r="A23" s="12" t="n">
        <f>WEEKNUM(B23,2)</f>
        <v>42</v>
      </c>
      <c r="B23" s="55" t="n">
        <v>46309</v>
      </c>
      <c r="C23" s="38" t="n">
        <v>11715811</v>
      </c>
      <c r="D23" s="63" t="s">
        <v>16</v>
      </c>
      <c r="E23" s="38" t="s">
        <v>17</v>
      </c>
      <c r="F23" s="12" t="s">
        <v>15</v>
      </c>
      <c r="G23" s="56" t="n">
        <v>0</v>
      </c>
      <c r="H23" s="57" t="n">
        <v>0</v>
      </c>
      <c r="I23" s="57" t="n">
        <v>0</v>
      </c>
      <c r="J23" s="13"/>
    </row>
    <row r="24" ht="22.5" customHeight="1">
      <c r="A24" s="12" t="n">
        <f>WEEKNUM(B24,2)</f>
        <v>42</v>
      </c>
      <c r="B24" s="55" t="n">
        <v>46309</v>
      </c>
      <c r="C24" s="38" t="n">
        <v>11729927</v>
      </c>
      <c r="D24" s="63" t="s">
        <v>10</v>
      </c>
      <c r="E24" s="38" t="s">
        <v>20</v>
      </c>
      <c r="F24" s="12" t="s">
        <v>15</v>
      </c>
      <c r="G24" s="56" t="n">
        <v>0</v>
      </c>
      <c r="H24" s="57" t="n">
        <v>0</v>
      </c>
      <c r="I24" s="57" t="n">
        <v>0</v>
      </c>
      <c r="J24" s="13"/>
    </row>
    <row r="25" ht="22.5" customHeight="1">
      <c r="A25" s="12" t="n">
        <f>WEEKNUM(B25,2)</f>
        <v>42</v>
      </c>
      <c r="B25" s="55" t="n">
        <v>46309</v>
      </c>
      <c r="C25" s="38" t="n">
        <v>11729820</v>
      </c>
      <c r="D25" s="63" t="s">
        <v>10</v>
      </c>
      <c r="E25" s="38" t="s">
        <v>25</v>
      </c>
      <c r="F25" s="12" t="s">
        <v>15</v>
      </c>
      <c r="G25" s="56" t="n">
        <v>0</v>
      </c>
      <c r="H25" s="57" t="n">
        <v>0</v>
      </c>
      <c r="I25" s="57" t="n">
        <v>0</v>
      </c>
      <c r="J25" s="13"/>
    </row>
    <row r="26" ht="22.5" customHeight="1">
      <c r="A26" s="12" t="n">
        <f>WEEKNUM(B26,2)</f>
        <v>42</v>
      </c>
      <c r="B26" s="55" t="n">
        <v>46309</v>
      </c>
      <c r="C26" s="38" t="n">
        <v>11729830</v>
      </c>
      <c r="D26" s="63" t="s">
        <v>10</v>
      </c>
      <c r="E26" s="38" t="s">
        <v>11</v>
      </c>
      <c r="F26" s="12" t="s">
        <v>12</v>
      </c>
      <c r="G26" s="56" t="n">
        <v>0</v>
      </c>
      <c r="H26" s="57" t="n">
        <v>0</v>
      </c>
      <c r="I26" s="57" t="n">
        <v>0</v>
      </c>
      <c r="J26" s="13"/>
    </row>
    <row r="27" ht="22.5" customHeight="1">
      <c r="A27" s="12" t="n">
        <f>WEEKNUM(B27,2)</f>
        <v>42</v>
      </c>
      <c r="B27" s="55" t="n">
        <v>46309</v>
      </c>
      <c r="C27" s="38" t="n">
        <v>11892329</v>
      </c>
      <c r="D27" s="63" t="s">
        <v>10</v>
      </c>
      <c r="E27" s="38" t="s">
        <v>11</v>
      </c>
      <c r="F27" s="12" t="s">
        <v>15</v>
      </c>
      <c r="G27" s="56" t="n">
        <v>1000</v>
      </c>
      <c r="H27" s="57" t="n">
        <v>0.25</v>
      </c>
      <c r="I27" s="57" t="n">
        <v>250</v>
      </c>
      <c r="J27" s="13"/>
    </row>
    <row r="28" ht="22.5" customHeight="1">
      <c r="A28" s="12" t="n">
        <f>WEEKNUM(B28,2)</f>
        <v>42</v>
      </c>
      <c r="B28" s="55" t="n">
        <v>46309</v>
      </c>
      <c r="C28" s="38" t="n">
        <v>91560708</v>
      </c>
      <c r="D28" s="63" t="s">
        <v>30</v>
      </c>
      <c r="E28" s="58" t="s">
        <v>31</v>
      </c>
      <c r="F28" s="57" t="s">
        <v>15</v>
      </c>
      <c r="G28" s="56" t="n">
        <v>131</v>
      </c>
      <c r="H28" s="57" t="n">
        <v>0.101</v>
      </c>
      <c r="I28" s="57" t="n">
        <v>13.295</v>
      </c>
      <c r="J28" s="13"/>
    </row>
    <row r="29" ht="22.5" customHeight="1">
      <c r="A29" s="12" t="n">
        <f>WEEKNUM(B29,2)</f>
        <v>42</v>
      </c>
      <c r="B29" s="55" t="n">
        <v>46309</v>
      </c>
      <c r="C29" s="38" t="n">
        <v>91560709</v>
      </c>
      <c r="D29" s="63" t="s">
        <v>30</v>
      </c>
      <c r="E29" s="58" t="s">
        <v>32</v>
      </c>
      <c r="F29" s="57" t="s">
        <v>15</v>
      </c>
      <c r="G29" s="56" t="n">
        <v>465</v>
      </c>
      <c r="H29" s="57" t="n">
        <v>0.06</v>
      </c>
      <c r="I29" s="57" t="n">
        <v>27.9</v>
      </c>
      <c r="J29" s="13"/>
    </row>
    <row r="30" ht="22.5" customHeight="1">
      <c r="A30" s="12" t="n">
        <f>WEEKNUM(B30,2)</f>
        <v>42</v>
      </c>
      <c r="B30" s="55" t="n">
        <v>46309</v>
      </c>
      <c r="C30" s="38" t="n">
        <v>12064281</v>
      </c>
      <c r="D30" s="63" t="s">
        <v>16</v>
      </c>
      <c r="E30" s="58" t="s">
        <v>18</v>
      </c>
      <c r="F30" s="57" t="s">
        <v>15</v>
      </c>
      <c r="G30" s="56" t="n">
        <v>0</v>
      </c>
      <c r="H30" s="57" t="n">
        <v>0</v>
      </c>
      <c r="I30" s="57" t="n">
        <v>0</v>
      </c>
      <c r="J30" s="13"/>
    </row>
    <row r="31" ht="22.5" customHeight="1">
      <c r="A31" s="12" t="n">
        <f>WEEKNUM(B31,2)</f>
        <v>42</v>
      </c>
      <c r="B31" s="55" t="n">
        <v>46309</v>
      </c>
      <c r="C31" s="38" t="n">
        <v>11987622</v>
      </c>
      <c r="D31" s="63" t="s">
        <v>10</v>
      </c>
      <c r="E31" s="58" t="s">
        <v>11</v>
      </c>
      <c r="F31" s="57" t="s">
        <v>29</v>
      </c>
      <c r="G31" s="56" t="n">
        <v>10</v>
      </c>
      <c r="H31" s="57" t="n">
        <v>0.37</v>
      </c>
      <c r="I31" s="57" t="n">
        <v>3.73</v>
      </c>
      <c r="J31" s="65" t="n">
        <v>3.73</v>
      </c>
    </row>
    <row r="32" ht="22.5" customHeight="1">
      <c r="A32" s="12" t="n">
        <f>WEEKNUM(B32,2)</f>
        <v>42</v>
      </c>
      <c r="B32" s="55" t="n">
        <v>46309</v>
      </c>
      <c r="C32" s="38" t="n">
        <v>91567811</v>
      </c>
      <c r="D32" s="63" t="s">
        <v>33</v>
      </c>
      <c r="E32" s="58" t="s">
        <v>14</v>
      </c>
      <c r="F32" s="57" t="s">
        <v>15</v>
      </c>
      <c r="G32" s="56" t="n">
        <v>38</v>
      </c>
      <c r="H32" s="57" t="n">
        <v>1</v>
      </c>
      <c r="I32" s="57" t="n">
        <v>38</v>
      </c>
      <c r="J32" s="65"/>
    </row>
    <row r="33" ht="22.5" customHeight="1">
      <c r="A33" s="12" t="n">
        <f>WEEKNUM(B33,2)</f>
        <v>42</v>
      </c>
      <c r="B33" s="55" t="n">
        <v>46309</v>
      </c>
      <c r="C33" s="38" t="n">
        <v>91548044</v>
      </c>
      <c r="D33" s="63" t="s">
        <v>33</v>
      </c>
      <c r="E33" s="58" t="s">
        <v>14</v>
      </c>
      <c r="F33" s="12" t="s">
        <v>12</v>
      </c>
      <c r="G33" s="56" t="n">
        <v>50</v>
      </c>
      <c r="H33" s="57" t="n">
        <v>1.005</v>
      </c>
      <c r="I33" s="57" t="n">
        <v>50.2685</v>
      </c>
      <c r="J33" s="65"/>
    </row>
    <row r="34" ht="22.5" customHeight="1">
      <c r="A34" s="12" t="n">
        <f>WEEKNUM(B34,2)</f>
        <v>42</v>
      </c>
      <c r="B34" s="55" t="n">
        <v>46309</v>
      </c>
      <c r="C34" s="38" t="n">
        <v>12801942</v>
      </c>
      <c r="D34" s="63" t="s">
        <v>10</v>
      </c>
      <c r="E34" s="58" t="s">
        <v>11</v>
      </c>
      <c r="F34" s="12" t="s">
        <v>34</v>
      </c>
      <c r="G34" s="56" t="n">
        <v>0</v>
      </c>
      <c r="H34" s="57" t="n">
        <v>0</v>
      </c>
      <c r="I34" s="57" t="n">
        <v>0.46</v>
      </c>
      <c r="J34" s="65"/>
    </row>
    <row r="35" ht="22.5" customHeight="1">
      <c r="A35" s="12" t="n">
        <f>WEEKNUM(B35,2)</f>
        <v>42</v>
      </c>
      <c r="B35" s="55" t="n">
        <v>46309</v>
      </c>
      <c r="C35" s="38" t="n">
        <v>13084710</v>
      </c>
      <c r="D35" s="63" t="s">
        <v>10</v>
      </c>
      <c r="E35" s="58" t="s">
        <v>11</v>
      </c>
      <c r="F35" s="57" t="s">
        <v>15</v>
      </c>
      <c r="G35" s="56" t="n">
        <v>200</v>
      </c>
      <c r="H35" s="57" t="n">
        <v>0.23</v>
      </c>
      <c r="I35" s="57" t="n">
        <v>46</v>
      </c>
      <c r="J35" s="65"/>
    </row>
    <row r="36" ht="22.5" customHeight="1">
      <c r="A36" s="12" t="n">
        <f>WEEKNUM(B36,2)</f>
        <v>42</v>
      </c>
      <c r="B36" s="55" t="n">
        <v>46309</v>
      </c>
      <c r="C36" s="38" t="n">
        <v>13226265</v>
      </c>
      <c r="D36" s="63" t="s">
        <v>10</v>
      </c>
      <c r="E36" s="58" t="s">
        <v>35</v>
      </c>
      <c r="F36" s="12" t="s">
        <v>34</v>
      </c>
      <c r="G36" s="56" t="n">
        <v>3</v>
      </c>
      <c r="H36" s="57" t="n">
        <v>0.3</v>
      </c>
      <c r="I36" s="57" t="n">
        <v>0.9</v>
      </c>
      <c r="J36" s="65"/>
    </row>
    <row r="37" ht="22.5" customHeight="1">
      <c r="A37" s="12" t="n">
        <f>WEEKNUM(B37,2)</f>
        <v>42</v>
      </c>
      <c r="B37" s="55" t="n">
        <v>46309</v>
      </c>
      <c r="C37" s="38" t="n">
        <v>12814874</v>
      </c>
      <c r="D37" s="63" t="s">
        <v>10</v>
      </c>
      <c r="E37" s="58" t="s">
        <v>20</v>
      </c>
      <c r="F37" s="12" t="s">
        <v>34</v>
      </c>
      <c r="G37" s="56" t="n">
        <v>9</v>
      </c>
      <c r="H37" s="57" t="n">
        <v>0.14</v>
      </c>
      <c r="I37" s="57" t="n">
        <v>1.28</v>
      </c>
      <c r="J37" s="65"/>
    </row>
    <row r="38" ht="22.5" customHeight="1">
      <c r="A38" s="12" t="n">
        <f>WEEKNUM(B38,2)</f>
        <v>42</v>
      </c>
      <c r="B38" s="55" t="n">
        <v>46309</v>
      </c>
      <c r="C38" s="38" t="n">
        <v>12814889</v>
      </c>
      <c r="D38" s="63" t="s">
        <v>10</v>
      </c>
      <c r="E38" s="58" t="s">
        <v>25</v>
      </c>
      <c r="F38" s="12" t="s">
        <v>34</v>
      </c>
      <c r="G38" s="56" t="n">
        <v>0</v>
      </c>
      <c r="H38" s="57" t="n">
        <v>0</v>
      </c>
      <c r="I38" s="57" t="n">
        <v>0.02</v>
      </c>
      <c r="J38" s="65"/>
    </row>
    <row r="39" ht="22.5" customHeight="1">
      <c r="A39" s="12" t="n">
        <f>WEEKNUM(B39,2)</f>
        <v>42</v>
      </c>
      <c r="B39" s="55" t="n">
        <v>46309</v>
      </c>
      <c r="C39" s="38" t="n">
        <v>12814931</v>
      </c>
      <c r="D39" s="63" t="s">
        <v>10</v>
      </c>
      <c r="E39" s="58" t="s">
        <v>19</v>
      </c>
      <c r="F39" s="12" t="s">
        <v>34</v>
      </c>
      <c r="G39" s="56" t="n">
        <v>0</v>
      </c>
      <c r="H39" s="57" t="n">
        <v>0</v>
      </c>
      <c r="I39" s="57" t="n">
        <v>0.49</v>
      </c>
      <c r="J39" s="65"/>
    </row>
    <row r="40" ht="22.5" customHeight="1">
      <c r="A40" s="12" t="n">
        <f>WEEKNUM(B40,2)</f>
        <v>42</v>
      </c>
      <c r="B40" s="55" t="n">
        <v>46309</v>
      </c>
      <c r="C40" s="38" t="n">
        <v>12809771</v>
      </c>
      <c r="D40" s="63" t="s">
        <v>27</v>
      </c>
      <c r="E40" s="38" t="s">
        <v>14</v>
      </c>
      <c r="F40" s="12" t="s">
        <v>34</v>
      </c>
      <c r="G40" s="56" t="n">
        <v>0</v>
      </c>
      <c r="H40" s="57" t="n">
        <v>0</v>
      </c>
      <c r="I40" s="57" t="n">
        <v>0</v>
      </c>
      <c r="J40" s="65"/>
    </row>
    <row r="41" ht="22.5" customHeight="1">
      <c r="A41" s="12" t="n">
        <f>WEEKNUM(B41,2)</f>
        <v>42</v>
      </c>
      <c r="B41" s="55" t="n">
        <v>46309</v>
      </c>
      <c r="C41" s="38" t="n">
        <v>12810152</v>
      </c>
      <c r="D41" s="63" t="s">
        <v>22</v>
      </c>
      <c r="E41" s="58" t="s">
        <v>24</v>
      </c>
      <c r="F41" s="12" t="s">
        <v>34</v>
      </c>
      <c r="G41" s="56" t="n">
        <v>1</v>
      </c>
      <c r="H41" s="57" t="n">
        <v>1.61</v>
      </c>
      <c r="I41" s="57" t="n">
        <v>1.61</v>
      </c>
      <c r="J41" s="65"/>
    </row>
    <row r="42" ht="22.5" customHeight="1">
      <c r="A42" s="12" t="n">
        <f>WEEKNUM(B42,2)</f>
        <v>42</v>
      </c>
      <c r="B42" s="55" t="n">
        <v>46309</v>
      </c>
      <c r="C42" s="38" t="n">
        <v>6061077</v>
      </c>
      <c r="D42" s="63" t="s">
        <v>36</v>
      </c>
      <c r="E42" s="58" t="s">
        <v>14</v>
      </c>
      <c r="F42" s="57" t="s">
        <v>15</v>
      </c>
      <c r="G42" s="56" t="n">
        <v>9</v>
      </c>
      <c r="H42" s="57" t="n">
        <v>0.405</v>
      </c>
      <c r="I42" s="57" t="n">
        <v>3.647</v>
      </c>
      <c r="J42" s="13"/>
    </row>
    <row r="43" ht="22.5" customHeight="1">
      <c r="A43" s="12" t="n">
        <f>WEEKNUM(B43,2)</f>
        <v>42</v>
      </c>
      <c r="B43" s="55" t="n">
        <v>46309</v>
      </c>
      <c r="C43" s="38" t="n">
        <v>6607117</v>
      </c>
      <c r="D43" s="64" t="s">
        <v>36</v>
      </c>
      <c r="E43" s="38" t="s">
        <v>14</v>
      </c>
      <c r="F43" s="12" t="s">
        <v>15</v>
      </c>
      <c r="G43" s="56" t="n">
        <v>246</v>
      </c>
      <c r="H43" s="57" t="n">
        <v>0.763</v>
      </c>
      <c r="I43" s="57" t="n">
        <v>187.801</v>
      </c>
      <c r="J43" s="13"/>
    </row>
    <row r="44" ht="22.5" customHeight="1">
      <c r="A44" s="12" t="n">
        <f>WEEKNUM(B44,2)</f>
        <v>42</v>
      </c>
      <c r="B44" s="55" t="n">
        <v>46309</v>
      </c>
      <c r="C44" s="38" t="n">
        <v>5497580</v>
      </c>
      <c r="D44" s="64" t="s">
        <v>30</v>
      </c>
      <c r="E44" s="38" t="s">
        <v>17</v>
      </c>
      <c r="F44" s="12" t="s">
        <v>15</v>
      </c>
      <c r="G44" s="56" t="n">
        <v>1406</v>
      </c>
      <c r="H44" s="57" t="n">
        <v>0.254</v>
      </c>
      <c r="I44" s="57" t="n">
        <v>357.477</v>
      </c>
      <c r="J44" s="13"/>
    </row>
    <row r="45" ht="22.5" customHeight="1">
      <c r="A45" s="12" t="n">
        <f>WEEKNUM(B45,2)</f>
        <v>42</v>
      </c>
      <c r="B45" s="55" t="n">
        <v>46309</v>
      </c>
      <c r="C45" s="38" t="n">
        <v>91407542</v>
      </c>
      <c r="D45" s="64" t="s">
        <v>30</v>
      </c>
      <c r="E45" s="38" t="s">
        <v>37</v>
      </c>
      <c r="F45" s="12" t="s">
        <v>15</v>
      </c>
      <c r="G45" s="56" t="n">
        <v>5</v>
      </c>
      <c r="H45" s="57" t="n">
        <v>0.023</v>
      </c>
      <c r="I45" s="57" t="n">
        <v>0.114</v>
      </c>
      <c r="J45" s="46"/>
    </row>
    <row r="46" ht="22.5" customHeight="1">
      <c r="A46" s="12" t="n">
        <f>WEEKNUM(B46,2)</f>
        <v>42</v>
      </c>
      <c r="B46" s="55" t="n">
        <v>46309</v>
      </c>
      <c r="C46" s="38" t="n">
        <v>8998645</v>
      </c>
      <c r="D46" s="64" t="s">
        <v>30</v>
      </c>
      <c r="E46" s="38" t="s">
        <v>17</v>
      </c>
      <c r="F46" s="12" t="s">
        <v>15</v>
      </c>
      <c r="G46" s="56" t="n">
        <v>190</v>
      </c>
      <c r="H46" s="57" t="n">
        <v>0.732</v>
      </c>
      <c r="I46" s="57" t="n">
        <v>139.056</v>
      </c>
      <c r="J46" s="13"/>
    </row>
    <row r="47" ht="22.5" customHeight="1">
      <c r="A47" s="12" t="n">
        <f>WEEKNUM(B47,2)</f>
        <v>42</v>
      </c>
      <c r="B47" s="55" t="n">
        <v>46309</v>
      </c>
      <c r="C47" s="38" t="n">
        <v>4383473</v>
      </c>
      <c r="D47" s="64" t="s">
        <v>36</v>
      </c>
      <c r="E47" s="38" t="s">
        <v>14</v>
      </c>
      <c r="F47" s="62" t="s">
        <v>15</v>
      </c>
      <c r="G47" s="61" t="n">
        <v>150</v>
      </c>
      <c r="H47" s="62" t="n">
        <v>0.195</v>
      </c>
      <c r="I47" s="62" t="n">
        <v>29.322</v>
      </c>
      <c r="J47" s="13"/>
    </row>
    <row r="48" ht="22.5" customHeight="1">
      <c r="A48" s="12" t="n">
        <f>WEEKNUM(B48,2)</f>
        <v>42</v>
      </c>
      <c r="B48" s="55" t="n">
        <v>46309</v>
      </c>
      <c r="C48" s="38" t="n">
        <v>8094753</v>
      </c>
      <c r="D48" s="64" t="s">
        <v>36</v>
      </c>
      <c r="E48" s="38" t="s">
        <v>14</v>
      </c>
      <c r="F48" s="12" t="s">
        <v>26</v>
      </c>
      <c r="G48" s="56" t="n">
        <v>93</v>
      </c>
      <c r="H48" s="57" t="n">
        <v>1.09</v>
      </c>
      <c r="I48" s="57" t="n">
        <v>101.33</v>
      </c>
      <c r="J48" s="13"/>
    </row>
    <row r="49" ht="22.5" customHeight="1">
      <c r="A49" s="12" t="n">
        <f>WEEKNUM(B49,2)</f>
        <v>42</v>
      </c>
      <c r="B49" s="55" t="n">
        <v>46309</v>
      </c>
      <c r="C49" s="38" t="n">
        <v>2783561</v>
      </c>
      <c r="D49" s="64" t="s">
        <v>38</v>
      </c>
      <c r="E49" s="38" t="s">
        <v>14</v>
      </c>
      <c r="F49" s="57" t="s">
        <v>15</v>
      </c>
      <c r="G49" s="56" t="n">
        <v>343</v>
      </c>
      <c r="H49" s="57" t="n">
        <v>0.101</v>
      </c>
      <c r="I49" s="57" t="n">
        <v>34.5</v>
      </c>
      <c r="J49" s="13"/>
    </row>
    <row r="50" ht="22.5" customHeight="1">
      <c r="A50" s="12" t="n">
        <f>WEEKNUM(B50,2)</f>
        <v>42</v>
      </c>
      <c r="B50" s="55" t="n">
        <v>46309</v>
      </c>
      <c r="C50" s="38" t="n">
        <v>10599157</v>
      </c>
      <c r="D50" s="64" t="s">
        <v>39</v>
      </c>
      <c r="E50" s="38" t="s">
        <v>14</v>
      </c>
      <c r="F50" s="57" t="s">
        <v>15</v>
      </c>
      <c r="G50" s="56" t="n">
        <v>103</v>
      </c>
      <c r="H50" s="57" t="n">
        <v>0.309</v>
      </c>
      <c r="I50" s="57" t="n">
        <v>31.85</v>
      </c>
      <c r="J50" s="13"/>
    </row>
    <row r="51" ht="22.5" customHeight="1">
      <c r="A51" s="12" t="n">
        <f>WEEKNUM(B51,2)</f>
        <v>42</v>
      </c>
      <c r="B51" s="55" t="n">
        <v>46309</v>
      </c>
      <c r="C51" s="38" t="n">
        <v>6060965</v>
      </c>
      <c r="D51" s="64" t="s">
        <v>36</v>
      </c>
      <c r="E51" s="38" t="s">
        <v>14</v>
      </c>
      <c r="F51" s="57" t="s">
        <v>15</v>
      </c>
      <c r="G51" s="56" t="n">
        <v>100</v>
      </c>
      <c r="H51" s="57" t="n">
        <v>0.3</v>
      </c>
      <c r="I51" s="57" t="n">
        <v>30</v>
      </c>
      <c r="J51" s="13"/>
    </row>
    <row r="52" ht="22.5" customHeight="1">
      <c r="A52" s="12" t="n">
        <f>WEEKNUM(B52,2)</f>
        <v>42</v>
      </c>
      <c r="B52" s="55" t="n">
        <v>46309</v>
      </c>
      <c r="C52" s="38" t="n">
        <v>91535229</v>
      </c>
      <c r="D52" s="64" t="s">
        <v>30</v>
      </c>
      <c r="E52" s="38" t="s">
        <v>37</v>
      </c>
      <c r="F52" s="57" t="s">
        <v>15</v>
      </c>
      <c r="G52" s="60" t="n">
        <v>1</v>
      </c>
      <c r="H52" s="57" t="n">
        <v>0.04</v>
      </c>
      <c r="I52" s="57" t="n">
        <v>0.04</v>
      </c>
      <c r="J52" s="13"/>
    </row>
    <row r="53" ht="22.5" customHeight="1">
      <c r="A53" s="12" t="n">
        <f>WEEKNUM(B53,2)</f>
        <v>42</v>
      </c>
      <c r="B53" s="55" t="n">
        <v>46309</v>
      </c>
      <c r="C53" s="38" t="n">
        <v>91535331</v>
      </c>
      <c r="D53" s="64" t="s">
        <v>30</v>
      </c>
      <c r="E53" s="38" t="s">
        <v>40</v>
      </c>
      <c r="F53" s="57" t="s">
        <v>15</v>
      </c>
      <c r="G53" s="56" t="n">
        <v>1</v>
      </c>
      <c r="H53" s="57" t="n">
        <v>0.04</v>
      </c>
      <c r="I53" s="57" t="n">
        <v>0.04</v>
      </c>
      <c r="J53" s="13"/>
    </row>
    <row r="54" ht="22.5" customHeight="1">
      <c r="A54" s="12" t="n">
        <f>WEEKNUM(B54,2)</f>
        <v>42</v>
      </c>
      <c r="B54" s="55" t="n">
        <v>46309</v>
      </c>
      <c r="C54" s="38" t="n">
        <v>11324493</v>
      </c>
      <c r="D54" s="64" t="s">
        <v>30</v>
      </c>
      <c r="E54" s="38" t="s">
        <v>17</v>
      </c>
      <c r="F54" s="12" t="s">
        <v>15</v>
      </c>
      <c r="G54" s="56" t="n">
        <v>2</v>
      </c>
      <c r="H54" s="57" t="n">
        <v>0.6</v>
      </c>
      <c r="I54" s="57" t="n">
        <v>1.2</v>
      </c>
      <c r="J54" s="13"/>
    </row>
    <row r="55" ht="22.5" customHeight="1">
      <c r="A55" s="12" t="n">
        <f>WEEKNUM(B55,2)</f>
        <v>42</v>
      </c>
      <c r="B55" s="55" t="n">
        <v>46309</v>
      </c>
      <c r="C55" s="38" t="n">
        <v>11655595</v>
      </c>
      <c r="D55" s="64" t="s">
        <v>41</v>
      </c>
      <c r="E55" s="38" t="s">
        <v>14</v>
      </c>
      <c r="F55" s="12" t="s">
        <v>26</v>
      </c>
      <c r="G55" s="56" t="n">
        <v>1</v>
      </c>
      <c r="H55" s="57" t="n">
        <v>0.89</v>
      </c>
      <c r="I55" s="57" t="n">
        <v>0.89</v>
      </c>
      <c r="J55" s="13"/>
    </row>
    <row r="56" ht="22.5" customHeight="1">
      <c r="A56" s="12" t="n">
        <f>WEEKNUM(B56,2)</f>
        <v>42</v>
      </c>
      <c r="B56" s="55" t="n">
        <v>46309</v>
      </c>
      <c r="C56" s="38" t="n">
        <v>11655596</v>
      </c>
      <c r="D56" s="64" t="s">
        <v>41</v>
      </c>
      <c r="E56" s="38" t="s">
        <v>14</v>
      </c>
      <c r="F56" s="12" t="s">
        <v>12</v>
      </c>
      <c r="G56" s="56" t="n">
        <v>4</v>
      </c>
      <c r="H56" s="57" t="n">
        <v>0.4</v>
      </c>
      <c r="I56" s="57" t="n">
        <v>1.5982</v>
      </c>
      <c r="J56" s="13"/>
    </row>
    <row r="57" ht="22.5" customHeight="1">
      <c r="A57" s="12" t="n">
        <f>WEEKNUM(B57,2)</f>
        <v>42</v>
      </c>
      <c r="B57" s="55" t="n">
        <v>46309</v>
      </c>
      <c r="C57" s="38" t="n">
        <v>11690183</v>
      </c>
      <c r="D57" s="64" t="s">
        <v>38</v>
      </c>
      <c r="E57" s="38" t="s">
        <v>14</v>
      </c>
      <c r="F57" s="12" t="s">
        <v>15</v>
      </c>
      <c r="G57" s="56" t="n">
        <v>46</v>
      </c>
      <c r="H57" s="57" t="n">
        <v>0.193</v>
      </c>
      <c r="I57" s="57" t="n">
        <v>8.86</v>
      </c>
      <c r="J57" s="13"/>
    </row>
    <row r="58" ht="22.5" customHeight="1">
      <c r="A58" s="12" t="n">
        <f>WEEKNUM(B58,2)</f>
        <v>42</v>
      </c>
      <c r="B58" s="55" t="n">
        <v>46309</v>
      </c>
      <c r="C58" s="38" t="n">
        <v>11763482</v>
      </c>
      <c r="D58" s="64" t="s">
        <v>41</v>
      </c>
      <c r="E58" s="66" t="s">
        <v>14</v>
      </c>
      <c r="F58" s="12" t="s">
        <v>12</v>
      </c>
      <c r="G58" s="56" t="n">
        <v>1</v>
      </c>
      <c r="H58" s="57" t="n">
        <v>0.424</v>
      </c>
      <c r="I58" s="57" t="n">
        <v>0.4239</v>
      </c>
      <c r="J58" s="13"/>
    </row>
    <row r="59" ht="22.5" customHeight="1">
      <c r="A59" s="12" t="n">
        <f>WEEKNUM(B59,2)</f>
        <v>42</v>
      </c>
      <c r="B59" s="55" t="n">
        <v>46309</v>
      </c>
      <c r="C59" s="38" t="n">
        <v>91565942</v>
      </c>
      <c r="D59" s="64" t="s">
        <v>30</v>
      </c>
      <c r="E59" s="38" t="s">
        <v>37</v>
      </c>
      <c r="F59" s="57" t="s">
        <v>15</v>
      </c>
      <c r="G59" s="56" t="n">
        <v>141</v>
      </c>
      <c r="H59" s="57" t="n">
        <v>0.031</v>
      </c>
      <c r="I59" s="57" t="n">
        <v>4.332</v>
      </c>
      <c r="J59" s="13"/>
    </row>
    <row r="60" ht="22.5" customHeight="1">
      <c r="A60" s="12" t="n">
        <f>WEEKNUM(B60,2)</f>
        <v>42</v>
      </c>
      <c r="B60" s="55" t="n">
        <v>46309</v>
      </c>
      <c r="C60" s="38" t="n">
        <v>91565947</v>
      </c>
      <c r="D60" s="64" t="s">
        <v>30</v>
      </c>
      <c r="E60" s="38" t="s">
        <v>40</v>
      </c>
      <c r="F60" s="57" t="s">
        <v>15</v>
      </c>
      <c r="G60" s="56" t="n">
        <v>1000</v>
      </c>
      <c r="H60" s="57" t="n">
        <v>0.02</v>
      </c>
      <c r="I60" s="57" t="n">
        <v>20</v>
      </c>
      <c r="J60" s="13"/>
    </row>
    <row r="61" ht="22.5" customHeight="1">
      <c r="A61" s="12" t="n">
        <f>WEEKNUM(B61,2)</f>
        <v>42</v>
      </c>
      <c r="B61" s="55" t="n">
        <v>46309</v>
      </c>
      <c r="C61" s="38" t="n">
        <v>12807775</v>
      </c>
      <c r="D61" s="64" t="s">
        <v>38</v>
      </c>
      <c r="E61" s="38" t="s">
        <v>14</v>
      </c>
      <c r="F61" s="12" t="s">
        <v>34</v>
      </c>
      <c r="G61" s="56" t="n">
        <v>40</v>
      </c>
      <c r="H61" s="57" t="n">
        <v>0.3405</v>
      </c>
      <c r="I61" s="57" t="n">
        <v>13.62</v>
      </c>
      <c r="J61" s="13"/>
    </row>
    <row r="62" ht="22.5" customHeight="1">
      <c r="A62" s="12" t="n">
        <f>WEEKNUM(B62,2)</f>
        <v>42</v>
      </c>
      <c r="B62" s="55" t="n">
        <v>46309</v>
      </c>
      <c r="C62" s="38" t="n">
        <v>12808718</v>
      </c>
      <c r="D62" s="64" t="s">
        <v>36</v>
      </c>
      <c r="E62" s="38" t="s">
        <v>14</v>
      </c>
      <c r="F62" s="12" t="s">
        <v>34</v>
      </c>
      <c r="G62" s="56" t="n">
        <v>42</v>
      </c>
      <c r="H62" s="57" t="n">
        <v>0.32</v>
      </c>
      <c r="I62" s="57" t="n">
        <v>13.38</v>
      </c>
      <c r="J62" s="13"/>
    </row>
    <row r="63" ht="22.5" customHeight="1">
      <c r="A63" s="12" t="n">
        <f>WEEKNUM(B63,2)</f>
        <v>42</v>
      </c>
      <c r="B63" s="55" t="n">
        <v>46309</v>
      </c>
      <c r="C63" s="38" t="n">
        <v>91574951</v>
      </c>
      <c r="D63" s="64" t="s">
        <v>30</v>
      </c>
      <c r="E63" s="38" t="s">
        <v>40</v>
      </c>
      <c r="F63" s="12" t="s">
        <v>34</v>
      </c>
      <c r="G63" s="56" t="n">
        <v>0</v>
      </c>
      <c r="H63" s="57" t="n">
        <v>0</v>
      </c>
      <c r="I63" s="57" t="n">
        <v>0</v>
      </c>
      <c r="J63" s="13"/>
    </row>
    <row r="64" ht="22.5" customHeight="1">
      <c r="A64" s="12" t="n">
        <f>WEEKNUM(B64,2)</f>
        <v>42</v>
      </c>
      <c r="B64" s="55" t="n">
        <v>46309</v>
      </c>
      <c r="C64" s="38" t="n">
        <v>91574964</v>
      </c>
      <c r="D64" s="64" t="s">
        <v>30</v>
      </c>
      <c r="E64" s="38" t="s">
        <v>37</v>
      </c>
      <c r="F64" s="12" t="s">
        <v>34</v>
      </c>
      <c r="G64" s="56" t="n">
        <v>0</v>
      </c>
      <c r="H64" s="57" t="n">
        <v>0</v>
      </c>
      <c r="I64" s="57" t="n">
        <v>0</v>
      </c>
      <c r="J64" s="13"/>
    </row>
    <row r="65" ht="22.5" customHeight="1">
      <c r="A65" s="12" t="n">
        <f>WEEKNUM(B65,2)</f>
        <v>42</v>
      </c>
      <c r="B65" s="55" t="n">
        <v>46309</v>
      </c>
      <c r="C65" s="38" t="n">
        <v>13220287</v>
      </c>
      <c r="D65" s="64" t="s">
        <v>38</v>
      </c>
      <c r="E65" s="38" t="s">
        <v>14</v>
      </c>
      <c r="F65" s="12" t="s">
        <v>34</v>
      </c>
      <c r="G65" s="56" t="n">
        <v>2</v>
      </c>
      <c r="H65" s="57" t="n">
        <v>0.5</v>
      </c>
      <c r="I65" s="57" t="n">
        <v>1.015000048</v>
      </c>
      <c r="J65" s="13"/>
    </row>
    <row r="66" ht="22.5" customHeight="1">
      <c r="A66" s="12" t="n">
        <f>WEEKNUM(B66,2)</f>
        <v>42</v>
      </c>
      <c r="B66" s="55" t="n">
        <v>46309</v>
      </c>
      <c r="C66" s="38" t="n">
        <v>10815258</v>
      </c>
      <c r="D66" s="64" t="s">
        <v>42</v>
      </c>
      <c r="E66" s="38" t="s">
        <v>14</v>
      </c>
      <c r="F66" s="12" t="s">
        <v>15</v>
      </c>
      <c r="G66" s="56" t="n">
        <v>0</v>
      </c>
      <c r="H66" s="57" t="n">
        <v>0</v>
      </c>
      <c r="I66" s="57" t="n">
        <v>0</v>
      </c>
      <c r="J66" s="69"/>
    </row>
    <row r="67" ht="22.5" customHeight="1">
      <c r="A67" s="12" t="n">
        <f>WEEKNUM(B67,2)</f>
        <v>42</v>
      </c>
      <c r="B67" s="55" t="n">
        <v>46309</v>
      </c>
      <c r="C67" s="38" t="n">
        <v>13219444</v>
      </c>
      <c r="D67" s="64" t="s">
        <v>41</v>
      </c>
      <c r="E67" s="38" t="s">
        <v>14</v>
      </c>
      <c r="F67" s="12" t="s">
        <v>34</v>
      </c>
      <c r="G67" s="56" t="n">
        <v>0</v>
      </c>
      <c r="H67" s="57" t="n">
        <v>0</v>
      </c>
      <c r="I67" s="57" t="n">
        <v>2.05</v>
      </c>
      <c r="J67" s="69"/>
    </row>
    <row r="68" ht="22.5" customHeight="1">
      <c r="A68" s="12" t="n">
        <f>WEEKNUM(B68,2)</f>
        <v>42</v>
      </c>
      <c r="B68" s="55" t="n">
        <v>46309</v>
      </c>
      <c r="C68" s="38" t="n">
        <v>5464039</v>
      </c>
      <c r="D68" s="64" t="s">
        <v>30</v>
      </c>
      <c r="E68" s="38" t="s">
        <v>43</v>
      </c>
      <c r="F68" s="12" t="s">
        <v>15</v>
      </c>
      <c r="G68" s="56" t="n">
        <v>611</v>
      </c>
      <c r="H68" s="57" t="n">
        <v>0.298</v>
      </c>
      <c r="I68" s="57" t="n">
        <v>182.05</v>
      </c>
      <c r="J68" s="13"/>
    </row>
    <row r="69" ht="22.5" customHeight="1">
      <c r="A69" s="12" t="n">
        <f>WEEKNUM(B69,2)</f>
        <v>42</v>
      </c>
      <c r="B69" s="55" t="n">
        <v>46309</v>
      </c>
      <c r="C69" s="38" t="n">
        <v>8057746</v>
      </c>
      <c r="D69" s="64" t="s">
        <v>30</v>
      </c>
      <c r="E69" s="38" t="s">
        <v>43</v>
      </c>
      <c r="F69" s="45" t="s">
        <v>15</v>
      </c>
      <c r="G69" s="61" t="n">
        <v>0</v>
      </c>
      <c r="H69" s="62" t="n">
        <v>0</v>
      </c>
      <c r="I69" s="62" t="n">
        <v>0</v>
      </c>
      <c r="J69" s="13"/>
    </row>
    <row r="70" ht="22.5" customHeight="1">
      <c r="A70" s="12" t="n">
        <f>WEEKNUM(B70,2)</f>
        <v>42</v>
      </c>
      <c r="B70" s="55" t="n">
        <v>46309</v>
      </c>
      <c r="C70" s="38" t="n">
        <v>8670368</v>
      </c>
      <c r="D70" s="63" t="s">
        <v>16</v>
      </c>
      <c r="E70" s="38" t="s">
        <v>11</v>
      </c>
      <c r="F70" s="12" t="s">
        <v>29</v>
      </c>
      <c r="G70" s="56" t="n">
        <v>31</v>
      </c>
      <c r="H70" s="57" t="n">
        <v>0.19</v>
      </c>
      <c r="I70" s="57" t="n">
        <v>5.79</v>
      </c>
      <c r="J70" s="65" t="n">
        <v>0</v>
      </c>
    </row>
    <row r="71" ht="22.5" customHeight="1">
      <c r="A71" s="12" t="n">
        <f>WEEKNUM(B71,2)</f>
        <v>42</v>
      </c>
      <c r="B71" s="55" t="n">
        <v>46309</v>
      </c>
      <c r="C71" s="38" t="n">
        <v>10514860</v>
      </c>
      <c r="D71" s="64" t="s">
        <v>41</v>
      </c>
      <c r="E71" s="38" t="s">
        <v>14</v>
      </c>
      <c r="F71" s="12" t="s">
        <v>15</v>
      </c>
      <c r="G71" s="56" t="n">
        <v>69</v>
      </c>
      <c r="H71" s="57" t="n">
        <v>0.75</v>
      </c>
      <c r="I71" s="57" t="n">
        <v>51.75</v>
      </c>
      <c r="J71" s="13"/>
    </row>
    <row r="72" ht="22.5" customHeight="1">
      <c r="A72" s="12" t="n">
        <f>WEEKNUM(B72,2)</f>
        <v>42</v>
      </c>
      <c r="B72" s="55" t="n">
        <v>46309</v>
      </c>
      <c r="C72" s="38" t="n">
        <v>91532857</v>
      </c>
      <c r="D72" s="64" t="s">
        <v>44</v>
      </c>
      <c r="E72" s="38" t="s">
        <v>14</v>
      </c>
      <c r="F72" s="12" t="s">
        <v>12</v>
      </c>
      <c r="G72" s="56" t="n">
        <v>29</v>
      </c>
      <c r="H72" s="57" t="n">
        <v>0.143</v>
      </c>
      <c r="I72" s="57" t="n">
        <v>4.1541</v>
      </c>
      <c r="J72" s="13"/>
    </row>
    <row r="73" ht="22.5" customHeight="1">
      <c r="A73" s="12" t="n">
        <f>WEEKNUM(B73,2)</f>
        <v>42</v>
      </c>
      <c r="B73" s="55" t="n">
        <v>46309</v>
      </c>
      <c r="C73" s="38" t="n">
        <v>91545519</v>
      </c>
      <c r="D73" s="64" t="s">
        <v>45</v>
      </c>
      <c r="E73" s="38" t="s">
        <v>43</v>
      </c>
      <c r="F73" s="12" t="s">
        <v>15</v>
      </c>
      <c r="G73" s="56" t="n">
        <v>75</v>
      </c>
      <c r="H73" s="57" t="n">
        <v>0.151</v>
      </c>
      <c r="I73" s="57" t="n">
        <v>11.35</v>
      </c>
      <c r="J73" s="13"/>
    </row>
    <row r="74" ht="22.5" customHeight="1">
      <c r="A74" s="12" t="n">
        <f>WEEKNUM(B74,2)</f>
        <v>42</v>
      </c>
      <c r="B74" s="55" t="n">
        <v>46309</v>
      </c>
      <c r="C74" s="38" t="n">
        <v>91551388</v>
      </c>
      <c r="D74" s="64" t="s">
        <v>46</v>
      </c>
      <c r="E74" s="38" t="s">
        <v>47</v>
      </c>
      <c r="F74" s="12" t="s">
        <v>12</v>
      </c>
      <c r="G74" s="56" t="n">
        <v>25</v>
      </c>
      <c r="H74" s="57" t="n">
        <v>0.826</v>
      </c>
      <c r="I74" s="57" t="n">
        <v>20.651</v>
      </c>
      <c r="J74" s="13"/>
    </row>
    <row r="75" ht="22.5" customHeight="1">
      <c r="A75" s="12" t="n">
        <f>WEEKNUM(B75,2)</f>
        <v>42</v>
      </c>
      <c r="B75" s="55" t="n">
        <v>46309</v>
      </c>
      <c r="C75" s="38" t="n">
        <v>91565948</v>
      </c>
      <c r="D75" s="64" t="s">
        <v>44</v>
      </c>
      <c r="E75" s="38" t="s">
        <v>14</v>
      </c>
      <c r="F75" s="12" t="s">
        <v>12</v>
      </c>
      <c r="G75" s="56" t="n">
        <v>3</v>
      </c>
      <c r="H75" s="57" t="n">
        <v>0.245</v>
      </c>
      <c r="I75" s="57" t="n">
        <v>0.7346</v>
      </c>
      <c r="J75" s="13"/>
    </row>
    <row r="76" ht="22.5" customHeight="1">
      <c r="A76" s="12" t="n">
        <f>WEEKNUM(B76,2)</f>
        <v>42</v>
      </c>
      <c r="B76" s="55" t="n">
        <v>46309</v>
      </c>
      <c r="C76" s="38" t="n">
        <v>91550293</v>
      </c>
      <c r="D76" s="64" t="s">
        <v>48</v>
      </c>
      <c r="E76" s="38" t="s">
        <v>35</v>
      </c>
      <c r="F76" s="12" t="s">
        <v>15</v>
      </c>
      <c r="G76" s="56" t="n">
        <v>11</v>
      </c>
      <c r="H76" s="57" t="n">
        <v>0.35</v>
      </c>
      <c r="I76" s="57" t="n">
        <v>3.85</v>
      </c>
      <c r="J76" s="13"/>
    </row>
    <row r="77" ht="22.5" customHeight="1">
      <c r="A77" s="12" t="n">
        <f>WEEKNUM(B77,2)</f>
        <v>42</v>
      </c>
      <c r="B77" s="55" t="n">
        <v>46309</v>
      </c>
      <c r="C77" s="38" t="n">
        <v>91557347</v>
      </c>
      <c r="D77" s="64" t="s">
        <v>49</v>
      </c>
      <c r="E77" s="38" t="s">
        <v>14</v>
      </c>
      <c r="F77" s="12" t="s">
        <v>15</v>
      </c>
      <c r="G77" s="56" t="n">
        <v>50</v>
      </c>
      <c r="H77" s="57" t="n">
        <v>0.8</v>
      </c>
      <c r="I77" s="57" t="n">
        <v>40</v>
      </c>
      <c r="J77" s="13"/>
    </row>
    <row r="78" ht="22.5" customHeight="1">
      <c r="A78" s="12" t="n">
        <f>WEEKNUM(B78,2)</f>
        <v>42</v>
      </c>
      <c r="B78" s="55" t="n">
        <v>46309</v>
      </c>
      <c r="C78" s="38" t="n">
        <v>91564896</v>
      </c>
      <c r="D78" s="64" t="s">
        <v>50</v>
      </c>
      <c r="E78" s="38" t="s">
        <v>14</v>
      </c>
      <c r="F78" s="12" t="s">
        <v>15</v>
      </c>
      <c r="G78" s="56" t="n">
        <v>39</v>
      </c>
      <c r="H78" s="57" t="n">
        <v>0.4</v>
      </c>
      <c r="I78" s="57" t="n">
        <v>15.6</v>
      </c>
      <c r="J78" s="13"/>
    </row>
    <row r="79" ht="22.5" customHeight="1">
      <c r="A79" s="12" t="n">
        <f>WEEKNUM(B79,2)</f>
        <v>42</v>
      </c>
      <c r="B79" s="55" t="n">
        <v>46309</v>
      </c>
      <c r="C79" s="38" t="n">
        <v>12306671</v>
      </c>
      <c r="D79" s="64" t="s">
        <v>51</v>
      </c>
      <c r="E79" s="38" t="s">
        <v>52</v>
      </c>
      <c r="F79" s="12" t="s">
        <v>21</v>
      </c>
      <c r="G79" s="56" t="n">
        <v>5</v>
      </c>
      <c r="H79" s="57" t="n">
        <v>0.22</v>
      </c>
      <c r="I79" s="57" t="n">
        <v>1.1</v>
      </c>
      <c r="J79" s="13"/>
    </row>
    <row r="80" ht="22.5" customHeight="1">
      <c r="A80" s="12" t="n">
        <f>WEEKNUM(B80,2)</f>
        <v>42</v>
      </c>
      <c r="B80" s="55" t="n">
        <v>46309</v>
      </c>
      <c r="C80" s="38" t="n">
        <v>91567363</v>
      </c>
      <c r="D80" s="64" t="s">
        <v>53</v>
      </c>
      <c r="E80" s="38" t="s">
        <v>14</v>
      </c>
      <c r="F80" s="12" t="s">
        <v>15</v>
      </c>
      <c r="G80" s="56" t="n">
        <v>194</v>
      </c>
      <c r="H80" s="57" t="n">
        <v>0.25</v>
      </c>
      <c r="I80" s="57" t="n">
        <v>48.5</v>
      </c>
      <c r="J80" s="13"/>
    </row>
    <row r="81" ht="22.5" customHeight="1">
      <c r="A81" s="12" t="n">
        <f>WEEKNUM(B81,2)</f>
        <v>42</v>
      </c>
      <c r="B81" s="55" t="n">
        <v>46309</v>
      </c>
      <c r="C81" s="38" t="n">
        <v>91567806</v>
      </c>
      <c r="D81" s="64" t="s">
        <v>53</v>
      </c>
      <c r="E81" s="38" t="s">
        <v>54</v>
      </c>
      <c r="F81" s="12" t="s">
        <v>15</v>
      </c>
      <c r="G81" s="56" t="n">
        <v>112</v>
      </c>
      <c r="H81" s="57" t="n">
        <v>0.15</v>
      </c>
      <c r="I81" s="57" t="n">
        <v>16.8</v>
      </c>
      <c r="J81" s="13"/>
    </row>
    <row r="82" ht="22.5" customHeight="1">
      <c r="A82" s="12" t="n">
        <f>WEEKNUM(B82,2)</f>
        <v>42</v>
      </c>
      <c r="B82" s="55" t="n">
        <v>46309</v>
      </c>
      <c r="C82" s="38" t="n">
        <v>5365721</v>
      </c>
      <c r="D82" s="64" t="s">
        <v>55</v>
      </c>
      <c r="E82" s="38" t="s">
        <v>54</v>
      </c>
      <c r="F82" s="12" t="s">
        <v>15</v>
      </c>
      <c r="G82" s="56" t="n">
        <v>100</v>
      </c>
      <c r="H82" s="57" t="n">
        <v>0.5</v>
      </c>
      <c r="I82" s="57" t="n">
        <v>50</v>
      </c>
      <c r="J82" s="13"/>
    </row>
    <row r="83" ht="22.5" customHeight="1">
      <c r="A83" s="12" t="n">
        <f>WEEKNUM(B83,2)</f>
        <v>42</v>
      </c>
      <c r="B83" s="55" t="n">
        <v>46309</v>
      </c>
      <c r="C83" s="38" t="n">
        <v>91568575</v>
      </c>
      <c r="D83" s="64" t="s">
        <v>56</v>
      </c>
      <c r="E83" s="38" t="s">
        <v>14</v>
      </c>
      <c r="F83" s="12" t="s">
        <v>15</v>
      </c>
      <c r="G83" s="56" t="n">
        <v>0</v>
      </c>
      <c r="H83" s="57" t="n">
        <v>0</v>
      </c>
      <c r="I83" s="57" t="n">
        <v>0</v>
      </c>
      <c r="J83" s="13"/>
    </row>
    <row r="84" ht="22.5" customHeight="1">
      <c r="A84" s="12" t="n">
        <f>WEEKNUM(B84,2)</f>
        <v>42</v>
      </c>
      <c r="B84" s="55" t="n">
        <v>46309</v>
      </c>
      <c r="C84" s="38" t="n">
        <v>12811904</v>
      </c>
      <c r="D84" s="64" t="s">
        <v>51</v>
      </c>
      <c r="E84" s="38" t="s">
        <v>52</v>
      </c>
      <c r="F84" s="12" t="s">
        <v>34</v>
      </c>
      <c r="G84" s="56" t="n">
        <v>1</v>
      </c>
      <c r="H84" s="57" t="n">
        <v>4.25</v>
      </c>
      <c r="I84" s="57" t="n">
        <v>4.25</v>
      </c>
      <c r="J84" s="13"/>
    </row>
    <row r="85" ht="22.5" customHeight="1">
      <c r="A85" s="12" t="n">
        <f>WEEKNUM(B85,2)</f>
        <v>42</v>
      </c>
      <c r="B85" s="55" t="n">
        <v>46309</v>
      </c>
      <c r="C85" s="38" t="n">
        <v>91557160</v>
      </c>
      <c r="D85" s="64" t="s">
        <v>57</v>
      </c>
      <c r="E85" s="38" t="s">
        <v>11</v>
      </c>
      <c r="F85" s="12" t="s">
        <v>15</v>
      </c>
      <c r="G85" s="56" t="n">
        <v>2</v>
      </c>
      <c r="H85" s="57" t="n">
        <v>0.25</v>
      </c>
      <c r="I85" s="57" t="n">
        <v>0.5</v>
      </c>
      <c r="J85" s="13"/>
    </row>
    <row r="86" ht="22.5" customHeight="1">
      <c r="A86" s="12" t="n">
        <f>WEEKNUM(B86,2)</f>
        <v>42</v>
      </c>
      <c r="B86" s="55" t="n">
        <v>46309</v>
      </c>
      <c r="C86" s="38" t="n">
        <v>12810820</v>
      </c>
      <c r="D86" s="64" t="s">
        <v>58</v>
      </c>
      <c r="E86" s="38" t="s">
        <v>14</v>
      </c>
      <c r="F86" s="12" t="s">
        <v>34</v>
      </c>
      <c r="G86" s="56" t="n">
        <v>0</v>
      </c>
      <c r="H86" s="57" t="n">
        <v>0</v>
      </c>
      <c r="I86" s="57" t="n">
        <v>0</v>
      </c>
      <c r="J86" s="13"/>
    </row>
    <row r="87" ht="22.5" customHeight="1">
      <c r="A87" s="12" t="n">
        <f>WEEKNUM(B87,2)</f>
        <v>42</v>
      </c>
      <c r="B87" s="55" t="n">
        <v>46309</v>
      </c>
      <c r="C87" s="38" t="n">
        <v>12814983</v>
      </c>
      <c r="D87" s="64" t="s">
        <v>10</v>
      </c>
      <c r="E87" s="38" t="s">
        <v>54</v>
      </c>
      <c r="F87" s="12" t="s">
        <v>34</v>
      </c>
      <c r="G87" s="56" t="n">
        <v>2</v>
      </c>
      <c r="H87" s="57" t="n">
        <v>0.45</v>
      </c>
      <c r="I87" s="57" t="n">
        <v>0.89</v>
      </c>
      <c r="J87" s="13"/>
    </row>
    <row r="88" ht="22.5" customHeight="1">
      <c r="A88" s="12" t="n">
        <f>WEEKNUM(B88,2)</f>
        <v>42</v>
      </c>
      <c r="B88" s="55" t="n">
        <v>46309</v>
      </c>
      <c r="C88" s="38" t="n">
        <v>91574956</v>
      </c>
      <c r="D88" s="64" t="s">
        <v>50</v>
      </c>
      <c r="E88" s="38" t="s">
        <v>14</v>
      </c>
      <c r="F88" s="12" t="s">
        <v>34</v>
      </c>
      <c r="G88" s="56" t="n">
        <v>4</v>
      </c>
      <c r="H88" s="57" t="n">
        <v>0.16</v>
      </c>
      <c r="I88" s="57" t="n">
        <v>0.66</v>
      </c>
      <c r="J88" s="13"/>
    </row>
    <row r="89" ht="22.5" customHeight="1">
      <c r="A89" s="12" t="n">
        <f>WEEKNUM(B89,2)</f>
        <v>42</v>
      </c>
      <c r="B89" s="55" t="n">
        <v>46309</v>
      </c>
      <c r="C89" s="38" t="n">
        <v>91574957</v>
      </c>
      <c r="D89" s="64" t="s">
        <v>53</v>
      </c>
      <c r="E89" s="38" t="s">
        <v>14</v>
      </c>
      <c r="F89" s="12" t="s">
        <v>34</v>
      </c>
      <c r="G89" s="56" t="n">
        <v>2</v>
      </c>
      <c r="H89" s="57" t="n">
        <v>1.05</v>
      </c>
      <c r="I89" s="57" t="n">
        <v>2.1</v>
      </c>
      <c r="J89" s="13"/>
    </row>
    <row r="90" ht="22.5" customHeight="1">
      <c r="A90" s="12" t="n">
        <f>WEEKNUM(B90,2)</f>
        <v>42</v>
      </c>
      <c r="B90" s="55" t="n">
        <v>46309</v>
      </c>
      <c r="C90" s="38" t="n">
        <v>91574959</v>
      </c>
      <c r="D90" s="64" t="s">
        <v>53</v>
      </c>
      <c r="E90" s="38" t="s">
        <v>54</v>
      </c>
      <c r="F90" s="12" t="s">
        <v>34</v>
      </c>
      <c r="G90" s="56" t="n">
        <v>0</v>
      </c>
      <c r="H90" s="57" t="n">
        <v>0</v>
      </c>
      <c r="I90" s="57" t="n">
        <v>0.23</v>
      </c>
      <c r="J90" s="13"/>
    </row>
    <row r="91" ht="22.5" customHeight="1">
      <c r="A91" s="12" t="n">
        <f>WEEKNUM(B91,2)</f>
        <v>42</v>
      </c>
      <c r="B91" s="55" t="n">
        <v>46309</v>
      </c>
      <c r="C91" s="38" t="n">
        <v>91574961</v>
      </c>
      <c r="D91" s="64" t="s">
        <v>48</v>
      </c>
      <c r="E91" s="38" t="s">
        <v>35</v>
      </c>
      <c r="F91" s="12" t="s">
        <v>34</v>
      </c>
      <c r="G91" s="56" t="n">
        <v>0</v>
      </c>
      <c r="H91" s="57" t="n">
        <v>0</v>
      </c>
      <c r="I91" s="57" t="n">
        <v>0.37</v>
      </c>
      <c r="J91" s="13"/>
    </row>
    <row r="92" ht="22.5" customHeight="1">
      <c r="A92" s="12" t="n">
        <f>WEEKNUM(B92,2)</f>
        <v>42</v>
      </c>
      <c r="B92" s="55" t="n">
        <v>46309</v>
      </c>
      <c r="C92" s="38" t="n">
        <v>91574966</v>
      </c>
      <c r="D92" s="64" t="s">
        <v>49</v>
      </c>
      <c r="E92" s="38" t="s">
        <v>14</v>
      </c>
      <c r="F92" s="12" t="s">
        <v>34</v>
      </c>
      <c r="G92" s="56" t="n">
        <v>0</v>
      </c>
      <c r="H92" s="57" t="n">
        <v>0</v>
      </c>
      <c r="I92" s="57" t="n">
        <v>0.22</v>
      </c>
      <c r="J92" s="13"/>
    </row>
    <row r="93" ht="22.5" customHeight="1">
      <c r="A93" s="12" t="n">
        <f>WEEKNUM(B93,2)</f>
        <v>42</v>
      </c>
      <c r="B93" s="55" t="n">
        <v>46309</v>
      </c>
      <c r="C93" s="38" t="n">
        <v>6724852</v>
      </c>
      <c r="D93" s="64" t="s">
        <v>10</v>
      </c>
      <c r="E93" s="38" t="s">
        <v>14</v>
      </c>
      <c r="F93" s="12" t="s">
        <v>26</v>
      </c>
      <c r="G93" s="56" t="n">
        <v>96</v>
      </c>
      <c r="H93" s="57" t="n">
        <v>0.4</v>
      </c>
      <c r="I93" s="57" t="n">
        <v>38.05</v>
      </c>
      <c r="J93" s="13"/>
    </row>
    <row r="94" ht="22.5" customHeight="1">
      <c r="A94" s="12" t="n">
        <f>WEEKNUM(B94,2)</f>
        <v>42</v>
      </c>
      <c r="B94" s="55" t="n">
        <v>46309</v>
      </c>
      <c r="C94" s="38" t="n">
        <v>91578028</v>
      </c>
      <c r="D94" s="64" t="s">
        <v>59</v>
      </c>
      <c r="E94" s="38" t="s">
        <v>37</v>
      </c>
      <c r="F94" s="12" t="s">
        <v>15</v>
      </c>
      <c r="G94" s="56" t="n">
        <v>83</v>
      </c>
      <c r="H94" s="57" t="n">
        <v>0.2</v>
      </c>
      <c r="I94" s="57" t="n">
        <v>16.6</v>
      </c>
      <c r="J94" s="13"/>
    </row>
    <row r="95" ht="22.5" customHeight="1">
      <c r="A95" s="12" t="n">
        <f>WEEKNUM(B95,2)</f>
        <v>42</v>
      </c>
      <c r="B95" s="55" t="n">
        <v>46309</v>
      </c>
      <c r="C95" s="38" t="n">
        <v>91578027</v>
      </c>
      <c r="D95" s="64" t="s">
        <v>60</v>
      </c>
      <c r="E95" s="38" t="s">
        <v>61</v>
      </c>
      <c r="F95" s="12" t="s">
        <v>15</v>
      </c>
      <c r="G95" s="56" t="n">
        <v>4</v>
      </c>
      <c r="H95" s="57" t="n">
        <v>0.25</v>
      </c>
      <c r="I95" s="57" t="n">
        <v>1</v>
      </c>
      <c r="J95" s="13"/>
    </row>
    <row r="96" ht="22.5" customHeight="1">
      <c r="A96" s="12" t="n">
        <f>WEEKNUM(B96,2)</f>
        <v>42</v>
      </c>
      <c r="B96" s="55" t="n">
        <v>46309</v>
      </c>
      <c r="C96" s="38" t="n">
        <v>91578025</v>
      </c>
      <c r="D96" s="64" t="s">
        <v>62</v>
      </c>
      <c r="E96" s="38" t="s">
        <v>14</v>
      </c>
      <c r="F96" s="12" t="s">
        <v>15</v>
      </c>
      <c r="G96" s="56" t="n">
        <v>0</v>
      </c>
      <c r="H96" s="57" t="n">
        <v>0</v>
      </c>
      <c r="I96" s="57" t="n">
        <v>0</v>
      </c>
      <c r="J96" s="13"/>
    </row>
    <row r="97" ht="22.5" customHeight="1">
      <c r="A97" s="12" t="n">
        <f>WEEKNUM(B97,2)</f>
        <v>42</v>
      </c>
      <c r="B97" s="55" t="n">
        <v>46309</v>
      </c>
      <c r="C97" s="38" t="n">
        <v>91578026</v>
      </c>
      <c r="D97" s="64" t="s">
        <v>27</v>
      </c>
      <c r="E97" s="38" t="s">
        <v>14</v>
      </c>
      <c r="F97" s="12" t="s">
        <v>15</v>
      </c>
      <c r="G97" s="56" t="n">
        <v>22</v>
      </c>
      <c r="H97" s="57" t="n">
        <v>0.25</v>
      </c>
      <c r="I97" s="57" t="n">
        <v>5.5</v>
      </c>
      <c r="J97" s="13"/>
    </row>
    <row r="98" ht="22.5" customHeight="1">
      <c r="A98" s="12" t="n">
        <f>WEEKNUM(B98,2)</f>
        <v>42</v>
      </c>
      <c r="B98" s="55" t="n">
        <v>46309</v>
      </c>
      <c r="C98" s="38" t="n">
        <v>91574124</v>
      </c>
      <c r="D98" s="64" t="s">
        <v>45</v>
      </c>
      <c r="E98" s="38" t="s">
        <v>43</v>
      </c>
      <c r="F98" s="12" t="s">
        <v>34</v>
      </c>
      <c r="G98" s="56" t="n">
        <v>0</v>
      </c>
      <c r="H98" s="57" t="n">
        <v>0</v>
      </c>
      <c r="I98" s="57" t="n">
        <v>0</v>
      </c>
      <c r="J98" s="13"/>
    </row>
    <row r="99" ht="22.5" customHeight="1">
      <c r="A99" s="12" t="n">
        <f>WEEKNUM(B99,2)</f>
        <v>42</v>
      </c>
      <c r="B99" s="55" t="n">
        <v>46309</v>
      </c>
      <c r="C99" s="38" t="n">
        <v>91577952</v>
      </c>
      <c r="D99" s="64" t="s">
        <v>63</v>
      </c>
      <c r="E99" s="38" t="s">
        <v>11</v>
      </c>
      <c r="F99" s="12" t="s">
        <v>34</v>
      </c>
      <c r="G99" s="56" t="n">
        <v>0</v>
      </c>
      <c r="H99" s="57" t="n">
        <v>0</v>
      </c>
      <c r="I99" s="57" t="n">
        <v>0.07</v>
      </c>
      <c r="J99" s="13"/>
    </row>
    <row r="100" ht="22.5" customHeight="1">
      <c r="A100" s="12" t="n">
        <f>WEEKNUM(B100,2)</f>
        <v>42</v>
      </c>
      <c r="B100" s="55" t="n">
        <v>46309</v>
      </c>
      <c r="C100" s="38" t="n">
        <v>91577950</v>
      </c>
      <c r="D100" s="64" t="s">
        <v>63</v>
      </c>
      <c r="E100" s="38" t="s">
        <v>14</v>
      </c>
      <c r="F100" s="12" t="s">
        <v>34</v>
      </c>
      <c r="G100" s="56" t="n">
        <v>0</v>
      </c>
      <c r="H100" s="57" t="n">
        <v>0</v>
      </c>
      <c r="I100" s="57" t="n">
        <v>0.4</v>
      </c>
      <c r="J100" s="13"/>
    </row>
    <row r="101" ht="22.5" customHeight="1">
      <c r="A101" s="12" t="n">
        <f>WEEKNUM(B101,2)</f>
        <v>42</v>
      </c>
      <c r="B101" s="55" t="n">
        <v>46309</v>
      </c>
      <c r="C101" s="38" t="n">
        <v>91580166</v>
      </c>
      <c r="D101" s="64" t="s">
        <v>63</v>
      </c>
      <c r="E101" s="38" t="s">
        <v>11</v>
      </c>
      <c r="F101" s="12" t="s">
        <v>12</v>
      </c>
      <c r="G101" s="56" t="n">
        <v>0</v>
      </c>
      <c r="H101" s="57" t="n">
        <v>0</v>
      </c>
      <c r="I101" s="57" t="n">
        <v>0.0547</v>
      </c>
      <c r="J101" s="13"/>
    </row>
    <row r="102" ht="22.5" customHeight="1">
      <c r="A102" s="12" t="n">
        <f>WEEKNUM(B102,2)</f>
        <v>42</v>
      </c>
      <c r="B102" s="55" t="n">
        <v>46309</v>
      </c>
      <c r="C102" s="38" t="n">
        <v>91580167</v>
      </c>
      <c r="D102" s="64" t="s">
        <v>63</v>
      </c>
      <c r="E102" s="38" t="s">
        <v>40</v>
      </c>
      <c r="F102" s="12" t="s">
        <v>12</v>
      </c>
      <c r="G102" s="56" t="n">
        <v>0</v>
      </c>
      <c r="H102" s="57" t="n">
        <v>0</v>
      </c>
      <c r="I102" s="57" t="n">
        <v>0</v>
      </c>
      <c r="J102" s="13"/>
    </row>
    <row r="103" ht="22.5" customHeight="1">
      <c r="A103" s="12" t="n">
        <f>WEEKNUM(B103,2)</f>
        <v>42</v>
      </c>
      <c r="B103" s="55" t="n">
        <v>46309</v>
      </c>
      <c r="C103" s="38" t="n">
        <v>5556054</v>
      </c>
      <c r="D103" s="64" t="s">
        <v>64</v>
      </c>
      <c r="E103" s="38" t="s">
        <v>37</v>
      </c>
      <c r="F103" s="12" t="s">
        <v>15</v>
      </c>
      <c r="G103" s="59" t="n">
        <v>0</v>
      </c>
      <c r="H103" s="57" t="n">
        <v>0</v>
      </c>
      <c r="I103" s="57" t="n">
        <v>0</v>
      </c>
      <c r="J103" s="13"/>
    </row>
    <row r="104" ht="22.5" customHeight="1">
      <c r="A104" s="12" t="n">
        <f>WEEKNUM(B104,2)</f>
        <v>42</v>
      </c>
      <c r="B104" s="55" t="n">
        <v>46309</v>
      </c>
      <c r="C104" s="38" t="n">
        <v>8628042</v>
      </c>
      <c r="D104" s="64" t="s">
        <v>27</v>
      </c>
      <c r="E104" s="38" t="s">
        <v>14</v>
      </c>
      <c r="F104" s="12" t="s">
        <v>26</v>
      </c>
      <c r="G104" s="12" t="n">
        <v>382</v>
      </c>
      <c r="H104" s="57" t="n">
        <v>0.46</v>
      </c>
      <c r="I104" s="57" t="n">
        <v>175.7</v>
      </c>
      <c r="J104" s="13"/>
    </row>
    <row r="105" ht="22.5" customHeight="1">
      <c r="A105" s="12" t="n">
        <f>WEEKNUM(B105,2)</f>
        <v>42</v>
      </c>
      <c r="B105" s="55" t="n">
        <v>46309</v>
      </c>
      <c r="C105" s="38" t="n">
        <v>9297014</v>
      </c>
      <c r="D105" s="64" t="s">
        <v>13</v>
      </c>
      <c r="E105" s="38" t="s">
        <v>14</v>
      </c>
      <c r="F105" s="12" t="s">
        <v>26</v>
      </c>
      <c r="G105" s="12" t="n">
        <v>198</v>
      </c>
      <c r="H105" s="57" t="n">
        <v>0.17</v>
      </c>
      <c r="I105" s="57" t="n">
        <v>33.95</v>
      </c>
      <c r="J105" s="13"/>
    </row>
    <row r="106" ht="22.5" customHeight="1">
      <c r="A106" s="12" t="n">
        <f>WEEKNUM(B106,2)</f>
        <v>42</v>
      </c>
      <c r="B106" s="55" t="n">
        <v>46309</v>
      </c>
      <c r="C106" s="38" t="n">
        <v>7815836</v>
      </c>
      <c r="D106" s="64" t="s">
        <v>65</v>
      </c>
      <c r="E106" s="38" t="s">
        <v>37</v>
      </c>
      <c r="F106" s="12" t="s">
        <v>15</v>
      </c>
      <c r="G106" s="59" t="n">
        <v>3557</v>
      </c>
      <c r="H106" s="57" t="n">
        <v>0.111</v>
      </c>
      <c r="I106" s="57" t="n">
        <v>395.55</v>
      </c>
      <c r="J106" s="13"/>
    </row>
    <row r="107" ht="22.5" customHeight="1">
      <c r="A107" s="12" t="n">
        <f>WEEKNUM(B107,2)</f>
        <v>42</v>
      </c>
      <c r="B107" s="55" t="n">
        <v>46309</v>
      </c>
      <c r="C107" s="38" t="n">
        <v>91467820</v>
      </c>
      <c r="D107" s="64" t="s">
        <v>66</v>
      </c>
      <c r="E107" s="38" t="s">
        <v>37</v>
      </c>
      <c r="F107" s="45" t="s">
        <v>15</v>
      </c>
      <c r="G107" s="79" t="n">
        <v>243</v>
      </c>
      <c r="H107" s="62" t="n">
        <v>0.1</v>
      </c>
      <c r="I107" s="62" t="n">
        <v>24.3</v>
      </c>
      <c r="J107" s="13"/>
    </row>
    <row r="108" ht="22.5" customHeight="1">
      <c r="A108" s="12" t="n">
        <f>WEEKNUM(B108,2)</f>
        <v>42</v>
      </c>
      <c r="B108" s="55" t="n">
        <v>46309</v>
      </c>
      <c r="C108" s="38" t="n">
        <v>91496145</v>
      </c>
      <c r="D108" s="64" t="s">
        <v>66</v>
      </c>
      <c r="E108" s="38" t="s">
        <v>67</v>
      </c>
      <c r="F108" s="12" t="s">
        <v>15</v>
      </c>
      <c r="G108" s="59" t="n">
        <v>22</v>
      </c>
      <c r="H108" s="57" t="n">
        <v>0.15</v>
      </c>
      <c r="I108" s="57" t="n">
        <v>3.3</v>
      </c>
      <c r="J108" s="13"/>
    </row>
    <row r="109" ht="22.5" customHeight="1">
      <c r="A109" s="12" t="n">
        <f>WEEKNUM(B109,2)</f>
        <v>42</v>
      </c>
      <c r="B109" s="55" t="n">
        <v>46309</v>
      </c>
      <c r="C109" s="38" t="n">
        <v>91496146</v>
      </c>
      <c r="D109" s="64" t="s">
        <v>66</v>
      </c>
      <c r="E109" s="38" t="s">
        <v>43</v>
      </c>
      <c r="F109" s="12" t="s">
        <v>15</v>
      </c>
      <c r="G109" s="59" t="n">
        <v>136</v>
      </c>
      <c r="H109" s="57" t="n">
        <v>0.14</v>
      </c>
      <c r="I109" s="57" t="n">
        <v>19.04</v>
      </c>
      <c r="J109" s="13"/>
    </row>
    <row r="110" ht="22.5" customHeight="1">
      <c r="A110" s="12" t="n">
        <f>WEEKNUM(B110,2)</f>
        <v>42</v>
      </c>
      <c r="B110" s="55" t="n">
        <v>46309</v>
      </c>
      <c r="C110" s="38" t="n">
        <v>91496147</v>
      </c>
      <c r="D110" s="64" t="s">
        <v>66</v>
      </c>
      <c r="E110" s="38" t="s">
        <v>11</v>
      </c>
      <c r="F110" s="12" t="s">
        <v>15</v>
      </c>
      <c r="G110" s="59" t="n">
        <v>150</v>
      </c>
      <c r="H110" s="57" t="n">
        <v>0.13</v>
      </c>
      <c r="I110" s="57" t="n">
        <v>19.5</v>
      </c>
      <c r="J110" s="46"/>
    </row>
    <row r="111" ht="22.5" customHeight="1">
      <c r="A111" s="12" t="n">
        <f>WEEKNUM(B111,2)</f>
        <v>42</v>
      </c>
      <c r="B111" s="55" t="n">
        <v>46309</v>
      </c>
      <c r="C111" s="38" t="n">
        <v>91496148</v>
      </c>
      <c r="D111" s="64" t="s">
        <v>66</v>
      </c>
      <c r="E111" s="38" t="s">
        <v>14</v>
      </c>
      <c r="F111" s="12" t="s">
        <v>15</v>
      </c>
      <c r="G111" s="59" t="n">
        <v>160</v>
      </c>
      <c r="H111" s="57" t="n">
        <v>0.15</v>
      </c>
      <c r="I111" s="57" t="n">
        <v>24</v>
      </c>
      <c r="J111" s="13"/>
    </row>
    <row r="112" ht="22.5" customHeight="1">
      <c r="A112" s="12" t="n">
        <f>WEEKNUM(B112,2)</f>
        <v>42</v>
      </c>
      <c r="B112" s="55" t="n">
        <v>46309</v>
      </c>
      <c r="C112" s="38" t="n">
        <v>11079953</v>
      </c>
      <c r="D112" s="64" t="s">
        <v>64</v>
      </c>
      <c r="E112" s="38" t="s">
        <v>37</v>
      </c>
      <c r="F112" s="12" t="s">
        <v>15</v>
      </c>
      <c r="G112" s="59" t="n">
        <v>0</v>
      </c>
      <c r="H112" s="57" t="n">
        <v>0</v>
      </c>
      <c r="I112" s="57" t="n">
        <v>0</v>
      </c>
      <c r="J112" s="13"/>
    </row>
    <row r="113" ht="22.5" customHeight="1">
      <c r="A113" s="12" t="n">
        <f>WEEKNUM(B113,2)</f>
        <v>42</v>
      </c>
      <c r="B113" s="55" t="n">
        <v>46309</v>
      </c>
      <c r="C113" s="38" t="n">
        <v>11690181</v>
      </c>
      <c r="D113" s="64" t="s">
        <v>68</v>
      </c>
      <c r="E113" s="38" t="s">
        <v>14</v>
      </c>
      <c r="F113" s="12" t="s">
        <v>15</v>
      </c>
      <c r="G113" s="59" t="n">
        <v>1300</v>
      </c>
      <c r="H113" s="57" t="n">
        <v>0.42</v>
      </c>
      <c r="I113" s="57" t="n">
        <v>546</v>
      </c>
      <c r="J113" s="13"/>
    </row>
    <row r="114" ht="22.5" customHeight="1">
      <c r="A114" s="12" t="n">
        <f>WEEKNUM(B114,2)</f>
        <v>42</v>
      </c>
      <c r="B114" s="55" t="n">
        <v>46309</v>
      </c>
      <c r="C114" s="38" t="n">
        <v>11836152</v>
      </c>
      <c r="D114" s="64" t="s">
        <v>65</v>
      </c>
      <c r="E114" s="58" t="s">
        <v>37</v>
      </c>
      <c r="F114" s="12" t="s">
        <v>15</v>
      </c>
      <c r="G114" s="59" t="n">
        <v>3</v>
      </c>
      <c r="H114" s="57" t="n">
        <v>0.09</v>
      </c>
      <c r="I114" s="57" t="n">
        <v>0.27</v>
      </c>
      <c r="J114" s="13"/>
    </row>
    <row r="115" ht="22.5" customHeight="1">
      <c r="A115" s="12" t="n">
        <f>WEEKNUM(B115,2)</f>
        <v>42</v>
      </c>
      <c r="B115" s="55" t="n">
        <v>46309</v>
      </c>
      <c r="C115" s="38" t="n">
        <v>12038500</v>
      </c>
      <c r="D115" s="64" t="s">
        <v>68</v>
      </c>
      <c r="E115" s="38" t="s">
        <v>14</v>
      </c>
      <c r="F115" s="12" t="s">
        <v>15</v>
      </c>
      <c r="G115" s="59" t="n">
        <v>42</v>
      </c>
      <c r="H115" s="57" t="n">
        <v>0.4</v>
      </c>
      <c r="I115" s="57" t="n">
        <v>16.8</v>
      </c>
      <c r="J115" s="13"/>
    </row>
    <row r="116" ht="22.5" customHeight="1">
      <c r="A116" s="12" t="n">
        <f>WEEKNUM(B116,2)</f>
        <v>42</v>
      </c>
      <c r="B116" s="55" t="n">
        <v>46309</v>
      </c>
      <c r="C116" s="38" t="n">
        <v>91565943</v>
      </c>
      <c r="D116" s="64" t="s">
        <v>66</v>
      </c>
      <c r="E116" s="38" t="s">
        <v>43</v>
      </c>
      <c r="F116" s="12" t="s">
        <v>15</v>
      </c>
      <c r="G116" s="59" t="n">
        <v>24</v>
      </c>
      <c r="H116" s="57" t="n">
        <v>0.14</v>
      </c>
      <c r="I116" s="57" t="n">
        <v>3.36</v>
      </c>
      <c r="J116" s="13"/>
    </row>
    <row r="117" ht="22.5" customHeight="1">
      <c r="A117" s="12" t="n">
        <f>WEEKNUM(B117,2)</f>
        <v>42</v>
      </c>
      <c r="B117" s="55" t="n">
        <v>46309</v>
      </c>
      <c r="C117" s="38" t="n">
        <v>91565945</v>
      </c>
      <c r="D117" s="64" t="s">
        <v>66</v>
      </c>
      <c r="E117" s="58" t="s">
        <v>37</v>
      </c>
      <c r="F117" s="12" t="s">
        <v>15</v>
      </c>
      <c r="G117" s="59" t="n">
        <v>88</v>
      </c>
      <c r="H117" s="57" t="n">
        <v>0.09</v>
      </c>
      <c r="I117" s="57" t="n">
        <v>7.92</v>
      </c>
      <c r="J117" s="13"/>
    </row>
    <row r="118" ht="22.5" customHeight="1">
      <c r="A118" s="12" t="n">
        <f>WEEKNUM(B118,2)</f>
        <v>42</v>
      </c>
      <c r="B118" s="55" t="n">
        <v>46309</v>
      </c>
      <c r="C118" s="38" t="n">
        <v>91551845</v>
      </c>
      <c r="D118" s="64" t="s">
        <v>66</v>
      </c>
      <c r="E118" s="38" t="s">
        <v>11</v>
      </c>
      <c r="F118" s="12" t="s">
        <v>15</v>
      </c>
      <c r="G118" s="59" t="n">
        <v>104</v>
      </c>
      <c r="H118" s="57" t="n">
        <v>0.14</v>
      </c>
      <c r="I118" s="57" t="n">
        <v>14.56</v>
      </c>
      <c r="J118" s="13"/>
    </row>
    <row r="119" ht="22.5" customHeight="1">
      <c r="A119" s="12" t="n">
        <f>WEEKNUM(B119,2)</f>
        <v>42</v>
      </c>
      <c r="B119" s="55" t="n">
        <v>46309</v>
      </c>
      <c r="C119" s="38" t="n">
        <v>91565949</v>
      </c>
      <c r="D119" s="64" t="s">
        <v>66</v>
      </c>
      <c r="E119" s="38" t="s">
        <v>67</v>
      </c>
      <c r="F119" s="12" t="s">
        <v>15</v>
      </c>
      <c r="G119" s="59" t="n">
        <v>50</v>
      </c>
      <c r="H119" s="57" t="n">
        <v>0.15</v>
      </c>
      <c r="I119" s="57" t="n">
        <v>7.5</v>
      </c>
      <c r="J119" s="13"/>
    </row>
    <row r="120" ht="22.5" customHeight="1">
      <c r="A120" s="12" t="n">
        <f>WEEKNUM(B120,2)</f>
        <v>42</v>
      </c>
      <c r="B120" s="55" t="n">
        <v>46309</v>
      </c>
      <c r="C120" s="38" t="n">
        <v>91573130</v>
      </c>
      <c r="D120" s="64" t="s">
        <v>46</v>
      </c>
      <c r="E120" s="38" t="s">
        <v>17</v>
      </c>
      <c r="F120" s="57" t="s">
        <v>15</v>
      </c>
      <c r="G120" s="59" t="n">
        <v>4</v>
      </c>
      <c r="H120" s="57" t="n">
        <v>0.2</v>
      </c>
      <c r="I120" s="57" t="n">
        <v>0.8</v>
      </c>
      <c r="J120" s="69"/>
    </row>
    <row r="121" ht="22.5" customHeight="1">
      <c r="A121" s="12" t="n">
        <f>WEEKNUM(B121,2)</f>
        <v>42</v>
      </c>
      <c r="B121" s="55" t="n">
        <v>46309</v>
      </c>
      <c r="C121" s="38" t="n">
        <v>91573131</v>
      </c>
      <c r="D121" s="64" t="s">
        <v>46</v>
      </c>
      <c r="E121" s="38" t="s">
        <v>32</v>
      </c>
      <c r="F121" s="57" t="s">
        <v>15</v>
      </c>
      <c r="G121" s="59" t="n">
        <v>0</v>
      </c>
      <c r="H121" s="57" t="n">
        <v>0</v>
      </c>
      <c r="I121" s="57" t="n">
        <v>0</v>
      </c>
      <c r="J121" s="69"/>
    </row>
    <row r="122" ht="22.5" customHeight="1">
      <c r="A122" s="12" t="n">
        <f>WEEKNUM(B122,2)</f>
        <v>42</v>
      </c>
      <c r="B122" s="55" t="n">
        <v>46309</v>
      </c>
      <c r="C122" s="38" t="n">
        <v>12809532</v>
      </c>
      <c r="D122" s="64" t="s">
        <v>68</v>
      </c>
      <c r="E122" s="38" t="s">
        <v>14</v>
      </c>
      <c r="F122" s="12" t="s">
        <v>34</v>
      </c>
      <c r="G122" s="59" t="n">
        <v>0</v>
      </c>
      <c r="H122" s="57" t="n">
        <v>0</v>
      </c>
      <c r="I122" s="57" t="n">
        <v>0.76</v>
      </c>
      <c r="J122" s="69"/>
    </row>
    <row r="123" ht="22.5" customHeight="1">
      <c r="A123" s="12" t="n">
        <f>WEEKNUM(B123,2)</f>
        <v>42</v>
      </c>
      <c r="B123" s="55" t="n">
        <v>46309</v>
      </c>
      <c r="C123" s="38" t="n">
        <v>12895313</v>
      </c>
      <c r="D123" s="64" t="s">
        <v>65</v>
      </c>
      <c r="E123" s="38" t="s">
        <v>37</v>
      </c>
      <c r="F123" s="12" t="s">
        <v>34</v>
      </c>
      <c r="G123" s="59" t="n">
        <v>0</v>
      </c>
      <c r="H123" s="57" t="n">
        <v>0</v>
      </c>
      <c r="I123" s="57" t="n">
        <v>0.05</v>
      </c>
      <c r="J123" s="69"/>
    </row>
    <row r="124" ht="22.5" customHeight="1">
      <c r="A124" s="12" t="n">
        <f>WEEKNUM(B124,2)</f>
        <v>42</v>
      </c>
      <c r="B124" s="55" t="n">
        <v>46309</v>
      </c>
      <c r="C124" s="38" t="n">
        <v>91574954</v>
      </c>
      <c r="D124" s="64" t="s">
        <v>66</v>
      </c>
      <c r="E124" s="38" t="s">
        <v>11</v>
      </c>
      <c r="F124" s="12" t="s">
        <v>34</v>
      </c>
      <c r="G124" s="59" t="n">
        <v>0</v>
      </c>
      <c r="H124" s="57" t="n">
        <v>0</v>
      </c>
      <c r="I124" s="57" t="n">
        <v>0.01</v>
      </c>
      <c r="J124" s="69"/>
    </row>
    <row r="125" ht="22.5" customHeight="1">
      <c r="A125" s="12" t="n">
        <f>WEEKNUM(B125,2)</f>
        <v>42</v>
      </c>
      <c r="B125" s="55" t="n">
        <v>46309</v>
      </c>
      <c r="C125" s="38" t="n">
        <v>91574960</v>
      </c>
      <c r="D125" s="64" t="s">
        <v>66</v>
      </c>
      <c r="E125" s="38" t="s">
        <v>67</v>
      </c>
      <c r="F125" s="12" t="s">
        <v>34</v>
      </c>
      <c r="G125" s="59" t="n">
        <v>0</v>
      </c>
      <c r="H125" s="57" t="n">
        <v>0</v>
      </c>
      <c r="I125" s="57" t="n">
        <v>0.06</v>
      </c>
      <c r="J125" s="69"/>
    </row>
    <row r="126" ht="22.5" customHeight="1">
      <c r="A126" s="12" t="n">
        <f>WEEKNUM(B126,2)</f>
        <v>42</v>
      </c>
      <c r="B126" s="55" t="n">
        <v>46309</v>
      </c>
      <c r="C126" s="38" t="n">
        <v>91574963</v>
      </c>
      <c r="D126" s="64" t="s">
        <v>66</v>
      </c>
      <c r="E126" s="38" t="s">
        <v>37</v>
      </c>
      <c r="F126" s="12" t="s">
        <v>34</v>
      </c>
      <c r="G126" s="59" t="n">
        <v>0</v>
      </c>
      <c r="H126" s="57" t="n">
        <v>0</v>
      </c>
      <c r="I126" s="57" t="n">
        <v>0.21</v>
      </c>
      <c r="J126" s="69"/>
    </row>
    <row r="127" ht="22.5" customHeight="1">
      <c r="A127" s="12" t="n">
        <f>WEEKNUM(B127,2)</f>
        <v>42</v>
      </c>
      <c r="B127" s="55" t="n">
        <v>46309</v>
      </c>
      <c r="C127" s="38" t="n">
        <v>91574965</v>
      </c>
      <c r="D127" s="64" t="s">
        <v>46</v>
      </c>
      <c r="E127" s="38" t="s">
        <v>17</v>
      </c>
      <c r="F127" s="12" t="s">
        <v>34</v>
      </c>
      <c r="G127" s="59" t="n">
        <v>0</v>
      </c>
      <c r="H127" s="57" t="n">
        <v>0</v>
      </c>
      <c r="I127" s="57" t="n">
        <v>1.02</v>
      </c>
      <c r="J127" s="69"/>
    </row>
    <row r="128" ht="22.5" customHeight="1">
      <c r="A128" s="12" t="n">
        <f>WEEKNUM(B128,2)</f>
        <v>42</v>
      </c>
      <c r="B128" s="55" t="n">
        <v>46309</v>
      </c>
      <c r="C128" s="38" t="n">
        <v>13146531</v>
      </c>
      <c r="D128" s="64" t="s">
        <v>27</v>
      </c>
      <c r="E128" s="38" t="s">
        <v>14</v>
      </c>
      <c r="F128" s="57" t="s">
        <v>12</v>
      </c>
      <c r="G128" s="59" t="n">
        <v>3</v>
      </c>
      <c r="H128" s="57" t="n">
        <v>0.851</v>
      </c>
      <c r="I128" s="57" t="n">
        <v>2.5518</v>
      </c>
      <c r="J128" s="69"/>
    </row>
    <row r="129" ht="22.5" customHeight="1">
      <c r="A129" s="12" t="n">
        <f>WEEKNUM(B129,2)</f>
        <v>42</v>
      </c>
      <c r="B129" s="55" t="n">
        <v>46309</v>
      </c>
      <c r="C129" s="38" t="n">
        <v>13151696</v>
      </c>
      <c r="D129" s="64" t="s">
        <v>68</v>
      </c>
      <c r="E129" s="38" t="s">
        <v>14</v>
      </c>
      <c r="F129" s="57" t="s">
        <v>12</v>
      </c>
      <c r="G129" s="56" t="n">
        <v>1</v>
      </c>
      <c r="H129" s="57" t="n">
        <v>0.0531</v>
      </c>
      <c r="I129" s="57" t="n">
        <v>0.0531</v>
      </c>
      <c r="J129" s="69"/>
    </row>
    <row r="130" ht="22.5" customHeight="1">
      <c r="A130" s="12" t="n">
        <f>WEEKNUM(B130,2)</f>
        <v>42</v>
      </c>
      <c r="B130" s="55" t="n">
        <v>46309</v>
      </c>
      <c r="C130" s="38" t="n">
        <v>91579899</v>
      </c>
      <c r="D130" s="64" t="s">
        <v>69</v>
      </c>
      <c r="E130" s="38" t="s">
        <v>47</v>
      </c>
      <c r="F130" s="12" t="s">
        <v>15</v>
      </c>
      <c r="G130" s="59" t="n">
        <v>31</v>
      </c>
      <c r="H130" s="57" t="n">
        <v>0.5</v>
      </c>
      <c r="I130" s="57" t="n">
        <v>15.5</v>
      </c>
      <c r="J130" s="69"/>
    </row>
    <row r="131" ht="22.5" customHeight="1">
      <c r="A131" s="12" t="n">
        <f>WEEKNUM(B131,2)</f>
        <v>42</v>
      </c>
      <c r="B131" s="55" t="n">
        <v>46309</v>
      </c>
      <c r="C131" s="38" t="n">
        <v>91579904</v>
      </c>
      <c r="D131" s="64" t="s">
        <v>42</v>
      </c>
      <c r="E131" s="38" t="s">
        <v>35</v>
      </c>
      <c r="F131" s="12" t="s">
        <v>15</v>
      </c>
      <c r="G131" s="59" t="n">
        <v>5</v>
      </c>
      <c r="H131" s="57" t="n">
        <v>0.5</v>
      </c>
      <c r="I131" s="57" t="n">
        <v>2.5</v>
      </c>
      <c r="J131" s="69"/>
    </row>
    <row r="132" ht="22.5" customHeight="1">
      <c r="A132" s="12" t="n">
        <f>WEEKNUM(B132,2)</f>
        <v>42</v>
      </c>
      <c r="B132" s="55" t="n">
        <v>46309</v>
      </c>
      <c r="C132" s="38" t="n">
        <v>91580100</v>
      </c>
      <c r="D132" s="64" t="s">
        <v>70</v>
      </c>
      <c r="E132" s="38" t="s">
        <v>47</v>
      </c>
      <c r="F132" s="12" t="s">
        <v>15</v>
      </c>
      <c r="G132" s="59" t="n">
        <v>58</v>
      </c>
      <c r="H132" s="57" t="n">
        <v>0.3</v>
      </c>
      <c r="I132" s="57" t="n">
        <v>17.4</v>
      </c>
      <c r="J132" s="69"/>
    </row>
    <row r="133" ht="22.5" customHeight="1">
      <c r="A133" s="12" t="n">
        <f>WEEKNUM(B133,2)</f>
        <v>42</v>
      </c>
      <c r="B133" s="55" t="n">
        <v>46309</v>
      </c>
      <c r="C133" s="38" t="n">
        <v>91580101</v>
      </c>
      <c r="D133" s="64" t="s">
        <v>71</v>
      </c>
      <c r="E133" s="38" t="s">
        <v>47</v>
      </c>
      <c r="F133" s="12" t="s">
        <v>15</v>
      </c>
      <c r="G133" s="59" t="n">
        <v>26</v>
      </c>
      <c r="H133" s="57" t="n">
        <v>0.3</v>
      </c>
      <c r="I133" s="57" t="n">
        <v>7.8</v>
      </c>
      <c r="J133" s="69"/>
    </row>
    <row r="134" ht="22.5" customHeight="1">
      <c r="A134" s="12" t="n">
        <f>WEEKNUM(B134,2)</f>
        <v>42</v>
      </c>
      <c r="B134" s="55" t="n">
        <v>46309</v>
      </c>
      <c r="C134" s="38" t="n">
        <v>9487935</v>
      </c>
      <c r="D134" s="64" t="s">
        <v>72</v>
      </c>
      <c r="E134" s="38" t="s">
        <v>14</v>
      </c>
      <c r="F134" s="12" t="s">
        <v>26</v>
      </c>
      <c r="G134" s="59" t="n">
        <v>690</v>
      </c>
      <c r="H134" s="57" t="n">
        <v>0.07</v>
      </c>
      <c r="I134" s="57" t="n">
        <v>48.65</v>
      </c>
      <c r="J134" s="69"/>
    </row>
    <row r="135" ht="22.5" customHeight="1">
      <c r="A135" s="12" t="n">
        <f>WEEKNUM(B135,2)</f>
        <v>42</v>
      </c>
      <c r="B135" s="55" t="n">
        <v>46309</v>
      </c>
      <c r="C135" s="38" t="n">
        <v>91565944</v>
      </c>
      <c r="D135" s="64" t="s">
        <v>66</v>
      </c>
      <c r="E135" s="38" t="s">
        <v>14</v>
      </c>
      <c r="F135" s="12" t="s">
        <v>15</v>
      </c>
      <c r="G135" s="59" t="n">
        <v>73</v>
      </c>
      <c r="H135" s="57" t="n">
        <v>0.15</v>
      </c>
      <c r="I135" s="57" t="n">
        <v>10.95</v>
      </c>
      <c r="J135" s="69"/>
    </row>
    <row r="136" ht="22.5" customHeight="1">
      <c r="A136" s="12" t="n">
        <f>WEEKNUM(B136,2)</f>
        <v>42</v>
      </c>
      <c r="B136" s="55" t="n">
        <v>46309</v>
      </c>
      <c r="C136" s="38" t="n">
        <v>2802077</v>
      </c>
      <c r="D136" s="64" t="s">
        <v>72</v>
      </c>
      <c r="E136" s="38" t="s">
        <v>14</v>
      </c>
      <c r="F136" s="12" t="s">
        <v>15</v>
      </c>
      <c r="G136" s="59" t="n">
        <v>300</v>
      </c>
      <c r="H136" s="57" t="n">
        <v>0.155</v>
      </c>
      <c r="I136" s="57" t="n">
        <v>46.4</v>
      </c>
      <c r="J136" s="69"/>
    </row>
    <row r="137" ht="22.5" customHeight="1">
      <c r="A137" s="12" t="n">
        <f>WEEKNUM(B137,2)</f>
        <v>42</v>
      </c>
      <c r="B137" s="55" t="n">
        <v>46309</v>
      </c>
      <c r="C137" s="38" t="n">
        <v>6395488</v>
      </c>
      <c r="D137" s="64" t="s">
        <v>39</v>
      </c>
      <c r="E137" s="38" t="s">
        <v>14</v>
      </c>
      <c r="F137" s="12" t="s">
        <v>15</v>
      </c>
      <c r="G137" s="12" t="n">
        <v>200</v>
      </c>
      <c r="H137" s="57" t="n">
        <v>0.3</v>
      </c>
      <c r="I137" s="57" t="n">
        <v>60</v>
      </c>
      <c r="J137" s="13"/>
    </row>
    <row r="138" ht="22.5" customHeight="1">
      <c r="A138" s="12" t="n">
        <f>WEEKNUM(B138,2)</f>
        <v>42</v>
      </c>
      <c r="B138" s="55" t="n">
        <v>46309</v>
      </c>
      <c r="C138" s="38" t="n">
        <v>8566084</v>
      </c>
      <c r="D138" s="63" t="s">
        <v>73</v>
      </c>
      <c r="E138" s="58" t="s">
        <v>40</v>
      </c>
      <c r="F138" s="12" t="s">
        <v>15</v>
      </c>
      <c r="G138" s="60" t="n">
        <v>100</v>
      </c>
      <c r="H138" s="57" t="n">
        <v>0.12</v>
      </c>
      <c r="I138" s="57" t="n">
        <v>12</v>
      </c>
      <c r="J138" s="13"/>
    </row>
    <row r="139" ht="22.5" customHeight="1">
      <c r="A139" s="12" t="n">
        <f>WEEKNUM(B139,2)</f>
        <v>42</v>
      </c>
      <c r="B139" s="55" t="n">
        <v>46309</v>
      </c>
      <c r="C139" s="38" t="n">
        <v>6706444</v>
      </c>
      <c r="D139" s="63" t="s">
        <v>74</v>
      </c>
      <c r="E139" s="38" t="s">
        <v>75</v>
      </c>
      <c r="F139" s="62" t="s">
        <v>12</v>
      </c>
      <c r="G139" s="88" t="n">
        <v>17</v>
      </c>
      <c r="H139" s="62" t="n">
        <v>0.769</v>
      </c>
      <c r="I139" s="62" t="n">
        <v>13.0797</v>
      </c>
      <c r="J139" s="13"/>
    </row>
    <row r="140" ht="22.5" customHeight="1">
      <c r="A140" s="12" t="n">
        <f>WEEKNUM(B140,2)</f>
        <v>42</v>
      </c>
      <c r="B140" s="55" t="n">
        <v>46309</v>
      </c>
      <c r="C140" s="38" t="n">
        <v>5963354</v>
      </c>
      <c r="D140" s="64" t="s">
        <v>74</v>
      </c>
      <c r="E140" s="38" t="s">
        <v>75</v>
      </c>
      <c r="F140" s="12" t="s">
        <v>15</v>
      </c>
      <c r="G140" s="60" t="n">
        <v>200</v>
      </c>
      <c r="H140" s="57" t="n">
        <v>0.504</v>
      </c>
      <c r="I140" s="57" t="n">
        <v>100.801</v>
      </c>
      <c r="J140" s="65"/>
    </row>
    <row r="141" ht="22.5" customHeight="1">
      <c r="A141" s="12" t="n">
        <f>WEEKNUM(B141,2)</f>
        <v>42</v>
      </c>
      <c r="B141" s="55" t="n">
        <v>46309</v>
      </c>
      <c r="C141" s="38" t="n">
        <v>9686529</v>
      </c>
      <c r="D141" s="63" t="s">
        <v>74</v>
      </c>
      <c r="E141" s="58" t="s">
        <v>76</v>
      </c>
      <c r="F141" s="12" t="s">
        <v>15</v>
      </c>
      <c r="G141" s="60" t="n">
        <v>69</v>
      </c>
      <c r="H141" s="57" t="n">
        <v>0.5</v>
      </c>
      <c r="I141" s="57" t="n">
        <v>34.5</v>
      </c>
      <c r="J141" s="13"/>
    </row>
    <row r="142" ht="22.5" customHeight="1">
      <c r="A142" s="12" t="n">
        <f>WEEKNUM(B142,2)</f>
        <v>42</v>
      </c>
      <c r="B142" s="55" t="n">
        <v>46309</v>
      </c>
      <c r="C142" s="38" t="n">
        <v>5963400</v>
      </c>
      <c r="D142" s="63" t="s">
        <v>74</v>
      </c>
      <c r="E142" s="58" t="s">
        <v>77</v>
      </c>
      <c r="F142" s="12" t="s">
        <v>15</v>
      </c>
      <c r="G142" s="60" t="n">
        <v>49</v>
      </c>
      <c r="H142" s="57" t="n">
        <v>0.2</v>
      </c>
      <c r="I142" s="57" t="n">
        <v>9.8</v>
      </c>
      <c r="J142" s="13"/>
    </row>
    <row r="143" ht="22.5" customHeight="1">
      <c r="A143" s="30" t="n">
        <f>WEEKNUM(B143,2)</f>
        <v>42</v>
      </c>
      <c r="B143" s="55" t="n">
        <v>46309</v>
      </c>
      <c r="C143" s="66" t="n">
        <v>10080665</v>
      </c>
      <c r="D143" s="68" t="s">
        <v>74</v>
      </c>
      <c r="E143" s="58" t="s">
        <v>78</v>
      </c>
      <c r="F143" s="12" t="s">
        <v>15</v>
      </c>
      <c r="G143" s="60" t="n">
        <v>11</v>
      </c>
      <c r="H143" s="57" t="n">
        <v>0.38</v>
      </c>
      <c r="I143" s="57" t="n">
        <v>4.18</v>
      </c>
      <c r="J143" s="13"/>
    </row>
    <row r="144" ht="22.5" customHeight="1">
      <c r="A144" s="12" t="n">
        <f>WEEKNUM(B144,2)</f>
        <v>42</v>
      </c>
      <c r="B144" s="55" t="n">
        <v>46309</v>
      </c>
      <c r="C144" s="12" t="n">
        <v>91520433</v>
      </c>
      <c r="D144" s="63" t="s">
        <v>66</v>
      </c>
      <c r="E144" s="58" t="s">
        <v>14</v>
      </c>
      <c r="F144" s="12" t="s">
        <v>15</v>
      </c>
      <c r="G144" s="60" t="n">
        <v>0</v>
      </c>
      <c r="H144" s="57" t="n">
        <v>0</v>
      </c>
      <c r="I144" s="57" t="n">
        <v>0</v>
      </c>
      <c r="J144" s="13"/>
    </row>
    <row r="145" ht="22.5" customHeight="1">
      <c r="A145" s="12" t="n">
        <f>WEEKNUM(B145,2)</f>
        <v>42</v>
      </c>
      <c r="B145" s="55" t="n">
        <v>46309</v>
      </c>
      <c r="C145" s="38" t="n">
        <v>11078827</v>
      </c>
      <c r="D145" s="63" t="s">
        <v>74</v>
      </c>
      <c r="E145" s="58" t="s">
        <v>77</v>
      </c>
      <c r="F145" s="12" t="s">
        <v>15</v>
      </c>
      <c r="G145" s="60" t="n">
        <v>4</v>
      </c>
      <c r="H145" s="57" t="n">
        <v>0.3</v>
      </c>
      <c r="I145" s="57" t="n">
        <v>1.2</v>
      </c>
      <c r="J145" s="13"/>
    </row>
    <row r="146" ht="22.5" customHeight="1">
      <c r="A146" s="12" t="n">
        <f>WEEKNUM(B146,2)</f>
        <v>42</v>
      </c>
      <c r="B146" s="55" t="n">
        <v>46309</v>
      </c>
      <c r="C146" s="38" t="n">
        <v>11078981</v>
      </c>
      <c r="D146" s="63" t="s">
        <v>74</v>
      </c>
      <c r="E146" s="38" t="s">
        <v>75</v>
      </c>
      <c r="F146" s="12" t="s">
        <v>15</v>
      </c>
      <c r="G146" s="60" t="n">
        <v>0</v>
      </c>
      <c r="H146" s="57" t="n">
        <v>0</v>
      </c>
      <c r="I146" s="57" t="n">
        <v>0</v>
      </c>
      <c r="J146" s="13"/>
    </row>
    <row r="147" ht="22.5" customHeight="1">
      <c r="A147" s="12" t="n">
        <f>WEEKNUM(B147,2)</f>
        <v>42</v>
      </c>
      <c r="B147" s="55" t="n">
        <v>46309</v>
      </c>
      <c r="C147" s="38" t="n">
        <v>11080833</v>
      </c>
      <c r="D147" s="63" t="s">
        <v>74</v>
      </c>
      <c r="E147" s="58" t="s">
        <v>76</v>
      </c>
      <c r="F147" s="12" t="s">
        <v>15</v>
      </c>
      <c r="G147" s="60" t="n">
        <v>0</v>
      </c>
      <c r="H147" s="57" t="n">
        <v>0</v>
      </c>
      <c r="I147" s="57" t="n">
        <v>0</v>
      </c>
      <c r="J147" s="13"/>
    </row>
    <row r="148" ht="22.5" customHeight="1">
      <c r="A148" s="12" t="n">
        <f>WEEKNUM(B148,2)</f>
        <v>42</v>
      </c>
      <c r="B148" s="55" t="n">
        <v>46309</v>
      </c>
      <c r="C148" s="38" t="n">
        <v>11081056</v>
      </c>
      <c r="D148" s="63" t="s">
        <v>74</v>
      </c>
      <c r="E148" s="58" t="s">
        <v>78</v>
      </c>
      <c r="F148" s="12" t="s">
        <v>15</v>
      </c>
      <c r="G148" s="60" t="n">
        <v>0</v>
      </c>
      <c r="H148" s="57" t="n">
        <v>0</v>
      </c>
      <c r="I148" s="57" t="n">
        <v>0</v>
      </c>
      <c r="J148" s="13"/>
    </row>
    <row r="149" ht="22.5" customHeight="1">
      <c r="A149" s="12" t="n">
        <f>WEEKNUM(B149,2)</f>
        <v>42</v>
      </c>
      <c r="B149" s="55" t="n">
        <v>46309</v>
      </c>
      <c r="C149" s="38" t="n">
        <v>91538300</v>
      </c>
      <c r="D149" s="63" t="s">
        <v>66</v>
      </c>
      <c r="E149" s="58" t="s">
        <v>37</v>
      </c>
      <c r="F149" s="12" t="s">
        <v>15</v>
      </c>
      <c r="G149" s="60" t="n">
        <v>5</v>
      </c>
      <c r="H149" s="57" t="n">
        <v>0.14</v>
      </c>
      <c r="I149" s="57" t="n">
        <v>0.7</v>
      </c>
      <c r="J149" s="13"/>
    </row>
    <row r="150" ht="22.5" customHeight="1">
      <c r="A150" s="12" t="n">
        <f>WEEKNUM(B150,2)</f>
        <v>42</v>
      </c>
      <c r="B150" s="55" t="n">
        <v>46309</v>
      </c>
      <c r="C150" s="38" t="n">
        <v>91538301</v>
      </c>
      <c r="D150" s="63" t="s">
        <v>66</v>
      </c>
      <c r="E150" s="58" t="s">
        <v>14</v>
      </c>
      <c r="F150" s="12" t="s">
        <v>15</v>
      </c>
      <c r="G150" s="60" t="n">
        <v>0</v>
      </c>
      <c r="H150" s="57" t="n">
        <v>0</v>
      </c>
      <c r="I150" s="57" t="n">
        <v>0</v>
      </c>
      <c r="J150" s="13"/>
    </row>
    <row r="151" ht="22.5" customHeight="1">
      <c r="A151" s="12" t="n">
        <f>WEEKNUM(B151,2)</f>
        <v>42</v>
      </c>
      <c r="B151" s="55" t="n">
        <v>46309</v>
      </c>
      <c r="C151" s="66" t="n">
        <v>91538306</v>
      </c>
      <c r="D151" s="68" t="s">
        <v>66</v>
      </c>
      <c r="E151" s="58" t="s">
        <v>67</v>
      </c>
      <c r="F151" s="12" t="s">
        <v>15</v>
      </c>
      <c r="G151" s="60" t="n">
        <v>3</v>
      </c>
      <c r="H151" s="57" t="n">
        <v>0.18</v>
      </c>
      <c r="I151" s="57" t="n">
        <v>0.54</v>
      </c>
      <c r="J151" s="13"/>
    </row>
    <row r="152" ht="22.5" customHeight="1">
      <c r="A152" s="12" t="n">
        <f>WEEKNUM(B152,2)</f>
        <v>42</v>
      </c>
      <c r="B152" s="55" t="n">
        <v>46309</v>
      </c>
      <c r="C152" s="12" t="n">
        <v>91538307</v>
      </c>
      <c r="D152" s="63" t="s">
        <v>66</v>
      </c>
      <c r="E152" s="38" t="s">
        <v>17</v>
      </c>
      <c r="F152" s="12" t="s">
        <v>15</v>
      </c>
      <c r="G152" s="60" t="n">
        <v>0</v>
      </c>
      <c r="H152" s="57" t="n">
        <v>0</v>
      </c>
      <c r="I152" s="57" t="n">
        <v>0</v>
      </c>
      <c r="J152" s="13"/>
    </row>
    <row r="153" ht="22.5" customHeight="1">
      <c r="A153" s="12" t="n">
        <f>WEEKNUM(B153,2)</f>
        <v>42</v>
      </c>
      <c r="B153" s="55" t="n">
        <v>46309</v>
      </c>
      <c r="C153" s="12" t="n">
        <v>91538308</v>
      </c>
      <c r="D153" s="63" t="s">
        <v>66</v>
      </c>
      <c r="E153" s="38" t="s">
        <v>11</v>
      </c>
      <c r="F153" s="12" t="s">
        <v>15</v>
      </c>
      <c r="G153" s="60" t="n">
        <v>0</v>
      </c>
      <c r="H153" s="57" t="n">
        <v>0</v>
      </c>
      <c r="I153" s="57" t="n">
        <v>0</v>
      </c>
      <c r="J153" s="13"/>
    </row>
    <row r="154" ht="22.5" customHeight="1">
      <c r="A154" s="12" t="n">
        <f>WEEKNUM(B154,2)</f>
        <v>42</v>
      </c>
      <c r="B154" s="55" t="n">
        <v>46309</v>
      </c>
      <c r="C154" s="38" t="n">
        <v>91538309</v>
      </c>
      <c r="D154" s="63" t="s">
        <v>66</v>
      </c>
      <c r="E154" s="58" t="s">
        <v>43</v>
      </c>
      <c r="F154" s="12" t="s">
        <v>15</v>
      </c>
      <c r="G154" s="60" t="n">
        <v>0</v>
      </c>
      <c r="H154" s="57" t="n">
        <v>0</v>
      </c>
      <c r="I154" s="57" t="n">
        <v>0</v>
      </c>
      <c r="J154" s="13"/>
    </row>
    <row r="155" ht="22.5" customHeight="1">
      <c r="A155" s="12" t="n">
        <f>WEEKNUM(B155,2)</f>
        <v>42</v>
      </c>
      <c r="B155" s="55" t="n">
        <v>46309</v>
      </c>
      <c r="C155" s="38" t="n">
        <v>5365722</v>
      </c>
      <c r="D155" s="63" t="s">
        <v>55</v>
      </c>
      <c r="E155" s="58" t="s">
        <v>54</v>
      </c>
      <c r="F155" s="57" t="s">
        <v>12</v>
      </c>
      <c r="G155" s="60" t="n">
        <v>27</v>
      </c>
      <c r="H155" s="57" t="n">
        <v>0.243</v>
      </c>
      <c r="I155" s="57" t="n">
        <v>6.5627</v>
      </c>
      <c r="J155" s="13"/>
    </row>
    <row r="156" ht="22.5" customHeight="1">
      <c r="A156" s="12" t="n">
        <f>WEEKNUM(B156,2)</f>
        <v>42</v>
      </c>
      <c r="B156" s="55" t="n">
        <v>46309</v>
      </c>
      <c r="C156" s="38" t="n">
        <v>11924654</v>
      </c>
      <c r="D156" s="63" t="s">
        <v>55</v>
      </c>
      <c r="E156" s="58" t="s">
        <v>54</v>
      </c>
      <c r="F156" s="57" t="s">
        <v>12</v>
      </c>
      <c r="G156" s="60" t="n">
        <v>0</v>
      </c>
      <c r="H156" s="57" t="n">
        <v>0</v>
      </c>
      <c r="I156" s="57" t="n">
        <v>0.0752</v>
      </c>
      <c r="J156" s="13"/>
    </row>
    <row r="157" ht="22.5" customHeight="1">
      <c r="A157" s="12" t="n">
        <f>WEEKNUM(B157,2)</f>
        <v>42</v>
      </c>
      <c r="B157" s="55" t="n">
        <v>46309</v>
      </c>
      <c r="C157" s="38" t="n">
        <v>12829886</v>
      </c>
      <c r="D157" s="63" t="s">
        <v>74</v>
      </c>
      <c r="E157" s="58" t="s">
        <v>75</v>
      </c>
      <c r="F157" s="12" t="s">
        <v>34</v>
      </c>
      <c r="G157" s="60" t="n">
        <v>0</v>
      </c>
      <c r="H157" s="57" t="n">
        <v>0</v>
      </c>
      <c r="I157" s="57" t="n">
        <v>0.18</v>
      </c>
      <c r="J157" s="13"/>
    </row>
    <row r="158" ht="22.5" customHeight="1">
      <c r="A158" s="12" t="n">
        <f>WEEKNUM(B158,2)</f>
        <v>42</v>
      </c>
      <c r="B158" s="55" t="n">
        <v>46309</v>
      </c>
      <c r="C158" s="38" t="n">
        <v>12893899</v>
      </c>
      <c r="D158" s="63" t="s">
        <v>73</v>
      </c>
      <c r="E158" s="58" t="s">
        <v>40</v>
      </c>
      <c r="F158" s="12" t="s">
        <v>34</v>
      </c>
      <c r="G158" s="60" t="n">
        <v>8</v>
      </c>
      <c r="H158" s="57" t="n">
        <v>0.03</v>
      </c>
      <c r="I158" s="57" t="n">
        <v>0.23</v>
      </c>
      <c r="J158" s="13"/>
    </row>
    <row r="159" ht="22.5" customHeight="1">
      <c r="A159" s="12" t="n">
        <f>WEEKNUM(B159,2)</f>
        <v>42</v>
      </c>
      <c r="B159" s="55" t="n">
        <v>46309</v>
      </c>
      <c r="C159" s="38" t="n">
        <v>13219587</v>
      </c>
      <c r="D159" s="63" t="s">
        <v>74</v>
      </c>
      <c r="E159" s="58" t="s">
        <v>77</v>
      </c>
      <c r="F159" s="12" t="s">
        <v>34</v>
      </c>
      <c r="G159" s="60" t="n">
        <v>0</v>
      </c>
      <c r="H159" s="57" t="n">
        <v>0</v>
      </c>
      <c r="I159" s="57" t="n">
        <v>0.01</v>
      </c>
      <c r="J159" s="13"/>
    </row>
    <row r="160" ht="22.5" customHeight="1">
      <c r="A160" s="12"/>
      <c r="B160" s="55"/>
      <c r="C160" s="38"/>
      <c r="D160" s="63"/>
      <c r="E160" s="58"/>
      <c r="F160" s="57"/>
      <c r="G160" s="12"/>
      <c r="H160" s="57"/>
      <c r="I160" s="57"/>
      <c r="J160" s="13"/>
    </row>
    <row r="161" ht="22.5" customHeight="1">
      <c r="A161" s="12" t="n">
        <f>WEEKNUM(B161,2)</f>
        <v>42</v>
      </c>
      <c r="B161" s="55" t="n">
        <v>46308</v>
      </c>
      <c r="C161" s="38" t="n">
        <v>10813123</v>
      </c>
      <c r="D161" s="63" t="s">
        <v>10</v>
      </c>
      <c r="E161" s="58" t="s">
        <v>11</v>
      </c>
      <c r="F161" s="57" t="s">
        <v>12</v>
      </c>
      <c r="G161" s="12" t="n">
        <v>55</v>
      </c>
      <c r="H161" s="57" t="n">
        <v>0.272</v>
      </c>
      <c r="I161" s="57" t="n">
        <v>14.9612</v>
      </c>
      <c r="J161" s="13"/>
    </row>
    <row r="162" ht="22.5" customHeight="1">
      <c r="A162" s="12" t="n">
        <f>WEEKNUM(B162,2)</f>
        <v>42</v>
      </c>
      <c r="B162" s="55" t="n">
        <v>46308</v>
      </c>
      <c r="C162" s="38" t="n">
        <v>1745925</v>
      </c>
      <c r="D162" s="63" t="s">
        <v>13</v>
      </c>
      <c r="E162" s="58" t="s">
        <v>14</v>
      </c>
      <c r="F162" s="57" t="s">
        <v>15</v>
      </c>
      <c r="G162" s="56" t="n">
        <v>600</v>
      </c>
      <c r="H162" s="57" t="n">
        <v>0.15</v>
      </c>
      <c r="I162" s="57" t="n">
        <v>90</v>
      </c>
      <c r="J162" s="13"/>
    </row>
    <row r="163" ht="22.5" customHeight="1">
      <c r="A163" s="12" t="n">
        <f>WEEKNUM(B163,2)</f>
        <v>42</v>
      </c>
      <c r="B163" s="55" t="n">
        <v>46308</v>
      </c>
      <c r="C163" s="38" t="n">
        <v>6951600</v>
      </c>
      <c r="D163" s="63" t="s">
        <v>16</v>
      </c>
      <c r="E163" s="58" t="s">
        <v>17</v>
      </c>
      <c r="F163" s="57" t="s">
        <v>15</v>
      </c>
      <c r="G163" s="56" t="n">
        <v>34</v>
      </c>
      <c r="H163" s="57" t="n">
        <v>0.175</v>
      </c>
      <c r="I163" s="57" t="n">
        <v>5.95</v>
      </c>
      <c r="J163" s="13"/>
    </row>
    <row r="164" ht="22.5" customHeight="1">
      <c r="A164" s="12" t="n">
        <f>WEEKNUM(B164,2)</f>
        <v>42</v>
      </c>
      <c r="B164" s="55" t="n">
        <v>46308</v>
      </c>
      <c r="C164" s="38" t="n">
        <v>6951594</v>
      </c>
      <c r="D164" s="63" t="s">
        <v>16</v>
      </c>
      <c r="E164" s="58" t="s">
        <v>18</v>
      </c>
      <c r="F164" s="57" t="s">
        <v>15</v>
      </c>
      <c r="G164" s="56" t="n">
        <v>209</v>
      </c>
      <c r="H164" s="57" t="n">
        <v>0.703</v>
      </c>
      <c r="I164" s="57" t="n">
        <v>146.86</v>
      </c>
      <c r="J164" s="13"/>
    </row>
    <row r="165" ht="22.5" customHeight="1">
      <c r="A165" s="12" t="n">
        <f>WEEKNUM(B165,2)</f>
        <v>42</v>
      </c>
      <c r="B165" s="55" t="n">
        <v>46308</v>
      </c>
      <c r="C165" s="38" t="n">
        <v>2732727</v>
      </c>
      <c r="D165" s="63" t="s">
        <v>10</v>
      </c>
      <c r="E165" s="58" t="s">
        <v>19</v>
      </c>
      <c r="F165" s="62" t="s">
        <v>15</v>
      </c>
      <c r="G165" s="61" t="n">
        <v>695</v>
      </c>
      <c r="H165" s="62" t="n">
        <v>0.25</v>
      </c>
      <c r="I165" s="62" t="n">
        <v>173.5</v>
      </c>
      <c r="J165" s="13"/>
    </row>
    <row r="166" ht="22.5" customHeight="1">
      <c r="A166" s="12" t="n">
        <f>WEEKNUM(B166,2)</f>
        <v>42</v>
      </c>
      <c r="B166" s="55" t="n">
        <v>46308</v>
      </c>
      <c r="C166" s="38" t="n">
        <v>5619156</v>
      </c>
      <c r="D166" s="63" t="s">
        <v>10</v>
      </c>
      <c r="E166" s="58" t="s">
        <v>19</v>
      </c>
      <c r="F166" s="57" t="s">
        <v>12</v>
      </c>
      <c r="G166" s="56" t="n">
        <v>40</v>
      </c>
      <c r="H166" s="57" t="n">
        <v>0.348</v>
      </c>
      <c r="I166" s="57" t="n">
        <v>15.1049</v>
      </c>
      <c r="J166" s="13"/>
    </row>
    <row r="167" ht="22.5" customHeight="1">
      <c r="A167" s="12" t="n">
        <f>WEEKNUM(B167,2)</f>
        <v>42</v>
      </c>
      <c r="B167" s="55" t="n">
        <v>46308</v>
      </c>
      <c r="C167" s="38" t="n">
        <v>6425889</v>
      </c>
      <c r="D167" s="63" t="s">
        <v>10</v>
      </c>
      <c r="E167" s="58" t="s">
        <v>20</v>
      </c>
      <c r="F167" s="57" t="s">
        <v>15</v>
      </c>
      <c r="G167" s="56" t="n">
        <v>199</v>
      </c>
      <c r="H167" s="57" t="n">
        <v>0.251</v>
      </c>
      <c r="I167" s="57" t="n">
        <v>49.9</v>
      </c>
      <c r="J167" s="13"/>
    </row>
    <row r="168" ht="22.5" customHeight="1">
      <c r="A168" s="12" t="n">
        <f>WEEKNUM(B168,2)</f>
        <v>42</v>
      </c>
      <c r="B168" s="55" t="n">
        <v>46308</v>
      </c>
      <c r="C168" s="38" t="n">
        <v>6439005</v>
      </c>
      <c r="D168" s="63" t="s">
        <v>10</v>
      </c>
      <c r="E168" s="58" t="s">
        <v>20</v>
      </c>
      <c r="F168" s="57" t="s">
        <v>21</v>
      </c>
      <c r="G168" s="56" t="n">
        <v>37</v>
      </c>
      <c r="H168" s="57" t="n">
        <v>0.3</v>
      </c>
      <c r="I168" s="57" t="n">
        <v>11.1</v>
      </c>
      <c r="J168" s="13"/>
    </row>
    <row r="169" ht="22.5" customHeight="1">
      <c r="A169" s="12" t="n">
        <f>WEEKNUM(B169,2)</f>
        <v>42</v>
      </c>
      <c r="B169" s="55" t="n">
        <v>46308</v>
      </c>
      <c r="C169" s="38" t="n">
        <v>7203110</v>
      </c>
      <c r="D169" s="63" t="s">
        <v>22</v>
      </c>
      <c r="E169" s="58" t="s">
        <v>23</v>
      </c>
      <c r="F169" s="57" t="s">
        <v>15</v>
      </c>
      <c r="G169" s="56" t="n">
        <v>2</v>
      </c>
      <c r="H169" s="57" t="n">
        <v>0.2</v>
      </c>
      <c r="I169" s="57" t="n">
        <v>0.4</v>
      </c>
      <c r="J169" s="13"/>
    </row>
    <row r="170" ht="22.5" customHeight="1">
      <c r="A170" s="12" t="n">
        <f>WEEKNUM(B170,2)</f>
        <v>42</v>
      </c>
      <c r="B170" s="55" t="n">
        <v>46308</v>
      </c>
      <c r="C170" s="38" t="n">
        <v>7202934</v>
      </c>
      <c r="D170" s="63" t="s">
        <v>22</v>
      </c>
      <c r="E170" s="58" t="s">
        <v>24</v>
      </c>
      <c r="F170" s="57" t="s">
        <v>15</v>
      </c>
      <c r="G170" s="56" t="n">
        <v>57</v>
      </c>
      <c r="H170" s="57" t="n">
        <v>0.35</v>
      </c>
      <c r="I170" s="57" t="n">
        <v>19.95</v>
      </c>
      <c r="J170" s="13"/>
    </row>
    <row r="171" ht="22.5" customHeight="1">
      <c r="A171" s="12" t="n">
        <f>WEEKNUM(B171,2)</f>
        <v>42</v>
      </c>
      <c r="B171" s="55" t="n">
        <v>46308</v>
      </c>
      <c r="C171" s="38" t="n">
        <v>5847496</v>
      </c>
      <c r="D171" s="63" t="s">
        <v>10</v>
      </c>
      <c r="E171" s="58" t="s">
        <v>25</v>
      </c>
      <c r="F171" s="57" t="s">
        <v>12</v>
      </c>
      <c r="G171" s="56" t="n">
        <v>8</v>
      </c>
      <c r="H171" s="57" t="n">
        <v>0.453</v>
      </c>
      <c r="I171" s="57" t="n">
        <v>3.6256</v>
      </c>
      <c r="J171" s="13"/>
    </row>
    <row r="172" ht="22.5" customHeight="1">
      <c r="A172" s="12" t="n">
        <f>WEEKNUM(B172,2)</f>
        <v>42</v>
      </c>
      <c r="B172" s="55" t="n">
        <v>46308</v>
      </c>
      <c r="C172" s="38" t="n">
        <v>7572369</v>
      </c>
      <c r="D172" s="63" t="s">
        <v>10</v>
      </c>
      <c r="E172" s="58" t="s">
        <v>25</v>
      </c>
      <c r="F172" s="57" t="s">
        <v>15</v>
      </c>
      <c r="G172" s="56" t="n">
        <v>152</v>
      </c>
      <c r="H172" s="57" t="n">
        <v>0.306</v>
      </c>
      <c r="I172" s="57" t="n">
        <v>46.53</v>
      </c>
      <c r="J172" s="13"/>
    </row>
    <row r="173" ht="22.5" customHeight="1">
      <c r="A173" s="12" t="n">
        <f>WEEKNUM(B173,2)</f>
        <v>42</v>
      </c>
      <c r="B173" s="55" t="n">
        <v>46308</v>
      </c>
      <c r="C173" s="38" t="n">
        <v>8460883</v>
      </c>
      <c r="D173" s="63" t="s">
        <v>16</v>
      </c>
      <c r="E173" s="58" t="s">
        <v>11</v>
      </c>
      <c r="F173" s="57" t="s">
        <v>15</v>
      </c>
      <c r="G173" s="56" t="n">
        <v>825</v>
      </c>
      <c r="H173" s="57" t="n">
        <v>0.14</v>
      </c>
      <c r="I173" s="57" t="n">
        <v>115.892</v>
      </c>
      <c r="J173" s="13"/>
    </row>
    <row r="174" ht="22.5" customHeight="1">
      <c r="A174" s="12" t="n">
        <f>WEEKNUM(B174,2)</f>
        <v>42</v>
      </c>
      <c r="B174" s="55" t="n">
        <v>46308</v>
      </c>
      <c r="C174" s="38" t="n">
        <v>8531973</v>
      </c>
      <c r="D174" s="63" t="s">
        <v>16</v>
      </c>
      <c r="E174" s="58" t="s">
        <v>18</v>
      </c>
      <c r="F174" s="12" t="s">
        <v>26</v>
      </c>
      <c r="G174" s="56" t="n">
        <v>53</v>
      </c>
      <c r="H174" s="57" t="n">
        <v>0.36</v>
      </c>
      <c r="I174" s="57" t="n">
        <v>18.89</v>
      </c>
      <c r="J174" s="13"/>
    </row>
    <row r="175" ht="22.5" customHeight="1">
      <c r="A175" s="12" t="n">
        <f>WEEKNUM(B175,2)</f>
        <v>42</v>
      </c>
      <c r="B175" s="55" t="n">
        <v>46308</v>
      </c>
      <c r="C175" s="38" t="n">
        <v>7872826</v>
      </c>
      <c r="D175" s="63" t="s">
        <v>27</v>
      </c>
      <c r="E175" s="58" t="s">
        <v>14</v>
      </c>
      <c r="F175" s="57" t="s">
        <v>15</v>
      </c>
      <c r="G175" s="56" t="n">
        <v>100</v>
      </c>
      <c r="H175" s="57" t="n">
        <v>0.481</v>
      </c>
      <c r="I175" s="57" t="n">
        <v>48.072</v>
      </c>
      <c r="J175" s="13"/>
    </row>
    <row r="176" ht="22.5" customHeight="1">
      <c r="A176" s="12" t="n">
        <f>WEEKNUM(B176,2)</f>
        <v>42</v>
      </c>
      <c r="B176" s="55" t="n">
        <v>46308</v>
      </c>
      <c r="C176" s="38" t="n">
        <v>9311355</v>
      </c>
      <c r="D176" s="63" t="s">
        <v>28</v>
      </c>
      <c r="E176" s="58" t="s">
        <v>14</v>
      </c>
      <c r="F176" s="57" t="s">
        <v>15</v>
      </c>
      <c r="G176" s="56" t="n">
        <v>157</v>
      </c>
      <c r="H176" s="57" t="n">
        <v>0.25</v>
      </c>
      <c r="I176" s="57" t="n">
        <v>39.25</v>
      </c>
      <c r="J176" s="13"/>
    </row>
    <row r="177" ht="22.5" customHeight="1">
      <c r="A177" s="12" t="n">
        <f>WEEKNUM(B177,2)</f>
        <v>42</v>
      </c>
      <c r="B177" s="55" t="n">
        <v>46308</v>
      </c>
      <c r="C177" s="38" t="n">
        <v>10501490</v>
      </c>
      <c r="D177" s="63" t="s">
        <v>13</v>
      </c>
      <c r="E177" s="58" t="s">
        <v>14</v>
      </c>
      <c r="F177" s="57" t="s">
        <v>15</v>
      </c>
      <c r="G177" s="56" t="n">
        <v>13</v>
      </c>
      <c r="H177" s="57" t="n">
        <v>0.13</v>
      </c>
      <c r="I177" s="57" t="n">
        <v>1.69</v>
      </c>
      <c r="J177" s="13"/>
    </row>
    <row r="178" ht="22.5" customHeight="1">
      <c r="A178" s="12" t="n">
        <f>WEEKNUM(B178,2)</f>
        <v>42</v>
      </c>
      <c r="B178" s="55" t="n">
        <v>46308</v>
      </c>
      <c r="C178" s="38" t="n">
        <v>10912510</v>
      </c>
      <c r="D178" s="63" t="s">
        <v>10</v>
      </c>
      <c r="E178" s="67" t="s">
        <v>11</v>
      </c>
      <c r="F178" s="57" t="s">
        <v>29</v>
      </c>
      <c r="G178" s="56" t="n">
        <v>373</v>
      </c>
      <c r="H178" s="57" t="n">
        <v>0.21</v>
      </c>
      <c r="I178" s="57" t="n">
        <v>78.44</v>
      </c>
      <c r="J178" s="65" t="n">
        <v>60.426</v>
      </c>
    </row>
    <row r="179" ht="22.5" customHeight="1">
      <c r="A179" s="12" t="n">
        <f>WEEKNUM(B179,2)</f>
        <v>42</v>
      </c>
      <c r="B179" s="55" t="n">
        <v>46308</v>
      </c>
      <c r="C179" s="38" t="n">
        <v>11080098</v>
      </c>
      <c r="D179" s="63" t="s">
        <v>22</v>
      </c>
      <c r="E179" s="58" t="s">
        <v>24</v>
      </c>
      <c r="F179" s="57" t="s">
        <v>15</v>
      </c>
      <c r="G179" s="56" t="n">
        <v>1</v>
      </c>
      <c r="H179" s="57" t="n">
        <v>0.6</v>
      </c>
      <c r="I179" s="57" t="n">
        <v>0.6</v>
      </c>
      <c r="J179" s="13"/>
    </row>
    <row r="180" ht="22.5" customHeight="1">
      <c r="A180" s="12" t="n">
        <f>WEEKNUM(B180,2)</f>
        <v>42</v>
      </c>
      <c r="B180" s="55" t="n">
        <v>46308</v>
      </c>
      <c r="C180" s="38" t="n">
        <v>11715627</v>
      </c>
      <c r="D180" s="63" t="s">
        <v>28</v>
      </c>
      <c r="E180" s="58" t="s">
        <v>14</v>
      </c>
      <c r="F180" s="57" t="s">
        <v>15</v>
      </c>
      <c r="G180" s="56" t="n">
        <v>0</v>
      </c>
      <c r="H180" s="57" t="n">
        <v>0</v>
      </c>
      <c r="I180" s="57" t="n">
        <v>0</v>
      </c>
      <c r="J180" s="13"/>
    </row>
    <row r="181" ht="22.5" customHeight="1">
      <c r="A181" s="12" t="n">
        <f>WEEKNUM(B181,2)</f>
        <v>42</v>
      </c>
      <c r="B181" s="55" t="n">
        <v>46308</v>
      </c>
      <c r="C181" s="38" t="n">
        <v>11715655</v>
      </c>
      <c r="D181" s="63" t="s">
        <v>16</v>
      </c>
      <c r="E181" s="58" t="s">
        <v>11</v>
      </c>
      <c r="F181" s="57" t="s">
        <v>15</v>
      </c>
      <c r="G181" s="56" t="n">
        <v>0</v>
      </c>
      <c r="H181" s="57" t="n">
        <v>0</v>
      </c>
      <c r="I181" s="57" t="n">
        <v>0</v>
      </c>
      <c r="J181" s="13"/>
    </row>
    <row r="182" ht="22.5" customHeight="1">
      <c r="A182" s="12" t="n">
        <f>WEEKNUM(B182,2)</f>
        <v>42</v>
      </c>
      <c r="B182" s="55" t="n">
        <v>46308</v>
      </c>
      <c r="C182" s="38" t="n">
        <v>11715811</v>
      </c>
      <c r="D182" s="63" t="s">
        <v>16</v>
      </c>
      <c r="E182" s="38" t="s">
        <v>17</v>
      </c>
      <c r="F182" s="12" t="s">
        <v>15</v>
      </c>
      <c r="G182" s="56" t="n">
        <v>0</v>
      </c>
      <c r="H182" s="57" t="n">
        <v>0</v>
      </c>
      <c r="I182" s="57" t="n">
        <v>0</v>
      </c>
      <c r="J182" s="13"/>
    </row>
    <row r="183" ht="22.5" customHeight="1">
      <c r="A183" s="12" t="n">
        <f>WEEKNUM(B183,2)</f>
        <v>42</v>
      </c>
      <c r="B183" s="55" t="n">
        <v>46308</v>
      </c>
      <c r="C183" s="38" t="n">
        <v>11729927</v>
      </c>
      <c r="D183" s="63" t="s">
        <v>10</v>
      </c>
      <c r="E183" s="38" t="s">
        <v>20</v>
      </c>
      <c r="F183" s="12" t="s">
        <v>15</v>
      </c>
      <c r="G183" s="56" t="n">
        <v>0</v>
      </c>
      <c r="H183" s="57" t="n">
        <v>0</v>
      </c>
      <c r="I183" s="57" t="n">
        <v>0</v>
      </c>
      <c r="J183" s="13"/>
    </row>
    <row r="184" ht="22.5" customHeight="1">
      <c r="A184" s="12" t="n">
        <f>WEEKNUM(B184,2)</f>
        <v>42</v>
      </c>
      <c r="B184" s="55" t="n">
        <v>46308</v>
      </c>
      <c r="C184" s="38" t="n">
        <v>11729820</v>
      </c>
      <c r="D184" s="63" t="s">
        <v>10</v>
      </c>
      <c r="E184" s="38" t="s">
        <v>25</v>
      </c>
      <c r="F184" s="12" t="s">
        <v>15</v>
      </c>
      <c r="G184" s="56" t="n">
        <v>0</v>
      </c>
      <c r="H184" s="57" t="n">
        <v>0</v>
      </c>
      <c r="I184" s="57" t="n">
        <v>0</v>
      </c>
      <c r="J184" s="13"/>
    </row>
    <row r="185" ht="22.5" customHeight="1">
      <c r="A185" s="12" t="n">
        <f>WEEKNUM(B185,2)</f>
        <v>42</v>
      </c>
      <c r="B185" s="55" t="n">
        <v>46308</v>
      </c>
      <c r="C185" s="38" t="n">
        <v>11729830</v>
      </c>
      <c r="D185" s="63" t="s">
        <v>10</v>
      </c>
      <c r="E185" s="38" t="s">
        <v>11</v>
      </c>
      <c r="F185" s="12" t="s">
        <v>12</v>
      </c>
      <c r="G185" s="56" t="n">
        <v>0</v>
      </c>
      <c r="H185" s="57" t="n">
        <v>0</v>
      </c>
      <c r="I185" s="57" t="n">
        <v>0</v>
      </c>
      <c r="J185" s="13"/>
    </row>
    <row r="186" ht="22.5" customHeight="1">
      <c r="A186" s="12" t="n">
        <f>WEEKNUM(B186,2)</f>
        <v>42</v>
      </c>
      <c r="B186" s="55" t="n">
        <v>46308</v>
      </c>
      <c r="C186" s="38" t="n">
        <v>11892329</v>
      </c>
      <c r="D186" s="63" t="s">
        <v>10</v>
      </c>
      <c r="E186" s="38" t="s">
        <v>11</v>
      </c>
      <c r="F186" s="12" t="s">
        <v>15</v>
      </c>
      <c r="G186" s="56" t="n">
        <v>1000</v>
      </c>
      <c r="H186" s="57" t="n">
        <v>0.25</v>
      </c>
      <c r="I186" s="57" t="n">
        <v>250</v>
      </c>
      <c r="J186" s="13"/>
    </row>
    <row r="187" ht="22.5" customHeight="1">
      <c r="A187" s="12" t="n">
        <f>WEEKNUM(B187,2)</f>
        <v>42</v>
      </c>
      <c r="B187" s="55" t="n">
        <v>46308</v>
      </c>
      <c r="C187" s="38" t="n">
        <v>91560708</v>
      </c>
      <c r="D187" s="63" t="s">
        <v>30</v>
      </c>
      <c r="E187" s="58" t="s">
        <v>31</v>
      </c>
      <c r="F187" s="57" t="s">
        <v>15</v>
      </c>
      <c r="G187" s="56" t="n">
        <v>179</v>
      </c>
      <c r="H187" s="57" t="n">
        <v>0.101</v>
      </c>
      <c r="I187" s="57" t="n">
        <v>18.16</v>
      </c>
      <c r="J187" s="13"/>
    </row>
    <row r="188" ht="22.5" customHeight="1">
      <c r="A188" s="12" t="n">
        <f>WEEKNUM(B188,2)</f>
        <v>42</v>
      </c>
      <c r="B188" s="55" t="n">
        <v>46308</v>
      </c>
      <c r="C188" s="38" t="n">
        <v>91560709</v>
      </c>
      <c r="D188" s="63" t="s">
        <v>30</v>
      </c>
      <c r="E188" s="58" t="s">
        <v>32</v>
      </c>
      <c r="F188" s="57" t="s">
        <v>15</v>
      </c>
      <c r="G188" s="56" t="n">
        <v>551</v>
      </c>
      <c r="H188" s="57" t="n">
        <v>0.06</v>
      </c>
      <c r="I188" s="57" t="n">
        <v>33.06</v>
      </c>
      <c r="J188" s="13"/>
    </row>
    <row r="189" ht="22.5" customHeight="1">
      <c r="A189" s="12" t="n">
        <f>WEEKNUM(B189,2)</f>
        <v>42</v>
      </c>
      <c r="B189" s="55" t="n">
        <v>46308</v>
      </c>
      <c r="C189" s="38" t="n">
        <v>12064281</v>
      </c>
      <c r="D189" s="63" t="s">
        <v>16</v>
      </c>
      <c r="E189" s="58" t="s">
        <v>18</v>
      </c>
      <c r="F189" s="57" t="s">
        <v>15</v>
      </c>
      <c r="G189" s="56" t="n">
        <v>0</v>
      </c>
      <c r="H189" s="57" t="n">
        <v>0</v>
      </c>
      <c r="I189" s="57" t="n">
        <v>0</v>
      </c>
      <c r="J189" s="13"/>
    </row>
    <row r="190" ht="22.5" customHeight="1">
      <c r="A190" s="12" t="n">
        <f>WEEKNUM(B190,2)</f>
        <v>42</v>
      </c>
      <c r="B190" s="55" t="n">
        <v>46308</v>
      </c>
      <c r="C190" s="38" t="n">
        <v>11987622</v>
      </c>
      <c r="D190" s="63" t="s">
        <v>10</v>
      </c>
      <c r="E190" s="58" t="s">
        <v>11</v>
      </c>
      <c r="F190" s="57" t="s">
        <v>29</v>
      </c>
      <c r="G190" s="56" t="n">
        <v>4</v>
      </c>
      <c r="H190" s="57" t="n">
        <v>0.39</v>
      </c>
      <c r="I190" s="57" t="n">
        <v>1.57</v>
      </c>
      <c r="J190" s="65" t="n">
        <v>1.574</v>
      </c>
    </row>
    <row r="191" ht="22.5" customHeight="1">
      <c r="A191" s="12" t="n">
        <f>WEEKNUM(B191,2)</f>
        <v>42</v>
      </c>
      <c r="B191" s="55" t="n">
        <v>46308</v>
      </c>
      <c r="C191" s="38" t="n">
        <v>91567811</v>
      </c>
      <c r="D191" s="63" t="s">
        <v>33</v>
      </c>
      <c r="E191" s="58" t="s">
        <v>14</v>
      </c>
      <c r="F191" s="57" t="s">
        <v>15</v>
      </c>
      <c r="G191" s="56" t="n">
        <v>22</v>
      </c>
      <c r="H191" s="57" t="n">
        <v>1</v>
      </c>
      <c r="I191" s="57" t="n">
        <v>22</v>
      </c>
      <c r="J191" s="65"/>
    </row>
    <row r="192" ht="22.5" customHeight="1">
      <c r="A192" s="12" t="n">
        <f>WEEKNUM(B192,2)</f>
        <v>42</v>
      </c>
      <c r="B192" s="55" t="n">
        <v>46308</v>
      </c>
      <c r="C192" s="38" t="n">
        <v>91548044</v>
      </c>
      <c r="D192" s="63" t="s">
        <v>33</v>
      </c>
      <c r="E192" s="58" t="s">
        <v>14</v>
      </c>
      <c r="F192" s="12" t="s">
        <v>12</v>
      </c>
      <c r="G192" s="56" t="n">
        <v>36</v>
      </c>
      <c r="H192" s="57" t="n">
        <v>1.391</v>
      </c>
      <c r="I192" s="57" t="n">
        <v>50.0842</v>
      </c>
      <c r="J192" s="65"/>
    </row>
    <row r="193" ht="22.5" customHeight="1">
      <c r="A193" s="12" t="n">
        <f>WEEKNUM(B193,2)</f>
        <v>42</v>
      </c>
      <c r="B193" s="55" t="n">
        <v>46308</v>
      </c>
      <c r="C193" s="38" t="n">
        <v>12801942</v>
      </c>
      <c r="D193" s="63" t="s">
        <v>10</v>
      </c>
      <c r="E193" s="58" t="s">
        <v>11</v>
      </c>
      <c r="F193" s="12" t="s">
        <v>34</v>
      </c>
      <c r="G193" s="56" t="n">
        <v>0</v>
      </c>
      <c r="H193" s="57" t="n">
        <v>0</v>
      </c>
      <c r="I193" s="57" t="n">
        <v>1.34</v>
      </c>
      <c r="J193" s="65"/>
    </row>
    <row r="194" ht="22.5" customHeight="1">
      <c r="A194" s="12" t="n">
        <f>WEEKNUM(B194,2)</f>
        <v>42</v>
      </c>
      <c r="B194" s="55" t="n">
        <v>46308</v>
      </c>
      <c r="C194" s="38" t="n">
        <v>13084710</v>
      </c>
      <c r="D194" s="63" t="s">
        <v>10</v>
      </c>
      <c r="E194" s="58" t="s">
        <v>11</v>
      </c>
      <c r="F194" s="57" t="s">
        <v>15</v>
      </c>
      <c r="G194" s="56" t="n">
        <v>200</v>
      </c>
      <c r="H194" s="57" t="n">
        <v>0.23</v>
      </c>
      <c r="I194" s="71" t="n">
        <v>46</v>
      </c>
      <c r="J194" s="65"/>
    </row>
    <row r="195" ht="22.5" customHeight="1">
      <c r="A195" s="12" t="n">
        <f>WEEKNUM(B195,2)</f>
        <v>42</v>
      </c>
      <c r="B195" s="55" t="n">
        <v>46308</v>
      </c>
      <c r="C195" s="38" t="n">
        <v>13226265</v>
      </c>
      <c r="D195" s="63" t="s">
        <v>10</v>
      </c>
      <c r="E195" s="58" t="s">
        <v>35</v>
      </c>
      <c r="F195" s="12" t="s">
        <v>34</v>
      </c>
      <c r="G195" s="56" t="n">
        <v>0</v>
      </c>
      <c r="H195" s="58" t="n">
        <v>0</v>
      </c>
      <c r="I195" s="57" t="n">
        <v>0.19</v>
      </c>
      <c r="J195" s="65"/>
    </row>
    <row r="196" ht="22.5" customHeight="1">
      <c r="A196" s="12" t="n">
        <f>WEEKNUM(B196,2)</f>
        <v>42</v>
      </c>
      <c r="B196" s="55" t="n">
        <v>46308</v>
      </c>
      <c r="C196" s="38" t="n">
        <v>12814874</v>
      </c>
      <c r="D196" s="63" t="s">
        <v>10</v>
      </c>
      <c r="E196" s="58" t="s">
        <v>20</v>
      </c>
      <c r="F196" s="12" t="s">
        <v>34</v>
      </c>
      <c r="G196" s="56" t="n">
        <v>5</v>
      </c>
      <c r="H196" s="57" t="n">
        <v>0.93</v>
      </c>
      <c r="I196" s="71" t="n">
        <v>4.64</v>
      </c>
      <c r="J196" s="65"/>
    </row>
    <row r="197" ht="22.5" customHeight="1">
      <c r="A197" s="12" t="n">
        <f>WEEKNUM(B197,2)</f>
        <v>42</v>
      </c>
      <c r="B197" s="55" t="n">
        <v>46308</v>
      </c>
      <c r="C197" s="38" t="n">
        <v>12814889</v>
      </c>
      <c r="D197" s="63" t="s">
        <v>10</v>
      </c>
      <c r="E197" s="58" t="s">
        <v>25</v>
      </c>
      <c r="F197" s="12" t="s">
        <v>34</v>
      </c>
      <c r="G197" s="70" t="n">
        <v>0</v>
      </c>
      <c r="H197" s="67" t="n">
        <v>0</v>
      </c>
      <c r="I197" s="71" t="n">
        <v>0.13</v>
      </c>
      <c r="J197" s="65"/>
    </row>
    <row r="198" ht="22.5" customHeight="1">
      <c r="A198" s="12" t="n">
        <f>WEEKNUM(B198,2)</f>
        <v>42</v>
      </c>
      <c r="B198" s="55" t="n">
        <v>46308</v>
      </c>
      <c r="C198" s="38" t="n">
        <v>12814931</v>
      </c>
      <c r="D198" s="63" t="s">
        <v>10</v>
      </c>
      <c r="E198" s="58" t="s">
        <v>19</v>
      </c>
      <c r="F198" s="38" t="s">
        <v>34</v>
      </c>
      <c r="G198" s="56" t="n">
        <v>0</v>
      </c>
      <c r="H198" s="57" t="n">
        <v>0</v>
      </c>
      <c r="I198" s="57" t="n">
        <v>0.82</v>
      </c>
      <c r="J198" s="65"/>
    </row>
    <row r="199" ht="22.5" customHeight="1">
      <c r="A199" s="12" t="n">
        <f>WEEKNUM(B199,2)</f>
        <v>42</v>
      </c>
      <c r="B199" s="55" t="n">
        <v>46308</v>
      </c>
      <c r="C199" s="38" t="n">
        <v>6061077</v>
      </c>
      <c r="D199" s="63" t="s">
        <v>36</v>
      </c>
      <c r="E199" s="58" t="s">
        <v>14</v>
      </c>
      <c r="F199" s="57" t="s">
        <v>15</v>
      </c>
      <c r="G199" s="61" t="n">
        <v>8</v>
      </c>
      <c r="H199" s="62" t="n">
        <v>0.24</v>
      </c>
      <c r="I199" s="62" t="n">
        <v>1.923</v>
      </c>
      <c r="J199" s="13"/>
    </row>
    <row r="200" ht="22.5" customHeight="1">
      <c r="A200" s="12" t="n">
        <f>WEEKNUM(B200,2)</f>
        <v>42</v>
      </c>
      <c r="B200" s="55" t="n">
        <v>46308</v>
      </c>
      <c r="C200" s="38" t="n">
        <v>6607117</v>
      </c>
      <c r="D200" s="64" t="s">
        <v>36</v>
      </c>
      <c r="E200" s="38" t="s">
        <v>14</v>
      </c>
      <c r="F200" s="45" t="s">
        <v>15</v>
      </c>
      <c r="G200" s="61" t="n">
        <v>255</v>
      </c>
      <c r="H200" s="62" t="n">
        <v>0.747</v>
      </c>
      <c r="I200" s="62" t="n">
        <v>190.426</v>
      </c>
      <c r="J200" s="13"/>
    </row>
    <row r="201" ht="22.5" customHeight="1">
      <c r="A201" s="12" t="n">
        <f>WEEKNUM(B201,2)</f>
        <v>42</v>
      </c>
      <c r="B201" s="55" t="n">
        <v>46308</v>
      </c>
      <c r="C201" s="38" t="n">
        <v>5497580</v>
      </c>
      <c r="D201" s="64" t="s">
        <v>30</v>
      </c>
      <c r="E201" s="38" t="s">
        <v>17</v>
      </c>
      <c r="F201" s="12" t="s">
        <v>15</v>
      </c>
      <c r="G201" s="56" t="n">
        <v>1372</v>
      </c>
      <c r="H201" s="57" t="n">
        <v>0.253</v>
      </c>
      <c r="I201" s="57" t="n">
        <v>347.627</v>
      </c>
      <c r="J201" s="13"/>
    </row>
    <row r="202" ht="22.5" customHeight="1">
      <c r="A202" s="12" t="n">
        <f>WEEKNUM(B202,2)</f>
        <v>42</v>
      </c>
      <c r="B202" s="55" t="n">
        <v>46308</v>
      </c>
      <c r="C202" s="38" t="n">
        <v>91407542</v>
      </c>
      <c r="D202" s="64" t="s">
        <v>30</v>
      </c>
      <c r="E202" s="38" t="s">
        <v>37</v>
      </c>
      <c r="F202" s="12" t="s">
        <v>15</v>
      </c>
      <c r="G202" s="56" t="n">
        <v>6</v>
      </c>
      <c r="H202" s="57" t="n">
        <v>0.022</v>
      </c>
      <c r="I202" s="57" t="n">
        <v>0.134</v>
      </c>
      <c r="J202" s="46"/>
    </row>
    <row r="203" ht="22.5" customHeight="1">
      <c r="A203" s="12" t="n">
        <f>WEEKNUM(B203,2)</f>
        <v>42</v>
      </c>
      <c r="B203" s="55" t="n">
        <v>46308</v>
      </c>
      <c r="C203" s="38" t="n">
        <v>8998645</v>
      </c>
      <c r="D203" s="64" t="s">
        <v>30</v>
      </c>
      <c r="E203" s="38" t="s">
        <v>17</v>
      </c>
      <c r="F203" s="12" t="s">
        <v>15</v>
      </c>
      <c r="G203" s="56" t="n">
        <v>149</v>
      </c>
      <c r="H203" s="57" t="n">
        <v>0.92</v>
      </c>
      <c r="I203" s="57" t="n">
        <v>137.116</v>
      </c>
      <c r="J203" s="13"/>
    </row>
    <row r="204" ht="22.5" customHeight="1">
      <c r="A204" s="12" t="n">
        <f>WEEKNUM(B204,2)</f>
        <v>42</v>
      </c>
      <c r="B204" s="55" t="n">
        <v>46308</v>
      </c>
      <c r="C204" s="38" t="n">
        <v>4383473</v>
      </c>
      <c r="D204" s="64" t="s">
        <v>36</v>
      </c>
      <c r="E204" s="38" t="s">
        <v>14</v>
      </c>
      <c r="F204" s="57" t="s">
        <v>15</v>
      </c>
      <c r="G204" s="56" t="n">
        <v>150</v>
      </c>
      <c r="H204" s="57" t="n">
        <v>0.195</v>
      </c>
      <c r="I204" s="57" t="n">
        <v>29.196</v>
      </c>
      <c r="J204" s="13"/>
    </row>
    <row r="205" ht="22.5" customHeight="1">
      <c r="A205" s="12" t="n">
        <f>WEEKNUM(B205,2)</f>
        <v>42</v>
      </c>
      <c r="B205" s="55" t="n">
        <v>46308</v>
      </c>
      <c r="C205" s="38" t="n">
        <v>8094753</v>
      </c>
      <c r="D205" s="64" t="s">
        <v>36</v>
      </c>
      <c r="E205" s="38" t="s">
        <v>14</v>
      </c>
      <c r="F205" s="12" t="s">
        <v>26</v>
      </c>
      <c r="G205" s="56" t="n">
        <v>173</v>
      </c>
      <c r="H205" s="57" t="n">
        <v>0.54</v>
      </c>
      <c r="I205" s="57" t="n">
        <v>92.86</v>
      </c>
      <c r="J205" s="13"/>
    </row>
    <row r="206" ht="22.5" customHeight="1">
      <c r="A206" s="12" t="n">
        <f>WEEKNUM(B206,2)</f>
        <v>42</v>
      </c>
      <c r="B206" s="55" t="n">
        <v>46308</v>
      </c>
      <c r="C206" s="38" t="n">
        <v>2783561</v>
      </c>
      <c r="D206" s="64" t="s">
        <v>38</v>
      </c>
      <c r="E206" s="38" t="s">
        <v>14</v>
      </c>
      <c r="F206" s="57" t="s">
        <v>15</v>
      </c>
      <c r="G206" s="56" t="n">
        <v>459</v>
      </c>
      <c r="H206" s="57" t="n">
        <v>0.1</v>
      </c>
      <c r="I206" s="57" t="n">
        <v>46.01</v>
      </c>
      <c r="J206" s="13"/>
    </row>
    <row r="207" ht="22.5" customHeight="1">
      <c r="A207" s="12" t="n">
        <f>WEEKNUM(B207,2)</f>
        <v>42</v>
      </c>
      <c r="B207" s="55" t="n">
        <v>46308</v>
      </c>
      <c r="C207" s="38" t="n">
        <v>10599157</v>
      </c>
      <c r="D207" s="64" t="s">
        <v>39</v>
      </c>
      <c r="E207" s="38" t="s">
        <v>14</v>
      </c>
      <c r="F207" s="57" t="s">
        <v>15</v>
      </c>
      <c r="G207" s="56" t="n">
        <v>100</v>
      </c>
      <c r="H207" s="57" t="n">
        <v>0.307</v>
      </c>
      <c r="I207" s="57" t="n">
        <v>30.65</v>
      </c>
      <c r="J207" s="13"/>
    </row>
    <row r="208" ht="22.5" customHeight="1">
      <c r="A208" s="12" t="n">
        <f>WEEKNUM(B208,2)</f>
        <v>42</v>
      </c>
      <c r="B208" s="55" t="n">
        <v>46308</v>
      </c>
      <c r="C208" s="38" t="n">
        <v>6060965</v>
      </c>
      <c r="D208" s="64" t="s">
        <v>36</v>
      </c>
      <c r="E208" s="38" t="s">
        <v>14</v>
      </c>
      <c r="F208" s="57" t="s">
        <v>15</v>
      </c>
      <c r="G208" s="56" t="n">
        <v>100</v>
      </c>
      <c r="H208" s="57" t="n">
        <v>0.3</v>
      </c>
      <c r="I208" s="57" t="n">
        <v>30</v>
      </c>
      <c r="J208" s="13"/>
    </row>
    <row r="209" ht="22.5" customHeight="1">
      <c r="A209" s="12" t="n">
        <f>WEEKNUM(B209,2)</f>
        <v>42</v>
      </c>
      <c r="B209" s="55" t="n">
        <v>46308</v>
      </c>
      <c r="C209" s="38" t="n">
        <v>91535229</v>
      </c>
      <c r="D209" s="64" t="s">
        <v>30</v>
      </c>
      <c r="E209" s="38" t="s">
        <v>37</v>
      </c>
      <c r="F209" s="57" t="s">
        <v>15</v>
      </c>
      <c r="G209" s="60" t="n">
        <v>6</v>
      </c>
      <c r="H209" s="57" t="n">
        <v>0.04</v>
      </c>
      <c r="I209" s="57" t="n">
        <v>0.24</v>
      </c>
      <c r="J209" s="13"/>
    </row>
    <row r="210" ht="22.5" customHeight="1">
      <c r="A210" s="12" t="n">
        <f>WEEKNUM(B210,2)</f>
        <v>42</v>
      </c>
      <c r="B210" s="55" t="n">
        <v>46308</v>
      </c>
      <c r="C210" s="38" t="n">
        <v>91535331</v>
      </c>
      <c r="D210" s="64" t="s">
        <v>30</v>
      </c>
      <c r="E210" s="38" t="s">
        <v>40</v>
      </c>
      <c r="F210" s="57" t="s">
        <v>15</v>
      </c>
      <c r="G210" s="56" t="n">
        <v>2</v>
      </c>
      <c r="H210" s="57" t="n">
        <v>0.04</v>
      </c>
      <c r="I210" s="57" t="n">
        <v>0.08</v>
      </c>
      <c r="J210" s="13"/>
    </row>
    <row r="211" ht="22.5" customHeight="1">
      <c r="A211" s="12" t="n">
        <f>WEEKNUM(B211,2)</f>
        <v>42</v>
      </c>
      <c r="B211" s="55" t="n">
        <v>46308</v>
      </c>
      <c r="C211" s="38" t="n">
        <v>11324493</v>
      </c>
      <c r="D211" s="64" t="s">
        <v>30</v>
      </c>
      <c r="E211" s="38" t="s">
        <v>17</v>
      </c>
      <c r="F211" s="12" t="s">
        <v>15</v>
      </c>
      <c r="G211" s="56" t="n">
        <v>1</v>
      </c>
      <c r="H211" s="57" t="n">
        <v>0.6</v>
      </c>
      <c r="I211" s="57" t="n">
        <v>0.6</v>
      </c>
      <c r="J211" s="13"/>
    </row>
    <row r="212" ht="22.5" customHeight="1">
      <c r="A212" s="12" t="n">
        <f>WEEKNUM(B212,2)</f>
        <v>42</v>
      </c>
      <c r="B212" s="55" t="n">
        <v>46308</v>
      </c>
      <c r="C212" s="38" t="n">
        <v>11655595</v>
      </c>
      <c r="D212" s="64" t="s">
        <v>41</v>
      </c>
      <c r="E212" s="38" t="s">
        <v>14</v>
      </c>
      <c r="F212" s="12" t="s">
        <v>26</v>
      </c>
      <c r="G212" s="56" t="n">
        <v>2</v>
      </c>
      <c r="H212" s="57" t="n">
        <v>0.82</v>
      </c>
      <c r="I212" s="57" t="n">
        <v>1.65</v>
      </c>
      <c r="J212" s="13"/>
    </row>
    <row r="213" ht="22.5" customHeight="1">
      <c r="A213" s="12" t="n">
        <f>WEEKNUM(B213,2)</f>
        <v>42</v>
      </c>
      <c r="B213" s="55" t="n">
        <v>46308</v>
      </c>
      <c r="C213" s="38" t="n">
        <v>11655596</v>
      </c>
      <c r="D213" s="64" t="s">
        <v>41</v>
      </c>
      <c r="E213" s="38" t="s">
        <v>14</v>
      </c>
      <c r="F213" s="12" t="s">
        <v>12</v>
      </c>
      <c r="G213" s="56" t="n">
        <v>6</v>
      </c>
      <c r="H213" s="57" t="n">
        <v>0.569</v>
      </c>
      <c r="I213" s="57" t="n">
        <v>3.4165</v>
      </c>
      <c r="J213" s="13"/>
    </row>
    <row r="214" ht="22.5" customHeight="1">
      <c r="A214" s="12" t="n">
        <f>WEEKNUM(B214,2)</f>
        <v>42</v>
      </c>
      <c r="B214" s="55" t="n">
        <v>46308</v>
      </c>
      <c r="C214" s="38" t="n">
        <v>11690183</v>
      </c>
      <c r="D214" s="64" t="s">
        <v>38</v>
      </c>
      <c r="E214" s="38" t="s">
        <v>14</v>
      </c>
      <c r="F214" s="12" t="s">
        <v>15</v>
      </c>
      <c r="G214" s="56" t="n">
        <v>41</v>
      </c>
      <c r="H214" s="57" t="n">
        <v>0.191</v>
      </c>
      <c r="I214" s="57" t="n">
        <v>7.815</v>
      </c>
      <c r="J214" s="13"/>
    </row>
    <row r="215" ht="22.5" customHeight="1">
      <c r="A215" s="12" t="n">
        <f>WEEKNUM(B215,2)</f>
        <v>42</v>
      </c>
      <c r="B215" s="55" t="n">
        <v>46308</v>
      </c>
      <c r="C215" s="38" t="n">
        <v>11763482</v>
      </c>
      <c r="D215" s="64" t="s">
        <v>41</v>
      </c>
      <c r="E215" s="66" t="s">
        <v>14</v>
      </c>
      <c r="F215" s="12" t="s">
        <v>12</v>
      </c>
      <c r="G215" s="56" t="n">
        <v>1</v>
      </c>
      <c r="H215" s="57" t="n">
        <v>0.475</v>
      </c>
      <c r="I215" s="57" t="n">
        <v>0.4752</v>
      </c>
      <c r="J215" s="13"/>
    </row>
    <row r="216" ht="22.5" customHeight="1">
      <c r="A216" s="12" t="n">
        <f>WEEKNUM(B216,2)</f>
        <v>42</v>
      </c>
      <c r="B216" s="55" t="n">
        <v>46308</v>
      </c>
      <c r="C216" s="38" t="n">
        <v>91565942</v>
      </c>
      <c r="D216" s="64" t="s">
        <v>30</v>
      </c>
      <c r="E216" s="38" t="s">
        <v>37</v>
      </c>
      <c r="F216" s="57" t="s">
        <v>15</v>
      </c>
      <c r="G216" s="56" t="n">
        <v>227</v>
      </c>
      <c r="H216" s="57" t="n">
        <v>0.031</v>
      </c>
      <c r="I216" s="57" t="n">
        <v>6.963</v>
      </c>
      <c r="J216" s="13"/>
    </row>
    <row r="217" ht="22.5" customHeight="1">
      <c r="A217" s="12" t="n">
        <f>WEEKNUM(B217,2)</f>
        <v>42</v>
      </c>
      <c r="B217" s="55" t="n">
        <v>46308</v>
      </c>
      <c r="C217" s="38" t="n">
        <v>91565947</v>
      </c>
      <c r="D217" s="64" t="s">
        <v>30</v>
      </c>
      <c r="E217" s="38" t="s">
        <v>40</v>
      </c>
      <c r="F217" s="57" t="s">
        <v>15</v>
      </c>
      <c r="G217" s="56" t="n">
        <v>995</v>
      </c>
      <c r="H217" s="57" t="n">
        <v>0.02</v>
      </c>
      <c r="I217" s="57" t="n">
        <v>19.9</v>
      </c>
      <c r="J217" s="13"/>
    </row>
    <row r="218" ht="22.5" customHeight="1">
      <c r="A218" s="12" t="n">
        <f>WEEKNUM(B218,2)</f>
        <v>42</v>
      </c>
      <c r="B218" s="55" t="n">
        <v>46308</v>
      </c>
      <c r="C218" s="38" t="n">
        <v>12807775</v>
      </c>
      <c r="D218" s="64" t="s">
        <v>38</v>
      </c>
      <c r="E218" s="38" t="s">
        <v>14</v>
      </c>
      <c r="F218" s="12" t="s">
        <v>34</v>
      </c>
      <c r="G218" s="56" t="n">
        <v>5</v>
      </c>
      <c r="H218" s="57" t="n">
        <v>10.01</v>
      </c>
      <c r="I218" s="57" t="n">
        <v>50.07</v>
      </c>
      <c r="J218" s="13"/>
    </row>
    <row r="219" ht="22.5" customHeight="1">
      <c r="A219" s="12" t="n">
        <f>WEEKNUM(B219,2)</f>
        <v>42</v>
      </c>
      <c r="B219" s="55" t="n">
        <v>46308</v>
      </c>
      <c r="C219" s="38" t="n">
        <v>12808718</v>
      </c>
      <c r="D219" s="64" t="s">
        <v>36</v>
      </c>
      <c r="E219" s="38" t="s">
        <v>14</v>
      </c>
      <c r="F219" s="12" t="s">
        <v>34</v>
      </c>
      <c r="G219" s="56" t="n">
        <v>1</v>
      </c>
      <c r="H219" s="57" t="n">
        <v>2.28</v>
      </c>
      <c r="I219" s="57" t="n">
        <v>2.28</v>
      </c>
      <c r="J219" s="13"/>
    </row>
    <row r="220" ht="22.5" customHeight="1">
      <c r="A220" s="12" t="n">
        <f>WEEKNUM(B220,2)</f>
        <v>42</v>
      </c>
      <c r="B220" s="55" t="n">
        <v>46308</v>
      </c>
      <c r="C220" s="38" t="n">
        <v>91574951</v>
      </c>
      <c r="D220" s="64" t="s">
        <v>30</v>
      </c>
      <c r="E220" s="38" t="s">
        <v>40</v>
      </c>
      <c r="F220" s="12" t="s">
        <v>34</v>
      </c>
      <c r="G220" s="56" t="n">
        <v>4</v>
      </c>
      <c r="H220" s="57" t="n">
        <v>0.185</v>
      </c>
      <c r="I220" s="57" t="n">
        <v>0.75</v>
      </c>
      <c r="J220" s="13"/>
    </row>
    <row r="221" ht="22.5" customHeight="1">
      <c r="A221" s="12" t="n">
        <f>WEEKNUM(B221,2)</f>
        <v>42</v>
      </c>
      <c r="B221" s="55" t="n">
        <v>46308</v>
      </c>
      <c r="C221" s="38" t="n">
        <v>91574964</v>
      </c>
      <c r="D221" s="64" t="s">
        <v>30</v>
      </c>
      <c r="E221" s="38" t="s">
        <v>37</v>
      </c>
      <c r="F221" s="12" t="s">
        <v>34</v>
      </c>
      <c r="G221" s="56" t="n">
        <v>4</v>
      </c>
      <c r="H221" s="57" t="n">
        <v>2.47</v>
      </c>
      <c r="I221" s="57" t="n">
        <v>9.88</v>
      </c>
      <c r="J221" s="13"/>
    </row>
    <row r="222" ht="22.5" customHeight="1">
      <c r="A222" s="12" t="n">
        <f>WEEKNUM(B222,2)</f>
        <v>42</v>
      </c>
      <c r="B222" s="55" t="n">
        <v>46308</v>
      </c>
      <c r="C222" s="38" t="n">
        <v>13220287</v>
      </c>
      <c r="D222" s="64" t="s">
        <v>38</v>
      </c>
      <c r="E222" s="38" t="s">
        <v>14</v>
      </c>
      <c r="F222" s="12" t="s">
        <v>34</v>
      </c>
      <c r="G222" s="56" t="n">
        <v>9</v>
      </c>
      <c r="H222" s="57" t="n">
        <v>0.42</v>
      </c>
      <c r="I222" s="57" t="n">
        <v>3.76</v>
      </c>
      <c r="J222" s="13"/>
    </row>
    <row r="223" ht="22.5" customHeight="1">
      <c r="A223" s="12" t="n">
        <f>WEEKNUM(B223,2)</f>
        <v>42</v>
      </c>
      <c r="B223" s="55" t="n">
        <v>46308</v>
      </c>
      <c r="C223" s="38" t="n">
        <v>10815258</v>
      </c>
      <c r="D223" s="64" t="s">
        <v>42</v>
      </c>
      <c r="E223" s="38" t="s">
        <v>14</v>
      </c>
      <c r="F223" s="12" t="s">
        <v>15</v>
      </c>
      <c r="G223" s="56" t="n">
        <v>0</v>
      </c>
      <c r="H223" s="57" t="n">
        <v>0</v>
      </c>
      <c r="I223" s="57" t="n">
        <v>0</v>
      </c>
      <c r="J223" s="69"/>
    </row>
    <row r="224" ht="22.5" customHeight="1">
      <c r="A224" s="12" t="n">
        <f>WEEKNUM(B224,2)</f>
        <v>42</v>
      </c>
      <c r="B224" s="55" t="n">
        <v>46308</v>
      </c>
      <c r="C224" s="38" t="n">
        <v>5464039</v>
      </c>
      <c r="D224" s="64" t="s">
        <v>30</v>
      </c>
      <c r="E224" s="38" t="s">
        <v>43</v>
      </c>
      <c r="F224" s="12" t="s">
        <v>15</v>
      </c>
      <c r="G224" s="56" t="n">
        <v>658</v>
      </c>
      <c r="H224" s="57" t="n">
        <v>0.295</v>
      </c>
      <c r="I224" s="57" t="n">
        <v>194.08</v>
      </c>
      <c r="J224" s="13"/>
    </row>
    <row r="225" ht="22.5" customHeight="1">
      <c r="A225" s="12" t="n">
        <f>WEEKNUM(B225,2)</f>
        <v>42</v>
      </c>
      <c r="B225" s="55" t="n">
        <v>46308</v>
      </c>
      <c r="C225" s="38" t="n">
        <v>8057746</v>
      </c>
      <c r="D225" s="64" t="s">
        <v>30</v>
      </c>
      <c r="E225" s="38" t="s">
        <v>43</v>
      </c>
      <c r="F225" s="12" t="s">
        <v>15</v>
      </c>
      <c r="G225" s="56" t="n">
        <v>0</v>
      </c>
      <c r="H225" s="57" t="n">
        <v>0</v>
      </c>
      <c r="I225" s="57" t="n">
        <v>0</v>
      </c>
      <c r="J225" s="13"/>
    </row>
    <row r="226" ht="22.5" customHeight="1">
      <c r="A226" s="12" t="n">
        <f>WEEKNUM(B226,2)</f>
        <v>42</v>
      </c>
      <c r="B226" s="55" t="n">
        <v>46308</v>
      </c>
      <c r="C226" s="38" t="n">
        <v>91399821</v>
      </c>
      <c r="D226" s="63" t="s">
        <v>79</v>
      </c>
      <c r="E226" s="38" t="s">
        <v>14</v>
      </c>
      <c r="F226" s="45" t="s">
        <v>26</v>
      </c>
      <c r="G226" s="61" t="n">
        <v>0</v>
      </c>
      <c r="H226" s="62" t="n">
        <v>0</v>
      </c>
      <c r="I226" s="62" t="n">
        <v>0</v>
      </c>
      <c r="J226" s="12"/>
    </row>
    <row r="227" ht="22.5" customHeight="1">
      <c r="A227" s="12" t="n">
        <f>WEEKNUM(B227,2)</f>
        <v>42</v>
      </c>
      <c r="B227" s="55" t="n">
        <v>46308</v>
      </c>
      <c r="C227" s="38" t="n">
        <v>8670368</v>
      </c>
      <c r="D227" s="63" t="s">
        <v>16</v>
      </c>
      <c r="E227" s="38" t="s">
        <v>11</v>
      </c>
      <c r="F227" s="12" t="s">
        <v>29</v>
      </c>
      <c r="G227" s="56" t="n">
        <v>21</v>
      </c>
      <c r="H227" s="57" t="n">
        <v>0.24</v>
      </c>
      <c r="I227" s="57" t="n">
        <v>5.1</v>
      </c>
      <c r="J227" s="57" t="n">
        <v>0</v>
      </c>
    </row>
    <row r="228" ht="22.5" customHeight="1">
      <c r="A228" s="12" t="n">
        <f>WEEKNUM(B228,2)</f>
        <v>42</v>
      </c>
      <c r="B228" s="55" t="n">
        <v>46308</v>
      </c>
      <c r="C228" s="38" t="n">
        <v>10514860</v>
      </c>
      <c r="D228" s="64" t="s">
        <v>41</v>
      </c>
      <c r="E228" s="38" t="s">
        <v>14</v>
      </c>
      <c r="F228" s="12" t="s">
        <v>15</v>
      </c>
      <c r="G228" s="56" t="n">
        <v>91</v>
      </c>
      <c r="H228" s="57" t="n">
        <v>0.75</v>
      </c>
      <c r="I228" s="57" t="n">
        <v>68.22</v>
      </c>
      <c r="J228" s="12"/>
    </row>
    <row r="229" ht="22.5" customHeight="1">
      <c r="A229" s="12" t="n">
        <f>WEEKNUM(B229,2)</f>
        <v>42</v>
      </c>
      <c r="B229" s="55" t="n">
        <v>46308</v>
      </c>
      <c r="C229" s="38" t="n">
        <v>91532857</v>
      </c>
      <c r="D229" s="64" t="s">
        <v>44</v>
      </c>
      <c r="E229" s="38" t="s">
        <v>14</v>
      </c>
      <c r="F229" s="12" t="s">
        <v>12</v>
      </c>
      <c r="G229" s="56" t="n">
        <v>33</v>
      </c>
      <c r="H229" s="57" t="n">
        <v>0.146</v>
      </c>
      <c r="I229" s="57" t="n">
        <v>4.8163</v>
      </c>
      <c r="J229" s="12"/>
    </row>
    <row r="230" ht="22.5" customHeight="1">
      <c r="A230" s="12" t="n">
        <f>WEEKNUM(B230,2)</f>
        <v>42</v>
      </c>
      <c r="B230" s="55" t="n">
        <v>46308</v>
      </c>
      <c r="C230" s="38" t="n">
        <v>91545519</v>
      </c>
      <c r="D230" s="64" t="s">
        <v>45</v>
      </c>
      <c r="E230" s="38" t="s">
        <v>43</v>
      </c>
      <c r="F230" s="12" t="s">
        <v>15</v>
      </c>
      <c r="G230" s="56" t="n">
        <v>73</v>
      </c>
      <c r="H230" s="57" t="n">
        <v>0.155</v>
      </c>
      <c r="I230" s="57" t="n">
        <v>11.32</v>
      </c>
      <c r="J230" s="12"/>
    </row>
    <row r="231" ht="22.5" customHeight="1">
      <c r="A231" s="12" t="n">
        <f>WEEKNUM(B231,2)</f>
        <v>42</v>
      </c>
      <c r="B231" s="55" t="n">
        <v>46308</v>
      </c>
      <c r="C231" s="38" t="n">
        <v>91551388</v>
      </c>
      <c r="D231" s="64" t="s">
        <v>46</v>
      </c>
      <c r="E231" s="38" t="s">
        <v>47</v>
      </c>
      <c r="F231" s="12" t="s">
        <v>12</v>
      </c>
      <c r="G231" s="56" t="n">
        <v>26</v>
      </c>
      <c r="H231" s="57" t="n">
        <v>0.794</v>
      </c>
      <c r="I231" s="57" t="n">
        <v>20.6312</v>
      </c>
      <c r="J231" s="12"/>
    </row>
    <row r="232" ht="22.5" customHeight="1">
      <c r="A232" s="12" t="n">
        <f>WEEKNUM(B232,2)</f>
        <v>42</v>
      </c>
      <c r="B232" s="55" t="n">
        <v>46308</v>
      </c>
      <c r="C232" s="38" t="n">
        <v>91565948</v>
      </c>
      <c r="D232" s="64" t="s">
        <v>44</v>
      </c>
      <c r="E232" s="38" t="s">
        <v>14</v>
      </c>
      <c r="F232" s="12" t="s">
        <v>12</v>
      </c>
      <c r="G232" s="56" t="n">
        <v>2</v>
      </c>
      <c r="H232" s="57" t="n">
        <v>0.143</v>
      </c>
      <c r="I232" s="57" t="n">
        <v>0.2861</v>
      </c>
      <c r="J232" s="12"/>
    </row>
    <row r="233" ht="22.5" customHeight="1">
      <c r="A233" s="12" t="n">
        <f>WEEKNUM(B233,2)</f>
        <v>42</v>
      </c>
      <c r="B233" s="55" t="n">
        <v>46308</v>
      </c>
      <c r="C233" s="38" t="n">
        <v>91550293</v>
      </c>
      <c r="D233" s="64" t="s">
        <v>48</v>
      </c>
      <c r="E233" s="38" t="s">
        <v>35</v>
      </c>
      <c r="F233" s="12" t="s">
        <v>15</v>
      </c>
      <c r="G233" s="56" t="n">
        <v>14</v>
      </c>
      <c r="H233" s="57" t="n">
        <v>0.35</v>
      </c>
      <c r="I233" s="57" t="n">
        <v>4.9</v>
      </c>
      <c r="J233" s="12"/>
    </row>
    <row r="234" ht="22.5" customHeight="1">
      <c r="A234" s="12" t="n">
        <f>WEEKNUM(B234,2)</f>
        <v>42</v>
      </c>
      <c r="B234" s="55" t="n">
        <v>46308</v>
      </c>
      <c r="C234" s="38" t="n">
        <v>91557347</v>
      </c>
      <c r="D234" s="64" t="s">
        <v>49</v>
      </c>
      <c r="E234" s="38" t="s">
        <v>14</v>
      </c>
      <c r="F234" s="12" t="s">
        <v>15</v>
      </c>
      <c r="G234" s="56" t="n">
        <v>31</v>
      </c>
      <c r="H234" s="57" t="n">
        <v>0.8</v>
      </c>
      <c r="I234" s="57" t="n">
        <v>24.8</v>
      </c>
      <c r="J234" s="12"/>
    </row>
    <row r="235" ht="22.5" customHeight="1">
      <c r="A235" s="12" t="n">
        <f>WEEKNUM(B235,2)</f>
        <v>42</v>
      </c>
      <c r="B235" s="55" t="n">
        <v>46308</v>
      </c>
      <c r="C235" s="38" t="n">
        <v>91564896</v>
      </c>
      <c r="D235" s="64" t="s">
        <v>50</v>
      </c>
      <c r="E235" s="38" t="s">
        <v>14</v>
      </c>
      <c r="F235" s="12" t="s">
        <v>15</v>
      </c>
      <c r="G235" s="56" t="n">
        <v>38</v>
      </c>
      <c r="H235" s="57" t="n">
        <v>0.4</v>
      </c>
      <c r="I235" s="57" t="n">
        <v>15.2</v>
      </c>
      <c r="J235" s="12"/>
    </row>
    <row r="236" ht="22.5" customHeight="1">
      <c r="A236" s="12" t="n">
        <f>WEEKNUM(B236,2)</f>
        <v>42</v>
      </c>
      <c r="B236" s="55" t="n">
        <v>46308</v>
      </c>
      <c r="C236" s="38" t="n">
        <v>12306671</v>
      </c>
      <c r="D236" s="64" t="s">
        <v>51</v>
      </c>
      <c r="E236" s="38" t="s">
        <v>52</v>
      </c>
      <c r="F236" s="12" t="s">
        <v>21</v>
      </c>
      <c r="G236" s="56" t="n">
        <v>10</v>
      </c>
      <c r="H236" s="57" t="n">
        <v>0.22</v>
      </c>
      <c r="I236" s="57" t="n">
        <v>2.2</v>
      </c>
      <c r="J236" s="12"/>
    </row>
    <row r="237" ht="22.5" customHeight="1">
      <c r="A237" s="12" t="n">
        <f>WEEKNUM(B237,2)</f>
        <v>42</v>
      </c>
      <c r="B237" s="55" t="n">
        <v>46308</v>
      </c>
      <c r="C237" s="38" t="n">
        <v>91567363</v>
      </c>
      <c r="D237" s="64" t="s">
        <v>53</v>
      </c>
      <c r="E237" s="38" t="s">
        <v>14</v>
      </c>
      <c r="F237" s="12" t="s">
        <v>15</v>
      </c>
      <c r="G237" s="56" t="n">
        <v>85</v>
      </c>
      <c r="H237" s="57" t="n">
        <v>0.25</v>
      </c>
      <c r="I237" s="57" t="n">
        <v>21.25</v>
      </c>
      <c r="J237" s="12"/>
    </row>
    <row r="238" ht="22.5" customHeight="1">
      <c r="A238" s="12" t="n">
        <f>WEEKNUM(B238,2)</f>
        <v>42</v>
      </c>
      <c r="B238" s="55" t="n">
        <v>46308</v>
      </c>
      <c r="C238" s="38" t="n">
        <v>91567806</v>
      </c>
      <c r="D238" s="64" t="s">
        <v>53</v>
      </c>
      <c r="E238" s="38" t="s">
        <v>54</v>
      </c>
      <c r="F238" s="12" t="s">
        <v>15</v>
      </c>
      <c r="G238" s="56" t="n">
        <v>78</v>
      </c>
      <c r="H238" s="57" t="n">
        <v>0.15</v>
      </c>
      <c r="I238" s="57" t="n">
        <v>11.7</v>
      </c>
      <c r="J238" s="12"/>
    </row>
    <row r="239" ht="22.5" customHeight="1">
      <c r="A239" s="12" t="n">
        <f>WEEKNUM(B239,2)</f>
        <v>42</v>
      </c>
      <c r="B239" s="55" t="n">
        <v>46308</v>
      </c>
      <c r="C239" s="38" t="n">
        <v>5365721</v>
      </c>
      <c r="D239" s="64" t="s">
        <v>55</v>
      </c>
      <c r="E239" s="38" t="s">
        <v>54</v>
      </c>
      <c r="F239" s="12" t="s">
        <v>15</v>
      </c>
      <c r="G239" s="56" t="n">
        <v>100</v>
      </c>
      <c r="H239" s="57" t="n">
        <v>0.5</v>
      </c>
      <c r="I239" s="57" t="n">
        <v>50</v>
      </c>
      <c r="J239" s="12"/>
    </row>
    <row r="240" ht="22.5" customHeight="1">
      <c r="A240" s="12" t="n">
        <f>WEEKNUM(B240,2)</f>
        <v>42</v>
      </c>
      <c r="B240" s="55" t="n">
        <v>46308</v>
      </c>
      <c r="C240" s="38" t="n">
        <v>91568575</v>
      </c>
      <c r="D240" s="64" t="s">
        <v>56</v>
      </c>
      <c r="E240" s="38" t="s">
        <v>14</v>
      </c>
      <c r="F240" s="12" t="s">
        <v>15</v>
      </c>
      <c r="G240" s="56" t="n">
        <v>0</v>
      </c>
      <c r="H240" s="57" t="n">
        <v>0</v>
      </c>
      <c r="I240" s="57" t="n">
        <v>0</v>
      </c>
      <c r="J240" s="12"/>
    </row>
    <row r="241" ht="22.5" customHeight="1">
      <c r="A241" s="12" t="n">
        <f>WEEKNUM(B241,2)</f>
        <v>42</v>
      </c>
      <c r="B241" s="55" t="n">
        <v>46308</v>
      </c>
      <c r="C241" s="38" t="n">
        <v>12811904</v>
      </c>
      <c r="D241" s="64" t="s">
        <v>51</v>
      </c>
      <c r="E241" s="38" t="s">
        <v>52</v>
      </c>
      <c r="F241" s="12" t="s">
        <v>34</v>
      </c>
      <c r="G241" s="56" t="n">
        <v>0</v>
      </c>
      <c r="H241" s="57" t="n">
        <v>0</v>
      </c>
      <c r="I241" s="57" t="n">
        <v>4.86</v>
      </c>
      <c r="J241" s="12"/>
    </row>
    <row r="242" ht="22.5" customHeight="1">
      <c r="A242" s="12" t="n">
        <f>WEEKNUM(B242,2)</f>
        <v>42</v>
      </c>
      <c r="B242" s="55" t="n">
        <v>46308</v>
      </c>
      <c r="C242" s="38" t="n">
        <v>91557160</v>
      </c>
      <c r="D242" s="64" t="s">
        <v>57</v>
      </c>
      <c r="E242" s="38" t="s">
        <v>11</v>
      </c>
      <c r="F242" s="12" t="s">
        <v>15</v>
      </c>
      <c r="G242" s="56" t="n">
        <v>0</v>
      </c>
      <c r="H242" s="57" t="n">
        <v>0</v>
      </c>
      <c r="I242" s="57" t="n">
        <v>0</v>
      </c>
      <c r="J242" s="12"/>
    </row>
    <row r="243" ht="22.5" customHeight="1">
      <c r="A243" s="12" t="n">
        <f>WEEKNUM(B243,2)</f>
        <v>42</v>
      </c>
      <c r="B243" s="55" t="n">
        <v>46308</v>
      </c>
      <c r="C243" s="38" t="n">
        <v>12810820</v>
      </c>
      <c r="D243" s="64" t="s">
        <v>58</v>
      </c>
      <c r="E243" s="38" t="s">
        <v>14</v>
      </c>
      <c r="F243" s="12" t="s">
        <v>34</v>
      </c>
      <c r="G243" s="56" t="n">
        <v>0</v>
      </c>
      <c r="H243" s="57" t="n">
        <v>0</v>
      </c>
      <c r="I243" s="57" t="n">
        <v>0</v>
      </c>
      <c r="J243" s="12"/>
    </row>
    <row r="244" ht="22.5" customHeight="1">
      <c r="A244" s="12" t="n">
        <f>WEEKNUM(B244,2)</f>
        <v>42</v>
      </c>
      <c r="B244" s="55" t="n">
        <v>46308</v>
      </c>
      <c r="C244" s="38" t="n">
        <v>12814983</v>
      </c>
      <c r="D244" s="64" t="s">
        <v>10</v>
      </c>
      <c r="E244" s="38" t="s">
        <v>54</v>
      </c>
      <c r="F244" s="12" t="s">
        <v>34</v>
      </c>
      <c r="G244" s="56" t="n">
        <v>0</v>
      </c>
      <c r="H244" s="57" t="n">
        <v>0</v>
      </c>
      <c r="I244" s="57" t="n">
        <f>0.24+1.21</f>
        <v>1.45</v>
      </c>
      <c r="J244" s="12"/>
    </row>
    <row r="245" ht="22.5" customHeight="1">
      <c r="A245" s="12" t="n">
        <f>WEEKNUM(B245,2)</f>
        <v>42</v>
      </c>
      <c r="B245" s="55" t="n">
        <v>46308</v>
      </c>
      <c r="C245" s="38" t="n">
        <v>91574956</v>
      </c>
      <c r="D245" s="64" t="s">
        <v>50</v>
      </c>
      <c r="E245" s="38" t="s">
        <v>14</v>
      </c>
      <c r="F245" s="12" t="s">
        <v>34</v>
      </c>
      <c r="G245" s="56" t="n">
        <v>0</v>
      </c>
      <c r="H245" s="57" t="n">
        <v>0</v>
      </c>
      <c r="I245" s="57" t="n">
        <v>0.01</v>
      </c>
      <c r="J245" s="12"/>
    </row>
    <row r="246" ht="22.5" customHeight="1">
      <c r="A246" s="12" t="n">
        <f>WEEKNUM(B246,2)</f>
        <v>42</v>
      </c>
      <c r="B246" s="55" t="n">
        <v>46308</v>
      </c>
      <c r="C246" s="38" t="n">
        <v>91574957</v>
      </c>
      <c r="D246" s="64" t="s">
        <v>53</v>
      </c>
      <c r="E246" s="38" t="s">
        <v>14</v>
      </c>
      <c r="F246" s="12" t="s">
        <v>34</v>
      </c>
      <c r="G246" s="56" t="n">
        <v>0</v>
      </c>
      <c r="H246" s="57" t="n">
        <v>0</v>
      </c>
      <c r="I246" s="57" t="n">
        <v>0.01</v>
      </c>
      <c r="J246" s="12"/>
    </row>
    <row r="247" ht="22.5" customHeight="1">
      <c r="A247" s="12" t="n">
        <f>WEEKNUM(B247,2)</f>
        <v>42</v>
      </c>
      <c r="B247" s="55" t="n">
        <v>46308</v>
      </c>
      <c r="C247" s="38" t="n">
        <v>91574959</v>
      </c>
      <c r="D247" s="64" t="s">
        <v>53</v>
      </c>
      <c r="E247" s="38" t="s">
        <v>54</v>
      </c>
      <c r="F247" s="12" t="s">
        <v>34</v>
      </c>
      <c r="G247" s="56" t="n">
        <v>1</v>
      </c>
      <c r="H247" s="57" t="n">
        <v>3.74</v>
      </c>
      <c r="I247" s="57" t="n">
        <v>3.74</v>
      </c>
      <c r="J247" s="12"/>
    </row>
    <row r="248" ht="22.5" customHeight="1">
      <c r="A248" s="12" t="n">
        <f>WEEKNUM(B248,2)</f>
        <v>42</v>
      </c>
      <c r="B248" s="55" t="n">
        <v>46308</v>
      </c>
      <c r="C248" s="38" t="n">
        <v>91574961</v>
      </c>
      <c r="D248" s="64" t="s">
        <v>48</v>
      </c>
      <c r="E248" s="38" t="s">
        <v>35</v>
      </c>
      <c r="F248" s="12" t="s">
        <v>34</v>
      </c>
      <c r="G248" s="56" t="n">
        <v>0</v>
      </c>
      <c r="H248" s="57" t="n">
        <v>0</v>
      </c>
      <c r="I248" s="57" t="n">
        <v>0.82</v>
      </c>
      <c r="J248" s="12"/>
    </row>
    <row r="249" ht="22.5" customHeight="1">
      <c r="A249" s="12" t="n">
        <f>WEEKNUM(B249,2)</f>
        <v>42</v>
      </c>
      <c r="B249" s="55" t="n">
        <v>46308</v>
      </c>
      <c r="C249" s="38" t="n">
        <v>91574966</v>
      </c>
      <c r="D249" s="64" t="s">
        <v>49</v>
      </c>
      <c r="E249" s="38" t="s">
        <v>14</v>
      </c>
      <c r="F249" s="12" t="s">
        <v>34</v>
      </c>
      <c r="G249" s="56" t="n">
        <v>0</v>
      </c>
      <c r="H249" s="57" t="n">
        <v>0</v>
      </c>
      <c r="I249" s="57" t="n">
        <v>0.11</v>
      </c>
      <c r="J249" s="12"/>
    </row>
    <row r="250" ht="22.5" customHeight="1">
      <c r="A250" s="12" t="n">
        <f>WEEKNUM(B250,2)</f>
        <v>42</v>
      </c>
      <c r="B250" s="55" t="n">
        <v>46308</v>
      </c>
      <c r="C250" s="38" t="n">
        <v>6724852</v>
      </c>
      <c r="D250" s="64" t="s">
        <v>10</v>
      </c>
      <c r="E250" s="38" t="s">
        <v>14</v>
      </c>
      <c r="F250" s="12" t="s">
        <v>26</v>
      </c>
      <c r="G250" s="56" t="n">
        <v>94</v>
      </c>
      <c r="H250" s="57" t="n">
        <v>0.29</v>
      </c>
      <c r="I250" s="57" t="n">
        <v>26.97</v>
      </c>
      <c r="J250" s="12"/>
    </row>
    <row r="251" ht="22.5" customHeight="1">
      <c r="A251" s="12" t="n">
        <f>WEEKNUM(B251,2)</f>
        <v>42</v>
      </c>
      <c r="B251" s="55" t="n">
        <v>46308</v>
      </c>
      <c r="C251" s="38" t="n">
        <v>91578028</v>
      </c>
      <c r="D251" s="64" t="s">
        <v>59</v>
      </c>
      <c r="E251" s="38" t="s">
        <v>37</v>
      </c>
      <c r="F251" s="12" t="s">
        <v>15</v>
      </c>
      <c r="G251" s="56" t="n">
        <v>39</v>
      </c>
      <c r="H251" s="57" t="n">
        <v>0.2</v>
      </c>
      <c r="I251" s="57" t="n">
        <v>7.8</v>
      </c>
      <c r="J251" s="12"/>
    </row>
    <row r="252" ht="22.5" customHeight="1">
      <c r="A252" s="12" t="n">
        <f>WEEKNUM(B252,2)</f>
        <v>42</v>
      </c>
      <c r="B252" s="55" t="n">
        <v>46308</v>
      </c>
      <c r="C252" s="38" t="n">
        <v>91578027</v>
      </c>
      <c r="D252" s="64" t="s">
        <v>60</v>
      </c>
      <c r="E252" s="38" t="s">
        <v>61</v>
      </c>
      <c r="F252" s="12" t="s">
        <v>15</v>
      </c>
      <c r="G252" s="56" t="n">
        <v>7</v>
      </c>
      <c r="H252" s="57" t="n">
        <v>0.25</v>
      </c>
      <c r="I252" s="57" t="n">
        <v>1.75</v>
      </c>
      <c r="J252" s="12"/>
    </row>
    <row r="253" ht="22.5" customHeight="1">
      <c r="A253" s="12" t="n">
        <f>WEEKNUM(B253,2)</f>
        <v>42</v>
      </c>
      <c r="B253" s="55" t="n">
        <v>46308</v>
      </c>
      <c r="C253" s="38" t="n">
        <v>91578025</v>
      </c>
      <c r="D253" s="64" t="s">
        <v>62</v>
      </c>
      <c r="E253" s="38" t="s">
        <v>14</v>
      </c>
      <c r="F253" s="12" t="s">
        <v>15</v>
      </c>
      <c r="G253" s="56" t="n">
        <v>0</v>
      </c>
      <c r="H253" s="57" t="n">
        <v>0</v>
      </c>
      <c r="I253" s="57" t="n">
        <v>0</v>
      </c>
      <c r="J253" s="12"/>
    </row>
    <row r="254" ht="22.5" customHeight="1">
      <c r="A254" s="12" t="n">
        <f>WEEKNUM(B254,2)</f>
        <v>42</v>
      </c>
      <c r="B254" s="55" t="n">
        <v>46308</v>
      </c>
      <c r="C254" s="38" t="n">
        <v>91578026</v>
      </c>
      <c r="D254" s="64" t="s">
        <v>27</v>
      </c>
      <c r="E254" s="38" t="s">
        <v>14</v>
      </c>
      <c r="F254" s="12" t="s">
        <v>15</v>
      </c>
      <c r="G254" s="56" t="n">
        <v>17</v>
      </c>
      <c r="H254" s="57" t="n">
        <v>0.25</v>
      </c>
      <c r="I254" s="57" t="n">
        <v>4.25</v>
      </c>
      <c r="J254" s="12"/>
    </row>
    <row r="255" ht="22.5" customHeight="1">
      <c r="A255" s="12" t="n">
        <f>WEEKNUM(B255,2)</f>
        <v>42</v>
      </c>
      <c r="B255" s="55" t="n">
        <v>46308</v>
      </c>
      <c r="C255" s="38" t="n">
        <v>91574124</v>
      </c>
      <c r="D255" s="64" t="s">
        <v>45</v>
      </c>
      <c r="E255" s="38" t="s">
        <v>43</v>
      </c>
      <c r="F255" s="12" t="s">
        <v>34</v>
      </c>
      <c r="G255" s="56" t="n">
        <v>0</v>
      </c>
      <c r="H255" s="57" t="n">
        <v>0</v>
      </c>
      <c r="I255" s="57" t="n">
        <v>1.65</v>
      </c>
      <c r="J255" s="12"/>
    </row>
    <row r="256" ht="22.5" customHeight="1">
      <c r="A256" s="12" t="n">
        <f>WEEKNUM(B256,2)</f>
        <v>42</v>
      </c>
      <c r="B256" s="55" t="n">
        <v>46308</v>
      </c>
      <c r="C256" s="38" t="n">
        <v>5556054</v>
      </c>
      <c r="D256" s="64" t="s">
        <v>64</v>
      </c>
      <c r="E256" s="38" t="s">
        <v>37</v>
      </c>
      <c r="F256" s="12" t="s">
        <v>15</v>
      </c>
      <c r="G256" s="56" t="n">
        <v>1</v>
      </c>
      <c r="H256" s="57" t="n">
        <v>0.75</v>
      </c>
      <c r="I256" s="57" t="n">
        <v>0.75</v>
      </c>
      <c r="J256" s="12"/>
    </row>
    <row r="257" ht="22.5" customHeight="1">
      <c r="A257" s="12" t="n">
        <f>WEEKNUM(B257,2)</f>
        <v>42</v>
      </c>
      <c r="B257" s="55" t="n">
        <v>46308</v>
      </c>
      <c r="C257" s="38" t="n">
        <v>8628042</v>
      </c>
      <c r="D257" s="64" t="s">
        <v>27</v>
      </c>
      <c r="E257" s="38" t="s">
        <v>14</v>
      </c>
      <c r="F257" s="12" t="s">
        <v>26</v>
      </c>
      <c r="G257" s="12" t="n">
        <v>380</v>
      </c>
      <c r="H257" s="57" t="n">
        <v>0.45</v>
      </c>
      <c r="I257" s="57" t="n">
        <v>171.78</v>
      </c>
      <c r="J257" s="12"/>
    </row>
    <row r="258" ht="22.5" customHeight="1">
      <c r="A258" s="12" t="n">
        <f>WEEKNUM(B258,2)</f>
        <v>42</v>
      </c>
      <c r="B258" s="55" t="n">
        <v>46308</v>
      </c>
      <c r="C258" s="38" t="n">
        <v>9297014</v>
      </c>
      <c r="D258" s="64" t="s">
        <v>13</v>
      </c>
      <c r="E258" s="38" t="s">
        <v>14</v>
      </c>
      <c r="F258" s="12" t="s">
        <v>26</v>
      </c>
      <c r="G258" s="12" t="n">
        <v>198</v>
      </c>
      <c r="H258" s="57" t="n">
        <v>0.17</v>
      </c>
      <c r="I258" s="57" t="n">
        <v>33.14</v>
      </c>
      <c r="J258" s="12"/>
    </row>
    <row r="259" ht="22.5" customHeight="1">
      <c r="A259" s="12" t="n">
        <f>WEEKNUM(B259,2)</f>
        <v>42</v>
      </c>
      <c r="B259" s="55" t="n">
        <v>46308</v>
      </c>
      <c r="C259" s="38" t="n">
        <v>7815836</v>
      </c>
      <c r="D259" s="64" t="s">
        <v>65</v>
      </c>
      <c r="E259" s="38" t="s">
        <v>37</v>
      </c>
      <c r="F259" s="12" t="s">
        <v>15</v>
      </c>
      <c r="G259" s="59" t="n">
        <v>3683</v>
      </c>
      <c r="H259" s="57" t="n">
        <v>0.111</v>
      </c>
      <c r="I259" s="57" t="n">
        <v>410.05</v>
      </c>
      <c r="J259" s="12"/>
    </row>
    <row r="260" ht="22.5" customHeight="1">
      <c r="A260" s="12" t="n">
        <f>WEEKNUM(B260,2)</f>
        <v>42</v>
      </c>
      <c r="B260" s="55" t="n">
        <v>46308</v>
      </c>
      <c r="C260" s="38" t="n">
        <v>91467820</v>
      </c>
      <c r="D260" s="64" t="s">
        <v>66</v>
      </c>
      <c r="E260" s="38" t="s">
        <v>37</v>
      </c>
      <c r="F260" s="12" t="s">
        <v>15</v>
      </c>
      <c r="G260" s="59" t="n">
        <v>128</v>
      </c>
      <c r="H260" s="57" t="n">
        <v>0.1</v>
      </c>
      <c r="I260" s="57" t="n">
        <v>12.8</v>
      </c>
      <c r="J260" s="12"/>
    </row>
    <row r="261" ht="22.5" customHeight="1">
      <c r="A261" s="12" t="n">
        <f>WEEKNUM(B261,2)</f>
        <v>42</v>
      </c>
      <c r="B261" s="55" t="n">
        <v>46308</v>
      </c>
      <c r="C261" s="38" t="n">
        <v>91496145</v>
      </c>
      <c r="D261" s="64" t="s">
        <v>66</v>
      </c>
      <c r="E261" s="38" t="s">
        <v>67</v>
      </c>
      <c r="F261" s="12" t="s">
        <v>15</v>
      </c>
      <c r="G261" s="59" t="n">
        <v>16</v>
      </c>
      <c r="H261" s="57" t="n">
        <v>0.15</v>
      </c>
      <c r="I261" s="57" t="n">
        <v>2.4</v>
      </c>
      <c r="J261" s="12"/>
    </row>
    <row r="262" ht="22.5" customHeight="1">
      <c r="A262" s="12" t="n">
        <f>WEEKNUM(B262,2)</f>
        <v>42</v>
      </c>
      <c r="B262" s="55" t="n">
        <v>46308</v>
      </c>
      <c r="C262" s="38" t="n">
        <v>91496146</v>
      </c>
      <c r="D262" s="64" t="s">
        <v>66</v>
      </c>
      <c r="E262" s="38" t="s">
        <v>43</v>
      </c>
      <c r="F262" s="12" t="s">
        <v>15</v>
      </c>
      <c r="G262" s="59" t="n">
        <v>61</v>
      </c>
      <c r="H262" s="57" t="n">
        <v>0.14</v>
      </c>
      <c r="I262" s="57" t="n">
        <v>8.54</v>
      </c>
      <c r="J262" s="12"/>
    </row>
    <row r="263" ht="22.5" customHeight="1">
      <c r="A263" s="12" t="n">
        <f>WEEKNUM(B263,2)</f>
        <v>42</v>
      </c>
      <c r="B263" s="55" t="n">
        <v>46308</v>
      </c>
      <c r="C263" s="38" t="n">
        <v>91496147</v>
      </c>
      <c r="D263" s="64" t="s">
        <v>66</v>
      </c>
      <c r="E263" s="38" t="s">
        <v>11</v>
      </c>
      <c r="F263" s="45" t="s">
        <v>15</v>
      </c>
      <c r="G263" s="79" t="n">
        <v>150</v>
      </c>
      <c r="H263" s="62" t="n">
        <v>0.13</v>
      </c>
      <c r="I263" s="62" t="n">
        <v>19.5</v>
      </c>
      <c r="J263" s="46"/>
    </row>
    <row r="264" ht="22.5" customHeight="1">
      <c r="A264" s="12" t="n">
        <f>WEEKNUM(B264,2)</f>
        <v>42</v>
      </c>
      <c r="B264" s="55" t="n">
        <v>46308</v>
      </c>
      <c r="C264" s="38" t="n">
        <v>91496148</v>
      </c>
      <c r="D264" s="64" t="s">
        <v>66</v>
      </c>
      <c r="E264" s="38" t="s">
        <v>14</v>
      </c>
      <c r="F264" s="12" t="s">
        <v>15</v>
      </c>
      <c r="G264" s="59" t="n">
        <v>158</v>
      </c>
      <c r="H264" s="57" t="n">
        <v>0.15</v>
      </c>
      <c r="I264" s="57" t="n">
        <v>23.7</v>
      </c>
      <c r="J264" s="13"/>
    </row>
    <row r="265" ht="22.5" customHeight="1">
      <c r="A265" s="12" t="n">
        <f>WEEKNUM(B265,2)</f>
        <v>42</v>
      </c>
      <c r="B265" s="55" t="n">
        <v>46308</v>
      </c>
      <c r="C265" s="38" t="n">
        <v>11079953</v>
      </c>
      <c r="D265" s="64" t="s">
        <v>64</v>
      </c>
      <c r="E265" s="38" t="s">
        <v>37</v>
      </c>
      <c r="F265" s="12" t="s">
        <v>15</v>
      </c>
      <c r="G265" s="56" t="n">
        <v>1</v>
      </c>
      <c r="H265" s="57" t="n">
        <v>0.8</v>
      </c>
      <c r="I265" s="57" t="n">
        <v>0.8</v>
      </c>
      <c r="J265" s="13"/>
    </row>
    <row r="266" ht="22.5" customHeight="1">
      <c r="A266" s="12" t="n">
        <f>WEEKNUM(B266,2)</f>
        <v>42</v>
      </c>
      <c r="B266" s="55" t="n">
        <v>46308</v>
      </c>
      <c r="C266" s="38" t="n">
        <v>11690181</v>
      </c>
      <c r="D266" s="64" t="s">
        <v>68</v>
      </c>
      <c r="E266" s="38" t="s">
        <v>14</v>
      </c>
      <c r="F266" s="12" t="s">
        <v>15</v>
      </c>
      <c r="G266" s="59" t="n">
        <v>1300</v>
      </c>
      <c r="H266" s="57" t="n">
        <v>0.42</v>
      </c>
      <c r="I266" s="57" t="n">
        <v>546</v>
      </c>
      <c r="J266" s="13"/>
    </row>
    <row r="267" ht="22.5" customHeight="1">
      <c r="A267" s="12" t="n">
        <f>WEEKNUM(B267,2)</f>
        <v>42</v>
      </c>
      <c r="B267" s="55" t="n">
        <v>46308</v>
      </c>
      <c r="C267" s="38" t="n">
        <v>11836152</v>
      </c>
      <c r="D267" s="64" t="s">
        <v>65</v>
      </c>
      <c r="E267" s="58" t="s">
        <v>37</v>
      </c>
      <c r="F267" s="12" t="s">
        <v>15</v>
      </c>
      <c r="G267" s="59" t="n">
        <v>0</v>
      </c>
      <c r="H267" s="57" t="n">
        <v>0</v>
      </c>
      <c r="I267" s="57" t="n">
        <v>0</v>
      </c>
      <c r="J267" s="13"/>
    </row>
    <row r="268" ht="22.5" customHeight="1">
      <c r="A268" s="12" t="n">
        <f>WEEKNUM(B268,2)</f>
        <v>42</v>
      </c>
      <c r="B268" s="55" t="n">
        <v>46308</v>
      </c>
      <c r="C268" s="38" t="n">
        <v>12038500</v>
      </c>
      <c r="D268" s="64" t="s">
        <v>68</v>
      </c>
      <c r="E268" s="38" t="s">
        <v>14</v>
      </c>
      <c r="F268" s="12" t="s">
        <v>15</v>
      </c>
      <c r="G268" s="59" t="n">
        <v>32</v>
      </c>
      <c r="H268" s="57" t="n">
        <v>0.4</v>
      </c>
      <c r="I268" s="57" t="n">
        <v>12.8</v>
      </c>
      <c r="J268" s="13"/>
    </row>
    <row r="269" ht="22.5" customHeight="1">
      <c r="A269" s="12" t="n">
        <f>WEEKNUM(B269,2)</f>
        <v>42</v>
      </c>
      <c r="B269" s="55" t="n">
        <v>46308</v>
      </c>
      <c r="C269" s="38" t="n">
        <v>91565943</v>
      </c>
      <c r="D269" s="64" t="s">
        <v>66</v>
      </c>
      <c r="E269" s="38" t="s">
        <v>43</v>
      </c>
      <c r="F269" s="12" t="s">
        <v>15</v>
      </c>
      <c r="G269" s="59" t="n">
        <v>8</v>
      </c>
      <c r="H269" s="57" t="n">
        <v>0.14</v>
      </c>
      <c r="I269" s="57" t="n">
        <v>1.12</v>
      </c>
      <c r="J269" s="13"/>
    </row>
    <row r="270" ht="22.5" customHeight="1">
      <c r="A270" s="12" t="n">
        <f>WEEKNUM(B270,2)</f>
        <v>42</v>
      </c>
      <c r="B270" s="55" t="n">
        <v>46308</v>
      </c>
      <c r="C270" s="38" t="n">
        <v>91565945</v>
      </c>
      <c r="D270" s="64" t="s">
        <v>66</v>
      </c>
      <c r="E270" s="58" t="s">
        <v>37</v>
      </c>
      <c r="F270" s="12" t="s">
        <v>15</v>
      </c>
      <c r="G270" s="59" t="n">
        <v>23</v>
      </c>
      <c r="H270" s="57" t="n">
        <v>0.09</v>
      </c>
      <c r="I270" s="57" t="n">
        <v>2.07</v>
      </c>
      <c r="J270" s="13"/>
    </row>
    <row r="271" ht="22.5" customHeight="1">
      <c r="A271" s="12" t="n">
        <f>WEEKNUM(B271,2)</f>
        <v>42</v>
      </c>
      <c r="B271" s="55" t="n">
        <v>46308</v>
      </c>
      <c r="C271" s="38" t="n">
        <v>91551845</v>
      </c>
      <c r="D271" s="64" t="s">
        <v>66</v>
      </c>
      <c r="E271" s="38" t="s">
        <v>11</v>
      </c>
      <c r="F271" s="12" t="s">
        <v>15</v>
      </c>
      <c r="G271" s="59" t="n">
        <v>91</v>
      </c>
      <c r="H271" s="57" t="n">
        <v>0.14</v>
      </c>
      <c r="I271" s="57" t="n">
        <v>12.74</v>
      </c>
      <c r="J271" s="13"/>
    </row>
    <row r="272" ht="22.5" customHeight="1">
      <c r="A272" s="12" t="n">
        <f>WEEKNUM(B272,2)</f>
        <v>42</v>
      </c>
      <c r="B272" s="55" t="n">
        <v>46308</v>
      </c>
      <c r="C272" s="38" t="n">
        <v>91565949</v>
      </c>
      <c r="D272" s="64" t="s">
        <v>66</v>
      </c>
      <c r="E272" s="38" t="s">
        <v>67</v>
      </c>
      <c r="F272" s="12" t="s">
        <v>15</v>
      </c>
      <c r="G272" s="59" t="n">
        <v>44</v>
      </c>
      <c r="H272" s="57" t="n">
        <v>0.15</v>
      </c>
      <c r="I272" s="57" t="n">
        <v>6.6</v>
      </c>
      <c r="J272" s="13"/>
    </row>
    <row r="273" ht="22.5" customHeight="1">
      <c r="A273" s="12" t="n">
        <f>WEEKNUM(B273,2)</f>
        <v>42</v>
      </c>
      <c r="B273" s="55" t="n">
        <v>46308</v>
      </c>
      <c r="C273" s="38" t="n">
        <v>91573130</v>
      </c>
      <c r="D273" s="64" t="s">
        <v>46</v>
      </c>
      <c r="E273" s="38" t="s">
        <v>17</v>
      </c>
      <c r="F273" s="57" t="s">
        <v>15</v>
      </c>
      <c r="G273" s="59" t="n">
        <v>2</v>
      </c>
      <c r="H273" s="57" t="n">
        <v>0.2</v>
      </c>
      <c r="I273" s="57" t="n">
        <v>0.4</v>
      </c>
      <c r="J273" s="69"/>
    </row>
    <row r="274" ht="22.5" customHeight="1">
      <c r="A274" s="12" t="n">
        <f>WEEKNUM(B274,2)</f>
        <v>42</v>
      </c>
      <c r="B274" s="55" t="n">
        <v>46308</v>
      </c>
      <c r="C274" s="38" t="n">
        <v>91573131</v>
      </c>
      <c r="D274" s="64" t="s">
        <v>46</v>
      </c>
      <c r="E274" s="38" t="s">
        <v>32</v>
      </c>
      <c r="F274" s="57" t="s">
        <v>15</v>
      </c>
      <c r="G274" s="59" t="n">
        <v>0</v>
      </c>
      <c r="H274" s="57" t="n">
        <v>0</v>
      </c>
      <c r="I274" s="57" t="n">
        <v>0</v>
      </c>
      <c r="J274" s="69"/>
    </row>
    <row r="275" ht="22.5" customHeight="1">
      <c r="A275" s="12" t="n">
        <f>WEEKNUM(B275,2)</f>
        <v>42</v>
      </c>
      <c r="B275" s="55" t="n">
        <v>46308</v>
      </c>
      <c r="C275" s="38" t="n">
        <v>12809532</v>
      </c>
      <c r="D275" s="64" t="s">
        <v>68</v>
      </c>
      <c r="E275" s="38" t="s">
        <v>14</v>
      </c>
      <c r="F275" s="12" t="s">
        <v>34</v>
      </c>
      <c r="G275" s="59" t="n">
        <v>0</v>
      </c>
      <c r="H275" s="57" t="n">
        <v>0</v>
      </c>
      <c r="I275" s="57" t="n">
        <v>0.19</v>
      </c>
      <c r="J275" s="69"/>
    </row>
    <row r="276" ht="22.5" customHeight="1">
      <c r="A276" s="12" t="n">
        <f>WEEKNUM(B276,2)</f>
        <v>42</v>
      </c>
      <c r="B276" s="55" t="n">
        <v>46308</v>
      </c>
      <c r="C276" s="38" t="n">
        <v>12895313</v>
      </c>
      <c r="D276" s="64" t="s">
        <v>65</v>
      </c>
      <c r="E276" s="38" t="s">
        <v>37</v>
      </c>
      <c r="F276" s="12" t="s">
        <v>34</v>
      </c>
      <c r="G276" s="59" t="n">
        <v>1</v>
      </c>
      <c r="H276" s="57" t="n">
        <v>0.19</v>
      </c>
      <c r="I276" s="57" t="n">
        <v>0.19</v>
      </c>
      <c r="J276" s="69"/>
    </row>
    <row r="277" ht="22.5" customHeight="1">
      <c r="A277" s="12" t="n">
        <f>WEEKNUM(B277,2)</f>
        <v>42</v>
      </c>
      <c r="B277" s="55" t="n">
        <v>46308</v>
      </c>
      <c r="C277" s="38" t="n">
        <v>91574954</v>
      </c>
      <c r="D277" s="64" t="s">
        <v>66</v>
      </c>
      <c r="E277" s="38" t="s">
        <v>11</v>
      </c>
      <c r="F277" s="12" t="s">
        <v>34</v>
      </c>
      <c r="G277" s="59" t="n">
        <v>0</v>
      </c>
      <c r="H277" s="57" t="n">
        <v>0</v>
      </c>
      <c r="I277" s="57" t="n">
        <v>0.11</v>
      </c>
      <c r="J277" s="69"/>
    </row>
    <row r="278" ht="22.5" customHeight="1">
      <c r="A278" s="12" t="n">
        <f>WEEKNUM(B278,2)</f>
        <v>42</v>
      </c>
      <c r="B278" s="55" t="n">
        <v>46308</v>
      </c>
      <c r="C278" s="38" t="n">
        <v>91574960</v>
      </c>
      <c r="D278" s="64" t="s">
        <v>66</v>
      </c>
      <c r="E278" s="38" t="s">
        <v>67</v>
      </c>
      <c r="F278" s="12" t="s">
        <v>34</v>
      </c>
      <c r="G278" s="59" t="n">
        <v>0</v>
      </c>
      <c r="H278" s="57" t="n">
        <v>0</v>
      </c>
      <c r="I278" s="57" t="n">
        <v>0.09</v>
      </c>
      <c r="J278" s="69"/>
    </row>
    <row r="279" ht="22.5" customHeight="1">
      <c r="A279" s="12" t="n">
        <f>WEEKNUM(B279,2)</f>
        <v>42</v>
      </c>
      <c r="B279" s="55" t="n">
        <v>46308</v>
      </c>
      <c r="C279" s="38" t="n">
        <v>91574963</v>
      </c>
      <c r="D279" s="64" t="s">
        <v>66</v>
      </c>
      <c r="E279" s="38" t="s">
        <v>37</v>
      </c>
      <c r="F279" s="12" t="s">
        <v>34</v>
      </c>
      <c r="G279" s="59" t="n">
        <v>0</v>
      </c>
      <c r="H279" s="57" t="n">
        <v>0</v>
      </c>
      <c r="I279" s="57" t="n">
        <v>0.22</v>
      </c>
      <c r="J279" s="69"/>
    </row>
    <row r="280" ht="22.5" customHeight="1">
      <c r="A280" s="12" t="n">
        <f>WEEKNUM(B280,2)</f>
        <v>42</v>
      </c>
      <c r="B280" s="55" t="n">
        <v>46308</v>
      </c>
      <c r="C280" s="38" t="n">
        <v>91574965</v>
      </c>
      <c r="D280" s="64" t="s">
        <v>46</v>
      </c>
      <c r="E280" s="38" t="s">
        <v>17</v>
      </c>
      <c r="F280" s="12" t="s">
        <v>34</v>
      </c>
      <c r="G280" s="59" t="n">
        <v>0</v>
      </c>
      <c r="H280" s="57" t="n">
        <v>0</v>
      </c>
      <c r="I280" s="57" t="n">
        <v>1.54</v>
      </c>
      <c r="J280" s="69"/>
    </row>
    <row r="281" ht="22.5" customHeight="1">
      <c r="A281" s="12" t="n">
        <f>WEEKNUM(B281,2)</f>
        <v>42</v>
      </c>
      <c r="B281" s="55" t="n">
        <v>46308</v>
      </c>
      <c r="C281" s="38" t="n">
        <v>13146531</v>
      </c>
      <c r="D281" s="64" t="s">
        <v>27</v>
      </c>
      <c r="E281" s="38" t="s">
        <v>14</v>
      </c>
      <c r="F281" s="57" t="s">
        <v>12</v>
      </c>
      <c r="G281" s="59" t="n">
        <v>7</v>
      </c>
      <c r="H281" s="57" t="n">
        <v>0.219</v>
      </c>
      <c r="I281" s="57" t="n">
        <v>1.531</v>
      </c>
      <c r="J281" s="69"/>
    </row>
    <row r="282" ht="22.5" customHeight="1">
      <c r="A282" s="12" t="n">
        <f>WEEKNUM(B282,2)</f>
        <v>42</v>
      </c>
      <c r="B282" s="55" t="n">
        <v>46308</v>
      </c>
      <c r="C282" s="38" t="n">
        <v>13151696</v>
      </c>
      <c r="D282" s="64" t="s">
        <v>68</v>
      </c>
      <c r="E282" s="38" t="s">
        <v>14</v>
      </c>
      <c r="F282" s="57" t="s">
        <v>12</v>
      </c>
      <c r="G282" s="59" t="n">
        <v>0</v>
      </c>
      <c r="H282" s="57" t="n">
        <v>0</v>
      </c>
      <c r="I282" s="57" t="n">
        <v>0.0858</v>
      </c>
      <c r="J282" s="69"/>
    </row>
    <row r="283" ht="22.5" customHeight="1">
      <c r="A283" s="12" t="n">
        <f>WEEKNUM(B283,2)</f>
        <v>42</v>
      </c>
      <c r="B283" s="55" t="n">
        <v>46308</v>
      </c>
      <c r="C283" s="38" t="n">
        <v>91579899</v>
      </c>
      <c r="D283" s="64" t="s">
        <v>69</v>
      </c>
      <c r="E283" s="38" t="s">
        <v>47</v>
      </c>
      <c r="F283" s="12" t="s">
        <v>15</v>
      </c>
      <c r="G283" s="59" t="n">
        <v>4</v>
      </c>
      <c r="H283" s="57" t="n">
        <v>0.375</v>
      </c>
      <c r="I283" s="57" t="n">
        <v>1.5</v>
      </c>
      <c r="J283" s="69"/>
    </row>
    <row r="284" ht="22.5" customHeight="1">
      <c r="A284" s="12" t="n">
        <f>WEEKNUM(B284,2)</f>
        <v>42</v>
      </c>
      <c r="B284" s="55" t="n">
        <v>46308</v>
      </c>
      <c r="C284" s="38" t="n">
        <v>91579904</v>
      </c>
      <c r="D284" s="64" t="s">
        <v>42</v>
      </c>
      <c r="E284" s="38" t="s">
        <v>35</v>
      </c>
      <c r="F284" s="12" t="s">
        <v>15</v>
      </c>
      <c r="G284" s="59" t="n">
        <v>1</v>
      </c>
      <c r="H284" s="57" t="n">
        <v>0</v>
      </c>
      <c r="I284" s="57" t="n">
        <v>0</v>
      </c>
      <c r="J284" s="69"/>
    </row>
    <row r="285" ht="22.5" customHeight="1">
      <c r="A285" s="12" t="n">
        <f>WEEKNUM(B285,2)</f>
        <v>42</v>
      </c>
      <c r="B285" s="55" t="n">
        <v>46308</v>
      </c>
      <c r="C285" s="38" t="n">
        <v>91580100</v>
      </c>
      <c r="D285" s="64" t="s">
        <v>70</v>
      </c>
      <c r="E285" s="38" t="s">
        <v>47</v>
      </c>
      <c r="F285" s="12" t="s">
        <v>15</v>
      </c>
      <c r="G285" s="59" t="n">
        <v>13</v>
      </c>
      <c r="H285" s="57" t="n">
        <v>0.277</v>
      </c>
      <c r="I285" s="57" t="n">
        <v>3.6</v>
      </c>
      <c r="J285" s="69"/>
    </row>
    <row r="286" ht="22.5" customHeight="1">
      <c r="A286" s="12" t="n">
        <f>WEEKNUM(B286,2)</f>
        <v>42</v>
      </c>
      <c r="B286" s="55" t="n">
        <v>46308</v>
      </c>
      <c r="C286" s="38" t="n">
        <v>91580101</v>
      </c>
      <c r="D286" s="64" t="s">
        <v>71</v>
      </c>
      <c r="E286" s="38" t="s">
        <v>47</v>
      </c>
      <c r="F286" s="12" t="s">
        <v>15</v>
      </c>
      <c r="G286" s="59" t="n">
        <v>6</v>
      </c>
      <c r="H286" s="57" t="n">
        <v>0.25</v>
      </c>
      <c r="I286" s="57" t="n">
        <v>1.5</v>
      </c>
      <c r="J286" s="69"/>
    </row>
    <row r="287" ht="22.5" customHeight="1">
      <c r="A287" s="12" t="n">
        <f>WEEKNUM(B287,2)</f>
        <v>42</v>
      </c>
      <c r="B287" s="55" t="n">
        <v>46308</v>
      </c>
      <c r="C287" s="38" t="n">
        <v>9487935</v>
      </c>
      <c r="D287" s="64" t="s">
        <v>72</v>
      </c>
      <c r="E287" s="38" t="s">
        <v>14</v>
      </c>
      <c r="F287" s="12" t="s">
        <v>26</v>
      </c>
      <c r="G287" s="59" t="n">
        <v>490</v>
      </c>
      <c r="H287" s="57" t="n">
        <v>0.07</v>
      </c>
      <c r="I287" s="57" t="n">
        <v>36.38</v>
      </c>
      <c r="J287" s="69"/>
    </row>
    <row r="288" ht="22.5" customHeight="1">
      <c r="A288" s="12" t="n">
        <f>WEEKNUM(B288,2)</f>
        <v>42</v>
      </c>
      <c r="B288" s="55" t="n">
        <v>46308</v>
      </c>
      <c r="C288" s="38" t="n">
        <v>91565944</v>
      </c>
      <c r="D288" s="64" t="s">
        <v>66</v>
      </c>
      <c r="E288" s="38" t="s">
        <v>14</v>
      </c>
      <c r="F288" s="12" t="s">
        <v>15</v>
      </c>
      <c r="G288" s="59" t="n">
        <v>15</v>
      </c>
      <c r="H288" s="57" t="n">
        <v>0.15</v>
      </c>
      <c r="I288" s="57" t="n">
        <v>2.25</v>
      </c>
      <c r="J288" s="69"/>
    </row>
    <row r="289" ht="22.5" customHeight="1">
      <c r="A289" s="12" t="n">
        <f>WEEKNUM(B289,2)</f>
        <v>42</v>
      </c>
      <c r="B289" s="55" t="n">
        <v>46308</v>
      </c>
      <c r="C289" s="38" t="n">
        <v>6395488</v>
      </c>
      <c r="D289" s="64" t="s">
        <v>39</v>
      </c>
      <c r="E289" s="38" t="s">
        <v>14</v>
      </c>
      <c r="F289" s="12" t="s">
        <v>15</v>
      </c>
      <c r="G289" s="12" t="n">
        <v>200</v>
      </c>
      <c r="H289" s="57" t="n">
        <v>0.3</v>
      </c>
      <c r="I289" s="57" t="n">
        <v>60</v>
      </c>
      <c r="J289" s="13"/>
    </row>
    <row r="290" ht="22.5" customHeight="1">
      <c r="A290" s="12" t="n">
        <f>WEEKNUM(B290,2)</f>
        <v>42</v>
      </c>
      <c r="B290" s="55" t="n">
        <v>46308</v>
      </c>
      <c r="C290" s="38" t="n">
        <v>8566084</v>
      </c>
      <c r="D290" s="63" t="s">
        <v>73</v>
      </c>
      <c r="E290" s="58" t="s">
        <v>40</v>
      </c>
      <c r="F290" s="45" t="s">
        <v>15</v>
      </c>
      <c r="G290" s="88" t="n">
        <v>100</v>
      </c>
      <c r="H290" s="62" t="n">
        <v>0.12</v>
      </c>
      <c r="I290" s="62" t="n">
        <v>12</v>
      </c>
      <c r="J290" s="13"/>
    </row>
    <row r="291" ht="22.5" customHeight="1">
      <c r="A291" s="12" t="n">
        <f>WEEKNUM(B291,2)</f>
        <v>42</v>
      </c>
      <c r="B291" s="55" t="n">
        <v>46308</v>
      </c>
      <c r="C291" s="38" t="n">
        <v>2937658</v>
      </c>
      <c r="D291" s="63" t="s">
        <v>80</v>
      </c>
      <c r="E291" s="58" t="s">
        <v>14</v>
      </c>
      <c r="F291" s="12" t="s">
        <v>15</v>
      </c>
      <c r="G291" s="60" t="n">
        <v>100</v>
      </c>
      <c r="H291" s="57" t="n">
        <v>0.101</v>
      </c>
      <c r="I291" s="57" t="n">
        <v>10.069</v>
      </c>
      <c r="J291" s="13"/>
    </row>
    <row r="292" ht="22.5" customHeight="1">
      <c r="A292" s="12" t="n">
        <f>WEEKNUM(B292,2)</f>
        <v>42</v>
      </c>
      <c r="B292" s="55" t="n">
        <v>46308</v>
      </c>
      <c r="C292" s="38" t="n">
        <v>6706444</v>
      </c>
      <c r="D292" s="63" t="s">
        <v>74</v>
      </c>
      <c r="E292" s="38" t="s">
        <v>75</v>
      </c>
      <c r="F292" s="57" t="s">
        <v>12</v>
      </c>
      <c r="G292" s="60" t="n">
        <v>12</v>
      </c>
      <c r="H292" s="57" t="n">
        <v>0.604</v>
      </c>
      <c r="I292" s="57" t="n">
        <v>7.2453</v>
      </c>
      <c r="J292" s="13"/>
    </row>
    <row r="293" ht="22.5" customHeight="1">
      <c r="A293" s="12" t="n">
        <f>WEEKNUM(B293,2)</f>
        <v>42</v>
      </c>
      <c r="B293" s="55" t="n">
        <v>46308</v>
      </c>
      <c r="C293" s="38" t="n">
        <v>5963354</v>
      </c>
      <c r="D293" s="64" t="s">
        <v>74</v>
      </c>
      <c r="E293" s="38" t="s">
        <v>75</v>
      </c>
      <c r="F293" s="12" t="s">
        <v>15</v>
      </c>
      <c r="G293" s="60" t="n">
        <v>200</v>
      </c>
      <c r="H293" s="57" t="n">
        <v>0.512</v>
      </c>
      <c r="I293" s="57" t="n">
        <v>102.381</v>
      </c>
      <c r="J293" s="65"/>
    </row>
    <row r="294" ht="22.5" customHeight="1">
      <c r="A294" s="12" t="n">
        <f>WEEKNUM(B294,2)</f>
        <v>42</v>
      </c>
      <c r="B294" s="55" t="n">
        <v>46308</v>
      </c>
      <c r="C294" s="38" t="n">
        <v>9686529</v>
      </c>
      <c r="D294" s="63" t="s">
        <v>74</v>
      </c>
      <c r="E294" s="58" t="s">
        <v>76</v>
      </c>
      <c r="F294" s="12" t="s">
        <v>15</v>
      </c>
      <c r="G294" s="60" t="n">
        <v>50</v>
      </c>
      <c r="H294" s="57" t="n">
        <v>0.5</v>
      </c>
      <c r="I294" s="57" t="n">
        <v>25</v>
      </c>
      <c r="J294" s="13"/>
    </row>
    <row r="295" ht="22.5" customHeight="1">
      <c r="A295" s="12" t="n">
        <f>WEEKNUM(B295,2)</f>
        <v>42</v>
      </c>
      <c r="B295" s="55" t="n">
        <v>46308</v>
      </c>
      <c r="C295" s="38" t="n">
        <v>5963400</v>
      </c>
      <c r="D295" s="63" t="s">
        <v>74</v>
      </c>
      <c r="E295" s="58" t="s">
        <v>77</v>
      </c>
      <c r="F295" s="12" t="s">
        <v>15</v>
      </c>
      <c r="G295" s="60" t="n">
        <v>50</v>
      </c>
      <c r="H295" s="57" t="n">
        <v>0.2</v>
      </c>
      <c r="I295" s="57" t="n">
        <v>10</v>
      </c>
      <c r="J295" s="13"/>
    </row>
    <row r="296" ht="22.5" customHeight="1">
      <c r="A296" s="30" t="n">
        <f>WEEKNUM(B296,2)</f>
        <v>42</v>
      </c>
      <c r="B296" s="55" t="n">
        <v>46308</v>
      </c>
      <c r="C296" s="66" t="n">
        <v>10080665</v>
      </c>
      <c r="D296" s="68" t="s">
        <v>74</v>
      </c>
      <c r="E296" s="58" t="s">
        <v>78</v>
      </c>
      <c r="F296" s="12" t="s">
        <v>15</v>
      </c>
      <c r="G296" s="60" t="n">
        <v>8</v>
      </c>
      <c r="H296" s="57" t="n">
        <v>0.38</v>
      </c>
      <c r="I296" s="57" t="n">
        <v>3.04</v>
      </c>
      <c r="J296" s="13"/>
    </row>
    <row r="297" ht="22.5" customHeight="1">
      <c r="A297" s="12" t="n">
        <f>WEEKNUM(B297,2)</f>
        <v>42</v>
      </c>
      <c r="B297" s="55" t="n">
        <v>46308</v>
      </c>
      <c r="C297" s="12" t="n">
        <v>91520433</v>
      </c>
      <c r="D297" s="63" t="s">
        <v>66</v>
      </c>
      <c r="E297" s="58" t="s">
        <v>14</v>
      </c>
      <c r="F297" s="12" t="s">
        <v>15</v>
      </c>
      <c r="G297" s="60" t="n">
        <v>0</v>
      </c>
      <c r="H297" s="57" t="n">
        <v>0</v>
      </c>
      <c r="I297" s="57" t="n">
        <v>0</v>
      </c>
      <c r="J297" s="13"/>
    </row>
    <row r="298" ht="22.5" customHeight="1">
      <c r="A298" s="12" t="n">
        <f>WEEKNUM(B298,2)</f>
        <v>42</v>
      </c>
      <c r="B298" s="55" t="n">
        <v>46308</v>
      </c>
      <c r="C298" s="38" t="n">
        <v>11078827</v>
      </c>
      <c r="D298" s="63" t="s">
        <v>74</v>
      </c>
      <c r="E298" s="58" t="s">
        <v>77</v>
      </c>
      <c r="F298" s="12" t="s">
        <v>15</v>
      </c>
      <c r="G298" s="60" t="n">
        <v>1</v>
      </c>
      <c r="H298" s="57" t="n">
        <v>0.3</v>
      </c>
      <c r="I298" s="57" t="n">
        <v>0.3</v>
      </c>
      <c r="J298" s="13"/>
    </row>
    <row r="299" ht="22.5" customHeight="1">
      <c r="A299" s="12" t="n">
        <f>WEEKNUM(B299,2)</f>
        <v>42</v>
      </c>
      <c r="B299" s="55" t="n">
        <v>46308</v>
      </c>
      <c r="C299" s="38" t="n">
        <v>11078981</v>
      </c>
      <c r="D299" s="63" t="s">
        <v>74</v>
      </c>
      <c r="E299" s="38" t="s">
        <v>75</v>
      </c>
      <c r="F299" s="12" t="s">
        <v>15</v>
      </c>
      <c r="G299" s="60" t="n">
        <v>0</v>
      </c>
      <c r="H299" s="57" t="n">
        <v>0</v>
      </c>
      <c r="I299" s="57" t="n">
        <v>0</v>
      </c>
      <c r="J299" s="13"/>
    </row>
    <row r="300" ht="22.5" customHeight="1">
      <c r="A300" s="12" t="n">
        <f>WEEKNUM(B300,2)</f>
        <v>42</v>
      </c>
      <c r="B300" s="55" t="n">
        <v>46308</v>
      </c>
      <c r="C300" s="38" t="n">
        <v>11080833</v>
      </c>
      <c r="D300" s="63" t="s">
        <v>74</v>
      </c>
      <c r="E300" s="58" t="s">
        <v>76</v>
      </c>
      <c r="F300" s="12" t="s">
        <v>15</v>
      </c>
      <c r="G300" s="60" t="n">
        <v>0</v>
      </c>
      <c r="H300" s="57" t="n">
        <v>0</v>
      </c>
      <c r="I300" s="57" t="n">
        <v>0</v>
      </c>
      <c r="J300" s="13"/>
    </row>
    <row r="301" ht="22.5" customHeight="1">
      <c r="A301" s="12" t="n">
        <f>WEEKNUM(B301,2)</f>
        <v>42</v>
      </c>
      <c r="B301" s="55" t="n">
        <v>46308</v>
      </c>
      <c r="C301" s="38" t="n">
        <v>11081056</v>
      </c>
      <c r="D301" s="63" t="s">
        <v>74</v>
      </c>
      <c r="E301" s="58" t="s">
        <v>78</v>
      </c>
      <c r="F301" s="12" t="s">
        <v>15</v>
      </c>
      <c r="G301" s="60" t="n">
        <v>0</v>
      </c>
      <c r="H301" s="57" t="n">
        <v>0</v>
      </c>
      <c r="I301" s="57" t="n">
        <v>0</v>
      </c>
      <c r="J301" s="13"/>
    </row>
    <row r="302" ht="22.5" customHeight="1">
      <c r="A302" s="12" t="n">
        <f>WEEKNUM(B302,2)</f>
        <v>42</v>
      </c>
      <c r="B302" s="55" t="n">
        <v>46308</v>
      </c>
      <c r="C302" s="38" t="n">
        <v>11078963</v>
      </c>
      <c r="D302" s="63" t="s">
        <v>80</v>
      </c>
      <c r="E302" s="58" t="s">
        <v>14</v>
      </c>
      <c r="F302" s="12" t="s">
        <v>15</v>
      </c>
      <c r="G302" s="60" t="n">
        <v>44</v>
      </c>
      <c r="H302" s="57" t="n">
        <v>0.4</v>
      </c>
      <c r="I302" s="57" t="n">
        <v>17.6</v>
      </c>
      <c r="J302" s="13"/>
    </row>
    <row r="303" ht="22.5" customHeight="1">
      <c r="A303" s="12" t="n">
        <f>WEEKNUM(B303,2)</f>
        <v>42</v>
      </c>
      <c r="B303" s="55" t="n">
        <v>46308</v>
      </c>
      <c r="C303" s="38" t="n">
        <v>91538300</v>
      </c>
      <c r="D303" s="63" t="s">
        <v>66</v>
      </c>
      <c r="E303" s="58" t="s">
        <v>37</v>
      </c>
      <c r="F303" s="12" t="s">
        <v>15</v>
      </c>
      <c r="G303" s="60" t="n">
        <v>2</v>
      </c>
      <c r="H303" s="57" t="n">
        <v>0.14</v>
      </c>
      <c r="I303" s="57" t="n">
        <v>0.28</v>
      </c>
      <c r="J303" s="13"/>
    </row>
    <row r="304" ht="22.5" customHeight="1">
      <c r="A304" s="12" t="n">
        <f>WEEKNUM(B304,2)</f>
        <v>42</v>
      </c>
      <c r="B304" s="55" t="n">
        <v>46308</v>
      </c>
      <c r="C304" s="38" t="n">
        <v>91538301</v>
      </c>
      <c r="D304" s="63" t="s">
        <v>66</v>
      </c>
      <c r="E304" s="58" t="s">
        <v>14</v>
      </c>
      <c r="F304" s="12" t="s">
        <v>15</v>
      </c>
      <c r="G304" s="60" t="n">
        <v>0</v>
      </c>
      <c r="H304" s="57" t="n">
        <v>0</v>
      </c>
      <c r="I304" s="57" t="n">
        <v>0</v>
      </c>
      <c r="J304" s="13"/>
    </row>
    <row r="305" ht="22.5" customHeight="1">
      <c r="A305" s="12" t="n">
        <f>WEEKNUM(B305,2)</f>
        <v>42</v>
      </c>
      <c r="B305" s="55" t="n">
        <v>46308</v>
      </c>
      <c r="C305" s="66" t="n">
        <v>91538306</v>
      </c>
      <c r="D305" s="68" t="s">
        <v>66</v>
      </c>
      <c r="E305" s="58" t="s">
        <v>67</v>
      </c>
      <c r="F305" s="12" t="s">
        <v>15</v>
      </c>
      <c r="G305" s="60" t="n">
        <v>3</v>
      </c>
      <c r="H305" s="57" t="n">
        <v>0.18</v>
      </c>
      <c r="I305" s="57" t="n">
        <v>0.54</v>
      </c>
      <c r="J305" s="13"/>
    </row>
    <row r="306" ht="22.5" customHeight="1">
      <c r="A306" s="12" t="n">
        <f>WEEKNUM(B306,2)</f>
        <v>42</v>
      </c>
      <c r="B306" s="55" t="n">
        <v>46308</v>
      </c>
      <c r="C306" s="12" t="n">
        <v>91538307</v>
      </c>
      <c r="D306" s="63" t="s">
        <v>66</v>
      </c>
      <c r="E306" s="38" t="s">
        <v>17</v>
      </c>
      <c r="F306" s="12" t="s">
        <v>15</v>
      </c>
      <c r="G306" s="60" t="n">
        <v>0</v>
      </c>
      <c r="H306" s="57" t="n">
        <v>0</v>
      </c>
      <c r="I306" s="57" t="n">
        <v>0</v>
      </c>
      <c r="J306" s="13"/>
    </row>
    <row r="307" ht="22.5" customHeight="1">
      <c r="A307" s="12" t="n">
        <f>WEEKNUM(B307,2)</f>
        <v>42</v>
      </c>
      <c r="B307" s="55" t="n">
        <v>46308</v>
      </c>
      <c r="C307" s="12" t="n">
        <v>91538308</v>
      </c>
      <c r="D307" s="63" t="s">
        <v>66</v>
      </c>
      <c r="E307" s="38" t="s">
        <v>11</v>
      </c>
      <c r="F307" s="12" t="s">
        <v>15</v>
      </c>
      <c r="G307" s="60" t="n">
        <v>0</v>
      </c>
      <c r="H307" s="57" t="n">
        <v>0</v>
      </c>
      <c r="I307" s="57" t="n">
        <v>0</v>
      </c>
      <c r="J307" s="13"/>
    </row>
    <row r="308" ht="22.5" customHeight="1">
      <c r="A308" s="12" t="n">
        <f>WEEKNUM(B308,2)</f>
        <v>42</v>
      </c>
      <c r="B308" s="55" t="n">
        <v>46308</v>
      </c>
      <c r="C308" s="38" t="n">
        <v>91538309</v>
      </c>
      <c r="D308" s="63" t="s">
        <v>66</v>
      </c>
      <c r="E308" s="58" t="s">
        <v>43</v>
      </c>
      <c r="F308" s="12" t="s">
        <v>15</v>
      </c>
      <c r="G308" s="60" t="n">
        <v>0</v>
      </c>
      <c r="H308" s="57" t="n">
        <v>0</v>
      </c>
      <c r="I308" s="57" t="n">
        <v>0</v>
      </c>
      <c r="J308" s="13"/>
    </row>
    <row r="309" ht="22.5" customHeight="1">
      <c r="A309" s="12" t="n">
        <f>WEEKNUM(B309,2)</f>
        <v>42</v>
      </c>
      <c r="B309" s="55" t="n">
        <v>46308</v>
      </c>
      <c r="C309" s="38" t="n">
        <v>11792342</v>
      </c>
      <c r="D309" s="63" t="s">
        <v>81</v>
      </c>
      <c r="E309" s="58" t="s">
        <v>40</v>
      </c>
      <c r="F309" s="12" t="s">
        <v>15</v>
      </c>
      <c r="G309" s="60" t="n">
        <v>0</v>
      </c>
      <c r="H309" s="57" t="n">
        <v>0</v>
      </c>
      <c r="I309" s="57" t="n">
        <v>0</v>
      </c>
      <c r="J309" s="13"/>
    </row>
    <row r="310" ht="22.5" customHeight="1">
      <c r="A310" s="12" t="n">
        <f>WEEKNUM(B310,2)</f>
        <v>42</v>
      </c>
      <c r="B310" s="55" t="n">
        <v>46308</v>
      </c>
      <c r="C310" s="38" t="n">
        <v>5365722</v>
      </c>
      <c r="D310" s="63" t="s">
        <v>55</v>
      </c>
      <c r="E310" s="58" t="s">
        <v>54</v>
      </c>
      <c r="F310" s="57" t="s">
        <v>12</v>
      </c>
      <c r="G310" s="60" t="n">
        <v>14</v>
      </c>
      <c r="H310" s="57" t="n">
        <v>0.413</v>
      </c>
      <c r="I310" s="57" t="n">
        <v>5.7773</v>
      </c>
      <c r="J310" s="13"/>
    </row>
    <row r="311" ht="22.5" customHeight="1">
      <c r="A311" s="12" t="n">
        <f>WEEKNUM(B311,2)</f>
        <v>42</v>
      </c>
      <c r="B311" s="55" t="n">
        <v>46308</v>
      </c>
      <c r="C311" s="38" t="n">
        <v>11924654</v>
      </c>
      <c r="D311" s="63" t="s">
        <v>55</v>
      </c>
      <c r="E311" s="58" t="s">
        <v>54</v>
      </c>
      <c r="F311" s="57" t="s">
        <v>12</v>
      </c>
      <c r="G311" s="60" t="n">
        <v>0</v>
      </c>
      <c r="H311" s="57" t="n">
        <v>0</v>
      </c>
      <c r="I311" s="57" t="n">
        <v>0.0631</v>
      </c>
      <c r="J311" s="13"/>
    </row>
    <row r="312" ht="22.5" customHeight="1">
      <c r="A312" s="12" t="n">
        <f>WEEKNUM(B312,2)</f>
        <v>42</v>
      </c>
      <c r="B312" s="55" t="n">
        <v>46308</v>
      </c>
      <c r="C312" s="38" t="n">
        <v>12072287</v>
      </c>
      <c r="D312" s="63" t="s">
        <v>80</v>
      </c>
      <c r="E312" s="58" t="s">
        <v>14</v>
      </c>
      <c r="F312" s="12" t="s">
        <v>15</v>
      </c>
      <c r="G312" s="60" t="n">
        <v>80</v>
      </c>
      <c r="H312" s="57" t="n">
        <v>0.708</v>
      </c>
      <c r="I312" s="57" t="n">
        <v>56.618</v>
      </c>
      <c r="J312" s="13"/>
    </row>
    <row r="313" ht="22.5" customHeight="1">
      <c r="A313" s="12" t="n">
        <f>WEEKNUM(B313,2)</f>
        <v>42</v>
      </c>
      <c r="B313" s="55" t="n">
        <v>46308</v>
      </c>
      <c r="C313" s="38" t="n">
        <v>6529449</v>
      </c>
      <c r="D313" s="63" t="s">
        <v>80</v>
      </c>
      <c r="E313" s="58" t="s">
        <v>14</v>
      </c>
      <c r="F313" s="57" t="s">
        <v>12</v>
      </c>
      <c r="G313" s="60" t="n">
        <v>37</v>
      </c>
      <c r="H313" s="57" t="n">
        <v>0.219</v>
      </c>
      <c r="I313" s="57" t="n">
        <v>8.0854</v>
      </c>
      <c r="J313" s="13"/>
    </row>
    <row r="314" ht="22.5" customHeight="1">
      <c r="A314" s="12" t="n">
        <f>WEEKNUM(B314,2)</f>
        <v>42</v>
      </c>
      <c r="B314" s="55" t="n">
        <v>46308</v>
      </c>
      <c r="C314" s="38" t="n">
        <v>12829886</v>
      </c>
      <c r="D314" s="63" t="s">
        <v>74</v>
      </c>
      <c r="E314" s="58" t="s">
        <v>75</v>
      </c>
      <c r="F314" s="12" t="s">
        <v>34</v>
      </c>
      <c r="G314" s="60" t="n">
        <v>1</v>
      </c>
      <c r="H314" s="57" t="n">
        <v>10.91</v>
      </c>
      <c r="I314" s="57" t="n">
        <v>10.91</v>
      </c>
      <c r="J314" s="13"/>
    </row>
    <row r="315" ht="22.5" customHeight="1">
      <c r="A315" s="12" t="n">
        <f>WEEKNUM(B315,2)</f>
        <v>42</v>
      </c>
      <c r="B315" s="55" t="n">
        <v>46308</v>
      </c>
      <c r="C315" s="38" t="n">
        <v>13149387</v>
      </c>
      <c r="D315" s="63" t="s">
        <v>80</v>
      </c>
      <c r="E315" s="58" t="s">
        <v>14</v>
      </c>
      <c r="F315" s="57" t="s">
        <v>12</v>
      </c>
      <c r="G315" s="60" t="n">
        <v>36</v>
      </c>
      <c r="H315" s="57" t="n">
        <v>0.036</v>
      </c>
      <c r="I315" s="57" t="n">
        <v>1.2975</v>
      </c>
      <c r="J315" s="13"/>
    </row>
    <row r="316" ht="22.5" customHeight="1">
      <c r="A316" s="12" t="n">
        <f>WEEKNUM(B316,2)</f>
        <v>42</v>
      </c>
      <c r="B316" s="55" t="n">
        <v>46308</v>
      </c>
      <c r="C316" s="38" t="n">
        <v>12893899</v>
      </c>
      <c r="D316" s="63" t="s">
        <v>73</v>
      </c>
      <c r="E316" s="58" t="s">
        <v>40</v>
      </c>
      <c r="F316" s="12" t="s">
        <v>34</v>
      </c>
      <c r="G316" s="60" t="n">
        <v>0</v>
      </c>
      <c r="H316" s="57" t="n">
        <v>0</v>
      </c>
      <c r="I316" s="57" t="n">
        <v>0.05</v>
      </c>
      <c r="J316" s="13"/>
    </row>
    <row r="317" ht="22.5" customHeight="1">
      <c r="A317" s="12" t="n">
        <f>WEEKNUM(B317,2)</f>
        <v>42</v>
      </c>
      <c r="B317" s="55" t="n">
        <v>46308</v>
      </c>
      <c r="C317" s="38" t="n">
        <v>13219587</v>
      </c>
      <c r="D317" s="63" t="s">
        <v>74</v>
      </c>
      <c r="E317" s="58" t="s">
        <v>77</v>
      </c>
      <c r="F317" s="12" t="s">
        <v>34</v>
      </c>
      <c r="G317" s="60" t="n">
        <v>0</v>
      </c>
      <c r="H317" s="57" t="n">
        <v>0</v>
      </c>
      <c r="I317" s="57" t="n">
        <v>0.01</v>
      </c>
      <c r="J317" s="13"/>
    </row>
    <row r="318" ht="22.5" customHeight="1">
      <c r="A318" s="12"/>
      <c r="B318" s="55"/>
      <c r="C318" s="38"/>
      <c r="D318" s="63"/>
      <c r="E318" s="58"/>
      <c r="F318" s="57"/>
      <c r="G318" s="12"/>
      <c r="H318" s="57"/>
      <c r="I318" s="57"/>
      <c r="J318" s="13"/>
    </row>
    <row r="319" ht="22.5" customHeight="1">
      <c r="A319" s="12" t="n">
        <f>WEEKNUM(B319,2)</f>
        <v>42</v>
      </c>
      <c r="B319" s="55" t="n">
        <v>46307</v>
      </c>
      <c r="C319" s="38" t="n">
        <v>10813123</v>
      </c>
      <c r="D319" s="63" t="s">
        <v>10</v>
      </c>
      <c r="E319" s="58" t="s">
        <v>11</v>
      </c>
      <c r="F319" s="57" t="s">
        <v>12</v>
      </c>
      <c r="G319" s="12" t="n">
        <v>34</v>
      </c>
      <c r="H319" s="57" t="n">
        <v>0.403</v>
      </c>
      <c r="I319" s="57" t="n">
        <v>13.70151</v>
      </c>
      <c r="J319" s="13"/>
    </row>
    <row r="320" ht="22.5" customHeight="1">
      <c r="A320" s="12" t="n">
        <f>WEEKNUM(B320,2)</f>
        <v>42</v>
      </c>
      <c r="B320" s="55" t="n">
        <v>46307</v>
      </c>
      <c r="C320" s="38" t="n">
        <v>1745925</v>
      </c>
      <c r="D320" s="63" t="s">
        <v>13</v>
      </c>
      <c r="E320" s="58" t="s">
        <v>14</v>
      </c>
      <c r="F320" s="57" t="s">
        <v>15</v>
      </c>
      <c r="G320" s="56" t="n">
        <v>341</v>
      </c>
      <c r="H320" s="57" t="n">
        <v>0.15</v>
      </c>
      <c r="I320" s="57" t="n">
        <v>51.15</v>
      </c>
      <c r="J320" s="13"/>
    </row>
    <row r="321" ht="22.5" customHeight="1">
      <c r="A321" s="12" t="n">
        <f>WEEKNUM(B321,2)</f>
        <v>42</v>
      </c>
      <c r="B321" s="55" t="n">
        <v>46307</v>
      </c>
      <c r="C321" s="38" t="n">
        <v>6951600</v>
      </c>
      <c r="D321" s="63" t="s">
        <v>16</v>
      </c>
      <c r="E321" s="58" t="s">
        <v>17</v>
      </c>
      <c r="F321" s="57" t="s">
        <v>15</v>
      </c>
      <c r="G321" s="56" t="n">
        <v>44</v>
      </c>
      <c r="H321" s="57" t="n">
        <v>0.175</v>
      </c>
      <c r="I321" s="57" t="n">
        <v>7.684</v>
      </c>
      <c r="J321" s="13"/>
    </row>
    <row r="322" ht="22.5" customHeight="1">
      <c r="A322" s="12" t="n">
        <f>WEEKNUM(B322,2)</f>
        <v>42</v>
      </c>
      <c r="B322" s="55" t="n">
        <v>46307</v>
      </c>
      <c r="C322" s="38" t="n">
        <v>6951594</v>
      </c>
      <c r="D322" s="63" t="s">
        <v>16</v>
      </c>
      <c r="E322" s="58" t="s">
        <v>18</v>
      </c>
      <c r="F322" s="57" t="s">
        <v>15</v>
      </c>
      <c r="G322" s="56" t="n">
        <v>197</v>
      </c>
      <c r="H322" s="57" t="n">
        <v>0.706</v>
      </c>
      <c r="I322" s="57" t="n">
        <v>139.09</v>
      </c>
      <c r="J322" s="13"/>
    </row>
    <row r="323" ht="22.5" customHeight="1">
      <c r="A323" s="12" t="n">
        <f>WEEKNUM(B323,2)</f>
        <v>42</v>
      </c>
      <c r="B323" s="55" t="n">
        <v>46307</v>
      </c>
      <c r="C323" s="38" t="n">
        <v>2732727</v>
      </c>
      <c r="D323" s="63" t="s">
        <v>10</v>
      </c>
      <c r="E323" s="58" t="s">
        <v>19</v>
      </c>
      <c r="F323" s="62" t="s">
        <v>15</v>
      </c>
      <c r="G323" s="61" t="n">
        <v>624</v>
      </c>
      <c r="H323" s="62" t="n">
        <v>0.25</v>
      </c>
      <c r="I323" s="62" t="n">
        <v>155.725</v>
      </c>
      <c r="J323" s="13"/>
    </row>
    <row r="324" ht="22.5" customHeight="1">
      <c r="A324" s="12" t="n">
        <f>WEEKNUM(B324,2)</f>
        <v>42</v>
      </c>
      <c r="B324" s="55" t="n">
        <v>46307</v>
      </c>
      <c r="C324" s="38" t="n">
        <v>5619156</v>
      </c>
      <c r="D324" s="63" t="s">
        <v>10</v>
      </c>
      <c r="E324" s="58" t="s">
        <v>19</v>
      </c>
      <c r="F324" s="57" t="s">
        <v>12</v>
      </c>
      <c r="G324" s="56" t="n">
        <v>30</v>
      </c>
      <c r="H324" s="57" t="n">
        <v>0.5253</v>
      </c>
      <c r="I324" s="57" t="n">
        <v>16.8104</v>
      </c>
      <c r="J324" s="13"/>
    </row>
    <row r="325" ht="22.5" customHeight="1">
      <c r="A325" s="12" t="n">
        <f>WEEKNUM(B325,2)</f>
        <v>42</v>
      </c>
      <c r="B325" s="55" t="n">
        <v>46307</v>
      </c>
      <c r="C325" s="38" t="n">
        <v>6425889</v>
      </c>
      <c r="D325" s="63" t="s">
        <v>10</v>
      </c>
      <c r="E325" s="58" t="s">
        <v>20</v>
      </c>
      <c r="F325" s="57" t="s">
        <v>15</v>
      </c>
      <c r="G325" s="56" t="n">
        <v>209</v>
      </c>
      <c r="H325" s="57" t="n">
        <v>0.25</v>
      </c>
      <c r="I325" s="57" t="n">
        <v>52.2</v>
      </c>
      <c r="J325" s="13"/>
    </row>
    <row r="326" ht="22.5" customHeight="1">
      <c r="A326" s="12" t="n">
        <f>WEEKNUM(B326,2)</f>
        <v>42</v>
      </c>
      <c r="B326" s="55" t="n">
        <v>46307</v>
      </c>
      <c r="C326" s="38" t="n">
        <v>6439005</v>
      </c>
      <c r="D326" s="63" t="s">
        <v>10</v>
      </c>
      <c r="E326" s="58" t="s">
        <v>20</v>
      </c>
      <c r="F326" s="57" t="s">
        <v>21</v>
      </c>
      <c r="G326" s="56" t="n">
        <v>46</v>
      </c>
      <c r="H326" s="57" t="n">
        <v>0.3</v>
      </c>
      <c r="I326" s="57" t="n">
        <v>13.8</v>
      </c>
      <c r="J326" s="13"/>
    </row>
    <row r="327" ht="22.5" customHeight="1">
      <c r="A327" s="12" t="n">
        <f>WEEKNUM(B327,2)</f>
        <v>42</v>
      </c>
      <c r="B327" s="55" t="n">
        <v>46307</v>
      </c>
      <c r="C327" s="38" t="n">
        <v>7203110</v>
      </c>
      <c r="D327" s="63" t="s">
        <v>22</v>
      </c>
      <c r="E327" s="58" t="s">
        <v>23</v>
      </c>
      <c r="F327" s="57" t="s">
        <v>15</v>
      </c>
      <c r="G327" s="56" t="n">
        <v>5</v>
      </c>
      <c r="H327" s="57" t="n">
        <v>0.2</v>
      </c>
      <c r="I327" s="57" t="n">
        <v>1</v>
      </c>
      <c r="J327" s="13"/>
    </row>
    <row r="328" ht="22.5" customHeight="1">
      <c r="A328" s="12" t="n">
        <f>WEEKNUM(B328,2)</f>
        <v>42</v>
      </c>
      <c r="B328" s="55" t="n">
        <v>46307</v>
      </c>
      <c r="C328" s="38" t="n">
        <v>7202934</v>
      </c>
      <c r="D328" s="63" t="s">
        <v>22</v>
      </c>
      <c r="E328" s="58" t="s">
        <v>24</v>
      </c>
      <c r="F328" s="57" t="s">
        <v>15</v>
      </c>
      <c r="G328" s="56" t="n">
        <v>53</v>
      </c>
      <c r="H328" s="57" t="n">
        <v>0.35</v>
      </c>
      <c r="I328" s="57" t="n">
        <v>18.55</v>
      </c>
      <c r="J328" s="13"/>
    </row>
    <row r="329" ht="22.5" customHeight="1">
      <c r="A329" s="12" t="n">
        <f>WEEKNUM(B329,2)</f>
        <v>42</v>
      </c>
      <c r="B329" s="55" t="n">
        <v>46307</v>
      </c>
      <c r="C329" s="38" t="n">
        <v>5847496</v>
      </c>
      <c r="D329" s="63" t="s">
        <v>10</v>
      </c>
      <c r="E329" s="58" t="s">
        <v>25</v>
      </c>
      <c r="F329" s="57" t="s">
        <v>12</v>
      </c>
      <c r="G329" s="56" t="n">
        <v>0</v>
      </c>
      <c r="H329" s="57" t="n">
        <v>0</v>
      </c>
      <c r="I329" s="57" t="n">
        <v>0.8703</v>
      </c>
      <c r="J329" s="13"/>
    </row>
    <row r="330" ht="22.5" customHeight="1">
      <c r="A330" s="12" t="n">
        <f>WEEKNUM(B330,2)</f>
        <v>42</v>
      </c>
      <c r="B330" s="55" t="n">
        <v>46307</v>
      </c>
      <c r="C330" s="38" t="n">
        <v>7572369</v>
      </c>
      <c r="D330" s="63" t="s">
        <v>10</v>
      </c>
      <c r="E330" s="58" t="s">
        <v>25</v>
      </c>
      <c r="F330" s="57" t="s">
        <v>15</v>
      </c>
      <c r="G330" s="56" t="n">
        <v>145</v>
      </c>
      <c r="H330" s="57" t="n">
        <v>0.31</v>
      </c>
      <c r="I330" s="57" t="n">
        <v>44.97</v>
      </c>
      <c r="J330" s="13"/>
    </row>
    <row r="331" ht="22.5" customHeight="1">
      <c r="A331" s="12" t="n">
        <f>WEEKNUM(B331,2)</f>
        <v>42</v>
      </c>
      <c r="B331" s="55" t="n">
        <v>46307</v>
      </c>
      <c r="C331" s="38" t="n">
        <v>8460883</v>
      </c>
      <c r="D331" s="63" t="s">
        <v>16</v>
      </c>
      <c r="E331" s="58" t="s">
        <v>11</v>
      </c>
      <c r="F331" s="57" t="s">
        <v>15</v>
      </c>
      <c r="G331" s="56" t="n">
        <v>830</v>
      </c>
      <c r="H331" s="57" t="n">
        <v>0.142</v>
      </c>
      <c r="I331" s="57" t="n">
        <v>117.46</v>
      </c>
      <c r="J331" s="13"/>
    </row>
    <row r="332" ht="22.5" customHeight="1">
      <c r="A332" s="12" t="n">
        <f>WEEKNUM(B332,2)</f>
        <v>42</v>
      </c>
      <c r="B332" s="55" t="n">
        <v>46307</v>
      </c>
      <c r="C332" s="38" t="n">
        <v>8531973</v>
      </c>
      <c r="D332" s="63" t="s">
        <v>16</v>
      </c>
      <c r="E332" s="58" t="s">
        <v>18</v>
      </c>
      <c r="F332" s="12" t="s">
        <v>26</v>
      </c>
      <c r="G332" s="56" t="n">
        <v>35</v>
      </c>
      <c r="H332" s="57" t="n">
        <v>0.61</v>
      </c>
      <c r="I332" s="57" t="n">
        <v>21.32</v>
      </c>
      <c r="J332" s="13"/>
    </row>
    <row r="333" ht="22.5" customHeight="1">
      <c r="A333" s="12" t="n">
        <f>WEEKNUM(B333,2)</f>
        <v>42</v>
      </c>
      <c r="B333" s="55" t="n">
        <v>46307</v>
      </c>
      <c r="C333" s="38" t="n">
        <v>8156506</v>
      </c>
      <c r="D333" s="63" t="s">
        <v>82</v>
      </c>
      <c r="E333" s="58" t="s">
        <v>14</v>
      </c>
      <c r="F333" s="57" t="s">
        <v>15</v>
      </c>
      <c r="G333" s="56" t="n">
        <v>0</v>
      </c>
      <c r="H333" s="57" t="n">
        <v>0</v>
      </c>
      <c r="I333" s="57" t="n">
        <v>0</v>
      </c>
      <c r="J333" s="13"/>
    </row>
    <row r="334" ht="22.5" customHeight="1">
      <c r="A334" s="12" t="n">
        <f>WEEKNUM(B334,2)</f>
        <v>42</v>
      </c>
      <c r="B334" s="55" t="n">
        <v>46307</v>
      </c>
      <c r="C334" s="38" t="n">
        <v>8819666</v>
      </c>
      <c r="D334" s="63" t="s">
        <v>82</v>
      </c>
      <c r="E334" s="58" t="s">
        <v>14</v>
      </c>
      <c r="F334" s="57" t="s">
        <v>12</v>
      </c>
      <c r="G334" s="56" t="n">
        <v>0</v>
      </c>
      <c r="H334" s="57" t="n">
        <v>0</v>
      </c>
      <c r="I334" s="57" t="n">
        <v>5.5425</v>
      </c>
      <c r="J334" s="13"/>
    </row>
    <row r="335" ht="22.5" customHeight="1">
      <c r="A335" s="12" t="n">
        <f>WEEKNUM(B335,2)</f>
        <v>42</v>
      </c>
      <c r="B335" s="55" t="n">
        <v>46307</v>
      </c>
      <c r="C335" s="38" t="n">
        <v>7872826</v>
      </c>
      <c r="D335" s="63" t="s">
        <v>27</v>
      </c>
      <c r="E335" s="58" t="s">
        <v>14</v>
      </c>
      <c r="F335" s="57" t="s">
        <v>15</v>
      </c>
      <c r="G335" s="56" t="n">
        <v>70</v>
      </c>
      <c r="H335" s="57" t="n">
        <v>0.481</v>
      </c>
      <c r="I335" s="57" t="n">
        <v>33.648</v>
      </c>
      <c r="J335" s="13"/>
    </row>
    <row r="336" ht="22.5" customHeight="1">
      <c r="A336" s="12" t="n">
        <f>WEEKNUM(B336,2)</f>
        <v>42</v>
      </c>
      <c r="B336" s="55" t="n">
        <v>46307</v>
      </c>
      <c r="C336" s="38" t="n">
        <v>9311355</v>
      </c>
      <c r="D336" s="63" t="s">
        <v>28</v>
      </c>
      <c r="E336" s="58" t="s">
        <v>14</v>
      </c>
      <c r="F336" s="57" t="s">
        <v>15</v>
      </c>
      <c r="G336" s="56" t="n">
        <v>137</v>
      </c>
      <c r="H336" s="57" t="n">
        <v>0.25</v>
      </c>
      <c r="I336" s="57" t="n">
        <v>34.25</v>
      </c>
      <c r="J336" s="13"/>
    </row>
    <row r="337" ht="22.5" customHeight="1">
      <c r="A337" s="12" t="n">
        <f>WEEKNUM(B337,2)</f>
        <v>42</v>
      </c>
      <c r="B337" s="55" t="n">
        <v>46307</v>
      </c>
      <c r="C337" s="38" t="n">
        <v>12114239</v>
      </c>
      <c r="D337" s="63" t="s">
        <v>82</v>
      </c>
      <c r="E337" s="58" t="s">
        <v>14</v>
      </c>
      <c r="F337" s="12" t="s">
        <v>26</v>
      </c>
      <c r="G337" s="56" t="n">
        <v>0</v>
      </c>
      <c r="H337" s="57" t="n">
        <v>0</v>
      </c>
      <c r="I337" s="57" t="n">
        <v>0.13</v>
      </c>
      <c r="J337" s="65"/>
    </row>
    <row r="338" ht="22.5" customHeight="1">
      <c r="A338" s="12" t="n">
        <f>WEEKNUM(B338,2)</f>
        <v>42</v>
      </c>
      <c r="B338" s="55" t="n">
        <v>46307</v>
      </c>
      <c r="C338" s="38" t="n">
        <v>10501490</v>
      </c>
      <c r="D338" s="63" t="s">
        <v>13</v>
      </c>
      <c r="E338" s="58" t="s">
        <v>14</v>
      </c>
      <c r="F338" s="57" t="s">
        <v>15</v>
      </c>
      <c r="G338" s="56" t="n">
        <v>3</v>
      </c>
      <c r="H338" s="57" t="n">
        <v>0.13</v>
      </c>
      <c r="I338" s="57" t="n">
        <v>0.39</v>
      </c>
      <c r="J338" s="13"/>
    </row>
    <row r="339" ht="22.5" customHeight="1">
      <c r="A339" s="12" t="n">
        <f>WEEKNUM(B339,2)</f>
        <v>42</v>
      </c>
      <c r="B339" s="55" t="n">
        <v>46307</v>
      </c>
      <c r="C339" s="38" t="n">
        <v>10912510</v>
      </c>
      <c r="D339" s="63" t="s">
        <v>10</v>
      </c>
      <c r="E339" s="67" t="s">
        <v>11</v>
      </c>
      <c r="F339" s="57" t="s">
        <v>29</v>
      </c>
      <c r="G339" s="56" t="n">
        <v>190</v>
      </c>
      <c r="H339" s="57" t="n">
        <v>0.33</v>
      </c>
      <c r="I339" s="57" t="n">
        <v>63.33</v>
      </c>
      <c r="J339" s="65" t="n">
        <v>63.329</v>
      </c>
    </row>
    <row r="340" ht="22.5" customHeight="1">
      <c r="A340" s="12" t="n">
        <f>WEEKNUM(B340,2)</f>
        <v>42</v>
      </c>
      <c r="B340" s="55" t="n">
        <v>46307</v>
      </c>
      <c r="C340" s="38" t="n">
        <v>11080098</v>
      </c>
      <c r="D340" s="63" t="s">
        <v>22</v>
      </c>
      <c r="E340" s="58" t="s">
        <v>24</v>
      </c>
      <c r="F340" s="57" t="s">
        <v>15</v>
      </c>
      <c r="G340" s="56" t="n">
        <v>1</v>
      </c>
      <c r="H340" s="57" t="n">
        <v>0.6</v>
      </c>
      <c r="I340" s="57" t="n">
        <v>0.6</v>
      </c>
      <c r="J340" s="13"/>
    </row>
    <row r="341" ht="22.5" customHeight="1">
      <c r="A341" s="12" t="n">
        <f>WEEKNUM(B341,2)</f>
        <v>42</v>
      </c>
      <c r="B341" s="55" t="n">
        <v>46307</v>
      </c>
      <c r="C341" s="38" t="n">
        <v>11715627</v>
      </c>
      <c r="D341" s="63" t="s">
        <v>28</v>
      </c>
      <c r="E341" s="58" t="s">
        <v>14</v>
      </c>
      <c r="F341" s="57" t="s">
        <v>15</v>
      </c>
      <c r="G341" s="56" t="n">
        <v>0</v>
      </c>
      <c r="H341" s="57" t="n">
        <v>0</v>
      </c>
      <c r="I341" s="57" t="n">
        <v>0</v>
      </c>
      <c r="J341" s="13"/>
    </row>
    <row r="342" ht="22.5" customHeight="1">
      <c r="A342" s="12" t="n">
        <f>WEEKNUM(B342,2)</f>
        <v>42</v>
      </c>
      <c r="B342" s="55" t="n">
        <v>46307</v>
      </c>
      <c r="C342" s="38" t="n">
        <v>11715655</v>
      </c>
      <c r="D342" s="63" t="s">
        <v>16</v>
      </c>
      <c r="E342" s="58" t="s">
        <v>11</v>
      </c>
      <c r="F342" s="57" t="s">
        <v>15</v>
      </c>
      <c r="G342" s="56" t="n">
        <v>0</v>
      </c>
      <c r="H342" s="57" t="n">
        <v>0</v>
      </c>
      <c r="I342" s="57" t="n">
        <v>0</v>
      </c>
      <c r="J342" s="13"/>
    </row>
    <row r="343" ht="22.5" customHeight="1">
      <c r="A343" s="12" t="n">
        <f>WEEKNUM(B343,2)</f>
        <v>42</v>
      </c>
      <c r="B343" s="55" t="n">
        <v>46307</v>
      </c>
      <c r="C343" s="38" t="n">
        <v>11715811</v>
      </c>
      <c r="D343" s="63" t="s">
        <v>16</v>
      </c>
      <c r="E343" s="38" t="s">
        <v>17</v>
      </c>
      <c r="F343" s="12" t="s">
        <v>15</v>
      </c>
      <c r="G343" s="56" t="n">
        <v>0</v>
      </c>
      <c r="H343" s="57" t="n">
        <v>0</v>
      </c>
      <c r="I343" s="57" t="n">
        <v>0</v>
      </c>
      <c r="J343" s="13"/>
    </row>
    <row r="344" ht="22.5" customHeight="1">
      <c r="A344" s="12" t="n">
        <f>WEEKNUM(B344,2)</f>
        <v>42</v>
      </c>
      <c r="B344" s="55" t="n">
        <v>46307</v>
      </c>
      <c r="C344" s="38" t="n">
        <v>11729927</v>
      </c>
      <c r="D344" s="63" t="s">
        <v>10</v>
      </c>
      <c r="E344" s="38" t="s">
        <v>20</v>
      </c>
      <c r="F344" s="12" t="s">
        <v>15</v>
      </c>
      <c r="G344" s="56" t="n">
        <v>0</v>
      </c>
      <c r="H344" s="57" t="n">
        <v>0</v>
      </c>
      <c r="I344" s="57" t="n">
        <v>0</v>
      </c>
      <c r="J344" s="13"/>
    </row>
    <row r="345" ht="22.5" customHeight="1">
      <c r="A345" s="12" t="n">
        <f>WEEKNUM(B345,2)</f>
        <v>42</v>
      </c>
      <c r="B345" s="55" t="n">
        <v>46307</v>
      </c>
      <c r="C345" s="38" t="n">
        <v>11729820</v>
      </c>
      <c r="D345" s="63" t="s">
        <v>10</v>
      </c>
      <c r="E345" s="38" t="s">
        <v>25</v>
      </c>
      <c r="F345" s="12" t="s">
        <v>15</v>
      </c>
      <c r="G345" s="56" t="n">
        <v>1</v>
      </c>
      <c r="H345" s="57" t="n">
        <v>0.3</v>
      </c>
      <c r="I345" s="57" t="n">
        <v>0.3</v>
      </c>
      <c r="J345" s="13"/>
    </row>
    <row r="346" ht="22.5" customHeight="1">
      <c r="A346" s="12" t="n">
        <f>WEEKNUM(B346,2)</f>
        <v>42</v>
      </c>
      <c r="B346" s="55" t="n">
        <v>46307</v>
      </c>
      <c r="C346" s="38" t="n">
        <v>11729830</v>
      </c>
      <c r="D346" s="63" t="s">
        <v>10</v>
      </c>
      <c r="E346" s="38" t="s">
        <v>11</v>
      </c>
      <c r="F346" s="12" t="s">
        <v>12</v>
      </c>
      <c r="G346" s="56" t="n">
        <v>0</v>
      </c>
      <c r="H346" s="57" t="n">
        <v>0</v>
      </c>
      <c r="I346" s="57" t="n">
        <v>0.0004</v>
      </c>
      <c r="J346" s="13"/>
    </row>
    <row r="347" ht="22.5" customHeight="1">
      <c r="A347" s="12" t="n">
        <f>WEEKNUM(B347,2)</f>
        <v>42</v>
      </c>
      <c r="B347" s="55" t="n">
        <v>46307</v>
      </c>
      <c r="C347" s="38" t="n">
        <v>11892329</v>
      </c>
      <c r="D347" s="63" t="s">
        <v>10</v>
      </c>
      <c r="E347" s="38" t="s">
        <v>11</v>
      </c>
      <c r="F347" s="12" t="s">
        <v>15</v>
      </c>
      <c r="G347" s="56" t="n">
        <v>1000</v>
      </c>
      <c r="H347" s="57" t="n">
        <v>0.25</v>
      </c>
      <c r="I347" s="57" t="n">
        <v>250</v>
      </c>
      <c r="J347" s="13"/>
    </row>
    <row r="348" ht="22.5" customHeight="1">
      <c r="A348" s="12" t="n">
        <f>WEEKNUM(B348,2)</f>
        <v>42</v>
      </c>
      <c r="B348" s="55" t="n">
        <v>46307</v>
      </c>
      <c r="C348" s="38" t="n">
        <v>91560708</v>
      </c>
      <c r="D348" s="63" t="s">
        <v>30</v>
      </c>
      <c r="E348" s="58" t="s">
        <v>31</v>
      </c>
      <c r="F348" s="57" t="s">
        <v>15</v>
      </c>
      <c r="G348" s="56" t="n">
        <v>124</v>
      </c>
      <c r="H348" s="57" t="n">
        <v>0.101</v>
      </c>
      <c r="I348" s="57" t="n">
        <v>12.515</v>
      </c>
      <c r="J348" s="13"/>
    </row>
    <row r="349" ht="22.5" customHeight="1">
      <c r="A349" s="12" t="n">
        <f>WEEKNUM(B349,2)</f>
        <v>42</v>
      </c>
      <c r="B349" s="55" t="n">
        <v>46307</v>
      </c>
      <c r="C349" s="38" t="n">
        <v>91560709</v>
      </c>
      <c r="D349" s="63" t="s">
        <v>30</v>
      </c>
      <c r="E349" s="58" t="s">
        <v>32</v>
      </c>
      <c r="F349" s="57" t="s">
        <v>15</v>
      </c>
      <c r="G349" s="56" t="n">
        <v>440</v>
      </c>
      <c r="H349" s="57" t="n">
        <v>0.06</v>
      </c>
      <c r="I349" s="57" t="n">
        <v>26.4</v>
      </c>
      <c r="J349" s="13"/>
    </row>
    <row r="350" ht="22.5" customHeight="1">
      <c r="A350" s="12" t="n">
        <f>WEEKNUM(B350,2)</f>
        <v>42</v>
      </c>
      <c r="B350" s="55" t="n">
        <v>46307</v>
      </c>
      <c r="C350" s="38" t="n">
        <v>12064281</v>
      </c>
      <c r="D350" s="63" t="s">
        <v>16</v>
      </c>
      <c r="E350" s="58" t="s">
        <v>18</v>
      </c>
      <c r="F350" s="57" t="s">
        <v>15</v>
      </c>
      <c r="G350" s="56" t="n">
        <v>0</v>
      </c>
      <c r="H350" s="57" t="n">
        <v>0</v>
      </c>
      <c r="I350" s="57" t="n">
        <v>0</v>
      </c>
      <c r="J350" s="13"/>
    </row>
    <row r="351" ht="22.5" customHeight="1">
      <c r="A351" s="12" t="n">
        <f>WEEKNUM(B351,2)</f>
        <v>42</v>
      </c>
      <c r="B351" s="55" t="n">
        <v>46307</v>
      </c>
      <c r="C351" s="38" t="n">
        <v>11987622</v>
      </c>
      <c r="D351" s="63" t="s">
        <v>10</v>
      </c>
      <c r="E351" s="58" t="s">
        <v>11</v>
      </c>
      <c r="F351" s="57" t="s">
        <v>29</v>
      </c>
      <c r="G351" s="56" t="n">
        <v>8</v>
      </c>
      <c r="H351" s="57" t="n">
        <v>0.3</v>
      </c>
      <c r="I351" s="57" t="n">
        <v>2.43</v>
      </c>
      <c r="J351" s="65" t="n">
        <v>2.431</v>
      </c>
    </row>
    <row r="352" ht="22.5" customHeight="1">
      <c r="A352" s="12" t="n">
        <f>WEEKNUM(B352,2)</f>
        <v>42</v>
      </c>
      <c r="B352" s="55" t="n">
        <v>46307</v>
      </c>
      <c r="C352" s="38" t="n">
        <v>91567811</v>
      </c>
      <c r="D352" s="63" t="s">
        <v>33</v>
      </c>
      <c r="E352" s="58" t="s">
        <v>14</v>
      </c>
      <c r="F352" s="57" t="s">
        <v>15</v>
      </c>
      <c r="G352" s="56" t="n">
        <v>12</v>
      </c>
      <c r="H352" s="57" t="n">
        <v>1</v>
      </c>
      <c r="I352" s="57" t="n">
        <v>12</v>
      </c>
      <c r="J352" s="65"/>
    </row>
    <row r="353" ht="22.5" customHeight="1">
      <c r="A353" s="12" t="n">
        <f>WEEKNUM(B353,2)</f>
        <v>42</v>
      </c>
      <c r="B353" s="55" t="n">
        <v>46307</v>
      </c>
      <c r="C353" s="38" t="n">
        <v>91548044</v>
      </c>
      <c r="D353" s="63" t="s">
        <v>33</v>
      </c>
      <c r="E353" s="58" t="s">
        <v>14</v>
      </c>
      <c r="F353" s="12" t="s">
        <v>12</v>
      </c>
      <c r="G353" s="56" t="n">
        <v>21</v>
      </c>
      <c r="H353" s="57" t="n">
        <v>1.907</v>
      </c>
      <c r="I353" s="57" t="n">
        <v>40.0391</v>
      </c>
      <c r="J353" s="65"/>
    </row>
    <row r="354" ht="22.5" customHeight="1">
      <c r="A354" s="12" t="n">
        <f>WEEKNUM(B354,2)</f>
        <v>42</v>
      </c>
      <c r="B354" s="55" t="n">
        <v>46307</v>
      </c>
      <c r="C354" s="38" t="n">
        <v>12801942</v>
      </c>
      <c r="D354" s="63" t="s">
        <v>10</v>
      </c>
      <c r="E354" s="58" t="s">
        <v>11</v>
      </c>
      <c r="F354" s="12" t="s">
        <v>34</v>
      </c>
      <c r="G354" s="56" t="n">
        <v>0</v>
      </c>
      <c r="H354" s="57" t="n">
        <v>0</v>
      </c>
      <c r="I354" s="57" t="n">
        <v>0.52</v>
      </c>
      <c r="J354" s="65"/>
    </row>
    <row r="355" ht="22.5" customHeight="1">
      <c r="A355" s="12" t="n">
        <f>WEEKNUM(B355,2)</f>
        <v>42</v>
      </c>
      <c r="B355" s="55" t="n">
        <v>46307</v>
      </c>
      <c r="C355" s="38" t="n">
        <v>13084710</v>
      </c>
      <c r="D355" s="63" t="s">
        <v>10</v>
      </c>
      <c r="E355" s="58" t="s">
        <v>11</v>
      </c>
      <c r="F355" s="57" t="s">
        <v>15</v>
      </c>
      <c r="G355" s="56" t="n">
        <v>174</v>
      </c>
      <c r="H355" s="57" t="n">
        <v>0.23</v>
      </c>
      <c r="I355" s="57" t="n">
        <v>40.02</v>
      </c>
      <c r="J355" s="65"/>
    </row>
    <row r="356" ht="22.5" customHeight="1">
      <c r="A356" s="12" t="n">
        <f>WEEKNUM(B356,2)</f>
        <v>42</v>
      </c>
      <c r="B356" s="55" t="n">
        <v>46307</v>
      </c>
      <c r="C356" s="38" t="n">
        <v>13226265</v>
      </c>
      <c r="D356" s="63" t="s">
        <v>10</v>
      </c>
      <c r="E356" s="58" t="s">
        <v>35</v>
      </c>
      <c r="F356" s="12" t="s">
        <v>34</v>
      </c>
      <c r="G356" s="56" t="n">
        <v>0</v>
      </c>
      <c r="H356" s="58" t="n">
        <v>0</v>
      </c>
      <c r="I356" s="57" t="n">
        <v>0.3</v>
      </c>
      <c r="J356" s="65"/>
    </row>
    <row r="357" ht="22.5" customHeight="1">
      <c r="A357" s="12" t="n">
        <f>WEEKNUM(B357,2)</f>
        <v>42</v>
      </c>
      <c r="B357" s="55" t="n">
        <v>46307</v>
      </c>
      <c r="C357" s="38" t="n">
        <v>12814874</v>
      </c>
      <c r="D357" s="63" t="s">
        <v>10</v>
      </c>
      <c r="E357" s="58" t="s">
        <v>20</v>
      </c>
      <c r="F357" s="12" t="s">
        <v>34</v>
      </c>
      <c r="G357" s="56" t="n">
        <v>2</v>
      </c>
      <c r="H357" s="57" t="n">
        <v>3.4</v>
      </c>
      <c r="I357" s="57" t="n">
        <v>6.8</v>
      </c>
      <c r="J357" s="65"/>
    </row>
    <row r="358" ht="22.5" customHeight="1">
      <c r="A358" s="12" t="n">
        <f>WEEKNUM(B358,2)</f>
        <v>42</v>
      </c>
      <c r="B358" s="55" t="n">
        <v>46307</v>
      </c>
      <c r="C358" s="38" t="n">
        <v>12814889</v>
      </c>
      <c r="D358" s="63" t="s">
        <v>10</v>
      </c>
      <c r="E358" s="58" t="s">
        <v>25</v>
      </c>
      <c r="F358" s="12" t="s">
        <v>34</v>
      </c>
      <c r="G358" s="56" t="n">
        <v>0</v>
      </c>
      <c r="H358" s="58" t="n">
        <v>0</v>
      </c>
      <c r="I358" s="57" t="n">
        <v>0</v>
      </c>
      <c r="J358" s="65"/>
    </row>
    <row r="359" ht="22.5" customHeight="1">
      <c r="A359" s="12" t="n">
        <f>WEEKNUM(B359,2)</f>
        <v>42</v>
      </c>
      <c r="B359" s="55" t="n">
        <v>46307</v>
      </c>
      <c r="C359" s="38" t="n">
        <v>6061077</v>
      </c>
      <c r="D359" s="63" t="s">
        <v>36</v>
      </c>
      <c r="E359" s="58" t="s">
        <v>14</v>
      </c>
      <c r="F359" s="57" t="s">
        <v>15</v>
      </c>
      <c r="G359" s="56" t="n">
        <v>9</v>
      </c>
      <c r="H359" s="57" t="n">
        <v>0.66</v>
      </c>
      <c r="I359" s="57" t="n">
        <v>5.936</v>
      </c>
      <c r="J359" s="13"/>
    </row>
    <row r="360" ht="22.5" customHeight="1">
      <c r="A360" s="12" t="n">
        <f>WEEKNUM(B360,2)</f>
        <v>42</v>
      </c>
      <c r="B360" s="55" t="n">
        <v>46307</v>
      </c>
      <c r="C360" s="38" t="n">
        <v>6607117</v>
      </c>
      <c r="D360" s="64" t="s">
        <v>36</v>
      </c>
      <c r="E360" s="38" t="s">
        <v>14</v>
      </c>
      <c r="F360" s="12" t="s">
        <v>15</v>
      </c>
      <c r="G360" s="56" t="n">
        <v>170</v>
      </c>
      <c r="H360" s="57" t="n">
        <v>0.767</v>
      </c>
      <c r="I360" s="57" t="n">
        <v>130.316</v>
      </c>
      <c r="J360" s="13"/>
    </row>
    <row r="361" ht="22.5" customHeight="1">
      <c r="A361" s="12" t="n">
        <f>WEEKNUM(B361,2)</f>
        <v>42</v>
      </c>
      <c r="B361" s="55" t="n">
        <v>46307</v>
      </c>
      <c r="C361" s="38" t="n">
        <v>5497580</v>
      </c>
      <c r="D361" s="64" t="s">
        <v>30</v>
      </c>
      <c r="E361" s="38" t="s">
        <v>17</v>
      </c>
      <c r="F361" s="12" t="s">
        <v>15</v>
      </c>
      <c r="G361" s="56" t="n">
        <v>1381</v>
      </c>
      <c r="H361" s="57" t="n">
        <v>0.253</v>
      </c>
      <c r="I361" s="57" t="n">
        <v>349.037</v>
      </c>
      <c r="J361" s="13"/>
    </row>
    <row r="362" ht="22.5" customHeight="1">
      <c r="A362" s="12" t="n">
        <f>WEEKNUM(B362,2)</f>
        <v>42</v>
      </c>
      <c r="B362" s="55" t="n">
        <v>46307</v>
      </c>
      <c r="C362" s="38" t="n">
        <v>91407542</v>
      </c>
      <c r="D362" s="64" t="s">
        <v>30</v>
      </c>
      <c r="E362" s="38" t="s">
        <v>37</v>
      </c>
      <c r="F362" s="12" t="s">
        <v>15</v>
      </c>
      <c r="G362" s="56" t="n">
        <v>7</v>
      </c>
      <c r="H362" s="57" t="n">
        <v>0.025</v>
      </c>
      <c r="I362" s="57" t="n">
        <v>0.174</v>
      </c>
      <c r="J362" s="46"/>
    </row>
    <row r="363" ht="22.5" customHeight="1">
      <c r="A363" s="12" t="n">
        <f>WEEKNUM(B363,2)</f>
        <v>42</v>
      </c>
      <c r="B363" s="55" t="n">
        <v>46307</v>
      </c>
      <c r="C363" s="38" t="n">
        <v>8998645</v>
      </c>
      <c r="D363" s="64" t="s">
        <v>30</v>
      </c>
      <c r="E363" s="38" t="s">
        <v>17</v>
      </c>
      <c r="F363" s="12" t="s">
        <v>15</v>
      </c>
      <c r="G363" s="56" t="n">
        <v>190</v>
      </c>
      <c r="H363" s="57" t="n">
        <v>0.801</v>
      </c>
      <c r="I363" s="57" t="n">
        <v>152.173</v>
      </c>
      <c r="J363" s="13"/>
    </row>
    <row r="364" ht="22.5" customHeight="1">
      <c r="A364" s="12" t="n">
        <f>WEEKNUM(B364,2)</f>
        <v>42</v>
      </c>
      <c r="B364" s="55" t="n">
        <v>46307</v>
      </c>
      <c r="C364" s="38" t="n">
        <v>4383473</v>
      </c>
      <c r="D364" s="64" t="s">
        <v>36</v>
      </c>
      <c r="E364" s="38" t="s">
        <v>14</v>
      </c>
      <c r="F364" s="62" t="s">
        <v>15</v>
      </c>
      <c r="G364" s="61" t="n">
        <v>150</v>
      </c>
      <c r="H364" s="62" t="n">
        <v>0.193</v>
      </c>
      <c r="I364" s="62" t="n">
        <v>28.944</v>
      </c>
      <c r="J364" s="13"/>
    </row>
    <row r="365" ht="22.5" customHeight="1">
      <c r="A365" s="12" t="n">
        <f>WEEKNUM(B365,2)</f>
        <v>42</v>
      </c>
      <c r="B365" s="55" t="n">
        <v>46307</v>
      </c>
      <c r="C365" s="38" t="n">
        <v>8094753</v>
      </c>
      <c r="D365" s="64" t="s">
        <v>36</v>
      </c>
      <c r="E365" s="38" t="s">
        <v>14</v>
      </c>
      <c r="F365" s="12" t="s">
        <v>26</v>
      </c>
      <c r="G365" s="56" t="n">
        <v>307</v>
      </c>
      <c r="H365" s="57" t="n">
        <v>0.28</v>
      </c>
      <c r="I365" s="57" t="n">
        <v>85.45</v>
      </c>
      <c r="J365" s="13"/>
    </row>
    <row r="366" ht="22.5" customHeight="1">
      <c r="A366" s="12" t="n">
        <f>WEEKNUM(B366,2)</f>
        <v>42</v>
      </c>
      <c r="B366" s="55" t="n">
        <v>46307</v>
      </c>
      <c r="C366" s="38" t="n">
        <v>2783561</v>
      </c>
      <c r="D366" s="64" t="s">
        <v>38</v>
      </c>
      <c r="E366" s="38" t="s">
        <v>14</v>
      </c>
      <c r="F366" s="57" t="s">
        <v>15</v>
      </c>
      <c r="G366" s="56" t="n">
        <v>321</v>
      </c>
      <c r="H366" s="57" t="n">
        <v>0.103</v>
      </c>
      <c r="I366" s="57" t="n">
        <v>33</v>
      </c>
      <c r="J366" s="13"/>
    </row>
    <row r="367" ht="22.5" customHeight="1">
      <c r="A367" s="12" t="n">
        <f>WEEKNUM(B367,2)</f>
        <v>42</v>
      </c>
      <c r="B367" s="55" t="n">
        <v>46307</v>
      </c>
      <c r="C367" s="38" t="n">
        <v>10599157</v>
      </c>
      <c r="D367" s="64" t="s">
        <v>39</v>
      </c>
      <c r="E367" s="38" t="s">
        <v>14</v>
      </c>
      <c r="F367" s="57" t="s">
        <v>15</v>
      </c>
      <c r="G367" s="56" t="n">
        <v>101</v>
      </c>
      <c r="H367" s="57" t="n">
        <v>0.309</v>
      </c>
      <c r="I367" s="57" t="n">
        <v>31.2</v>
      </c>
      <c r="J367" s="13"/>
    </row>
    <row r="368" ht="22.5" customHeight="1">
      <c r="A368" s="12" t="n">
        <f>WEEKNUM(B368,2)</f>
        <v>42</v>
      </c>
      <c r="B368" s="55" t="n">
        <v>46307</v>
      </c>
      <c r="C368" s="38" t="n">
        <v>10599681</v>
      </c>
      <c r="D368" s="64" t="s">
        <v>79</v>
      </c>
      <c r="E368" s="38" t="s">
        <v>14</v>
      </c>
      <c r="F368" s="57" t="s">
        <v>15</v>
      </c>
      <c r="G368" s="56" t="n">
        <v>0</v>
      </c>
      <c r="H368" s="57" t="n">
        <v>0</v>
      </c>
      <c r="I368" s="57" t="n">
        <v>0</v>
      </c>
      <c r="J368" s="13"/>
    </row>
    <row r="369" ht="22.5" customHeight="1">
      <c r="A369" s="12" t="n">
        <f>WEEKNUM(B369,2)</f>
        <v>42</v>
      </c>
      <c r="B369" s="55" t="n">
        <v>46307</v>
      </c>
      <c r="C369" s="38" t="n">
        <v>6060965</v>
      </c>
      <c r="D369" s="64" t="s">
        <v>36</v>
      </c>
      <c r="E369" s="38" t="s">
        <v>14</v>
      </c>
      <c r="F369" s="57" t="s">
        <v>15</v>
      </c>
      <c r="G369" s="56" t="n">
        <v>100</v>
      </c>
      <c r="H369" s="57" t="n">
        <v>0.3</v>
      </c>
      <c r="I369" s="57" t="n">
        <v>30</v>
      </c>
      <c r="J369" s="13"/>
    </row>
    <row r="370" ht="22.5" customHeight="1">
      <c r="A370" s="12" t="n">
        <f>WEEKNUM(B370,2)</f>
        <v>42</v>
      </c>
      <c r="B370" s="55" t="n">
        <v>46307</v>
      </c>
      <c r="C370" s="38" t="n">
        <v>91535229</v>
      </c>
      <c r="D370" s="64" t="s">
        <v>30</v>
      </c>
      <c r="E370" s="38" t="s">
        <v>37</v>
      </c>
      <c r="F370" s="57" t="s">
        <v>15</v>
      </c>
      <c r="G370" s="56" t="n">
        <v>2</v>
      </c>
      <c r="H370" s="57" t="n">
        <v>0.04</v>
      </c>
      <c r="I370" s="57" t="n">
        <v>0.08</v>
      </c>
      <c r="J370" s="13"/>
    </row>
    <row r="371" ht="22.5" customHeight="1">
      <c r="A371" s="12" t="n">
        <f>WEEKNUM(B371,2)</f>
        <v>42</v>
      </c>
      <c r="B371" s="55" t="n">
        <v>46307</v>
      </c>
      <c r="C371" s="38" t="n">
        <v>91535331</v>
      </c>
      <c r="D371" s="64" t="s">
        <v>30</v>
      </c>
      <c r="E371" s="38" t="s">
        <v>40</v>
      </c>
      <c r="F371" s="57" t="s">
        <v>15</v>
      </c>
      <c r="G371" s="56" t="n">
        <v>4</v>
      </c>
      <c r="H371" s="57" t="n">
        <v>0.035</v>
      </c>
      <c r="I371" s="57" t="n">
        <v>0.14</v>
      </c>
      <c r="J371" s="13"/>
    </row>
    <row r="372" ht="22.5" customHeight="1">
      <c r="A372" s="12" t="n">
        <f>WEEKNUM(B372,2)</f>
        <v>42</v>
      </c>
      <c r="B372" s="55" t="n">
        <v>46307</v>
      </c>
      <c r="C372" s="38" t="n">
        <v>11324493</v>
      </c>
      <c r="D372" s="64" t="s">
        <v>30</v>
      </c>
      <c r="E372" s="38" t="s">
        <v>17</v>
      </c>
      <c r="F372" s="12" t="s">
        <v>15</v>
      </c>
      <c r="G372" s="56" t="n">
        <v>3</v>
      </c>
      <c r="H372" s="57" t="n">
        <v>0.533</v>
      </c>
      <c r="I372" s="57" t="n">
        <v>1.6</v>
      </c>
      <c r="J372" s="13"/>
    </row>
    <row r="373" ht="22.5" customHeight="1">
      <c r="A373" s="12" t="n">
        <f>WEEKNUM(B373,2)</f>
        <v>42</v>
      </c>
      <c r="B373" s="55" t="n">
        <v>46307</v>
      </c>
      <c r="C373" s="38" t="n">
        <v>10298628</v>
      </c>
      <c r="D373" s="64" t="s">
        <v>83</v>
      </c>
      <c r="E373" s="38" t="s">
        <v>14</v>
      </c>
      <c r="F373" s="12" t="s">
        <v>26</v>
      </c>
      <c r="G373" s="56" t="n">
        <v>0</v>
      </c>
      <c r="H373" s="57" t="n">
        <v>0</v>
      </c>
      <c r="I373" s="57" t="n">
        <v>3.63</v>
      </c>
      <c r="J373" s="13"/>
    </row>
    <row r="374" ht="22.5" customHeight="1">
      <c r="A374" s="12" t="n">
        <f>WEEKNUM(B374,2)</f>
        <v>42</v>
      </c>
      <c r="B374" s="55" t="n">
        <v>46307</v>
      </c>
      <c r="C374" s="38" t="n">
        <v>11655595</v>
      </c>
      <c r="D374" s="64" t="s">
        <v>41</v>
      </c>
      <c r="E374" s="38" t="s">
        <v>14</v>
      </c>
      <c r="F374" s="12" t="s">
        <v>26</v>
      </c>
      <c r="G374" s="56" t="n">
        <v>0</v>
      </c>
      <c r="H374" s="57" t="n">
        <v>0</v>
      </c>
      <c r="I374" s="57" t="n">
        <v>1.64</v>
      </c>
      <c r="J374" s="13"/>
    </row>
    <row r="375" ht="22.5" customHeight="1">
      <c r="A375" s="12" t="n">
        <f>WEEKNUM(B375,2)</f>
        <v>42</v>
      </c>
      <c r="B375" s="55" t="n">
        <v>46307</v>
      </c>
      <c r="C375" s="38" t="n">
        <v>11655596</v>
      </c>
      <c r="D375" s="64" t="s">
        <v>41</v>
      </c>
      <c r="E375" s="38" t="s">
        <v>14</v>
      </c>
      <c r="F375" s="12" t="s">
        <v>12</v>
      </c>
      <c r="G375" s="56" t="n">
        <v>3</v>
      </c>
      <c r="H375" s="57" t="n">
        <v>0.41</v>
      </c>
      <c r="I375" s="57" t="n">
        <v>1.2308</v>
      </c>
      <c r="J375" s="13"/>
    </row>
    <row r="376" ht="22.5" customHeight="1">
      <c r="A376" s="12" t="n">
        <f>WEEKNUM(B376,2)</f>
        <v>42</v>
      </c>
      <c r="B376" s="55" t="n">
        <v>46307</v>
      </c>
      <c r="C376" s="38" t="n">
        <v>11690183</v>
      </c>
      <c r="D376" s="64" t="s">
        <v>38</v>
      </c>
      <c r="E376" s="38" t="s">
        <v>14</v>
      </c>
      <c r="F376" s="12" t="s">
        <v>15</v>
      </c>
      <c r="G376" s="56" t="n">
        <v>37</v>
      </c>
      <c r="H376" s="57" t="n">
        <v>0.202</v>
      </c>
      <c r="I376" s="57" t="n">
        <v>7.49</v>
      </c>
      <c r="J376" s="13"/>
    </row>
    <row r="377" ht="22.5" customHeight="1">
      <c r="A377" s="12" t="n">
        <f>WEEKNUM(B377,2)</f>
        <v>42</v>
      </c>
      <c r="B377" s="55" t="n">
        <v>46307</v>
      </c>
      <c r="C377" s="38" t="n">
        <v>11763482</v>
      </c>
      <c r="D377" s="64" t="s">
        <v>41</v>
      </c>
      <c r="E377" s="66" t="s">
        <v>14</v>
      </c>
      <c r="F377" s="12" t="s">
        <v>12</v>
      </c>
      <c r="G377" s="56" t="n">
        <v>1</v>
      </c>
      <c r="H377" s="57" t="n">
        <v>0.204</v>
      </c>
      <c r="I377" s="57" t="n">
        <v>0.204</v>
      </c>
      <c r="J377" s="13"/>
    </row>
    <row r="378" ht="22.5" customHeight="1">
      <c r="A378" s="12" t="n">
        <f>WEEKNUM(B378,2)</f>
        <v>42</v>
      </c>
      <c r="B378" s="55" t="n">
        <v>46307</v>
      </c>
      <c r="C378" s="38" t="n">
        <v>91565942</v>
      </c>
      <c r="D378" s="64" t="s">
        <v>30</v>
      </c>
      <c r="E378" s="38" t="s">
        <v>37</v>
      </c>
      <c r="F378" s="57" t="s">
        <v>15</v>
      </c>
      <c r="G378" s="56" t="n">
        <v>197</v>
      </c>
      <c r="H378" s="57" t="n">
        <v>0.031</v>
      </c>
      <c r="I378" s="57" t="n">
        <v>6.06</v>
      </c>
      <c r="J378" s="13"/>
    </row>
    <row r="379" ht="22.5" customHeight="1">
      <c r="A379" s="12" t="n">
        <f>WEEKNUM(B379,2)</f>
        <v>42</v>
      </c>
      <c r="B379" s="55" t="n">
        <v>46307</v>
      </c>
      <c r="C379" s="38" t="n">
        <v>91565947</v>
      </c>
      <c r="D379" s="64" t="s">
        <v>30</v>
      </c>
      <c r="E379" s="38" t="s">
        <v>40</v>
      </c>
      <c r="F379" s="57" t="s">
        <v>15</v>
      </c>
      <c r="G379" s="56" t="n">
        <v>1000</v>
      </c>
      <c r="H379" s="57" t="n">
        <v>0.02</v>
      </c>
      <c r="I379" s="57" t="n">
        <v>20</v>
      </c>
      <c r="J379" s="13"/>
    </row>
    <row r="380" ht="22.5" customHeight="1">
      <c r="A380" s="12" t="n">
        <f>WEEKNUM(B380,2)</f>
        <v>42</v>
      </c>
      <c r="B380" s="55" t="n">
        <v>46307</v>
      </c>
      <c r="C380" s="38" t="n">
        <v>12807775</v>
      </c>
      <c r="D380" s="64" t="s">
        <v>38</v>
      </c>
      <c r="E380" s="38" t="s">
        <v>14</v>
      </c>
      <c r="F380" s="12" t="s">
        <v>34</v>
      </c>
      <c r="G380" s="56" t="n">
        <v>0</v>
      </c>
      <c r="H380" s="57" t="n">
        <v>0</v>
      </c>
      <c r="I380" s="57" t="n">
        <v>6.63</v>
      </c>
      <c r="J380" s="13"/>
    </row>
    <row r="381" ht="22.5" customHeight="1">
      <c r="A381" s="12" t="n">
        <f>WEEKNUM(B381,2)</f>
        <v>42</v>
      </c>
      <c r="B381" s="55" t="n">
        <v>46307</v>
      </c>
      <c r="C381" s="38" t="n">
        <v>12808718</v>
      </c>
      <c r="D381" s="64" t="s">
        <v>36</v>
      </c>
      <c r="E381" s="38" t="s">
        <v>14</v>
      </c>
      <c r="F381" s="12" t="s">
        <v>34</v>
      </c>
      <c r="G381" s="56" t="n">
        <v>4</v>
      </c>
      <c r="H381" s="57" t="n">
        <v>5.1475</v>
      </c>
      <c r="I381" s="57" t="n">
        <v>20.59</v>
      </c>
      <c r="J381" s="13"/>
    </row>
    <row r="382" ht="22.5" customHeight="1">
      <c r="A382" s="12" t="n">
        <f>WEEKNUM(B382,2)</f>
        <v>42</v>
      </c>
      <c r="B382" s="55" t="n">
        <v>46307</v>
      </c>
      <c r="C382" s="38" t="n">
        <v>91574951</v>
      </c>
      <c r="D382" s="64" t="s">
        <v>30</v>
      </c>
      <c r="E382" s="38" t="s">
        <v>40</v>
      </c>
      <c r="F382" s="12" t="s">
        <v>34</v>
      </c>
      <c r="G382" s="56" t="n">
        <v>0</v>
      </c>
      <c r="H382" s="57" t="n">
        <v>0</v>
      </c>
      <c r="I382" s="57" t="n">
        <v>4.26</v>
      </c>
      <c r="J382" s="13"/>
    </row>
    <row r="383" ht="22.5" customHeight="1">
      <c r="A383" s="12" t="n">
        <f>WEEKNUM(B383,2)</f>
        <v>42</v>
      </c>
      <c r="B383" s="55" t="n">
        <v>46307</v>
      </c>
      <c r="C383" s="38" t="n">
        <v>91574964</v>
      </c>
      <c r="D383" s="64" t="s">
        <v>30</v>
      </c>
      <c r="E383" s="38" t="s">
        <v>37</v>
      </c>
      <c r="F383" s="12" t="s">
        <v>34</v>
      </c>
      <c r="G383" s="56" t="n">
        <v>0</v>
      </c>
      <c r="H383" s="57" t="n">
        <v>0</v>
      </c>
      <c r="I383" s="57" t="n">
        <v>47.84</v>
      </c>
      <c r="J383" s="13"/>
    </row>
    <row r="384" ht="22.5" customHeight="1">
      <c r="A384" s="12" t="n">
        <f>WEEKNUM(B384,2)</f>
        <v>42</v>
      </c>
      <c r="B384" s="55" t="n">
        <v>46307</v>
      </c>
      <c r="C384" s="38" t="n">
        <v>13220287</v>
      </c>
      <c r="D384" s="64" t="s">
        <v>38</v>
      </c>
      <c r="E384" s="38" t="s">
        <v>14</v>
      </c>
      <c r="F384" s="12" t="s">
        <v>34</v>
      </c>
      <c r="G384" s="56" t="n">
        <v>0</v>
      </c>
      <c r="H384" s="57" t="n">
        <v>0</v>
      </c>
      <c r="I384" s="57" t="n">
        <v>0</v>
      </c>
      <c r="J384" s="13"/>
    </row>
    <row r="385" ht="22.5" customHeight="1">
      <c r="A385" s="12" t="n">
        <f>WEEKNUM(B385,2)</f>
        <v>42</v>
      </c>
      <c r="B385" s="55" t="n">
        <v>46307</v>
      </c>
      <c r="C385" s="38" t="n">
        <v>10815258</v>
      </c>
      <c r="D385" s="64" t="s">
        <v>42</v>
      </c>
      <c r="E385" s="38" t="s">
        <v>14</v>
      </c>
      <c r="F385" s="12" t="s">
        <v>15</v>
      </c>
      <c r="G385" s="56" t="n">
        <v>0</v>
      </c>
      <c r="H385" s="57" t="n">
        <v>0</v>
      </c>
      <c r="I385" s="57" t="n">
        <v>0</v>
      </c>
      <c r="J385" s="13"/>
    </row>
    <row r="386" ht="22.5" customHeight="1">
      <c r="A386" s="12" t="n">
        <f>WEEKNUM(B386,2)</f>
        <v>42</v>
      </c>
      <c r="B386" s="55" t="n">
        <v>46307</v>
      </c>
      <c r="C386" s="38" t="n">
        <v>5464039</v>
      </c>
      <c r="D386" s="64" t="s">
        <v>30</v>
      </c>
      <c r="E386" s="38" t="s">
        <v>43</v>
      </c>
      <c r="F386" s="12" t="s">
        <v>15</v>
      </c>
      <c r="G386" s="56" t="n">
        <v>604</v>
      </c>
      <c r="H386" s="57" t="n">
        <v>0.297</v>
      </c>
      <c r="I386" s="57" t="n">
        <v>179.26</v>
      </c>
      <c r="J386" s="13"/>
    </row>
    <row r="387" ht="22.5" customHeight="1">
      <c r="A387" s="12" t="n">
        <f>WEEKNUM(B387,2)</f>
        <v>42</v>
      </c>
      <c r="B387" s="55" t="n">
        <v>46307</v>
      </c>
      <c r="C387" s="38" t="n">
        <v>8057746</v>
      </c>
      <c r="D387" s="64" t="s">
        <v>30</v>
      </c>
      <c r="E387" s="38" t="s">
        <v>43</v>
      </c>
      <c r="F387" s="45" t="s">
        <v>15</v>
      </c>
      <c r="G387" s="61" t="n">
        <v>2</v>
      </c>
      <c r="H387" s="62" t="n">
        <v>0.28</v>
      </c>
      <c r="I387" s="62" t="n">
        <v>0.56</v>
      </c>
      <c r="J387" s="46"/>
    </row>
    <row r="388" ht="22.5" customHeight="1">
      <c r="A388" s="12" t="n">
        <f>WEEKNUM(B388,2)</f>
        <v>42</v>
      </c>
      <c r="B388" s="55" t="n">
        <v>46307</v>
      </c>
      <c r="C388" s="38" t="n">
        <v>91399821</v>
      </c>
      <c r="D388" s="63" t="s">
        <v>79</v>
      </c>
      <c r="E388" s="38" t="s">
        <v>14</v>
      </c>
      <c r="F388" s="12" t="s">
        <v>26</v>
      </c>
      <c r="G388" s="56" t="n">
        <v>0</v>
      </c>
      <c r="H388" s="57" t="n">
        <v>0</v>
      </c>
      <c r="I388" s="57" t="n">
        <v>45.33</v>
      </c>
      <c r="J388" s="13"/>
    </row>
    <row r="389" ht="22.5" customHeight="1">
      <c r="A389" s="12" t="n">
        <f>WEEKNUM(B389,2)</f>
        <v>42</v>
      </c>
      <c r="B389" s="55" t="n">
        <v>46307</v>
      </c>
      <c r="C389" s="38" t="n">
        <v>8670368</v>
      </c>
      <c r="D389" s="63" t="s">
        <v>16</v>
      </c>
      <c r="E389" s="38" t="s">
        <v>11</v>
      </c>
      <c r="F389" s="12" t="s">
        <v>29</v>
      </c>
      <c r="G389" s="56" t="n">
        <v>24</v>
      </c>
      <c r="H389" s="57" t="n">
        <v>0.18</v>
      </c>
      <c r="I389" s="57" t="n">
        <v>4.32</v>
      </c>
      <c r="J389" s="65" t="n">
        <v>0</v>
      </c>
    </row>
    <row r="390" ht="22.5" customHeight="1">
      <c r="A390" s="12" t="n">
        <f>WEEKNUM(B390,2)</f>
        <v>42</v>
      </c>
      <c r="B390" s="55" t="n">
        <v>46307</v>
      </c>
      <c r="C390" s="38" t="n">
        <v>10514860</v>
      </c>
      <c r="D390" s="64" t="s">
        <v>41</v>
      </c>
      <c r="E390" s="38" t="s">
        <v>14</v>
      </c>
      <c r="F390" s="12" t="s">
        <v>15</v>
      </c>
      <c r="G390" s="56" t="n">
        <v>75</v>
      </c>
      <c r="H390" s="57" t="n">
        <v>0.75</v>
      </c>
      <c r="I390" s="57" t="n">
        <v>56.22</v>
      </c>
      <c r="J390" s="13"/>
    </row>
    <row r="391" ht="22.5" customHeight="1">
      <c r="A391" s="12" t="n">
        <f>WEEKNUM(B391,2)</f>
        <v>42</v>
      </c>
      <c r="B391" s="55" t="n">
        <v>46307</v>
      </c>
      <c r="C391" s="38" t="n">
        <v>91532857</v>
      </c>
      <c r="D391" s="64" t="s">
        <v>44</v>
      </c>
      <c r="E391" s="38" t="s">
        <v>14</v>
      </c>
      <c r="F391" s="12" t="s">
        <v>12</v>
      </c>
      <c r="G391" s="56" t="n">
        <v>31</v>
      </c>
      <c r="H391" s="57" t="n">
        <v>0.157</v>
      </c>
      <c r="I391" s="57" t="n">
        <v>4.8781</v>
      </c>
      <c r="J391" s="13"/>
    </row>
    <row r="392" ht="22.5" customHeight="1">
      <c r="A392" s="12" t="n">
        <f>WEEKNUM(B392,2)</f>
        <v>42</v>
      </c>
      <c r="B392" s="55" t="n">
        <v>46307</v>
      </c>
      <c r="C392" s="38" t="n">
        <v>91545519</v>
      </c>
      <c r="D392" s="64" t="s">
        <v>45</v>
      </c>
      <c r="E392" s="38" t="s">
        <v>43</v>
      </c>
      <c r="F392" s="12" t="s">
        <v>15</v>
      </c>
      <c r="G392" s="56" t="n">
        <v>75</v>
      </c>
      <c r="H392" s="57" t="n">
        <v>0.153</v>
      </c>
      <c r="I392" s="57" t="n">
        <v>11.47</v>
      </c>
      <c r="J392" s="13"/>
    </row>
    <row r="393" ht="22.5" customHeight="1">
      <c r="A393" s="12" t="n">
        <f>WEEKNUM(B393,2)</f>
        <v>42</v>
      </c>
      <c r="B393" s="55" t="n">
        <v>46307</v>
      </c>
      <c r="C393" s="38" t="n">
        <v>91551388</v>
      </c>
      <c r="D393" s="64" t="s">
        <v>46</v>
      </c>
      <c r="E393" s="38" t="s">
        <v>47</v>
      </c>
      <c r="F393" s="12" t="s">
        <v>12</v>
      </c>
      <c r="G393" s="56" t="n">
        <v>17</v>
      </c>
      <c r="H393" s="57" t="n">
        <v>0.766</v>
      </c>
      <c r="I393" s="57" t="n">
        <v>13.0236</v>
      </c>
      <c r="J393" s="13"/>
    </row>
    <row r="394" ht="22.5" customHeight="1">
      <c r="A394" s="12" t="n">
        <f>WEEKNUM(B394,2)</f>
        <v>42</v>
      </c>
      <c r="B394" s="55" t="n">
        <v>46307</v>
      </c>
      <c r="C394" s="38" t="n">
        <v>91565948</v>
      </c>
      <c r="D394" s="64" t="s">
        <v>44</v>
      </c>
      <c r="E394" s="38" t="s">
        <v>14</v>
      </c>
      <c r="F394" s="12" t="s">
        <v>12</v>
      </c>
      <c r="G394" s="56" t="n">
        <v>2</v>
      </c>
      <c r="H394" s="57" t="n">
        <v>0.153</v>
      </c>
      <c r="I394" s="57" t="n">
        <v>0.3066</v>
      </c>
      <c r="J394" s="13"/>
    </row>
    <row r="395" ht="22.5" customHeight="1">
      <c r="A395" s="12" t="n">
        <f>WEEKNUM(B395,2)</f>
        <v>42</v>
      </c>
      <c r="B395" s="55" t="n">
        <v>46307</v>
      </c>
      <c r="C395" s="38" t="n">
        <v>91550293</v>
      </c>
      <c r="D395" s="64" t="s">
        <v>48</v>
      </c>
      <c r="E395" s="38" t="s">
        <v>35</v>
      </c>
      <c r="F395" s="12" t="s">
        <v>15</v>
      </c>
      <c r="G395" s="56" t="n">
        <v>27</v>
      </c>
      <c r="H395" s="57" t="n">
        <v>0.35</v>
      </c>
      <c r="I395" s="57" t="n">
        <v>9.45</v>
      </c>
      <c r="J395" s="13"/>
    </row>
    <row r="396" ht="22.5" customHeight="1">
      <c r="A396" s="12" t="n">
        <f>WEEKNUM(B396,2)</f>
        <v>42</v>
      </c>
      <c r="B396" s="55" t="n">
        <v>46307</v>
      </c>
      <c r="C396" s="38" t="n">
        <v>91557347</v>
      </c>
      <c r="D396" s="64" t="s">
        <v>49</v>
      </c>
      <c r="E396" s="38" t="s">
        <v>14</v>
      </c>
      <c r="F396" s="12" t="s">
        <v>15</v>
      </c>
      <c r="G396" s="56" t="n">
        <v>34</v>
      </c>
      <c r="H396" s="57" t="n">
        <v>0.8</v>
      </c>
      <c r="I396" s="57" t="n">
        <v>27.2</v>
      </c>
      <c r="J396" s="13"/>
    </row>
    <row r="397" ht="22.5" customHeight="1">
      <c r="A397" s="12" t="n">
        <f>WEEKNUM(B397,2)</f>
        <v>42</v>
      </c>
      <c r="B397" s="55" t="n">
        <v>46307</v>
      </c>
      <c r="C397" s="38" t="n">
        <v>91564896</v>
      </c>
      <c r="D397" s="64" t="s">
        <v>50</v>
      </c>
      <c r="E397" s="38" t="s">
        <v>14</v>
      </c>
      <c r="F397" s="12" t="s">
        <v>15</v>
      </c>
      <c r="G397" s="56" t="n">
        <v>45</v>
      </c>
      <c r="H397" s="57" t="n">
        <v>0.4</v>
      </c>
      <c r="I397" s="57" t="n">
        <v>18</v>
      </c>
      <c r="J397" s="13"/>
    </row>
    <row r="398" ht="22.5" customHeight="1">
      <c r="A398" s="12" t="n">
        <f>WEEKNUM(B398,2)</f>
        <v>42</v>
      </c>
      <c r="B398" s="55" t="n">
        <v>46307</v>
      </c>
      <c r="C398" s="38" t="n">
        <v>91566789</v>
      </c>
      <c r="D398" s="64" t="s">
        <v>84</v>
      </c>
      <c r="E398" s="38" t="s">
        <v>40</v>
      </c>
      <c r="F398" s="12" t="s">
        <v>15</v>
      </c>
      <c r="G398" s="56" t="n">
        <v>1</v>
      </c>
      <c r="H398" s="57" t="n">
        <v>0.1</v>
      </c>
      <c r="I398" s="57" t="n">
        <v>0.1</v>
      </c>
      <c r="J398" s="13"/>
    </row>
    <row r="399" ht="22.5" customHeight="1">
      <c r="A399" s="12" t="n">
        <f>WEEKNUM(B399,2)</f>
        <v>42</v>
      </c>
      <c r="B399" s="55" t="n">
        <v>46307</v>
      </c>
      <c r="C399" s="38" t="n">
        <v>12306671</v>
      </c>
      <c r="D399" s="64" t="s">
        <v>51</v>
      </c>
      <c r="E399" s="38" t="s">
        <v>52</v>
      </c>
      <c r="F399" s="12" t="s">
        <v>21</v>
      </c>
      <c r="G399" s="56" t="n">
        <v>11</v>
      </c>
      <c r="H399" s="57" t="n">
        <v>0.22</v>
      </c>
      <c r="I399" s="57" t="n">
        <v>2.42</v>
      </c>
      <c r="J399" s="13"/>
    </row>
    <row r="400" ht="22.5" customHeight="1">
      <c r="A400" s="12" t="n">
        <f>WEEKNUM(B400,2)</f>
        <v>42</v>
      </c>
      <c r="B400" s="55" t="n">
        <v>46307</v>
      </c>
      <c r="C400" s="38" t="n">
        <v>91567363</v>
      </c>
      <c r="D400" s="64" t="s">
        <v>53</v>
      </c>
      <c r="E400" s="38" t="s">
        <v>14</v>
      </c>
      <c r="F400" s="12" t="s">
        <v>15</v>
      </c>
      <c r="G400" s="56" t="n">
        <v>166</v>
      </c>
      <c r="H400" s="57" t="n">
        <v>0.25</v>
      </c>
      <c r="I400" s="57" t="n">
        <v>41.5</v>
      </c>
      <c r="J400" s="13"/>
    </row>
    <row r="401" ht="22.5" customHeight="1">
      <c r="A401" s="12" t="n">
        <f>WEEKNUM(B401,2)</f>
        <v>42</v>
      </c>
      <c r="B401" s="55" t="n">
        <v>46307</v>
      </c>
      <c r="C401" s="38" t="n">
        <v>91567806</v>
      </c>
      <c r="D401" s="64" t="s">
        <v>53</v>
      </c>
      <c r="E401" s="38" t="s">
        <v>54</v>
      </c>
      <c r="F401" s="12" t="s">
        <v>15</v>
      </c>
      <c r="G401" s="56" t="n">
        <v>57</v>
      </c>
      <c r="H401" s="57" t="n">
        <v>0.15</v>
      </c>
      <c r="I401" s="57" t="n">
        <v>8.55</v>
      </c>
      <c r="J401" s="13"/>
    </row>
    <row r="402" ht="22.5" customHeight="1">
      <c r="A402" s="12" t="n">
        <f>WEEKNUM(B402,2)</f>
        <v>42</v>
      </c>
      <c r="B402" s="55" t="n">
        <v>46307</v>
      </c>
      <c r="C402" s="38" t="n">
        <v>5365721</v>
      </c>
      <c r="D402" s="64" t="s">
        <v>55</v>
      </c>
      <c r="E402" s="38" t="s">
        <v>54</v>
      </c>
      <c r="F402" s="12" t="s">
        <v>15</v>
      </c>
      <c r="G402" s="56" t="n">
        <v>76</v>
      </c>
      <c r="H402" s="57" t="n">
        <v>0.5</v>
      </c>
      <c r="I402" s="57" t="n">
        <v>38</v>
      </c>
      <c r="J402" s="13"/>
    </row>
    <row r="403" ht="22.5" customHeight="1">
      <c r="A403" s="12" t="n">
        <f>WEEKNUM(B403,2)</f>
        <v>42</v>
      </c>
      <c r="B403" s="55" t="n">
        <v>46307</v>
      </c>
      <c r="C403" s="38" t="n">
        <v>91568575</v>
      </c>
      <c r="D403" s="64" t="s">
        <v>56</v>
      </c>
      <c r="E403" s="38" t="s">
        <v>14</v>
      </c>
      <c r="F403" s="12" t="s">
        <v>15</v>
      </c>
      <c r="G403" s="56" t="n">
        <v>0</v>
      </c>
      <c r="H403" s="57" t="n">
        <v>0</v>
      </c>
      <c r="I403" s="57" t="n">
        <v>0</v>
      </c>
      <c r="J403" s="13"/>
    </row>
    <row r="404" ht="22.5" customHeight="1">
      <c r="A404" s="12" t="n">
        <f>WEEKNUM(B404,2)</f>
        <v>42</v>
      </c>
      <c r="B404" s="55" t="n">
        <v>46307</v>
      </c>
      <c r="C404" s="38" t="n">
        <v>12811904</v>
      </c>
      <c r="D404" s="64" t="s">
        <v>51</v>
      </c>
      <c r="E404" s="38" t="s">
        <v>52</v>
      </c>
      <c r="F404" s="12" t="s">
        <v>34</v>
      </c>
      <c r="G404" s="56" t="n">
        <v>4</v>
      </c>
      <c r="H404" s="57" t="n">
        <v>2.8</v>
      </c>
      <c r="I404" s="57" t="n">
        <v>11.19</v>
      </c>
      <c r="J404" s="13"/>
    </row>
    <row r="405" ht="22.5" customHeight="1">
      <c r="A405" s="12" t="n">
        <f>WEEKNUM(B405,2)</f>
        <v>42</v>
      </c>
      <c r="B405" s="55" t="n">
        <v>46307</v>
      </c>
      <c r="C405" s="38" t="n">
        <v>91557160</v>
      </c>
      <c r="D405" s="64" t="s">
        <v>57</v>
      </c>
      <c r="E405" s="38" t="s">
        <v>11</v>
      </c>
      <c r="F405" s="12" t="s">
        <v>15</v>
      </c>
      <c r="G405" s="56" t="n">
        <v>0</v>
      </c>
      <c r="H405" s="57" t="n">
        <v>0</v>
      </c>
      <c r="I405" s="57" t="n">
        <v>0</v>
      </c>
      <c r="J405" s="13"/>
    </row>
    <row r="406" ht="22.5" customHeight="1">
      <c r="A406" s="12" t="n">
        <f>WEEKNUM(B406,2)</f>
        <v>42</v>
      </c>
      <c r="B406" s="55" t="n">
        <v>46307</v>
      </c>
      <c r="C406" s="38" t="n">
        <v>12810820</v>
      </c>
      <c r="D406" s="64" t="s">
        <v>58</v>
      </c>
      <c r="E406" s="38" t="s">
        <v>14</v>
      </c>
      <c r="F406" s="12" t="s">
        <v>34</v>
      </c>
      <c r="G406" s="56" t="n">
        <v>0</v>
      </c>
      <c r="H406" s="57" t="n">
        <v>0</v>
      </c>
      <c r="I406" s="57" t="n">
        <v>0</v>
      </c>
      <c r="J406" s="13"/>
    </row>
    <row r="407" ht="22.5" customHeight="1">
      <c r="A407" s="12" t="n">
        <f>WEEKNUM(B407,2)</f>
        <v>42</v>
      </c>
      <c r="B407" s="55" t="n">
        <v>46307</v>
      </c>
      <c r="C407" s="38" t="n">
        <v>12814983</v>
      </c>
      <c r="D407" s="64" t="s">
        <v>10</v>
      </c>
      <c r="E407" s="38" t="s">
        <v>54</v>
      </c>
      <c r="F407" s="12" t="s">
        <v>34</v>
      </c>
      <c r="G407" s="56" t="n">
        <v>0</v>
      </c>
      <c r="H407" s="57" t="n">
        <v>0</v>
      </c>
      <c r="I407" s="57" t="n">
        <v>2.62</v>
      </c>
      <c r="J407" s="13"/>
    </row>
    <row r="408" ht="22.5" customHeight="1">
      <c r="A408" s="12" t="n">
        <f>WEEKNUM(B408,2)</f>
        <v>42</v>
      </c>
      <c r="B408" s="55" t="n">
        <v>46307</v>
      </c>
      <c r="C408" s="38" t="n">
        <v>91574956</v>
      </c>
      <c r="D408" s="64" t="s">
        <v>50</v>
      </c>
      <c r="E408" s="38" t="s">
        <v>14</v>
      </c>
      <c r="F408" s="12" t="s">
        <v>34</v>
      </c>
      <c r="G408" s="56" t="n">
        <v>0</v>
      </c>
      <c r="H408" s="57" t="n">
        <v>0</v>
      </c>
      <c r="I408" s="57" t="n">
        <v>0.07</v>
      </c>
      <c r="J408" s="13"/>
    </row>
    <row r="409" ht="22.5" customHeight="1">
      <c r="A409" s="12" t="n">
        <f>WEEKNUM(B409,2)</f>
        <v>42</v>
      </c>
      <c r="B409" s="55" t="n">
        <v>46307</v>
      </c>
      <c r="C409" s="38" t="n">
        <v>91574957</v>
      </c>
      <c r="D409" s="64" t="s">
        <v>53</v>
      </c>
      <c r="E409" s="38" t="s">
        <v>14</v>
      </c>
      <c r="F409" s="12" t="s">
        <v>34</v>
      </c>
      <c r="G409" s="56" t="n">
        <v>0</v>
      </c>
      <c r="H409" s="57" t="n">
        <v>0</v>
      </c>
      <c r="I409" s="57" t="n">
        <v>0.06</v>
      </c>
      <c r="J409" s="13"/>
    </row>
    <row r="410" ht="22.5" customHeight="1">
      <c r="A410" s="12" t="n">
        <f>WEEKNUM(B410,2)</f>
        <v>42</v>
      </c>
      <c r="B410" s="55" t="n">
        <v>46307</v>
      </c>
      <c r="C410" s="38" t="n">
        <v>91574959</v>
      </c>
      <c r="D410" s="64" t="s">
        <v>53</v>
      </c>
      <c r="E410" s="38" t="s">
        <v>54</v>
      </c>
      <c r="F410" s="12" t="s">
        <v>34</v>
      </c>
      <c r="G410" s="56" t="n">
        <v>0</v>
      </c>
      <c r="H410" s="57" t="n">
        <v>0</v>
      </c>
      <c r="I410" s="57" t="n">
        <v>2.62</v>
      </c>
      <c r="J410" s="13"/>
    </row>
    <row r="411" ht="22.5" customHeight="1">
      <c r="A411" s="12" t="n">
        <f>WEEKNUM(B411,2)</f>
        <v>42</v>
      </c>
      <c r="B411" s="55" t="n">
        <v>46307</v>
      </c>
      <c r="C411" s="38" t="n">
        <v>91574961</v>
      </c>
      <c r="D411" s="64" t="s">
        <v>48</v>
      </c>
      <c r="E411" s="38" t="s">
        <v>35</v>
      </c>
      <c r="F411" s="12" t="s">
        <v>34</v>
      </c>
      <c r="G411" s="56" t="n">
        <v>1</v>
      </c>
      <c r="H411" s="57" t="n">
        <v>6.06</v>
      </c>
      <c r="I411" s="57" t="n">
        <v>6.06</v>
      </c>
      <c r="J411" s="13"/>
    </row>
    <row r="412" ht="22.5" customHeight="1">
      <c r="A412" s="12" t="n">
        <f>WEEKNUM(B412,2)</f>
        <v>42</v>
      </c>
      <c r="B412" s="55" t="n">
        <v>46307</v>
      </c>
      <c r="C412" s="38" t="n">
        <v>91574966</v>
      </c>
      <c r="D412" s="64" t="s">
        <v>49</v>
      </c>
      <c r="E412" s="38" t="s">
        <v>14</v>
      </c>
      <c r="F412" s="12" t="s">
        <v>34</v>
      </c>
      <c r="G412" s="56" t="n">
        <v>1</v>
      </c>
      <c r="H412" s="57" t="n">
        <v>0.37</v>
      </c>
      <c r="I412" s="57" t="n">
        <v>0.37</v>
      </c>
      <c r="J412" s="13"/>
    </row>
    <row r="413" ht="22.5" customHeight="1">
      <c r="A413" s="12" t="n">
        <f>WEEKNUM(B413,2)</f>
        <v>42</v>
      </c>
      <c r="B413" s="55" t="n">
        <v>46307</v>
      </c>
      <c r="C413" s="38" t="n">
        <v>6724852</v>
      </c>
      <c r="D413" s="64" t="s">
        <v>10</v>
      </c>
      <c r="E413" s="38" t="s">
        <v>14</v>
      </c>
      <c r="F413" s="12" t="s">
        <v>26</v>
      </c>
      <c r="G413" s="56" t="n">
        <v>96</v>
      </c>
      <c r="H413" s="57" t="n">
        <v>0.33</v>
      </c>
      <c r="I413" s="57" t="n">
        <v>31.88</v>
      </c>
      <c r="J413" s="13"/>
    </row>
    <row r="414" ht="22.5" customHeight="1">
      <c r="A414" s="12" t="n">
        <f>WEEKNUM(B414,2)</f>
        <v>42</v>
      </c>
      <c r="B414" s="55" t="n">
        <v>46307</v>
      </c>
      <c r="C414" s="38" t="n">
        <v>91578028</v>
      </c>
      <c r="D414" s="64" t="s">
        <v>59</v>
      </c>
      <c r="E414" s="38" t="s">
        <v>37</v>
      </c>
      <c r="F414" s="12" t="s">
        <v>15</v>
      </c>
      <c r="G414" s="56" t="n">
        <v>100</v>
      </c>
      <c r="H414" s="57" t="n">
        <v>0.2</v>
      </c>
      <c r="I414" s="57" t="n">
        <v>20</v>
      </c>
      <c r="J414" s="13"/>
    </row>
    <row r="415" ht="22.5" customHeight="1">
      <c r="A415" s="12" t="n">
        <f>WEEKNUM(B415,2)</f>
        <v>42</v>
      </c>
      <c r="B415" s="55" t="n">
        <v>46307</v>
      </c>
      <c r="C415" s="38" t="n">
        <v>91578027</v>
      </c>
      <c r="D415" s="64" t="s">
        <v>60</v>
      </c>
      <c r="E415" s="38" t="s">
        <v>61</v>
      </c>
      <c r="F415" s="12" t="s">
        <v>15</v>
      </c>
      <c r="G415" s="56" t="n">
        <v>11</v>
      </c>
      <c r="H415" s="57" t="n">
        <v>0.25</v>
      </c>
      <c r="I415" s="57" t="n">
        <v>2.75</v>
      </c>
      <c r="J415" s="13"/>
    </row>
    <row r="416" ht="22.5" customHeight="1">
      <c r="A416" s="12" t="n">
        <f>WEEKNUM(B416,2)</f>
        <v>42</v>
      </c>
      <c r="B416" s="55" t="n">
        <v>46307</v>
      </c>
      <c r="C416" s="38" t="n">
        <v>91578025</v>
      </c>
      <c r="D416" s="64" t="s">
        <v>62</v>
      </c>
      <c r="E416" s="38" t="s">
        <v>14</v>
      </c>
      <c r="F416" s="12" t="s">
        <v>15</v>
      </c>
      <c r="G416" s="56" t="n">
        <v>6</v>
      </c>
      <c r="H416" s="57" t="n">
        <v>0.208</v>
      </c>
      <c r="I416" s="57" t="n">
        <v>1.25</v>
      </c>
      <c r="J416" s="13"/>
    </row>
    <row r="417" ht="22.5" customHeight="1">
      <c r="A417" s="12" t="n">
        <f>WEEKNUM(B417,2)</f>
        <v>42</v>
      </c>
      <c r="B417" s="55" t="n">
        <v>46307</v>
      </c>
      <c r="C417" s="38" t="n">
        <v>91578026</v>
      </c>
      <c r="D417" s="64" t="s">
        <v>27</v>
      </c>
      <c r="E417" s="38" t="s">
        <v>14</v>
      </c>
      <c r="F417" s="12" t="s">
        <v>15</v>
      </c>
      <c r="G417" s="56" t="n">
        <v>1</v>
      </c>
      <c r="H417" s="57" t="n">
        <v>0</v>
      </c>
      <c r="I417" s="57" t="n">
        <v>0</v>
      </c>
      <c r="J417" s="13"/>
    </row>
    <row r="418" ht="22.5" customHeight="1">
      <c r="A418" s="12" t="n">
        <f>WEEKNUM(B418,2)</f>
        <v>42</v>
      </c>
      <c r="B418" s="55" t="n">
        <v>46307</v>
      </c>
      <c r="C418" s="38" t="n">
        <v>91574124</v>
      </c>
      <c r="D418" s="64" t="s">
        <v>45</v>
      </c>
      <c r="E418" s="38" t="s">
        <v>43</v>
      </c>
      <c r="F418" s="12" t="s">
        <v>34</v>
      </c>
      <c r="G418" s="56" t="n">
        <v>0</v>
      </c>
      <c r="H418" s="57" t="n">
        <v>0</v>
      </c>
      <c r="I418" s="57" t="n">
        <v>36.01</v>
      </c>
      <c r="J418" s="13"/>
    </row>
    <row r="419" ht="22.5" customHeight="1">
      <c r="A419" s="12" t="n">
        <f>WEEKNUM(B419,2)</f>
        <v>42</v>
      </c>
      <c r="B419" s="55" t="n">
        <v>46307</v>
      </c>
      <c r="C419" s="38" t="n">
        <v>5556054</v>
      </c>
      <c r="D419" s="64" t="s">
        <v>64</v>
      </c>
      <c r="E419" s="38" t="s">
        <v>37</v>
      </c>
      <c r="F419" s="12" t="s">
        <v>15</v>
      </c>
      <c r="G419" s="59" t="n">
        <v>1</v>
      </c>
      <c r="H419" s="57" t="n">
        <v>2.215</v>
      </c>
      <c r="I419" s="57" t="n">
        <v>2.215</v>
      </c>
      <c r="J419" s="46"/>
    </row>
    <row r="420" ht="22.5" customHeight="1">
      <c r="A420" s="12" t="n">
        <f>WEEKNUM(B420,2)</f>
        <v>42</v>
      </c>
      <c r="B420" s="55" t="n">
        <v>46307</v>
      </c>
      <c r="C420" s="38" t="n">
        <v>8628042</v>
      </c>
      <c r="D420" s="64" t="s">
        <v>27</v>
      </c>
      <c r="E420" s="38" t="s">
        <v>14</v>
      </c>
      <c r="F420" s="12" t="s">
        <v>26</v>
      </c>
      <c r="G420" s="12" t="n">
        <v>374</v>
      </c>
      <c r="H420" s="57" t="n">
        <v>0.46</v>
      </c>
      <c r="I420" s="57" t="n">
        <v>173.83</v>
      </c>
      <c r="J420" s="13"/>
    </row>
    <row r="421" ht="22.5" customHeight="1">
      <c r="A421" s="12" t="n">
        <f>WEEKNUM(B421,2)</f>
        <v>42</v>
      </c>
      <c r="B421" s="55" t="n">
        <v>46307</v>
      </c>
      <c r="C421" s="38" t="n">
        <v>9297014</v>
      </c>
      <c r="D421" s="64" t="s">
        <v>13</v>
      </c>
      <c r="E421" s="38" t="s">
        <v>14</v>
      </c>
      <c r="F421" s="45" t="s">
        <v>26</v>
      </c>
      <c r="G421" s="45" t="n">
        <v>198</v>
      </c>
      <c r="H421" s="62" t="n">
        <v>0.17</v>
      </c>
      <c r="I421" s="62" t="n">
        <v>33.98</v>
      </c>
      <c r="J421" s="13"/>
    </row>
    <row r="422" ht="22.5" customHeight="1">
      <c r="A422" s="12" t="n">
        <f>WEEKNUM(B422,2)</f>
        <v>42</v>
      </c>
      <c r="B422" s="55" t="n">
        <v>46307</v>
      </c>
      <c r="C422" s="38" t="n">
        <v>7815836</v>
      </c>
      <c r="D422" s="64" t="s">
        <v>65</v>
      </c>
      <c r="E422" s="38" t="s">
        <v>37</v>
      </c>
      <c r="F422" s="12" t="s">
        <v>15</v>
      </c>
      <c r="G422" s="59" t="n">
        <v>3413</v>
      </c>
      <c r="H422" s="57" t="n">
        <v>0.111</v>
      </c>
      <c r="I422" s="57" t="n">
        <v>377.83</v>
      </c>
      <c r="J422" s="13"/>
    </row>
    <row r="423" ht="22.5" customHeight="1">
      <c r="A423" s="12" t="n">
        <f>WEEKNUM(B423,2)</f>
        <v>42</v>
      </c>
      <c r="B423" s="55" t="n">
        <v>46307</v>
      </c>
      <c r="C423" s="38" t="n">
        <v>91467820</v>
      </c>
      <c r="D423" s="64" t="s">
        <v>66</v>
      </c>
      <c r="E423" s="38" t="s">
        <v>37</v>
      </c>
      <c r="F423" s="12" t="s">
        <v>15</v>
      </c>
      <c r="G423" s="59" t="n">
        <v>84</v>
      </c>
      <c r="H423" s="57" t="n">
        <v>0.1</v>
      </c>
      <c r="I423" s="57" t="n">
        <v>8.4</v>
      </c>
      <c r="J423" s="13"/>
    </row>
    <row r="424" ht="22.5" customHeight="1">
      <c r="A424" s="12" t="n">
        <f>WEEKNUM(B424,2)</f>
        <v>42</v>
      </c>
      <c r="B424" s="55" t="n">
        <v>46307</v>
      </c>
      <c r="C424" s="38" t="n">
        <v>91496145</v>
      </c>
      <c r="D424" s="64" t="s">
        <v>66</v>
      </c>
      <c r="E424" s="38" t="s">
        <v>67</v>
      </c>
      <c r="F424" s="12" t="s">
        <v>15</v>
      </c>
      <c r="G424" s="59" t="n">
        <v>30</v>
      </c>
      <c r="H424" s="57" t="n">
        <v>0.15</v>
      </c>
      <c r="I424" s="57" t="n">
        <v>4.5</v>
      </c>
      <c r="J424" s="13"/>
    </row>
    <row r="425" ht="22.5" customHeight="1">
      <c r="A425" s="12" t="n">
        <f>WEEKNUM(B425,2)</f>
        <v>42</v>
      </c>
      <c r="B425" s="55" t="n">
        <v>46307</v>
      </c>
      <c r="C425" s="38" t="n">
        <v>91496146</v>
      </c>
      <c r="D425" s="64" t="s">
        <v>66</v>
      </c>
      <c r="E425" s="38" t="s">
        <v>43</v>
      </c>
      <c r="F425" s="12" t="s">
        <v>15</v>
      </c>
      <c r="G425" s="59" t="n">
        <v>90</v>
      </c>
      <c r="H425" s="57" t="n">
        <v>0.14</v>
      </c>
      <c r="I425" s="57" t="n">
        <v>12.6</v>
      </c>
      <c r="J425" s="13"/>
    </row>
    <row r="426" ht="22.5" customHeight="1">
      <c r="A426" s="12" t="n">
        <f>WEEKNUM(B426,2)</f>
        <v>42</v>
      </c>
      <c r="B426" s="55" t="n">
        <v>46307</v>
      </c>
      <c r="C426" s="38" t="n">
        <v>91496147</v>
      </c>
      <c r="D426" s="64" t="s">
        <v>66</v>
      </c>
      <c r="E426" s="38" t="s">
        <v>11</v>
      </c>
      <c r="F426" s="12" t="s">
        <v>15</v>
      </c>
      <c r="G426" s="59" t="n">
        <v>150</v>
      </c>
      <c r="H426" s="57" t="n">
        <v>0.13</v>
      </c>
      <c r="I426" s="57" t="n">
        <v>19.5</v>
      </c>
      <c r="J426" s="13"/>
    </row>
    <row r="427" ht="22.5" customHeight="1">
      <c r="A427" s="12" t="n">
        <f>WEEKNUM(B427,2)</f>
        <v>42</v>
      </c>
      <c r="B427" s="55" t="n">
        <v>46307</v>
      </c>
      <c r="C427" s="38" t="n">
        <v>91496148</v>
      </c>
      <c r="D427" s="64" t="s">
        <v>66</v>
      </c>
      <c r="E427" s="38" t="s">
        <v>14</v>
      </c>
      <c r="F427" s="12" t="s">
        <v>15</v>
      </c>
      <c r="G427" s="59" t="n">
        <v>160</v>
      </c>
      <c r="H427" s="57" t="n">
        <v>0.15</v>
      </c>
      <c r="I427" s="57" t="n">
        <v>24</v>
      </c>
      <c r="J427" s="13"/>
    </row>
    <row r="428" ht="22.5" customHeight="1">
      <c r="A428" s="12" t="n">
        <f>WEEKNUM(B428,2)</f>
        <v>42</v>
      </c>
      <c r="B428" s="55" t="n">
        <v>46307</v>
      </c>
      <c r="C428" s="38" t="n">
        <v>11079953</v>
      </c>
      <c r="D428" s="64" t="s">
        <v>64</v>
      </c>
      <c r="E428" s="38" t="s">
        <v>37</v>
      </c>
      <c r="F428" s="12" t="s">
        <v>15</v>
      </c>
      <c r="G428" s="56" t="n">
        <v>0</v>
      </c>
      <c r="H428" s="57" t="n">
        <v>0</v>
      </c>
      <c r="I428" s="57" t="n">
        <v>0</v>
      </c>
      <c r="J428" s="13"/>
    </row>
    <row r="429" ht="22.5" customHeight="1">
      <c r="A429" s="12" t="n">
        <f>WEEKNUM(B429,2)</f>
        <v>42</v>
      </c>
      <c r="B429" s="55" t="n">
        <v>46307</v>
      </c>
      <c r="C429" s="38" t="n">
        <v>11690181</v>
      </c>
      <c r="D429" s="64" t="s">
        <v>68</v>
      </c>
      <c r="E429" s="38" t="s">
        <v>14</v>
      </c>
      <c r="F429" s="12" t="s">
        <v>15</v>
      </c>
      <c r="G429" s="59" t="n">
        <v>1300</v>
      </c>
      <c r="H429" s="57" t="n">
        <v>0.42</v>
      </c>
      <c r="I429" s="57" t="n">
        <v>546</v>
      </c>
      <c r="J429" s="13"/>
    </row>
    <row r="430" ht="22.5" customHeight="1">
      <c r="A430" s="12" t="n">
        <f>WEEKNUM(B430,2)</f>
        <v>42</v>
      </c>
      <c r="B430" s="55" t="n">
        <v>46307</v>
      </c>
      <c r="C430" s="38" t="n">
        <v>11836152</v>
      </c>
      <c r="D430" s="64" t="s">
        <v>65</v>
      </c>
      <c r="E430" s="58" t="s">
        <v>37</v>
      </c>
      <c r="F430" s="12" t="s">
        <v>15</v>
      </c>
      <c r="G430" s="59" t="n">
        <v>1</v>
      </c>
      <c r="H430" s="57" t="n">
        <v>0.09</v>
      </c>
      <c r="I430" s="57" t="n">
        <v>0.09</v>
      </c>
      <c r="J430" s="13"/>
    </row>
    <row r="431" ht="22.5" customHeight="1">
      <c r="A431" s="12" t="n">
        <f>WEEKNUM(B431,2)</f>
        <v>42</v>
      </c>
      <c r="B431" s="55" t="n">
        <v>46307</v>
      </c>
      <c r="C431" s="38" t="n">
        <v>12038500</v>
      </c>
      <c r="D431" s="64" t="s">
        <v>68</v>
      </c>
      <c r="E431" s="38" t="s">
        <v>14</v>
      </c>
      <c r="F431" s="12" t="s">
        <v>15</v>
      </c>
      <c r="G431" s="59" t="n">
        <v>32</v>
      </c>
      <c r="H431" s="57" t="n">
        <v>0.4</v>
      </c>
      <c r="I431" s="57" t="n">
        <v>12.8</v>
      </c>
      <c r="J431" s="13"/>
    </row>
    <row r="432" ht="22.5" customHeight="1">
      <c r="A432" s="12" t="n">
        <f>WEEKNUM(B432,2)</f>
        <v>42</v>
      </c>
      <c r="B432" s="55" t="n">
        <v>46307</v>
      </c>
      <c r="C432" s="38" t="n">
        <v>91565943</v>
      </c>
      <c r="D432" s="64" t="s">
        <v>66</v>
      </c>
      <c r="E432" s="38" t="s">
        <v>43</v>
      </c>
      <c r="F432" s="12" t="s">
        <v>15</v>
      </c>
      <c r="G432" s="59" t="n">
        <v>14</v>
      </c>
      <c r="H432" s="57" t="n">
        <v>0.14</v>
      </c>
      <c r="I432" s="57" t="n">
        <v>1.96</v>
      </c>
      <c r="J432" s="13"/>
    </row>
    <row r="433" ht="22.5" customHeight="1">
      <c r="A433" s="12" t="n">
        <f>WEEKNUM(B433,2)</f>
        <v>42</v>
      </c>
      <c r="B433" s="55" t="n">
        <v>46307</v>
      </c>
      <c r="C433" s="38" t="n">
        <v>91565945</v>
      </c>
      <c r="D433" s="64" t="s">
        <v>66</v>
      </c>
      <c r="E433" s="58" t="s">
        <v>37</v>
      </c>
      <c r="F433" s="12" t="s">
        <v>15</v>
      </c>
      <c r="G433" s="59" t="n">
        <v>200</v>
      </c>
      <c r="H433" s="57" t="n">
        <v>0.119</v>
      </c>
      <c r="I433" s="57" t="n">
        <v>23.79</v>
      </c>
      <c r="J433" s="13"/>
    </row>
    <row r="434" ht="22.5" customHeight="1">
      <c r="A434" s="12" t="n">
        <f>WEEKNUM(B434,2)</f>
        <v>42</v>
      </c>
      <c r="B434" s="55" t="n">
        <v>46307</v>
      </c>
      <c r="C434" s="38" t="n">
        <v>91551845</v>
      </c>
      <c r="D434" s="64" t="s">
        <v>66</v>
      </c>
      <c r="E434" s="38" t="s">
        <v>11</v>
      </c>
      <c r="F434" s="12" t="s">
        <v>15</v>
      </c>
      <c r="G434" s="59" t="n">
        <v>102</v>
      </c>
      <c r="H434" s="57" t="n">
        <v>0.14</v>
      </c>
      <c r="I434" s="57" t="n">
        <v>14.28</v>
      </c>
      <c r="J434" s="13"/>
    </row>
    <row r="435" ht="22.5" customHeight="1">
      <c r="A435" s="12" t="n">
        <f>WEEKNUM(B435,2)</f>
        <v>42</v>
      </c>
      <c r="B435" s="55" t="n">
        <v>46307</v>
      </c>
      <c r="C435" s="38" t="n">
        <v>91565949</v>
      </c>
      <c r="D435" s="64" t="s">
        <v>66</v>
      </c>
      <c r="E435" s="38" t="s">
        <v>67</v>
      </c>
      <c r="F435" s="12" t="s">
        <v>15</v>
      </c>
      <c r="G435" s="59" t="n">
        <v>50</v>
      </c>
      <c r="H435" s="57" t="n">
        <v>0.15</v>
      </c>
      <c r="I435" s="57" t="n">
        <v>7.5</v>
      </c>
      <c r="J435" s="13"/>
    </row>
    <row r="436" ht="22.5" customHeight="1">
      <c r="A436" s="12" t="n">
        <f>WEEKNUM(B436,2)</f>
        <v>42</v>
      </c>
      <c r="B436" s="55" t="n">
        <v>46307</v>
      </c>
      <c r="C436" s="38" t="n">
        <v>91573130</v>
      </c>
      <c r="D436" s="64" t="s">
        <v>46</v>
      </c>
      <c r="E436" s="38" t="s">
        <v>17</v>
      </c>
      <c r="F436" s="57" t="s">
        <v>15</v>
      </c>
      <c r="G436" s="59" t="n">
        <v>4</v>
      </c>
      <c r="H436" s="57" t="n">
        <v>0.2</v>
      </c>
      <c r="I436" s="57" t="n">
        <v>0.8</v>
      </c>
      <c r="J436" s="69"/>
    </row>
    <row r="437" ht="22.5" customHeight="1">
      <c r="A437" s="12" t="n">
        <f>WEEKNUM(B437,2)</f>
        <v>42</v>
      </c>
      <c r="B437" s="55" t="n">
        <v>46307</v>
      </c>
      <c r="C437" s="38" t="n">
        <v>91573131</v>
      </c>
      <c r="D437" s="64" t="s">
        <v>46</v>
      </c>
      <c r="E437" s="38" t="s">
        <v>32</v>
      </c>
      <c r="F437" s="57" t="s">
        <v>15</v>
      </c>
      <c r="G437" s="56" t="n">
        <v>0</v>
      </c>
      <c r="H437" s="57" t="n">
        <v>0</v>
      </c>
      <c r="I437" s="57" t="n">
        <v>0</v>
      </c>
      <c r="J437" s="69"/>
    </row>
    <row r="438" ht="22.5" customHeight="1">
      <c r="A438" s="12" t="n">
        <f>WEEKNUM(B438,2)</f>
        <v>42</v>
      </c>
      <c r="B438" s="55" t="n">
        <v>46307</v>
      </c>
      <c r="C438" s="38" t="n">
        <v>12809532</v>
      </c>
      <c r="D438" s="64" t="s">
        <v>68</v>
      </c>
      <c r="E438" s="38" t="s">
        <v>14</v>
      </c>
      <c r="F438" s="12" t="s">
        <v>34</v>
      </c>
      <c r="G438" s="59" t="n">
        <v>0</v>
      </c>
      <c r="H438" s="57" t="n">
        <v>0</v>
      </c>
      <c r="I438" s="57" t="n">
        <v>2.05</v>
      </c>
      <c r="J438" s="69"/>
    </row>
    <row r="439" ht="22.5" customHeight="1">
      <c r="A439" s="12" t="n">
        <f>WEEKNUM(B439,2)</f>
        <v>42</v>
      </c>
      <c r="B439" s="55" t="n">
        <v>46307</v>
      </c>
      <c r="C439" s="38" t="n">
        <v>12895313</v>
      </c>
      <c r="D439" s="64" t="s">
        <v>65</v>
      </c>
      <c r="E439" s="38" t="s">
        <v>37</v>
      </c>
      <c r="F439" s="12" t="s">
        <v>34</v>
      </c>
      <c r="G439" s="59" t="n">
        <v>0</v>
      </c>
      <c r="H439" s="57" t="n">
        <v>0</v>
      </c>
      <c r="I439" s="57" t="n">
        <v>0.95</v>
      </c>
      <c r="J439" s="69"/>
    </row>
    <row r="440" ht="22.5" customHeight="1">
      <c r="A440" s="12" t="n">
        <f>WEEKNUM(B440,2)</f>
        <v>42</v>
      </c>
      <c r="B440" s="55" t="n">
        <v>46307</v>
      </c>
      <c r="C440" s="38" t="n">
        <v>91574954</v>
      </c>
      <c r="D440" s="64" t="s">
        <v>66</v>
      </c>
      <c r="E440" s="38" t="s">
        <v>11</v>
      </c>
      <c r="F440" s="12" t="s">
        <v>34</v>
      </c>
      <c r="G440" s="59" t="n">
        <v>0</v>
      </c>
      <c r="H440" s="57" t="n">
        <v>0</v>
      </c>
      <c r="I440" s="57" t="n">
        <v>3.6</v>
      </c>
      <c r="J440" s="69"/>
    </row>
    <row r="441" ht="22.5" customHeight="1">
      <c r="A441" s="12" t="n">
        <f>WEEKNUM(B441,2)</f>
        <v>42</v>
      </c>
      <c r="B441" s="55" t="n">
        <v>46307</v>
      </c>
      <c r="C441" s="38" t="n">
        <v>91574960</v>
      </c>
      <c r="D441" s="64" t="s">
        <v>66</v>
      </c>
      <c r="E441" s="38" t="s">
        <v>67</v>
      </c>
      <c r="F441" s="12" t="s">
        <v>34</v>
      </c>
      <c r="G441" s="59" t="n">
        <v>0</v>
      </c>
      <c r="H441" s="57" t="n">
        <v>0</v>
      </c>
      <c r="I441" s="57" t="n">
        <v>1.31</v>
      </c>
      <c r="J441" s="69"/>
    </row>
    <row r="442" ht="22.5" customHeight="1">
      <c r="A442" s="12" t="n">
        <f>WEEKNUM(B442,2)</f>
        <v>42</v>
      </c>
      <c r="B442" s="55" t="n">
        <v>46307</v>
      </c>
      <c r="C442" s="38" t="n">
        <v>91574963</v>
      </c>
      <c r="D442" s="64" t="s">
        <v>66</v>
      </c>
      <c r="E442" s="38" t="s">
        <v>37</v>
      </c>
      <c r="F442" s="12" t="s">
        <v>34</v>
      </c>
      <c r="G442" s="59" t="n">
        <v>0</v>
      </c>
      <c r="H442" s="57" t="n">
        <v>0</v>
      </c>
      <c r="I442" s="57" t="n">
        <v>2.35</v>
      </c>
      <c r="J442" s="69"/>
    </row>
    <row r="443" ht="22.5" customHeight="1">
      <c r="A443" s="12" t="n">
        <f>WEEKNUM(B443,2)</f>
        <v>42</v>
      </c>
      <c r="B443" s="55" t="n">
        <v>46307</v>
      </c>
      <c r="C443" s="38" t="n">
        <v>91574965</v>
      </c>
      <c r="D443" s="64" t="s">
        <v>46</v>
      </c>
      <c r="E443" s="38" t="s">
        <v>17</v>
      </c>
      <c r="F443" s="12" t="s">
        <v>34</v>
      </c>
      <c r="G443" s="59" t="n">
        <v>0</v>
      </c>
      <c r="H443" s="57" t="n">
        <v>0</v>
      </c>
      <c r="I443" s="57" t="n">
        <v>4.68</v>
      </c>
      <c r="J443" s="69"/>
    </row>
    <row r="444" ht="22.5" customHeight="1">
      <c r="A444" s="12" t="n">
        <f>WEEKNUM(B444,2)</f>
        <v>42</v>
      </c>
      <c r="B444" s="55" t="n">
        <v>46307</v>
      </c>
      <c r="C444" s="38" t="n">
        <v>13146531</v>
      </c>
      <c r="D444" s="64" t="s">
        <v>27</v>
      </c>
      <c r="E444" s="38" t="s">
        <v>14</v>
      </c>
      <c r="F444" s="57" t="s">
        <v>12</v>
      </c>
      <c r="G444" s="59" t="n">
        <v>5</v>
      </c>
      <c r="H444" s="57" t="n">
        <v>0.355</v>
      </c>
      <c r="I444" s="57" t="n">
        <v>1.776</v>
      </c>
      <c r="J444" s="69"/>
    </row>
    <row r="445" ht="22.5" customHeight="1">
      <c r="A445" s="12" t="n">
        <f>WEEKNUM(B445,2)</f>
        <v>42</v>
      </c>
      <c r="B445" s="55" t="n">
        <v>46307</v>
      </c>
      <c r="C445" s="38" t="n">
        <v>13151696</v>
      </c>
      <c r="D445" s="64" t="s">
        <v>68</v>
      </c>
      <c r="E445" s="38" t="s">
        <v>14</v>
      </c>
      <c r="F445" s="57" t="s">
        <v>12</v>
      </c>
      <c r="G445" s="59" t="n">
        <v>3</v>
      </c>
      <c r="H445" s="57" t="n">
        <v>2.008</v>
      </c>
      <c r="I445" s="57" t="n">
        <v>6.0252</v>
      </c>
      <c r="J445" s="69"/>
    </row>
    <row r="446" ht="22.5" customHeight="1">
      <c r="A446" s="12" t="n">
        <f>WEEKNUM(B446,2)</f>
        <v>42</v>
      </c>
      <c r="B446" s="55" t="n">
        <v>46307</v>
      </c>
      <c r="C446" s="38" t="n">
        <v>6395488</v>
      </c>
      <c r="D446" s="64" t="s">
        <v>39</v>
      </c>
      <c r="E446" s="38" t="s">
        <v>14</v>
      </c>
      <c r="F446" s="12" t="s">
        <v>15</v>
      </c>
      <c r="G446" s="12" t="n">
        <v>200</v>
      </c>
      <c r="H446" s="57" t="n">
        <v>0.3</v>
      </c>
      <c r="I446" s="57" t="n">
        <v>60</v>
      </c>
      <c r="J446" s="13"/>
    </row>
    <row r="447" ht="22.5" customHeight="1">
      <c r="A447" s="12" t="n">
        <f>WEEKNUM(B447,2)</f>
        <v>42</v>
      </c>
      <c r="B447" s="55" t="n">
        <v>46307</v>
      </c>
      <c r="C447" s="38" t="n">
        <v>8291713</v>
      </c>
      <c r="D447" s="63" t="s">
        <v>79</v>
      </c>
      <c r="E447" s="54" t="s">
        <v>14</v>
      </c>
      <c r="F447" s="12" t="s">
        <v>15</v>
      </c>
      <c r="G447" s="60" t="n">
        <v>0</v>
      </c>
      <c r="H447" s="57" t="n">
        <v>0</v>
      </c>
      <c r="I447" s="57" t="n">
        <v>0</v>
      </c>
      <c r="J447" s="13"/>
    </row>
    <row r="448" ht="22.5" customHeight="1">
      <c r="A448" s="12" t="n">
        <f>WEEKNUM(B448,2)</f>
        <v>42</v>
      </c>
      <c r="B448" s="55" t="n">
        <v>46307</v>
      </c>
      <c r="C448" s="38" t="n">
        <v>8566541</v>
      </c>
      <c r="D448" s="63" t="s">
        <v>85</v>
      </c>
      <c r="E448" s="58" t="s">
        <v>14</v>
      </c>
      <c r="F448" s="57" t="s">
        <v>26</v>
      </c>
      <c r="G448" s="60" t="n">
        <v>0</v>
      </c>
      <c r="H448" s="57" t="n">
        <v>0</v>
      </c>
      <c r="I448" s="57" t="n">
        <v>4.33</v>
      </c>
      <c r="J448" s="13"/>
    </row>
    <row r="449" ht="22.5" customHeight="1">
      <c r="A449" s="12" t="n">
        <f>WEEKNUM(B449,2)</f>
        <v>42</v>
      </c>
      <c r="B449" s="55" t="n">
        <v>46307</v>
      </c>
      <c r="C449" s="38" t="n">
        <v>8566084</v>
      </c>
      <c r="D449" s="63" t="s">
        <v>73</v>
      </c>
      <c r="E449" s="58" t="s">
        <v>40</v>
      </c>
      <c r="F449" s="12" t="s">
        <v>15</v>
      </c>
      <c r="G449" s="60" t="n">
        <v>100</v>
      </c>
      <c r="H449" s="57" t="n">
        <v>0.12</v>
      </c>
      <c r="I449" s="57" t="n">
        <v>12</v>
      </c>
      <c r="J449" s="13"/>
    </row>
    <row r="450" ht="22.5" customHeight="1">
      <c r="A450" s="12" t="n">
        <f>WEEKNUM(B450,2)</f>
        <v>42</v>
      </c>
      <c r="B450" s="55" t="n">
        <v>46307</v>
      </c>
      <c r="C450" s="38" t="n">
        <v>2937658</v>
      </c>
      <c r="D450" s="63" t="s">
        <v>80</v>
      </c>
      <c r="E450" s="58" t="s">
        <v>14</v>
      </c>
      <c r="F450" s="12" t="s">
        <v>15</v>
      </c>
      <c r="G450" s="60" t="n">
        <v>100</v>
      </c>
      <c r="H450" s="57" t="n">
        <v>0.123</v>
      </c>
      <c r="I450" s="57" t="n">
        <v>12.331</v>
      </c>
      <c r="J450" s="13"/>
    </row>
    <row r="451" ht="22.5" customHeight="1">
      <c r="A451" s="12" t="n">
        <f>WEEKNUM(B451,2)</f>
        <v>42</v>
      </c>
      <c r="B451" s="55" t="n">
        <v>46307</v>
      </c>
      <c r="C451" s="38" t="n">
        <v>6706444</v>
      </c>
      <c r="D451" s="63" t="s">
        <v>74</v>
      </c>
      <c r="E451" s="38" t="s">
        <v>75</v>
      </c>
      <c r="F451" s="57" t="s">
        <v>12</v>
      </c>
      <c r="G451" s="60" t="n">
        <v>4</v>
      </c>
      <c r="H451" s="57" t="n">
        <v>1.385</v>
      </c>
      <c r="I451" s="57" t="n">
        <v>5.5411</v>
      </c>
      <c r="J451" s="13"/>
    </row>
    <row r="452" ht="22.5" customHeight="1">
      <c r="A452" s="12" t="n">
        <f>WEEKNUM(B452,2)</f>
        <v>42</v>
      </c>
      <c r="B452" s="55" t="n">
        <v>46307</v>
      </c>
      <c r="C452" s="38" t="n">
        <v>5963354</v>
      </c>
      <c r="D452" s="64" t="s">
        <v>74</v>
      </c>
      <c r="E452" s="38" t="s">
        <v>75</v>
      </c>
      <c r="F452" s="45" t="s">
        <v>15</v>
      </c>
      <c r="G452" s="88" t="n">
        <v>200</v>
      </c>
      <c r="H452" s="62" t="n">
        <v>0.539</v>
      </c>
      <c r="I452" s="62" t="n">
        <v>107.871</v>
      </c>
      <c r="J452" s="57"/>
    </row>
    <row r="453" ht="22.5" customHeight="1">
      <c r="A453" s="12" t="n">
        <f>WEEKNUM(B453,2)</f>
        <v>42</v>
      </c>
      <c r="B453" s="55" t="n">
        <v>46307</v>
      </c>
      <c r="C453" s="38" t="n">
        <v>9686529</v>
      </c>
      <c r="D453" s="63" t="s">
        <v>74</v>
      </c>
      <c r="E453" s="58" t="s">
        <v>76</v>
      </c>
      <c r="F453" s="12" t="s">
        <v>15</v>
      </c>
      <c r="G453" s="60" t="n">
        <v>45</v>
      </c>
      <c r="H453" s="57" t="n">
        <v>0.5</v>
      </c>
      <c r="I453" s="57" t="n">
        <v>22.5</v>
      </c>
      <c r="J453" s="12"/>
    </row>
    <row r="454" ht="22.5" customHeight="1">
      <c r="A454" s="12" t="n">
        <f>WEEKNUM(B454,2)</f>
        <v>42</v>
      </c>
      <c r="B454" s="55" t="n">
        <v>46307</v>
      </c>
      <c r="C454" s="38" t="n">
        <v>5963400</v>
      </c>
      <c r="D454" s="63" t="s">
        <v>74</v>
      </c>
      <c r="E454" s="58" t="s">
        <v>77</v>
      </c>
      <c r="F454" s="12" t="s">
        <v>15</v>
      </c>
      <c r="G454" s="60" t="n">
        <v>45</v>
      </c>
      <c r="H454" s="57" t="n">
        <v>0.2</v>
      </c>
      <c r="I454" s="57" t="n">
        <v>9</v>
      </c>
      <c r="J454" s="12"/>
    </row>
    <row r="455" ht="22.5" customHeight="1">
      <c r="A455" s="30" t="n">
        <f>WEEKNUM(B455,2)</f>
        <v>42</v>
      </c>
      <c r="B455" s="55" t="n">
        <v>46307</v>
      </c>
      <c r="C455" s="66" t="n">
        <v>10080665</v>
      </c>
      <c r="D455" s="68" t="s">
        <v>74</v>
      </c>
      <c r="E455" s="58" t="s">
        <v>78</v>
      </c>
      <c r="F455" s="12" t="s">
        <v>15</v>
      </c>
      <c r="G455" s="60" t="n">
        <v>6</v>
      </c>
      <c r="H455" s="57" t="n">
        <v>0.38</v>
      </c>
      <c r="I455" s="57" t="n">
        <v>2.28</v>
      </c>
      <c r="J455" s="12"/>
    </row>
    <row r="456" ht="22.5" customHeight="1">
      <c r="A456" s="12" t="n">
        <f>WEEKNUM(B456,2)</f>
        <v>42</v>
      </c>
      <c r="B456" s="55" t="n">
        <v>46307</v>
      </c>
      <c r="C456" s="12" t="n">
        <v>91520433</v>
      </c>
      <c r="D456" s="63" t="s">
        <v>66</v>
      </c>
      <c r="E456" s="58" t="s">
        <v>14</v>
      </c>
      <c r="F456" s="12" t="s">
        <v>15</v>
      </c>
      <c r="G456" s="60" t="n">
        <v>5</v>
      </c>
      <c r="H456" s="57" t="n">
        <v>0.16</v>
      </c>
      <c r="I456" s="57" t="n">
        <v>0.8</v>
      </c>
      <c r="J456" s="12"/>
    </row>
    <row r="457" ht="22.5" customHeight="1">
      <c r="A457" s="12" t="n">
        <f>WEEKNUM(B457,2)</f>
        <v>42</v>
      </c>
      <c r="B457" s="55" t="n">
        <v>46307</v>
      </c>
      <c r="C457" s="38" t="n">
        <v>11078827</v>
      </c>
      <c r="D457" s="63" t="s">
        <v>74</v>
      </c>
      <c r="E457" s="58" t="s">
        <v>77</v>
      </c>
      <c r="F457" s="12" t="s">
        <v>15</v>
      </c>
      <c r="G457" s="60" t="n">
        <v>1</v>
      </c>
      <c r="H457" s="57" t="n">
        <v>0.3</v>
      </c>
      <c r="I457" s="57" t="n">
        <v>0.3</v>
      </c>
      <c r="J457" s="12"/>
    </row>
    <row r="458" ht="22.5" customHeight="1">
      <c r="A458" s="12" t="n">
        <f>WEEKNUM(B458,2)</f>
        <v>42</v>
      </c>
      <c r="B458" s="55" t="n">
        <v>46307</v>
      </c>
      <c r="C458" s="38" t="n">
        <v>11078981</v>
      </c>
      <c r="D458" s="63" t="s">
        <v>74</v>
      </c>
      <c r="E458" s="38" t="s">
        <v>75</v>
      </c>
      <c r="F458" s="12" t="s">
        <v>15</v>
      </c>
      <c r="G458" s="60" t="n">
        <v>0</v>
      </c>
      <c r="H458" s="57" t="n">
        <v>0</v>
      </c>
      <c r="I458" s="57" t="n">
        <v>0</v>
      </c>
      <c r="J458" s="12"/>
    </row>
    <row r="459" ht="22.5" customHeight="1">
      <c r="A459" s="12" t="n">
        <f>WEEKNUM(B459,2)</f>
        <v>42</v>
      </c>
      <c r="B459" s="55" t="n">
        <v>46307</v>
      </c>
      <c r="C459" s="38" t="n">
        <v>11080833</v>
      </c>
      <c r="D459" s="63" t="s">
        <v>74</v>
      </c>
      <c r="E459" s="58" t="s">
        <v>76</v>
      </c>
      <c r="F459" s="12" t="s">
        <v>15</v>
      </c>
      <c r="G459" s="60" t="n">
        <v>0</v>
      </c>
      <c r="H459" s="57" t="n">
        <v>0</v>
      </c>
      <c r="I459" s="57" t="n">
        <v>0</v>
      </c>
      <c r="J459" s="12"/>
    </row>
    <row r="460" ht="22.5" customHeight="1">
      <c r="A460" s="12" t="n">
        <f>WEEKNUM(B460,2)</f>
        <v>42</v>
      </c>
      <c r="B460" s="55" t="n">
        <v>46307</v>
      </c>
      <c r="C460" s="38" t="n">
        <v>11081056</v>
      </c>
      <c r="D460" s="63" t="s">
        <v>74</v>
      </c>
      <c r="E460" s="58" t="s">
        <v>78</v>
      </c>
      <c r="F460" s="12" t="s">
        <v>15</v>
      </c>
      <c r="G460" s="60" t="n">
        <v>0</v>
      </c>
      <c r="H460" s="57" t="n">
        <v>0</v>
      </c>
      <c r="I460" s="57" t="n">
        <v>0</v>
      </c>
      <c r="J460" s="12"/>
    </row>
    <row r="461" ht="22.5" customHeight="1">
      <c r="A461" s="12" t="n">
        <f>WEEKNUM(B461,2)</f>
        <v>42</v>
      </c>
      <c r="B461" s="55" t="n">
        <v>46307</v>
      </c>
      <c r="C461" s="38" t="n">
        <v>11078963</v>
      </c>
      <c r="D461" s="63" t="s">
        <v>80</v>
      </c>
      <c r="E461" s="58" t="s">
        <v>14</v>
      </c>
      <c r="F461" s="12" t="s">
        <v>15</v>
      </c>
      <c r="G461" s="60" t="n">
        <v>73</v>
      </c>
      <c r="H461" s="57" t="n">
        <v>0.4</v>
      </c>
      <c r="I461" s="57" t="n">
        <v>29.2</v>
      </c>
      <c r="J461" s="12"/>
    </row>
    <row r="462" ht="22.5" customHeight="1">
      <c r="A462" s="12" t="n">
        <f>WEEKNUM(B462,2)</f>
        <v>42</v>
      </c>
      <c r="B462" s="55" t="n">
        <v>46307</v>
      </c>
      <c r="C462" s="38" t="n">
        <v>91538300</v>
      </c>
      <c r="D462" s="63" t="s">
        <v>66</v>
      </c>
      <c r="E462" s="58" t="s">
        <v>37</v>
      </c>
      <c r="F462" s="12" t="s">
        <v>15</v>
      </c>
      <c r="G462" s="60" t="n">
        <v>2</v>
      </c>
      <c r="H462" s="57" t="n">
        <v>0.14</v>
      </c>
      <c r="I462" s="57" t="n">
        <v>0.28</v>
      </c>
      <c r="J462" s="12"/>
    </row>
    <row r="463" ht="22.5" customHeight="1">
      <c r="A463" s="12" t="n">
        <f>WEEKNUM(B463,2)</f>
        <v>42</v>
      </c>
      <c r="B463" s="55" t="n">
        <v>46307</v>
      </c>
      <c r="C463" s="38" t="n">
        <v>91538301</v>
      </c>
      <c r="D463" s="63" t="s">
        <v>66</v>
      </c>
      <c r="E463" s="58" t="s">
        <v>14</v>
      </c>
      <c r="F463" s="12" t="s">
        <v>15</v>
      </c>
      <c r="G463" s="60" t="n">
        <v>0</v>
      </c>
      <c r="H463" s="57" t="n">
        <v>0</v>
      </c>
      <c r="I463" s="57" t="n">
        <v>0</v>
      </c>
      <c r="J463" s="12"/>
    </row>
    <row r="464" ht="22.5" customHeight="1">
      <c r="A464" s="12" t="n">
        <f>WEEKNUM(B464,2)</f>
        <v>42</v>
      </c>
      <c r="B464" s="55" t="n">
        <v>46307</v>
      </c>
      <c r="C464" s="66" t="n">
        <v>91538306</v>
      </c>
      <c r="D464" s="68" t="s">
        <v>66</v>
      </c>
      <c r="E464" s="58" t="s">
        <v>67</v>
      </c>
      <c r="F464" s="12" t="s">
        <v>15</v>
      </c>
      <c r="G464" s="60" t="n">
        <v>2</v>
      </c>
      <c r="H464" s="57" t="n">
        <v>0.18</v>
      </c>
      <c r="I464" s="57" t="n">
        <v>0.36</v>
      </c>
      <c r="J464" s="12"/>
    </row>
    <row r="465" ht="22.5" customHeight="1">
      <c r="A465" s="12" t="n">
        <f>WEEKNUM(B465,2)</f>
        <v>42</v>
      </c>
      <c r="B465" s="55" t="n">
        <v>46307</v>
      </c>
      <c r="C465" s="12" t="n">
        <v>91538307</v>
      </c>
      <c r="D465" s="63" t="s">
        <v>66</v>
      </c>
      <c r="E465" s="38" t="s">
        <v>17</v>
      </c>
      <c r="F465" s="12" t="s">
        <v>15</v>
      </c>
      <c r="G465" s="60" t="n">
        <v>0</v>
      </c>
      <c r="H465" s="57" t="n">
        <v>0</v>
      </c>
      <c r="I465" s="57" t="n">
        <v>0</v>
      </c>
      <c r="J465" s="12"/>
    </row>
    <row r="466" ht="22.5" customHeight="1">
      <c r="A466" s="12" t="n">
        <f>WEEKNUM(B466,2)</f>
        <v>42</v>
      </c>
      <c r="B466" s="55" t="n">
        <v>46307</v>
      </c>
      <c r="C466" s="12" t="n">
        <v>91538308</v>
      </c>
      <c r="D466" s="63" t="s">
        <v>66</v>
      </c>
      <c r="E466" s="38" t="s">
        <v>11</v>
      </c>
      <c r="F466" s="12" t="s">
        <v>15</v>
      </c>
      <c r="G466" s="60" t="n">
        <v>0</v>
      </c>
      <c r="H466" s="57" t="n">
        <v>0</v>
      </c>
      <c r="I466" s="57" t="n">
        <v>0</v>
      </c>
      <c r="J466" s="12"/>
    </row>
    <row r="467" ht="22.5" customHeight="1">
      <c r="A467" s="12" t="n">
        <f>WEEKNUM(B467,2)</f>
        <v>42</v>
      </c>
      <c r="B467" s="55" t="n">
        <v>46307</v>
      </c>
      <c r="C467" s="38" t="n">
        <v>91538309</v>
      </c>
      <c r="D467" s="63" t="s">
        <v>66</v>
      </c>
      <c r="E467" s="58" t="s">
        <v>43</v>
      </c>
      <c r="F467" s="12" t="s">
        <v>15</v>
      </c>
      <c r="G467" s="60" t="n">
        <v>0</v>
      </c>
      <c r="H467" s="57" t="n">
        <v>0</v>
      </c>
      <c r="I467" s="57" t="n">
        <v>0</v>
      </c>
      <c r="J467" s="12"/>
    </row>
    <row r="468" ht="22.5" customHeight="1">
      <c r="A468" s="12" t="n">
        <f>WEEKNUM(B468,2)</f>
        <v>42</v>
      </c>
      <c r="B468" s="55" t="n">
        <v>46307</v>
      </c>
      <c r="C468" s="38" t="n">
        <v>11511535</v>
      </c>
      <c r="D468" s="63" t="s">
        <v>80</v>
      </c>
      <c r="E468" s="58" t="s">
        <v>14</v>
      </c>
      <c r="F468" s="57" t="s">
        <v>26</v>
      </c>
      <c r="G468" s="60" t="n">
        <v>241</v>
      </c>
      <c r="H468" s="57" t="n">
        <v>0.934813278008299</v>
      </c>
      <c r="I468" s="57" t="n">
        <v>225.29</v>
      </c>
      <c r="J468" s="12"/>
    </row>
    <row r="469" ht="22.5" customHeight="1">
      <c r="A469" s="12" t="n">
        <f>WEEKNUM(B469,2)</f>
        <v>42</v>
      </c>
      <c r="B469" s="55" t="n">
        <v>46307</v>
      </c>
      <c r="C469" s="38" t="n">
        <v>11792342</v>
      </c>
      <c r="D469" s="63" t="s">
        <v>81</v>
      </c>
      <c r="E469" s="58" t="s">
        <v>40</v>
      </c>
      <c r="F469" s="12" t="s">
        <v>15</v>
      </c>
      <c r="G469" s="60" t="n">
        <v>0</v>
      </c>
      <c r="H469" s="57" t="n">
        <v>0</v>
      </c>
      <c r="I469" s="57" t="n">
        <v>0</v>
      </c>
      <c r="J469" s="12"/>
    </row>
    <row r="470" ht="22.5" customHeight="1">
      <c r="A470" s="12" t="n">
        <f>WEEKNUM(B470,2)</f>
        <v>42</v>
      </c>
      <c r="B470" s="55" t="n">
        <v>46307</v>
      </c>
      <c r="C470" s="38" t="n">
        <v>5365722</v>
      </c>
      <c r="D470" s="63" t="s">
        <v>55</v>
      </c>
      <c r="E470" s="58" t="s">
        <v>54</v>
      </c>
      <c r="F470" s="57" t="s">
        <v>12</v>
      </c>
      <c r="G470" s="60" t="n">
        <v>16</v>
      </c>
      <c r="H470" s="57" t="n">
        <v>0.29</v>
      </c>
      <c r="I470" s="57" t="n">
        <v>4.634</v>
      </c>
      <c r="J470" s="12"/>
    </row>
    <row r="471" ht="22.5" customHeight="1">
      <c r="A471" s="12" t="n">
        <f>WEEKNUM(B471,2)</f>
        <v>42</v>
      </c>
      <c r="B471" s="55" t="n">
        <v>46307</v>
      </c>
      <c r="C471" s="38" t="n">
        <v>11924654</v>
      </c>
      <c r="D471" s="63" t="s">
        <v>55</v>
      </c>
      <c r="E471" s="58" t="s">
        <v>54</v>
      </c>
      <c r="F471" s="57" t="s">
        <v>12</v>
      </c>
      <c r="G471" s="60" t="n">
        <v>0</v>
      </c>
      <c r="H471" s="57" t="n">
        <v>0</v>
      </c>
      <c r="I471" s="57" t="n">
        <v>0.0907</v>
      </c>
      <c r="J471" s="12"/>
    </row>
    <row r="472" ht="22.5" customHeight="1">
      <c r="A472" s="12" t="n">
        <f>WEEKNUM(B472,2)</f>
        <v>42</v>
      </c>
      <c r="B472" s="55" t="n">
        <v>46307</v>
      </c>
      <c r="C472" s="38" t="n">
        <v>12072287</v>
      </c>
      <c r="D472" s="63" t="s">
        <v>80</v>
      </c>
      <c r="E472" s="58" t="s">
        <v>14</v>
      </c>
      <c r="F472" s="12" t="s">
        <v>15</v>
      </c>
      <c r="G472" s="60" t="n">
        <v>183</v>
      </c>
      <c r="H472" s="57" t="n">
        <v>0.759</v>
      </c>
      <c r="I472" s="57" t="n">
        <v>138.962</v>
      </c>
      <c r="J472" s="12"/>
    </row>
    <row r="473" ht="22.5" customHeight="1">
      <c r="A473" s="12" t="n">
        <f>WEEKNUM(B473,2)</f>
        <v>42</v>
      </c>
      <c r="B473" s="55" t="n">
        <v>46307</v>
      </c>
      <c r="C473" s="38" t="n">
        <v>6529449</v>
      </c>
      <c r="D473" s="63" t="s">
        <v>80</v>
      </c>
      <c r="E473" s="58" t="s">
        <v>14</v>
      </c>
      <c r="F473" s="57" t="s">
        <v>12</v>
      </c>
      <c r="G473" s="60" t="n">
        <v>133</v>
      </c>
      <c r="H473" s="57" t="n">
        <v>0.42</v>
      </c>
      <c r="I473" s="57" t="n">
        <v>55.8431</v>
      </c>
      <c r="J473" s="12"/>
    </row>
    <row r="474" ht="22.5" customHeight="1">
      <c r="A474" s="12" t="n">
        <f>WEEKNUM(B474,2)</f>
        <v>42</v>
      </c>
      <c r="B474" s="55" t="n">
        <v>46307</v>
      </c>
      <c r="C474" s="38" t="n">
        <v>5623760</v>
      </c>
      <c r="D474" s="63" t="s">
        <v>86</v>
      </c>
      <c r="E474" s="58" t="s">
        <v>14</v>
      </c>
      <c r="F474" s="12" t="s">
        <v>15</v>
      </c>
      <c r="G474" s="60" t="n">
        <v>0</v>
      </c>
      <c r="H474" s="57" t="n">
        <v>0</v>
      </c>
      <c r="I474" s="57" t="n">
        <v>0</v>
      </c>
      <c r="J474" s="12"/>
    </row>
    <row r="475" ht="22.5" customHeight="1">
      <c r="A475" s="12" t="n">
        <f>WEEKNUM(B475,2)</f>
        <v>42</v>
      </c>
      <c r="B475" s="55" t="n">
        <v>46307</v>
      </c>
      <c r="C475" s="38" t="n">
        <v>91573327</v>
      </c>
      <c r="D475" s="63" t="s">
        <v>87</v>
      </c>
      <c r="E475" s="58" t="s">
        <v>14</v>
      </c>
      <c r="F475" s="12" t="s">
        <v>15</v>
      </c>
      <c r="G475" s="60" t="n">
        <v>0</v>
      </c>
      <c r="H475" s="57" t="n">
        <v>0</v>
      </c>
      <c r="I475" s="57" t="n">
        <v>0</v>
      </c>
      <c r="J475" s="12"/>
    </row>
    <row r="476" ht="22.5" customHeight="1">
      <c r="A476" s="12" t="n">
        <f>WEEKNUM(B476,2)</f>
        <v>42</v>
      </c>
      <c r="B476" s="55" t="n">
        <v>46307</v>
      </c>
      <c r="C476" s="38" t="n">
        <v>13085659</v>
      </c>
      <c r="D476" s="63" t="s">
        <v>88</v>
      </c>
      <c r="E476" s="58" t="s">
        <v>14</v>
      </c>
      <c r="F476" s="12" t="s">
        <v>15</v>
      </c>
      <c r="G476" s="60" t="n">
        <v>0</v>
      </c>
      <c r="H476" s="57" t="n">
        <v>0</v>
      </c>
      <c r="I476" s="57" t="n">
        <v>0</v>
      </c>
      <c r="J476" s="12"/>
    </row>
    <row r="477" ht="22.5" customHeight="1">
      <c r="A477" s="12" t="n">
        <f>WEEKNUM(B477,2)</f>
        <v>42</v>
      </c>
      <c r="B477" s="55" t="n">
        <v>46307</v>
      </c>
      <c r="C477" s="38" t="n">
        <v>12829886</v>
      </c>
      <c r="D477" s="63" t="s">
        <v>74</v>
      </c>
      <c r="E477" s="58" t="s">
        <v>75</v>
      </c>
      <c r="F477" s="12" t="s">
        <v>34</v>
      </c>
      <c r="G477" s="60" t="n">
        <v>2</v>
      </c>
      <c r="H477" s="57" t="n">
        <v>17.645</v>
      </c>
      <c r="I477" s="57" t="n">
        <v>35.29</v>
      </c>
      <c r="J477" s="12"/>
    </row>
    <row r="478" ht="22.5" customHeight="1">
      <c r="A478" s="12" t="n">
        <f>WEEKNUM(B478,2)</f>
        <v>42</v>
      </c>
      <c r="B478" s="55" t="n">
        <v>46307</v>
      </c>
      <c r="C478" s="38" t="n">
        <v>13149387</v>
      </c>
      <c r="D478" s="63" t="s">
        <v>80</v>
      </c>
      <c r="E478" s="58" t="s">
        <v>14</v>
      </c>
      <c r="F478" s="57" t="s">
        <v>12</v>
      </c>
      <c r="G478" s="60" t="n">
        <v>181</v>
      </c>
      <c r="H478" s="57" t="n">
        <v>0.209</v>
      </c>
      <c r="I478" s="57" t="n">
        <v>37.8986</v>
      </c>
      <c r="J478" s="12"/>
    </row>
    <row r="479" ht="22.5" customHeight="1">
      <c r="A479" s="12" t="n">
        <f>WEEKNUM(B479,2)</f>
        <v>42</v>
      </c>
      <c r="B479" s="55" t="n">
        <v>46307</v>
      </c>
      <c r="C479" s="38" t="n">
        <v>12893899</v>
      </c>
      <c r="D479" s="63" t="s">
        <v>73</v>
      </c>
      <c r="E479" s="58" t="s">
        <v>40</v>
      </c>
      <c r="F479" s="12" t="s">
        <v>34</v>
      </c>
      <c r="G479" s="60" t="n">
        <v>0</v>
      </c>
      <c r="H479" s="57" t="n">
        <v>0</v>
      </c>
      <c r="I479" s="57" t="n">
        <v>0.03</v>
      </c>
      <c r="J479" s="12"/>
    </row>
    <row r="480" ht="22.5" customHeight="1">
      <c r="A480" s="12" t="n">
        <f>WEEKNUM(B480,2)</f>
        <v>42</v>
      </c>
      <c r="B480" s="55" t="n">
        <v>46307</v>
      </c>
      <c r="C480" s="38" t="n">
        <v>13219587</v>
      </c>
      <c r="D480" s="63" t="s">
        <v>74</v>
      </c>
      <c r="E480" s="58" t="s">
        <v>77</v>
      </c>
      <c r="F480" s="12" t="s">
        <v>34</v>
      </c>
      <c r="G480" s="56" t="n">
        <v>0</v>
      </c>
      <c r="H480" s="57" t="n">
        <v>0</v>
      </c>
      <c r="I480" s="57" t="n">
        <v>0</v>
      </c>
      <c r="J480" s="12"/>
    </row>
    <row r="481" ht="22.5" customHeight="1">
      <c r="A481" s="12"/>
      <c r="B481" s="55"/>
      <c r="C481" s="38"/>
      <c r="D481" s="63"/>
      <c r="E481" s="58"/>
      <c r="F481" s="57"/>
      <c r="G481" s="56"/>
      <c r="H481" s="57"/>
      <c r="I481" s="57"/>
      <c r="J481" s="12"/>
    </row>
    <row r="482" ht="22.5" customHeight="1">
      <c r="A482" s="12" t="n">
        <f>WEEKNUM(B482,2)</f>
        <v>41</v>
      </c>
      <c r="B482" s="55" t="n">
        <v>46306</v>
      </c>
      <c r="C482" s="38" t="n">
        <v>10813123</v>
      </c>
      <c r="D482" s="63" t="s">
        <v>10</v>
      </c>
      <c r="E482" s="58" t="s">
        <v>11</v>
      </c>
      <c r="F482" s="57" t="s">
        <v>12</v>
      </c>
      <c r="G482" s="56" t="n">
        <v>46</v>
      </c>
      <c r="H482" s="57" t="n">
        <v>0.4434</v>
      </c>
      <c r="I482" s="57" t="n">
        <v>20.3955</v>
      </c>
      <c r="J482" s="12"/>
    </row>
    <row r="483" ht="22.5" customHeight="1">
      <c r="A483" s="12" t="n">
        <f>WEEKNUM(B483,2)</f>
        <v>41</v>
      </c>
      <c r="B483" s="55" t="n">
        <v>46306</v>
      </c>
      <c r="C483" s="38" t="n">
        <v>1745925</v>
      </c>
      <c r="D483" s="63" t="s">
        <v>13</v>
      </c>
      <c r="E483" s="58" t="s">
        <v>14</v>
      </c>
      <c r="F483" s="54" t="s">
        <v>15</v>
      </c>
      <c r="G483" s="61" t="n">
        <v>400</v>
      </c>
      <c r="H483" s="62" t="n">
        <v>0.15</v>
      </c>
      <c r="I483" s="62" t="n">
        <v>60</v>
      </c>
      <c r="J483" s="46"/>
    </row>
    <row r="484" ht="22.5" customHeight="1">
      <c r="A484" s="12" t="n">
        <f>WEEKNUM(B484,2)</f>
        <v>41</v>
      </c>
      <c r="B484" s="55" t="n">
        <v>46306</v>
      </c>
      <c r="C484" s="38" t="n">
        <v>6951600</v>
      </c>
      <c r="D484" s="63" t="s">
        <v>16</v>
      </c>
      <c r="E484" s="58" t="s">
        <v>17</v>
      </c>
      <c r="F484" s="58" t="s">
        <v>15</v>
      </c>
      <c r="G484" s="56" t="n">
        <v>58</v>
      </c>
      <c r="H484" s="57" t="n">
        <v>0.23</v>
      </c>
      <c r="I484" s="57" t="n">
        <v>4.14</v>
      </c>
      <c r="J484" s="13"/>
    </row>
    <row r="485" ht="22.5" customHeight="1">
      <c r="A485" s="12" t="n">
        <f>WEEKNUM(B485,2)</f>
        <v>41</v>
      </c>
      <c r="B485" s="55" t="n">
        <v>46306</v>
      </c>
      <c r="C485" s="38" t="n">
        <v>6951594</v>
      </c>
      <c r="D485" s="63" t="s">
        <v>16</v>
      </c>
      <c r="E485" s="58" t="s">
        <v>18</v>
      </c>
      <c r="F485" s="58" t="s">
        <v>15</v>
      </c>
      <c r="G485" s="56" t="n">
        <v>219</v>
      </c>
      <c r="H485" s="57" t="n">
        <v>0.705</v>
      </c>
      <c r="I485" s="57" t="n">
        <v>154.49</v>
      </c>
      <c r="J485" s="13"/>
    </row>
    <row r="486" ht="22.5" customHeight="1">
      <c r="A486" s="12" t="n">
        <f>WEEKNUM(B486,2)</f>
        <v>41</v>
      </c>
      <c r="B486" s="55" t="n">
        <v>46306</v>
      </c>
      <c r="C486" s="38" t="n">
        <v>2732727</v>
      </c>
      <c r="D486" s="63" t="s">
        <v>10</v>
      </c>
      <c r="E486" s="58" t="s">
        <v>19</v>
      </c>
      <c r="F486" s="58" t="s">
        <v>15</v>
      </c>
      <c r="G486" s="56" t="n">
        <v>614</v>
      </c>
      <c r="H486" s="57" t="n">
        <v>0.249</v>
      </c>
      <c r="I486" s="57" t="n">
        <v>153.15</v>
      </c>
      <c r="J486" s="13"/>
    </row>
    <row r="487" ht="22.5" customHeight="1">
      <c r="A487" s="12" t="n">
        <f>WEEKNUM(B487,2)</f>
        <v>41</v>
      </c>
      <c r="B487" s="55" t="n">
        <v>46306</v>
      </c>
      <c r="C487" s="38" t="n">
        <v>5619156</v>
      </c>
      <c r="D487" s="63" t="s">
        <v>10</v>
      </c>
      <c r="E487" s="58" t="s">
        <v>19</v>
      </c>
      <c r="F487" s="58" t="s">
        <v>12</v>
      </c>
      <c r="G487" s="56" t="n">
        <v>39</v>
      </c>
      <c r="H487" s="57" t="n">
        <v>0.4008</v>
      </c>
      <c r="I487" s="57" t="n">
        <v>15.6306</v>
      </c>
      <c r="J487" s="13"/>
    </row>
    <row r="488" ht="22.5" customHeight="1">
      <c r="A488" s="12" t="n">
        <f>WEEKNUM(B488,2)</f>
        <v>41</v>
      </c>
      <c r="B488" s="55" t="n">
        <v>46306</v>
      </c>
      <c r="C488" s="38" t="n">
        <v>6425889</v>
      </c>
      <c r="D488" s="63" t="s">
        <v>10</v>
      </c>
      <c r="E488" s="58" t="s">
        <v>20</v>
      </c>
      <c r="F488" s="58" t="s">
        <v>15</v>
      </c>
      <c r="G488" s="56" t="n">
        <v>247</v>
      </c>
      <c r="H488" s="57" t="n">
        <v>0.251</v>
      </c>
      <c r="I488" s="57" t="n">
        <v>61.9</v>
      </c>
      <c r="J488" s="13"/>
    </row>
    <row r="489" ht="22.5" customHeight="1">
      <c r="A489" s="12" t="n">
        <f>WEEKNUM(B489,2)</f>
        <v>41</v>
      </c>
      <c r="B489" s="55" t="n">
        <v>46306</v>
      </c>
      <c r="C489" s="38" t="n">
        <v>6439005</v>
      </c>
      <c r="D489" s="63" t="s">
        <v>10</v>
      </c>
      <c r="E489" s="58" t="s">
        <v>20</v>
      </c>
      <c r="F489" s="58" t="s">
        <v>21</v>
      </c>
      <c r="G489" s="56" t="n">
        <v>47</v>
      </c>
      <c r="H489" s="57" t="n">
        <v>0.3</v>
      </c>
      <c r="I489" s="57" t="n">
        <v>14.1</v>
      </c>
      <c r="J489" s="13"/>
    </row>
    <row r="490" ht="22.5" customHeight="1">
      <c r="A490" s="12" t="n">
        <f>WEEKNUM(B490,2)</f>
        <v>41</v>
      </c>
      <c r="B490" s="55" t="n">
        <v>46306</v>
      </c>
      <c r="C490" s="38" t="n">
        <v>7203110</v>
      </c>
      <c r="D490" s="63" t="s">
        <v>22</v>
      </c>
      <c r="E490" s="58" t="s">
        <v>23</v>
      </c>
      <c r="F490" s="58" t="s">
        <v>15</v>
      </c>
      <c r="G490" s="56" t="n">
        <v>8</v>
      </c>
      <c r="H490" s="57" t="n">
        <v>0.2</v>
      </c>
      <c r="I490" s="57" t="n">
        <v>1.6</v>
      </c>
      <c r="J490" s="13"/>
    </row>
    <row r="491" ht="22.5" customHeight="1">
      <c r="A491" s="12" t="n">
        <f>WEEKNUM(B491,2)</f>
        <v>41</v>
      </c>
      <c r="B491" s="55" t="n">
        <v>46306</v>
      </c>
      <c r="C491" s="38" t="n">
        <v>7202934</v>
      </c>
      <c r="D491" s="63" t="s">
        <v>22</v>
      </c>
      <c r="E491" s="58" t="s">
        <v>24</v>
      </c>
      <c r="F491" s="58" t="s">
        <v>15</v>
      </c>
      <c r="G491" s="56" t="n">
        <v>71</v>
      </c>
      <c r="H491" s="57" t="n">
        <v>0.35</v>
      </c>
      <c r="I491" s="57" t="n">
        <v>24.85</v>
      </c>
      <c r="J491" s="13"/>
    </row>
    <row r="492" ht="22.5" customHeight="1">
      <c r="A492" s="12" t="n">
        <f>WEEKNUM(B492,2)</f>
        <v>41</v>
      </c>
      <c r="B492" s="55" t="n">
        <v>46306</v>
      </c>
      <c r="C492" s="38" t="n">
        <v>5847496</v>
      </c>
      <c r="D492" s="63" t="s">
        <v>10</v>
      </c>
      <c r="E492" s="58" t="s">
        <v>25</v>
      </c>
      <c r="F492" s="58" t="s">
        <v>12</v>
      </c>
      <c r="G492" s="56" t="n">
        <v>1</v>
      </c>
      <c r="H492" s="57" t="n">
        <v>1.4383</v>
      </c>
      <c r="I492" s="57" t="n">
        <v>1.4383</v>
      </c>
      <c r="J492" s="13"/>
    </row>
    <row r="493" ht="22.5" customHeight="1">
      <c r="A493" s="12" t="n">
        <f>WEEKNUM(B493,2)</f>
        <v>41</v>
      </c>
      <c r="B493" s="55" t="n">
        <v>46306</v>
      </c>
      <c r="C493" s="38" t="n">
        <v>7572369</v>
      </c>
      <c r="D493" s="63" t="s">
        <v>10</v>
      </c>
      <c r="E493" s="58" t="s">
        <v>25</v>
      </c>
      <c r="F493" s="58" t="s">
        <v>15</v>
      </c>
      <c r="G493" s="56" t="n">
        <v>124</v>
      </c>
      <c r="H493" s="57" t="n">
        <v>0.304</v>
      </c>
      <c r="I493" s="57" t="n">
        <v>37.65</v>
      </c>
      <c r="J493" s="13"/>
    </row>
    <row r="494" ht="22.5" customHeight="1">
      <c r="A494" s="12" t="n">
        <f>WEEKNUM(B494,2)</f>
        <v>41</v>
      </c>
      <c r="B494" s="55" t="n">
        <v>46306</v>
      </c>
      <c r="C494" s="38" t="n">
        <v>8460883</v>
      </c>
      <c r="D494" s="63" t="s">
        <v>16</v>
      </c>
      <c r="E494" s="58" t="s">
        <v>11</v>
      </c>
      <c r="F494" s="58" t="s">
        <v>15</v>
      </c>
      <c r="G494" s="56" t="n">
        <v>804</v>
      </c>
      <c r="H494" s="57" t="n">
        <v>0.14</v>
      </c>
      <c r="I494" s="57" t="n">
        <v>112.84</v>
      </c>
      <c r="J494" s="13"/>
    </row>
    <row r="495" ht="22.5" customHeight="1">
      <c r="A495" s="12" t="n">
        <f>WEEKNUM(B495,2)</f>
        <v>41</v>
      </c>
      <c r="B495" s="55" t="n">
        <v>46306</v>
      </c>
      <c r="C495" s="38" t="n">
        <v>8531973</v>
      </c>
      <c r="D495" s="63" t="s">
        <v>16</v>
      </c>
      <c r="E495" s="58" t="s">
        <v>18</v>
      </c>
      <c r="F495" s="38" t="s">
        <v>26</v>
      </c>
      <c r="G495" s="56" t="n">
        <v>43</v>
      </c>
      <c r="H495" s="57" t="n">
        <v>0.64</v>
      </c>
      <c r="I495" s="57" t="n">
        <v>27.49</v>
      </c>
      <c r="J495" s="13"/>
    </row>
    <row r="496" ht="22.5" customHeight="1">
      <c r="A496" s="12" t="n">
        <f>WEEKNUM(B496,2)</f>
        <v>41</v>
      </c>
      <c r="B496" s="55" t="n">
        <v>46306</v>
      </c>
      <c r="C496" s="38" t="n">
        <v>8156506</v>
      </c>
      <c r="D496" s="63" t="s">
        <v>82</v>
      </c>
      <c r="E496" s="58" t="s">
        <v>14</v>
      </c>
      <c r="F496" s="58" t="s">
        <v>15</v>
      </c>
      <c r="G496" s="56" t="n">
        <v>1000</v>
      </c>
      <c r="H496" s="57" t="n">
        <v>0.134</v>
      </c>
      <c r="I496" s="57" t="n">
        <v>133.985</v>
      </c>
      <c r="J496" s="13"/>
    </row>
    <row r="497" ht="22.5" customHeight="1">
      <c r="A497" s="12" t="n">
        <f>WEEKNUM(B497,2)</f>
        <v>41</v>
      </c>
      <c r="B497" s="55" t="n">
        <v>46306</v>
      </c>
      <c r="C497" s="38" t="n">
        <v>8819666</v>
      </c>
      <c r="D497" s="63" t="s">
        <v>82</v>
      </c>
      <c r="E497" s="58" t="s">
        <v>14</v>
      </c>
      <c r="F497" s="58" t="s">
        <v>12</v>
      </c>
      <c r="G497" s="56" t="n">
        <v>166</v>
      </c>
      <c r="H497" s="57" t="n">
        <v>0.121</v>
      </c>
      <c r="I497" s="57" t="n">
        <v>20.1513</v>
      </c>
      <c r="J497" s="13"/>
    </row>
    <row r="498" ht="22.5" customHeight="1">
      <c r="A498" s="12" t="n">
        <f>WEEKNUM(B498,2)</f>
        <v>41</v>
      </c>
      <c r="B498" s="55" t="n">
        <v>46306</v>
      </c>
      <c r="C498" s="38" t="n">
        <v>7872826</v>
      </c>
      <c r="D498" s="63" t="s">
        <v>27</v>
      </c>
      <c r="E498" s="58" t="s">
        <v>14</v>
      </c>
      <c r="F498" s="58" t="s">
        <v>15</v>
      </c>
      <c r="G498" s="56" t="n">
        <v>100</v>
      </c>
      <c r="H498" s="57" t="n">
        <v>0.484</v>
      </c>
      <c r="I498" s="57" t="n">
        <v>48.408</v>
      </c>
      <c r="J498" s="13"/>
    </row>
    <row r="499" ht="22.5" customHeight="1">
      <c r="A499" s="12" t="n">
        <f>WEEKNUM(B499,2)</f>
        <v>41</v>
      </c>
      <c r="B499" s="55" t="n">
        <v>46306</v>
      </c>
      <c r="C499" s="38" t="n">
        <v>9311355</v>
      </c>
      <c r="D499" s="63" t="s">
        <v>28</v>
      </c>
      <c r="E499" s="58" t="s">
        <v>14</v>
      </c>
      <c r="F499" s="58" t="s">
        <v>15</v>
      </c>
      <c r="G499" s="56" t="n">
        <v>162</v>
      </c>
      <c r="H499" s="57" t="n">
        <v>0.25</v>
      </c>
      <c r="I499" s="57" t="n">
        <v>40.5</v>
      </c>
      <c r="J499" s="13"/>
    </row>
    <row r="500" ht="22.5" customHeight="1">
      <c r="A500" s="12" t="n">
        <f>WEEKNUM(B500,2)</f>
        <v>41</v>
      </c>
      <c r="B500" s="55" t="n">
        <v>46306</v>
      </c>
      <c r="C500" s="38" t="n">
        <v>12114239</v>
      </c>
      <c r="D500" s="63" t="s">
        <v>82</v>
      </c>
      <c r="E500" s="58" t="s">
        <v>14</v>
      </c>
      <c r="F500" s="38" t="s">
        <v>26</v>
      </c>
      <c r="G500" s="56" t="n">
        <v>35</v>
      </c>
      <c r="H500" s="57" t="n">
        <v>0.2</v>
      </c>
      <c r="I500" s="57" t="n">
        <v>7.04</v>
      </c>
      <c r="J500" s="65"/>
    </row>
    <row r="501" ht="22.5" customHeight="1">
      <c r="A501" s="12" t="n">
        <f>WEEKNUM(B501,2)</f>
        <v>41</v>
      </c>
      <c r="B501" s="55" t="n">
        <v>46306</v>
      </c>
      <c r="C501" s="38" t="n">
        <v>10501490</v>
      </c>
      <c r="D501" s="63" t="s">
        <v>13</v>
      </c>
      <c r="E501" s="58" t="s">
        <v>14</v>
      </c>
      <c r="F501" s="58" t="s">
        <v>15</v>
      </c>
      <c r="G501" s="70" t="n">
        <v>8</v>
      </c>
      <c r="H501" s="71" t="n">
        <v>0.13</v>
      </c>
      <c r="I501" s="71" t="n">
        <v>1.04</v>
      </c>
      <c r="J501" s="13"/>
    </row>
    <row r="502" ht="22.5" customHeight="1">
      <c r="A502" s="12" t="n">
        <f>WEEKNUM(B502,2)</f>
        <v>41</v>
      </c>
      <c r="B502" s="55" t="n">
        <v>46306</v>
      </c>
      <c r="C502" s="38" t="n">
        <v>10912510</v>
      </c>
      <c r="D502" s="63" t="s">
        <v>10</v>
      </c>
      <c r="E502" s="67" t="s">
        <v>11</v>
      </c>
      <c r="F502" s="58" t="s">
        <v>29</v>
      </c>
      <c r="G502" s="56" t="n">
        <v>239</v>
      </c>
      <c r="H502" s="57" t="n">
        <v>0.45</v>
      </c>
      <c r="I502" s="57" t="n">
        <v>106.81</v>
      </c>
      <c r="J502" s="65" t="n">
        <v>106.809</v>
      </c>
    </row>
    <row r="503" ht="22.5" customHeight="1">
      <c r="A503" s="12" t="n">
        <f>WEEKNUM(B503,2)</f>
        <v>41</v>
      </c>
      <c r="B503" s="55" t="n">
        <v>46306</v>
      </c>
      <c r="C503" s="38" t="n">
        <v>11080098</v>
      </c>
      <c r="D503" s="63" t="s">
        <v>22</v>
      </c>
      <c r="E503" s="58" t="s">
        <v>24</v>
      </c>
      <c r="F503" s="58" t="s">
        <v>15</v>
      </c>
      <c r="G503" s="56" t="n">
        <v>2</v>
      </c>
      <c r="H503" s="57" t="n">
        <v>0.6</v>
      </c>
      <c r="I503" s="57" t="n">
        <v>1.2</v>
      </c>
      <c r="J503" s="13"/>
    </row>
    <row r="504" ht="22.5" customHeight="1">
      <c r="A504" s="12" t="n">
        <f>WEEKNUM(B504,2)</f>
        <v>41</v>
      </c>
      <c r="B504" s="55" t="n">
        <v>46306</v>
      </c>
      <c r="C504" s="38" t="n">
        <v>11715627</v>
      </c>
      <c r="D504" s="63" t="s">
        <v>28</v>
      </c>
      <c r="E504" s="58" t="s">
        <v>14</v>
      </c>
      <c r="F504" s="58" t="s">
        <v>15</v>
      </c>
      <c r="G504" s="56" t="n">
        <v>0</v>
      </c>
      <c r="H504" s="57" t="n">
        <v>0</v>
      </c>
      <c r="I504" s="57" t="n">
        <v>0</v>
      </c>
      <c r="J504" s="13"/>
    </row>
    <row r="505" ht="22.5" customHeight="1">
      <c r="A505" s="12" t="n">
        <f>WEEKNUM(B505,2)</f>
        <v>41</v>
      </c>
      <c r="B505" s="55" t="n">
        <v>46306</v>
      </c>
      <c r="C505" s="38" t="n">
        <v>11715655</v>
      </c>
      <c r="D505" s="63" t="s">
        <v>16</v>
      </c>
      <c r="E505" s="58" t="s">
        <v>11</v>
      </c>
      <c r="F505" s="58" t="s">
        <v>15</v>
      </c>
      <c r="G505" s="56" t="n">
        <v>0</v>
      </c>
      <c r="H505" s="57" t="n">
        <v>0</v>
      </c>
      <c r="I505" s="57" t="n">
        <v>0</v>
      </c>
      <c r="J505" s="13"/>
    </row>
    <row r="506" ht="22.5" customHeight="1">
      <c r="A506" s="12" t="n">
        <f>WEEKNUM(B506,2)</f>
        <v>41</v>
      </c>
      <c r="B506" s="55" t="n">
        <v>46306</v>
      </c>
      <c r="C506" s="38" t="n">
        <v>11715811</v>
      </c>
      <c r="D506" s="63" t="s">
        <v>16</v>
      </c>
      <c r="E506" s="38" t="s">
        <v>17</v>
      </c>
      <c r="F506" s="38" t="s">
        <v>15</v>
      </c>
      <c r="G506" s="56" t="n">
        <v>0</v>
      </c>
      <c r="H506" s="57" t="n">
        <v>0</v>
      </c>
      <c r="I506" s="57" t="n">
        <v>0</v>
      </c>
      <c r="J506" s="13"/>
    </row>
    <row r="507" ht="22.5" customHeight="1">
      <c r="A507" s="12" t="n">
        <f>WEEKNUM(B507,2)</f>
        <v>41</v>
      </c>
      <c r="B507" s="55" t="n">
        <v>46306</v>
      </c>
      <c r="C507" s="38" t="n">
        <v>11729927</v>
      </c>
      <c r="D507" s="63" t="s">
        <v>10</v>
      </c>
      <c r="E507" s="38" t="s">
        <v>20</v>
      </c>
      <c r="F507" s="38" t="s">
        <v>15</v>
      </c>
      <c r="G507" s="56" t="n">
        <v>0</v>
      </c>
      <c r="H507" s="57" t="n">
        <v>0</v>
      </c>
      <c r="I507" s="57" t="n">
        <v>0</v>
      </c>
      <c r="J507" s="13"/>
    </row>
    <row r="508" ht="22.5" customHeight="1">
      <c r="A508" s="12" t="n">
        <f>WEEKNUM(B508,2)</f>
        <v>41</v>
      </c>
      <c r="B508" s="55" t="n">
        <v>46306</v>
      </c>
      <c r="C508" s="38" t="n">
        <v>11729820</v>
      </c>
      <c r="D508" s="63" t="s">
        <v>10</v>
      </c>
      <c r="E508" s="38" t="s">
        <v>25</v>
      </c>
      <c r="F508" s="38" t="s">
        <v>15</v>
      </c>
      <c r="G508" s="56" t="n">
        <v>1</v>
      </c>
      <c r="H508" s="57" t="n">
        <v>0.3</v>
      </c>
      <c r="I508" s="57" t="n">
        <v>0.3</v>
      </c>
      <c r="J508" s="13"/>
    </row>
    <row r="509" ht="22.5" customHeight="1">
      <c r="A509" s="12" t="n">
        <f>WEEKNUM(B509,2)</f>
        <v>41</v>
      </c>
      <c r="B509" s="55" t="n">
        <v>46306</v>
      </c>
      <c r="C509" s="38" t="n">
        <v>11729830</v>
      </c>
      <c r="D509" s="63" t="s">
        <v>10</v>
      </c>
      <c r="E509" s="38" t="s">
        <v>11</v>
      </c>
      <c r="F509" s="66" t="s">
        <v>12</v>
      </c>
      <c r="G509" s="70" t="n">
        <v>0</v>
      </c>
      <c r="H509" s="71" t="n">
        <v>0</v>
      </c>
      <c r="I509" s="71" t="n">
        <v>0.0007</v>
      </c>
      <c r="J509" s="13"/>
    </row>
    <row r="510" ht="22.5" customHeight="1">
      <c r="A510" s="12" t="n">
        <f>WEEKNUM(B510,2)</f>
        <v>41</v>
      </c>
      <c r="B510" s="55" t="n">
        <v>46306</v>
      </c>
      <c r="C510" s="38" t="n">
        <v>11892329</v>
      </c>
      <c r="D510" s="63" t="s">
        <v>10</v>
      </c>
      <c r="E510" s="38" t="s">
        <v>11</v>
      </c>
      <c r="F510" s="12" t="s">
        <v>15</v>
      </c>
      <c r="G510" s="56" t="n">
        <v>1500</v>
      </c>
      <c r="H510" s="57" t="n">
        <v>0.25</v>
      </c>
      <c r="I510" s="57" t="n">
        <v>375</v>
      </c>
      <c r="J510" s="13"/>
    </row>
    <row r="511" ht="22.5" customHeight="1">
      <c r="A511" s="12" t="n">
        <f>WEEKNUM(B511,2)</f>
        <v>41</v>
      </c>
      <c r="B511" s="55" t="n">
        <v>46306</v>
      </c>
      <c r="C511" s="38" t="n">
        <v>91560708</v>
      </c>
      <c r="D511" s="63" t="s">
        <v>30</v>
      </c>
      <c r="E511" s="58" t="s">
        <v>31</v>
      </c>
      <c r="F511" s="57" t="s">
        <v>15</v>
      </c>
      <c r="G511" s="56" t="n">
        <v>182</v>
      </c>
      <c r="H511" s="57" t="n">
        <v>0.101</v>
      </c>
      <c r="I511" s="57" t="n">
        <v>18.38</v>
      </c>
      <c r="J511" s="13"/>
    </row>
    <row r="512" ht="22.5" customHeight="1">
      <c r="A512" s="12" t="n">
        <f>WEEKNUM(B512,2)</f>
        <v>41</v>
      </c>
      <c r="B512" s="55" t="n">
        <v>46306</v>
      </c>
      <c r="C512" s="38" t="n">
        <v>91560709</v>
      </c>
      <c r="D512" s="63" t="s">
        <v>30</v>
      </c>
      <c r="E512" s="58" t="s">
        <v>32</v>
      </c>
      <c r="F512" s="57" t="s">
        <v>15</v>
      </c>
      <c r="G512" s="56" t="n">
        <v>977</v>
      </c>
      <c r="H512" s="57" t="n">
        <v>0.06</v>
      </c>
      <c r="I512" s="57" t="n">
        <v>58.62</v>
      </c>
      <c r="J512" s="13"/>
    </row>
    <row r="513" ht="22.5" customHeight="1">
      <c r="A513" s="12" t="n">
        <f>WEEKNUM(B513,2)</f>
        <v>41</v>
      </c>
      <c r="B513" s="55" t="n">
        <v>46306</v>
      </c>
      <c r="C513" s="38" t="n">
        <v>12064281</v>
      </c>
      <c r="D513" s="63" t="s">
        <v>16</v>
      </c>
      <c r="E513" s="58" t="s">
        <v>18</v>
      </c>
      <c r="F513" s="57" t="s">
        <v>15</v>
      </c>
      <c r="G513" s="56" t="n">
        <v>0</v>
      </c>
      <c r="H513" s="57" t="n">
        <v>0</v>
      </c>
      <c r="I513" s="57" t="n">
        <v>0</v>
      </c>
      <c r="J513" s="13"/>
    </row>
    <row r="514" ht="22.5" customHeight="1">
      <c r="A514" s="12" t="n">
        <f>WEEKNUM(B514,2)</f>
        <v>41</v>
      </c>
      <c r="B514" s="55" t="n">
        <v>46306</v>
      </c>
      <c r="C514" s="38" t="n">
        <v>11987622</v>
      </c>
      <c r="D514" s="63" t="s">
        <v>10</v>
      </c>
      <c r="E514" s="58" t="s">
        <v>11</v>
      </c>
      <c r="F514" s="57" t="s">
        <v>29</v>
      </c>
      <c r="G514" s="56" t="n">
        <v>6</v>
      </c>
      <c r="H514" s="57" t="n">
        <v>0.27</v>
      </c>
      <c r="I514" s="57" t="n">
        <v>1.6</v>
      </c>
      <c r="J514" s="65" t="n">
        <v>1.602</v>
      </c>
    </row>
    <row r="515" ht="22.5" customHeight="1">
      <c r="A515" s="12" t="n">
        <f>WEEKNUM(B515,2)</f>
        <v>41</v>
      </c>
      <c r="B515" s="55" t="n">
        <v>46306</v>
      </c>
      <c r="C515" s="38" t="n">
        <v>91567811</v>
      </c>
      <c r="D515" s="63" t="s">
        <v>33</v>
      </c>
      <c r="E515" s="58" t="s">
        <v>14</v>
      </c>
      <c r="F515" s="57" t="s">
        <v>15</v>
      </c>
      <c r="G515" s="56" t="n">
        <v>17</v>
      </c>
      <c r="H515" s="57" t="n">
        <v>1</v>
      </c>
      <c r="I515" s="57" t="n">
        <v>17</v>
      </c>
      <c r="J515" s="65"/>
    </row>
    <row r="516" ht="22.5" customHeight="1">
      <c r="A516" s="12" t="n">
        <f>WEEKNUM(B516,2)</f>
        <v>41</v>
      </c>
      <c r="B516" s="55" t="n">
        <v>46306</v>
      </c>
      <c r="C516" s="38" t="n">
        <v>91548044</v>
      </c>
      <c r="D516" s="63" t="s">
        <v>33</v>
      </c>
      <c r="E516" s="58" t="s">
        <v>14</v>
      </c>
      <c r="F516" s="12" t="s">
        <v>12</v>
      </c>
      <c r="G516" s="56" t="n">
        <v>23</v>
      </c>
      <c r="H516" s="57" t="n">
        <v>2.18</v>
      </c>
      <c r="I516" s="57" t="n">
        <v>50.1323</v>
      </c>
      <c r="J516" s="65"/>
    </row>
    <row r="517" ht="22.5" customHeight="1">
      <c r="A517" s="12" t="n">
        <f>WEEKNUM(B517,2)</f>
        <v>41</v>
      </c>
      <c r="B517" s="55" t="n">
        <v>46306</v>
      </c>
      <c r="C517" s="38" t="n">
        <v>12801942</v>
      </c>
      <c r="D517" s="63" t="s">
        <v>10</v>
      </c>
      <c r="E517" s="58" t="s">
        <v>11</v>
      </c>
      <c r="F517" s="12" t="s">
        <v>34</v>
      </c>
      <c r="G517" s="56" t="n">
        <v>0</v>
      </c>
      <c r="H517" s="57" t="n">
        <v>0</v>
      </c>
      <c r="I517" s="57" t="n">
        <v>0.53</v>
      </c>
      <c r="J517" s="65"/>
    </row>
    <row r="518" ht="22.5" customHeight="1">
      <c r="A518" s="12" t="n">
        <f>WEEKNUM(B518,2)</f>
        <v>41</v>
      </c>
      <c r="B518" s="55" t="n">
        <v>46306</v>
      </c>
      <c r="C518" s="38" t="n">
        <v>13084710</v>
      </c>
      <c r="D518" s="63" t="s">
        <v>10</v>
      </c>
      <c r="E518" s="58" t="s">
        <v>11</v>
      </c>
      <c r="F518" s="57" t="s">
        <v>15</v>
      </c>
      <c r="G518" s="56" t="n">
        <v>18</v>
      </c>
      <c r="H518" s="57" t="n">
        <v>0.23</v>
      </c>
      <c r="I518" s="57" t="n">
        <v>4.14</v>
      </c>
      <c r="J518" s="65"/>
    </row>
    <row r="519" ht="22.5" customHeight="1">
      <c r="A519" s="12" t="n">
        <f>WEEKNUM(B519,2)</f>
        <v>41</v>
      </c>
      <c r="B519" s="55" t="n">
        <v>46306</v>
      </c>
      <c r="C519" s="38" t="n">
        <v>13226265</v>
      </c>
      <c r="D519" s="63" t="s">
        <v>10</v>
      </c>
      <c r="E519" s="58" t="s">
        <v>35</v>
      </c>
      <c r="F519" s="12" t="s">
        <v>34</v>
      </c>
      <c r="G519" s="56" t="n">
        <v>0</v>
      </c>
      <c r="H519" s="58" t="n">
        <v>0</v>
      </c>
      <c r="I519" s="57" t="n">
        <v>0.49</v>
      </c>
      <c r="J519" s="65"/>
    </row>
    <row r="520" ht="22.5" customHeight="1">
      <c r="A520" s="12" t="n">
        <f>WEEKNUM(B520,2)</f>
        <v>41</v>
      </c>
      <c r="B520" s="55" t="n">
        <v>46306</v>
      </c>
      <c r="C520" s="38" t="n">
        <v>12814874</v>
      </c>
      <c r="D520" s="63" t="s">
        <v>10</v>
      </c>
      <c r="E520" s="58" t="s">
        <v>20</v>
      </c>
      <c r="F520" s="12" t="s">
        <v>34</v>
      </c>
      <c r="G520" s="56" t="n">
        <v>8</v>
      </c>
      <c r="H520" s="57" t="n">
        <v>2.0725</v>
      </c>
      <c r="I520" s="57" t="n">
        <v>16.58</v>
      </c>
      <c r="J520" s="65"/>
    </row>
    <row r="521" ht="22.5" customHeight="1">
      <c r="A521" s="12" t="n">
        <f>WEEKNUM(B521,2)</f>
        <v>41</v>
      </c>
      <c r="B521" s="55" t="n">
        <v>46306</v>
      </c>
      <c r="C521" s="38" t="n">
        <v>12814889</v>
      </c>
      <c r="D521" s="63" t="s">
        <v>10</v>
      </c>
      <c r="E521" s="58" t="s">
        <v>25</v>
      </c>
      <c r="F521" s="12" t="s">
        <v>34</v>
      </c>
      <c r="G521" s="56" t="n">
        <v>0</v>
      </c>
      <c r="H521" s="58" t="n">
        <v>0</v>
      </c>
      <c r="I521" s="57" t="n">
        <v>0.02</v>
      </c>
      <c r="J521" s="65"/>
    </row>
    <row r="522" ht="22.5" customHeight="1">
      <c r="A522" s="12" t="n">
        <f>WEEKNUM(B522,2)</f>
        <v>41</v>
      </c>
      <c r="B522" s="55" t="n">
        <v>46306</v>
      </c>
      <c r="C522" s="38" t="n">
        <v>6061077</v>
      </c>
      <c r="D522" s="63" t="s">
        <v>36</v>
      </c>
      <c r="E522" s="58" t="s">
        <v>14</v>
      </c>
      <c r="F522" s="57" t="s">
        <v>15</v>
      </c>
      <c r="G522" s="56" t="n">
        <v>2</v>
      </c>
      <c r="H522" s="57" t="n">
        <v>0.985</v>
      </c>
      <c r="I522" s="62" t="n">
        <v>1.969</v>
      </c>
      <c r="J522" s="13"/>
    </row>
    <row r="523" ht="22.5" customHeight="1">
      <c r="A523" s="12" t="n">
        <f>WEEKNUM(B523,2)</f>
        <v>41</v>
      </c>
      <c r="B523" s="55" t="n">
        <v>46306</v>
      </c>
      <c r="C523" s="38" t="n">
        <v>6607117</v>
      </c>
      <c r="D523" s="64" t="s">
        <v>36</v>
      </c>
      <c r="E523" s="38" t="s">
        <v>14</v>
      </c>
      <c r="F523" s="12" t="s">
        <v>15</v>
      </c>
      <c r="G523" s="56" t="n">
        <v>164</v>
      </c>
      <c r="H523" s="57" t="n">
        <v>0.805</v>
      </c>
      <c r="I523" s="57" t="n">
        <v>132.005</v>
      </c>
      <c r="J523" s="13"/>
    </row>
    <row r="524" ht="22.5" customHeight="1">
      <c r="A524" s="12" t="n">
        <f>WEEKNUM(B524,2)</f>
        <v>41</v>
      </c>
      <c r="B524" s="55" t="n">
        <v>46306</v>
      </c>
      <c r="C524" s="38" t="n">
        <v>5497580</v>
      </c>
      <c r="D524" s="64" t="s">
        <v>30</v>
      </c>
      <c r="E524" s="38" t="s">
        <v>17</v>
      </c>
      <c r="F524" s="12" t="s">
        <v>15</v>
      </c>
      <c r="G524" s="56" t="n">
        <v>1544</v>
      </c>
      <c r="H524" s="57" t="n">
        <v>0.255</v>
      </c>
      <c r="I524" s="57" t="n">
        <v>393.439</v>
      </c>
      <c r="J524" s="13"/>
    </row>
    <row r="525" ht="22.5" customHeight="1">
      <c r="A525" s="12" t="n">
        <f>WEEKNUM(B525,2)</f>
        <v>41</v>
      </c>
      <c r="B525" s="55" t="n">
        <v>46306</v>
      </c>
      <c r="C525" s="38" t="n">
        <v>91407542</v>
      </c>
      <c r="D525" s="64" t="s">
        <v>30</v>
      </c>
      <c r="E525" s="38" t="s">
        <v>37</v>
      </c>
      <c r="F525" s="45" t="s">
        <v>15</v>
      </c>
      <c r="G525" s="61" t="n">
        <v>38</v>
      </c>
      <c r="H525" s="62" t="n">
        <v>0.024</v>
      </c>
      <c r="I525" s="62" t="n">
        <v>0.92</v>
      </c>
      <c r="J525" s="46"/>
    </row>
    <row r="526" ht="22.5" customHeight="1">
      <c r="A526" s="12" t="n">
        <f>WEEKNUM(B526,2)</f>
        <v>41</v>
      </c>
      <c r="B526" s="55" t="n">
        <v>46306</v>
      </c>
      <c r="C526" s="38" t="n">
        <v>8998645</v>
      </c>
      <c r="D526" s="64" t="s">
        <v>30</v>
      </c>
      <c r="E526" s="38" t="s">
        <v>17</v>
      </c>
      <c r="F526" s="12" t="s">
        <v>15</v>
      </c>
      <c r="G526" s="56" t="n">
        <v>190</v>
      </c>
      <c r="H526" s="57" t="n">
        <v>0.776</v>
      </c>
      <c r="I526" s="57" t="n">
        <v>147.433</v>
      </c>
      <c r="J526" s="13"/>
    </row>
    <row r="527" ht="22.5" customHeight="1">
      <c r="A527" s="12" t="n">
        <f>WEEKNUM(B527,2)</f>
        <v>41</v>
      </c>
      <c r="B527" s="55" t="n">
        <v>46306</v>
      </c>
      <c r="C527" s="38" t="n">
        <v>4383473</v>
      </c>
      <c r="D527" s="64" t="s">
        <v>36</v>
      </c>
      <c r="E527" s="38" t="s">
        <v>14</v>
      </c>
      <c r="F527" s="57" t="s">
        <v>15</v>
      </c>
      <c r="G527" s="56" t="n">
        <v>150</v>
      </c>
      <c r="H527" s="57" t="n">
        <v>0.194</v>
      </c>
      <c r="I527" s="57" t="n">
        <v>29.142</v>
      </c>
      <c r="J527" s="13"/>
    </row>
    <row r="528" ht="22.5" customHeight="1">
      <c r="A528" s="12" t="n">
        <f>WEEKNUM(B528,2)</f>
        <v>41</v>
      </c>
      <c r="B528" s="55" t="n">
        <v>46306</v>
      </c>
      <c r="C528" s="38" t="n">
        <v>8094753</v>
      </c>
      <c r="D528" s="64" t="s">
        <v>36</v>
      </c>
      <c r="E528" s="38" t="s">
        <v>14</v>
      </c>
      <c r="F528" s="12" t="s">
        <v>26</v>
      </c>
      <c r="G528" s="56" t="n">
        <v>370</v>
      </c>
      <c r="H528" s="57" t="n">
        <v>0.28</v>
      </c>
      <c r="I528" s="57" t="n">
        <v>104.31</v>
      </c>
      <c r="J528" s="13"/>
    </row>
    <row r="529" ht="22.5" customHeight="1">
      <c r="A529" s="12" t="n">
        <f>WEEKNUM(B529,2)</f>
        <v>41</v>
      </c>
      <c r="B529" s="55" t="n">
        <v>46306</v>
      </c>
      <c r="C529" s="38" t="n">
        <v>2783561</v>
      </c>
      <c r="D529" s="64" t="s">
        <v>38</v>
      </c>
      <c r="E529" s="38" t="s">
        <v>14</v>
      </c>
      <c r="F529" s="57" t="s">
        <v>15</v>
      </c>
      <c r="G529" s="56" t="n">
        <v>450</v>
      </c>
      <c r="H529" s="57" t="n">
        <v>0.102</v>
      </c>
      <c r="I529" s="57" t="n">
        <v>46.02</v>
      </c>
      <c r="J529" s="13"/>
    </row>
    <row r="530" ht="22.5" customHeight="1">
      <c r="A530" s="12" t="n">
        <f>WEEKNUM(B530,2)</f>
        <v>41</v>
      </c>
      <c r="B530" s="55" t="n">
        <v>46306</v>
      </c>
      <c r="C530" s="38" t="n">
        <v>10599157</v>
      </c>
      <c r="D530" s="64" t="s">
        <v>39</v>
      </c>
      <c r="E530" s="38" t="s">
        <v>14</v>
      </c>
      <c r="F530" s="57" t="s">
        <v>15</v>
      </c>
      <c r="G530" s="56" t="n">
        <v>101</v>
      </c>
      <c r="H530" s="57" t="n">
        <v>0.308</v>
      </c>
      <c r="I530" s="57" t="n">
        <v>31.1</v>
      </c>
      <c r="J530" s="13"/>
    </row>
    <row r="531" ht="22.5" customHeight="1">
      <c r="A531" s="12" t="n">
        <f>WEEKNUM(B531,2)</f>
        <v>41</v>
      </c>
      <c r="B531" s="55" t="n">
        <v>46306</v>
      </c>
      <c r="C531" s="38" t="n">
        <v>10599681</v>
      </c>
      <c r="D531" s="64" t="s">
        <v>79</v>
      </c>
      <c r="E531" s="38" t="s">
        <v>14</v>
      </c>
      <c r="F531" s="57" t="s">
        <v>15</v>
      </c>
      <c r="G531" s="56" t="n">
        <v>33</v>
      </c>
      <c r="H531" s="57" t="n">
        <v>0.13</v>
      </c>
      <c r="I531" s="57" t="n">
        <v>4.29</v>
      </c>
      <c r="J531" s="13"/>
    </row>
    <row r="532" ht="22.5" customHeight="1">
      <c r="A532" s="12" t="n">
        <f>WEEKNUM(B532,2)</f>
        <v>41</v>
      </c>
      <c r="B532" s="55" t="n">
        <v>46306</v>
      </c>
      <c r="C532" s="38" t="n">
        <v>6060965</v>
      </c>
      <c r="D532" s="64" t="s">
        <v>36</v>
      </c>
      <c r="E532" s="38" t="s">
        <v>14</v>
      </c>
      <c r="F532" s="62" t="s">
        <v>15</v>
      </c>
      <c r="G532" s="61" t="n">
        <v>100</v>
      </c>
      <c r="H532" s="62" t="n">
        <v>0.301</v>
      </c>
      <c r="I532" s="62" t="n">
        <v>30.1</v>
      </c>
      <c r="J532" s="13"/>
    </row>
    <row r="533" ht="22.5" customHeight="1">
      <c r="A533" s="12" t="n">
        <f>WEEKNUM(B533,2)</f>
        <v>41</v>
      </c>
      <c r="B533" s="55" t="n">
        <v>46306</v>
      </c>
      <c r="C533" s="38" t="n">
        <v>91535229</v>
      </c>
      <c r="D533" s="64" t="s">
        <v>30</v>
      </c>
      <c r="E533" s="38" t="s">
        <v>37</v>
      </c>
      <c r="F533" s="57" t="s">
        <v>15</v>
      </c>
      <c r="G533" s="56" t="n">
        <v>8</v>
      </c>
      <c r="H533" s="57" t="n">
        <v>0.04</v>
      </c>
      <c r="I533" s="57" t="n">
        <v>0.32</v>
      </c>
      <c r="J533" s="13"/>
    </row>
    <row r="534" ht="22.5" customHeight="1">
      <c r="A534" s="12" t="n">
        <f>WEEKNUM(B534,2)</f>
        <v>41</v>
      </c>
      <c r="B534" s="55" t="n">
        <v>46306</v>
      </c>
      <c r="C534" s="38" t="n">
        <v>91535331</v>
      </c>
      <c r="D534" s="64" t="s">
        <v>30</v>
      </c>
      <c r="E534" s="38" t="s">
        <v>40</v>
      </c>
      <c r="F534" s="57" t="s">
        <v>15</v>
      </c>
      <c r="G534" s="56" t="n">
        <v>3</v>
      </c>
      <c r="H534" s="57" t="n">
        <v>0.037</v>
      </c>
      <c r="I534" s="57" t="n">
        <v>0.11</v>
      </c>
      <c r="J534" s="13"/>
    </row>
    <row r="535" ht="22.5" customHeight="1">
      <c r="A535" s="12" t="n">
        <f>WEEKNUM(B535,2)</f>
        <v>41</v>
      </c>
      <c r="B535" s="55" t="n">
        <v>46306</v>
      </c>
      <c r="C535" s="38" t="n">
        <v>11324493</v>
      </c>
      <c r="D535" s="64" t="s">
        <v>30</v>
      </c>
      <c r="E535" s="38" t="s">
        <v>17</v>
      </c>
      <c r="F535" s="12" t="s">
        <v>15</v>
      </c>
      <c r="G535" s="56" t="n">
        <v>6</v>
      </c>
      <c r="H535" s="57" t="n">
        <v>0.533</v>
      </c>
      <c r="I535" s="57" t="n">
        <v>3.2</v>
      </c>
      <c r="J535" s="13"/>
    </row>
    <row r="536" ht="22.5" customHeight="1">
      <c r="A536" s="12" t="n">
        <f>WEEKNUM(B536,2)</f>
        <v>41</v>
      </c>
      <c r="B536" s="55" t="n">
        <v>46306</v>
      </c>
      <c r="C536" s="38" t="n">
        <v>10298628</v>
      </c>
      <c r="D536" s="64" t="s">
        <v>83</v>
      </c>
      <c r="E536" s="38" t="s">
        <v>14</v>
      </c>
      <c r="F536" s="12" t="s">
        <v>26</v>
      </c>
      <c r="G536" s="56" t="n">
        <v>0</v>
      </c>
      <c r="H536" s="57" t="n">
        <v>0</v>
      </c>
      <c r="I536" s="57" t="n">
        <v>9.12</v>
      </c>
      <c r="J536" s="13"/>
    </row>
    <row r="537" ht="22.5" customHeight="1">
      <c r="A537" s="12" t="n">
        <f>WEEKNUM(B537,2)</f>
        <v>41</v>
      </c>
      <c r="B537" s="55" t="n">
        <v>46306</v>
      </c>
      <c r="C537" s="38" t="n">
        <v>11655595</v>
      </c>
      <c r="D537" s="64" t="s">
        <v>41</v>
      </c>
      <c r="E537" s="38" t="s">
        <v>14</v>
      </c>
      <c r="F537" s="12" t="s">
        <v>26</v>
      </c>
      <c r="G537" s="56" t="n">
        <v>0</v>
      </c>
      <c r="H537" s="57" t="n">
        <v>0</v>
      </c>
      <c r="I537" s="57" t="n">
        <v>6.29</v>
      </c>
      <c r="J537" s="13"/>
    </row>
    <row r="538" ht="22.5" customHeight="1">
      <c r="A538" s="12" t="n">
        <f>WEEKNUM(B538,2)</f>
        <v>41</v>
      </c>
      <c r="B538" s="55" t="n">
        <v>46306</v>
      </c>
      <c r="C538" s="38" t="n">
        <v>11655596</v>
      </c>
      <c r="D538" s="64" t="s">
        <v>41</v>
      </c>
      <c r="E538" s="38" t="s">
        <v>14</v>
      </c>
      <c r="F538" s="12" t="s">
        <v>12</v>
      </c>
      <c r="G538" s="56" t="n">
        <v>0</v>
      </c>
      <c r="H538" s="57" t="n">
        <v>0</v>
      </c>
      <c r="I538" s="57" t="n">
        <v>0.0003</v>
      </c>
      <c r="J538" s="13"/>
    </row>
    <row r="539" ht="22.5" customHeight="1">
      <c r="A539" s="12" t="n">
        <f>WEEKNUM(B539,2)</f>
        <v>41</v>
      </c>
      <c r="B539" s="55" t="n">
        <v>46306</v>
      </c>
      <c r="C539" s="38" t="n">
        <v>11690183</v>
      </c>
      <c r="D539" s="64" t="s">
        <v>38</v>
      </c>
      <c r="E539" s="38" t="s">
        <v>14</v>
      </c>
      <c r="F539" s="12" t="s">
        <v>15</v>
      </c>
      <c r="G539" s="56" t="n">
        <v>50</v>
      </c>
      <c r="H539" s="57" t="n">
        <v>0.195</v>
      </c>
      <c r="I539" s="57" t="n">
        <v>9.735</v>
      </c>
      <c r="J539" s="13"/>
    </row>
    <row r="540" ht="22.5" customHeight="1">
      <c r="A540" s="12" t="n">
        <f>WEEKNUM(B540,2)</f>
        <v>41</v>
      </c>
      <c r="B540" s="55" t="n">
        <v>46306</v>
      </c>
      <c r="C540" s="38" t="n">
        <v>11763482</v>
      </c>
      <c r="D540" s="64" t="s">
        <v>41</v>
      </c>
      <c r="E540" s="66" t="s">
        <v>14</v>
      </c>
      <c r="F540" s="12" t="s">
        <v>12</v>
      </c>
      <c r="G540" s="56" t="n">
        <v>0</v>
      </c>
      <c r="H540" s="57" t="n">
        <v>0</v>
      </c>
      <c r="I540" s="57" t="n">
        <v>0.3767</v>
      </c>
      <c r="J540" s="13"/>
    </row>
    <row r="541" ht="22.5" customHeight="1">
      <c r="A541" s="12" t="n">
        <f>WEEKNUM(B541,2)</f>
        <v>41</v>
      </c>
      <c r="B541" s="55" t="n">
        <v>46306</v>
      </c>
      <c r="C541" s="38" t="n">
        <v>91565942</v>
      </c>
      <c r="D541" s="64" t="s">
        <v>30</v>
      </c>
      <c r="E541" s="38" t="s">
        <v>37</v>
      </c>
      <c r="F541" s="57" t="s">
        <v>15</v>
      </c>
      <c r="G541" s="56" t="n">
        <v>219</v>
      </c>
      <c r="H541" s="57" t="n">
        <v>0.031</v>
      </c>
      <c r="I541" s="57" t="n">
        <v>6.717</v>
      </c>
      <c r="J541" s="13"/>
    </row>
    <row r="542" ht="22.5" customHeight="1">
      <c r="A542" s="12" t="n">
        <f>WEEKNUM(B542,2)</f>
        <v>41</v>
      </c>
      <c r="B542" s="55" t="n">
        <v>46306</v>
      </c>
      <c r="C542" s="38" t="n">
        <v>91565947</v>
      </c>
      <c r="D542" s="64" t="s">
        <v>30</v>
      </c>
      <c r="E542" s="38" t="s">
        <v>40</v>
      </c>
      <c r="F542" s="57" t="s">
        <v>15</v>
      </c>
      <c r="G542" s="56" t="n">
        <v>1000</v>
      </c>
      <c r="H542" s="57" t="n">
        <v>0.02</v>
      </c>
      <c r="I542" s="57" t="n">
        <v>20</v>
      </c>
      <c r="J542" s="13"/>
    </row>
    <row r="543" ht="22.5" customHeight="1">
      <c r="A543" s="12" t="n">
        <f>WEEKNUM(B543,2)</f>
        <v>41</v>
      </c>
      <c r="B543" s="55" t="n">
        <v>46306</v>
      </c>
      <c r="C543" s="38" t="n">
        <v>12807775</v>
      </c>
      <c r="D543" s="64" t="s">
        <v>38</v>
      </c>
      <c r="E543" s="38" t="s">
        <v>14</v>
      </c>
      <c r="F543" s="12" t="s">
        <v>34</v>
      </c>
      <c r="G543" s="56" t="n">
        <v>0</v>
      </c>
      <c r="H543" s="57" t="n">
        <v>0</v>
      </c>
      <c r="I543" s="57" t="n">
        <v>2.47</v>
      </c>
      <c r="J543" s="13"/>
    </row>
    <row r="544" ht="22.5" customHeight="1">
      <c r="A544" s="12" t="n">
        <f>WEEKNUM(B544,2)</f>
        <v>41</v>
      </c>
      <c r="B544" s="55" t="n">
        <v>46306</v>
      </c>
      <c r="C544" s="38" t="n">
        <v>12808718</v>
      </c>
      <c r="D544" s="64" t="s">
        <v>36</v>
      </c>
      <c r="E544" s="38" t="s">
        <v>14</v>
      </c>
      <c r="F544" s="12" t="s">
        <v>34</v>
      </c>
      <c r="G544" s="56" t="n">
        <v>2</v>
      </c>
      <c r="H544" s="57" t="n">
        <v>11.4</v>
      </c>
      <c r="I544" s="57" t="n">
        <v>22.8</v>
      </c>
      <c r="J544" s="13"/>
    </row>
    <row r="545" ht="22.5" customHeight="1">
      <c r="A545" s="12" t="n">
        <f>WEEKNUM(B545,2)</f>
        <v>41</v>
      </c>
      <c r="B545" s="55" t="n">
        <v>46306</v>
      </c>
      <c r="C545" s="38" t="n">
        <v>91574951</v>
      </c>
      <c r="D545" s="64" t="s">
        <v>30</v>
      </c>
      <c r="E545" s="38" t="s">
        <v>40</v>
      </c>
      <c r="F545" s="12" t="s">
        <v>34</v>
      </c>
      <c r="G545" s="56" t="n">
        <v>0</v>
      </c>
      <c r="H545" s="57" t="n">
        <v>0</v>
      </c>
      <c r="I545" s="57" t="n">
        <v>0</v>
      </c>
      <c r="J545" s="13"/>
    </row>
    <row r="546" ht="22.5" customHeight="1">
      <c r="A546" s="12" t="n">
        <f>WEEKNUM(B546,2)</f>
        <v>41</v>
      </c>
      <c r="B546" s="55" t="n">
        <v>46306</v>
      </c>
      <c r="C546" s="38" t="n">
        <v>91574964</v>
      </c>
      <c r="D546" s="64" t="s">
        <v>30</v>
      </c>
      <c r="E546" s="38" t="s">
        <v>37</v>
      </c>
      <c r="F546" s="12" t="s">
        <v>34</v>
      </c>
      <c r="G546" s="70" t="n">
        <v>0</v>
      </c>
      <c r="H546" s="71" t="n">
        <v>0</v>
      </c>
      <c r="I546" s="71" t="n">
        <v>0</v>
      </c>
      <c r="J546" s="13"/>
    </row>
    <row r="547" ht="22.5" customHeight="1">
      <c r="A547" s="12" t="n">
        <f>WEEKNUM(B547,2)</f>
        <v>41</v>
      </c>
      <c r="B547" s="55" t="n">
        <v>46306</v>
      </c>
      <c r="C547" s="38" t="n">
        <v>5464039</v>
      </c>
      <c r="D547" s="64" t="s">
        <v>30</v>
      </c>
      <c r="E547" s="38" t="s">
        <v>43</v>
      </c>
      <c r="F547" s="38" t="s">
        <v>15</v>
      </c>
      <c r="G547" s="56" t="n">
        <v>722</v>
      </c>
      <c r="H547" s="57" t="n">
        <v>0.296</v>
      </c>
      <c r="I547" s="57" t="n">
        <v>213.57</v>
      </c>
      <c r="J547" s="13"/>
    </row>
    <row r="548" ht="22.5" customHeight="1">
      <c r="A548" s="12" t="n">
        <f>WEEKNUM(B548,2)</f>
        <v>41</v>
      </c>
      <c r="B548" s="55" t="n">
        <v>46306</v>
      </c>
      <c r="C548" s="38" t="n">
        <v>8057746</v>
      </c>
      <c r="D548" s="64" t="s">
        <v>30</v>
      </c>
      <c r="E548" s="38" t="s">
        <v>43</v>
      </c>
      <c r="F548" s="38" t="s">
        <v>15</v>
      </c>
      <c r="G548" s="56" t="n">
        <v>0</v>
      </c>
      <c r="H548" s="57" t="n">
        <v>0</v>
      </c>
      <c r="I548" s="57" t="n">
        <v>0</v>
      </c>
      <c r="J548" s="46"/>
    </row>
    <row r="549" ht="22.5" customHeight="1">
      <c r="A549" s="12" t="n">
        <f>WEEKNUM(B549,2)</f>
        <v>41</v>
      </c>
      <c r="B549" s="55" t="n">
        <v>46306</v>
      </c>
      <c r="C549" s="38" t="n">
        <v>91399821</v>
      </c>
      <c r="D549" s="63" t="s">
        <v>79</v>
      </c>
      <c r="E549" s="38" t="s">
        <v>14</v>
      </c>
      <c r="F549" s="38" t="s">
        <v>26</v>
      </c>
      <c r="G549" s="56" t="n">
        <v>9</v>
      </c>
      <c r="H549" s="57" t="n">
        <v>5.7</v>
      </c>
      <c r="I549" s="57" t="n">
        <v>51.31</v>
      </c>
      <c r="J549" s="13"/>
    </row>
    <row r="550" ht="22.5" customHeight="1">
      <c r="A550" s="12" t="n">
        <f>WEEKNUM(B550,2)</f>
        <v>41</v>
      </c>
      <c r="B550" s="55" t="n">
        <v>46306</v>
      </c>
      <c r="C550" s="38" t="n">
        <v>8670368</v>
      </c>
      <c r="D550" s="63" t="s">
        <v>16</v>
      </c>
      <c r="E550" s="38" t="s">
        <v>11</v>
      </c>
      <c r="F550" s="38" t="s">
        <v>29</v>
      </c>
      <c r="G550" s="56" t="n">
        <v>23</v>
      </c>
      <c r="H550" s="57" t="n">
        <v>0.19</v>
      </c>
      <c r="I550" s="57" t="n">
        <v>4.46</v>
      </c>
      <c r="J550" s="65" t="n">
        <v>0</v>
      </c>
    </row>
    <row r="551" ht="22.5" customHeight="1">
      <c r="A551" s="12" t="n">
        <f>WEEKNUM(B551,2)</f>
        <v>41</v>
      </c>
      <c r="B551" s="55" t="n">
        <v>46306</v>
      </c>
      <c r="C551" s="38" t="n">
        <v>10514860</v>
      </c>
      <c r="D551" s="64" t="s">
        <v>41</v>
      </c>
      <c r="E551" s="38" t="s">
        <v>14</v>
      </c>
      <c r="F551" s="38" t="s">
        <v>15</v>
      </c>
      <c r="G551" s="56" t="n">
        <v>122</v>
      </c>
      <c r="H551" s="57" t="n">
        <v>0.749</v>
      </c>
      <c r="I551" s="57" t="n">
        <v>91.39</v>
      </c>
      <c r="J551" s="13"/>
    </row>
    <row r="552" ht="22.5" customHeight="1">
      <c r="A552" s="12" t="n">
        <f>WEEKNUM(B552,2)</f>
        <v>41</v>
      </c>
      <c r="B552" s="55" t="n">
        <v>46306</v>
      </c>
      <c r="C552" s="38" t="n">
        <v>91532857</v>
      </c>
      <c r="D552" s="64" t="s">
        <v>44</v>
      </c>
      <c r="E552" s="38" t="s">
        <v>14</v>
      </c>
      <c r="F552" s="38" t="s">
        <v>12</v>
      </c>
      <c r="G552" s="56" t="n">
        <v>33</v>
      </c>
      <c r="H552" s="57" t="n">
        <v>0.159</v>
      </c>
      <c r="I552" s="57" t="n">
        <v>5.243</v>
      </c>
      <c r="J552" s="13"/>
    </row>
    <row r="553" ht="22.5" customHeight="1">
      <c r="A553" s="12" t="n">
        <f>WEEKNUM(B553,2)</f>
        <v>41</v>
      </c>
      <c r="B553" s="55" t="n">
        <v>46306</v>
      </c>
      <c r="C553" s="38" t="n">
        <v>91545519</v>
      </c>
      <c r="D553" s="64" t="s">
        <v>45</v>
      </c>
      <c r="E553" s="38" t="s">
        <v>43</v>
      </c>
      <c r="F553" s="38" t="s">
        <v>15</v>
      </c>
      <c r="G553" s="56" t="n">
        <v>75</v>
      </c>
      <c r="H553" s="57" t="n">
        <v>0.155</v>
      </c>
      <c r="I553" s="57" t="n">
        <v>11.62</v>
      </c>
      <c r="J553" s="13"/>
    </row>
    <row r="554" ht="22.5" customHeight="1">
      <c r="A554" s="12" t="n">
        <f>WEEKNUM(B554,2)</f>
        <v>41</v>
      </c>
      <c r="B554" s="55" t="n">
        <v>46306</v>
      </c>
      <c r="C554" s="38" t="n">
        <v>91551388</v>
      </c>
      <c r="D554" s="64" t="s">
        <v>46</v>
      </c>
      <c r="E554" s="38" t="s">
        <v>47</v>
      </c>
      <c r="F554" s="38" t="s">
        <v>12</v>
      </c>
      <c r="G554" s="56" t="n">
        <v>35</v>
      </c>
      <c r="H554" s="57" t="n">
        <v>0.723</v>
      </c>
      <c r="I554" s="57" t="n">
        <v>25.3031</v>
      </c>
      <c r="J554" s="13"/>
    </row>
    <row r="555" ht="22.5" customHeight="1">
      <c r="A555" s="12" t="n">
        <f>WEEKNUM(B555,2)</f>
        <v>41</v>
      </c>
      <c r="B555" s="55" t="n">
        <v>46306</v>
      </c>
      <c r="C555" s="38" t="n">
        <v>91565948</v>
      </c>
      <c r="D555" s="64" t="s">
        <v>44</v>
      </c>
      <c r="E555" s="38" t="s">
        <v>14</v>
      </c>
      <c r="F555" s="38" t="s">
        <v>12</v>
      </c>
      <c r="G555" s="56" t="n">
        <v>3</v>
      </c>
      <c r="H555" s="57" t="n">
        <v>0.219</v>
      </c>
      <c r="I555" s="57" t="n">
        <v>0.6562</v>
      </c>
      <c r="J555" s="13"/>
    </row>
    <row r="556" ht="22.5" customHeight="1">
      <c r="A556" s="12" t="n">
        <f>WEEKNUM(B556,2)</f>
        <v>41</v>
      </c>
      <c r="B556" s="55" t="n">
        <v>46306</v>
      </c>
      <c r="C556" s="38" t="n">
        <v>91550293</v>
      </c>
      <c r="D556" s="64" t="s">
        <v>48</v>
      </c>
      <c r="E556" s="38" t="s">
        <v>35</v>
      </c>
      <c r="F556" s="72" t="s">
        <v>15</v>
      </c>
      <c r="G556" s="56" t="n">
        <v>19</v>
      </c>
      <c r="H556" s="57" t="n">
        <v>0.35</v>
      </c>
      <c r="I556" s="57" t="n">
        <v>6.65</v>
      </c>
      <c r="J556" s="13"/>
    </row>
    <row r="557" ht="22.5" customHeight="1">
      <c r="A557" s="12" t="n">
        <f>WEEKNUM(B557,2)</f>
        <v>41</v>
      </c>
      <c r="B557" s="55" t="n">
        <v>46306</v>
      </c>
      <c r="C557" s="38" t="n">
        <v>91557347</v>
      </c>
      <c r="D557" s="64" t="s">
        <v>49</v>
      </c>
      <c r="E557" s="38" t="s">
        <v>14</v>
      </c>
      <c r="F557" s="38" t="s">
        <v>15</v>
      </c>
      <c r="G557" s="56" t="n">
        <v>11</v>
      </c>
      <c r="H557" s="57" t="n">
        <v>0.8</v>
      </c>
      <c r="I557" s="57" t="n">
        <v>8.8</v>
      </c>
      <c r="J557" s="13"/>
    </row>
    <row r="558" ht="22.5" customHeight="1">
      <c r="A558" s="12" t="n">
        <f>WEEKNUM(B558,2)</f>
        <v>41</v>
      </c>
      <c r="B558" s="55" t="n">
        <v>46306</v>
      </c>
      <c r="C558" s="38" t="n">
        <v>91564896</v>
      </c>
      <c r="D558" s="64" t="s">
        <v>50</v>
      </c>
      <c r="E558" s="38" t="s">
        <v>14</v>
      </c>
      <c r="F558" s="38" t="s">
        <v>15</v>
      </c>
      <c r="G558" s="56" t="n">
        <v>90</v>
      </c>
      <c r="H558" s="57" t="n">
        <v>0.4</v>
      </c>
      <c r="I558" s="57" t="n">
        <v>36</v>
      </c>
      <c r="J558" s="13"/>
    </row>
    <row r="559" ht="22.5" customHeight="1">
      <c r="A559" s="12" t="n">
        <f>WEEKNUM(B559,2)</f>
        <v>41</v>
      </c>
      <c r="B559" s="55" t="n">
        <v>46306</v>
      </c>
      <c r="C559" s="38" t="n">
        <v>91566789</v>
      </c>
      <c r="D559" s="64" t="s">
        <v>84</v>
      </c>
      <c r="E559" s="38" t="s">
        <v>40</v>
      </c>
      <c r="F559" s="38" t="s">
        <v>15</v>
      </c>
      <c r="G559" s="56" t="n">
        <v>1</v>
      </c>
      <c r="H559" s="57" t="n">
        <v>0.1</v>
      </c>
      <c r="I559" s="57" t="n">
        <v>0.1</v>
      </c>
      <c r="J559" s="13"/>
    </row>
    <row r="560" ht="22.5" customHeight="1">
      <c r="A560" s="12" t="n">
        <f>WEEKNUM(B560,2)</f>
        <v>41</v>
      </c>
      <c r="B560" s="55" t="n">
        <v>46306</v>
      </c>
      <c r="C560" s="38" t="n">
        <v>12306671</v>
      </c>
      <c r="D560" s="64" t="s">
        <v>51</v>
      </c>
      <c r="E560" s="38" t="s">
        <v>52</v>
      </c>
      <c r="F560" s="38" t="s">
        <v>21</v>
      </c>
      <c r="G560" s="56" t="n">
        <v>12</v>
      </c>
      <c r="H560" s="57" t="n">
        <v>0.22</v>
      </c>
      <c r="I560" s="57" t="n">
        <v>2.64</v>
      </c>
      <c r="J560" s="13"/>
    </row>
    <row r="561" ht="22.5" customHeight="1">
      <c r="A561" s="12" t="n">
        <f>WEEKNUM(B561,2)</f>
        <v>41</v>
      </c>
      <c r="B561" s="55" t="n">
        <v>46306</v>
      </c>
      <c r="C561" s="38" t="n">
        <v>91567363</v>
      </c>
      <c r="D561" s="64" t="s">
        <v>53</v>
      </c>
      <c r="E561" s="38" t="s">
        <v>14</v>
      </c>
      <c r="F561" s="38" t="s">
        <v>15</v>
      </c>
      <c r="G561" s="56" t="n">
        <v>80</v>
      </c>
      <c r="H561" s="57" t="n">
        <v>0.25</v>
      </c>
      <c r="I561" s="57" t="n">
        <v>20</v>
      </c>
      <c r="J561" s="13"/>
    </row>
    <row r="562" ht="22.5" customHeight="1">
      <c r="A562" s="12" t="n">
        <f>WEEKNUM(B562,2)</f>
        <v>41</v>
      </c>
      <c r="B562" s="55" t="n">
        <v>46306</v>
      </c>
      <c r="C562" s="38" t="n">
        <v>91567806</v>
      </c>
      <c r="D562" s="64" t="s">
        <v>53</v>
      </c>
      <c r="E562" s="38" t="s">
        <v>54</v>
      </c>
      <c r="F562" s="38" t="s">
        <v>15</v>
      </c>
      <c r="G562" s="56" t="n">
        <v>66</v>
      </c>
      <c r="H562" s="57" t="n">
        <v>0.15</v>
      </c>
      <c r="I562" s="57" t="n">
        <v>9.9</v>
      </c>
      <c r="J562" s="13"/>
    </row>
    <row r="563" ht="22.5" customHeight="1">
      <c r="A563" s="12" t="n">
        <f>WEEKNUM(B563,2)</f>
        <v>41</v>
      </c>
      <c r="B563" s="55" t="n">
        <v>46306</v>
      </c>
      <c r="C563" s="38" t="n">
        <v>5365721</v>
      </c>
      <c r="D563" s="64" t="s">
        <v>55</v>
      </c>
      <c r="E563" s="38" t="s">
        <v>54</v>
      </c>
      <c r="F563" s="38" t="s">
        <v>15</v>
      </c>
      <c r="G563" s="56" t="n">
        <v>93</v>
      </c>
      <c r="H563" s="57" t="n">
        <v>0.5</v>
      </c>
      <c r="I563" s="57" t="n">
        <v>46.5</v>
      </c>
      <c r="J563" s="13"/>
    </row>
    <row r="564" ht="22.5" customHeight="1">
      <c r="A564" s="12" t="n">
        <f>WEEKNUM(B564,2)</f>
        <v>41</v>
      </c>
      <c r="B564" s="55" t="n">
        <v>46306</v>
      </c>
      <c r="C564" s="38" t="n">
        <v>91568575</v>
      </c>
      <c r="D564" s="64" t="s">
        <v>56</v>
      </c>
      <c r="E564" s="38" t="s">
        <v>14</v>
      </c>
      <c r="F564" s="38" t="s">
        <v>15</v>
      </c>
      <c r="G564" s="56" t="n">
        <v>0</v>
      </c>
      <c r="H564" s="57" t="n">
        <v>0</v>
      </c>
      <c r="I564" s="57" t="n">
        <v>0</v>
      </c>
      <c r="J564" s="13"/>
    </row>
    <row r="565" ht="22.5" customHeight="1">
      <c r="A565" s="12" t="n">
        <f>WEEKNUM(B565,2)</f>
        <v>41</v>
      </c>
      <c r="B565" s="55" t="n">
        <v>46306</v>
      </c>
      <c r="C565" s="38" t="n">
        <v>12811904</v>
      </c>
      <c r="D565" s="64" t="s">
        <v>51</v>
      </c>
      <c r="E565" s="38" t="s">
        <v>52</v>
      </c>
      <c r="F565" s="38" t="s">
        <v>34</v>
      </c>
      <c r="G565" s="56" t="n">
        <v>3</v>
      </c>
      <c r="H565" s="57" t="n">
        <v>3.66</v>
      </c>
      <c r="I565" s="57" t="n">
        <v>10.98</v>
      </c>
      <c r="J565" s="13"/>
    </row>
    <row r="566" ht="22.5" customHeight="1">
      <c r="A566" s="12" t="n">
        <f>WEEKNUM(B566,2)</f>
        <v>41</v>
      </c>
      <c r="B566" s="55" t="n">
        <v>46306</v>
      </c>
      <c r="C566" s="38" t="n">
        <v>91557160</v>
      </c>
      <c r="D566" s="64" t="s">
        <v>57</v>
      </c>
      <c r="E566" s="38" t="s">
        <v>11</v>
      </c>
      <c r="F566" s="38" t="s">
        <v>15</v>
      </c>
      <c r="G566" s="56" t="n">
        <v>0</v>
      </c>
      <c r="H566" s="57" t="n">
        <v>0</v>
      </c>
      <c r="I566" s="57" t="n">
        <v>0</v>
      </c>
      <c r="J566" s="13"/>
    </row>
    <row r="567" ht="22.5" customHeight="1">
      <c r="A567" s="12" t="n">
        <f>WEEKNUM(B567,2)</f>
        <v>41</v>
      </c>
      <c r="B567" s="55" t="n">
        <v>46306</v>
      </c>
      <c r="C567" s="38" t="n">
        <v>12810820</v>
      </c>
      <c r="D567" s="64" t="s">
        <v>58</v>
      </c>
      <c r="E567" s="38" t="s">
        <v>14</v>
      </c>
      <c r="F567" s="38" t="s">
        <v>34</v>
      </c>
      <c r="G567" s="56" t="n">
        <v>0</v>
      </c>
      <c r="H567" s="57" t="n">
        <v>0</v>
      </c>
      <c r="I567" s="57" t="n">
        <v>0</v>
      </c>
      <c r="J567" s="13"/>
    </row>
    <row r="568" ht="22.5" customHeight="1">
      <c r="A568" s="12" t="n">
        <f>WEEKNUM(B568,2)</f>
        <v>41</v>
      </c>
      <c r="B568" s="55" t="n">
        <v>46306</v>
      </c>
      <c r="C568" s="38" t="n">
        <v>12814983</v>
      </c>
      <c r="D568" s="64" t="s">
        <v>10</v>
      </c>
      <c r="E568" s="38" t="s">
        <v>54</v>
      </c>
      <c r="F568" s="38" t="s">
        <v>34</v>
      </c>
      <c r="G568" s="56" t="n">
        <v>0</v>
      </c>
      <c r="H568" s="57" t="n">
        <v>0</v>
      </c>
      <c r="I568" s="57" t="n">
        <v>0.74</v>
      </c>
      <c r="J568" s="13"/>
    </row>
    <row r="569" ht="22.5" customHeight="1">
      <c r="A569" s="12" t="n">
        <f>WEEKNUM(B569,2)</f>
        <v>41</v>
      </c>
      <c r="B569" s="55" t="n">
        <v>46306</v>
      </c>
      <c r="C569" s="38" t="n">
        <v>91574956</v>
      </c>
      <c r="D569" s="64" t="s">
        <v>50</v>
      </c>
      <c r="E569" s="38" t="s">
        <v>14</v>
      </c>
      <c r="F569" s="38" t="s">
        <v>34</v>
      </c>
      <c r="G569" s="56" t="n">
        <v>1</v>
      </c>
      <c r="H569" s="57" t="n">
        <v>0.11</v>
      </c>
      <c r="I569" s="57" t="n">
        <v>0.11</v>
      </c>
      <c r="J569" s="13"/>
    </row>
    <row r="570" ht="22.5" customHeight="1">
      <c r="A570" s="12" t="n">
        <f>WEEKNUM(B570,2)</f>
        <v>41</v>
      </c>
      <c r="B570" s="55" t="n">
        <v>46306</v>
      </c>
      <c r="C570" s="38" t="n">
        <v>91574957</v>
      </c>
      <c r="D570" s="64" t="s">
        <v>53</v>
      </c>
      <c r="E570" s="38" t="s">
        <v>14</v>
      </c>
      <c r="F570" s="38" t="s">
        <v>34</v>
      </c>
      <c r="G570" s="56" t="n">
        <v>0</v>
      </c>
      <c r="H570" s="57" t="n">
        <v>0</v>
      </c>
      <c r="I570" s="57" t="n">
        <v>0</v>
      </c>
      <c r="J570" s="13"/>
    </row>
    <row r="571" ht="22.5" customHeight="1">
      <c r="A571" s="12" t="n">
        <f>WEEKNUM(B571,2)</f>
        <v>41</v>
      </c>
      <c r="B571" s="55" t="n">
        <v>46306</v>
      </c>
      <c r="C571" s="38" t="n">
        <v>91574959</v>
      </c>
      <c r="D571" s="64" t="s">
        <v>53</v>
      </c>
      <c r="E571" s="38" t="s">
        <v>54</v>
      </c>
      <c r="F571" s="38" t="s">
        <v>34</v>
      </c>
      <c r="G571" s="56" t="n">
        <v>4</v>
      </c>
      <c r="H571" s="57" t="n">
        <v>1</v>
      </c>
      <c r="I571" s="57" t="n">
        <v>4</v>
      </c>
      <c r="J571" s="13"/>
    </row>
    <row r="572" ht="22.5" customHeight="1">
      <c r="A572" s="12" t="n">
        <f>WEEKNUM(B572,2)</f>
        <v>41</v>
      </c>
      <c r="B572" s="55" t="n">
        <v>46306</v>
      </c>
      <c r="C572" s="38" t="n">
        <v>91574961</v>
      </c>
      <c r="D572" s="64" t="s">
        <v>48</v>
      </c>
      <c r="E572" s="38" t="s">
        <v>35</v>
      </c>
      <c r="F572" s="38" t="s">
        <v>34</v>
      </c>
      <c r="G572" s="56" t="n">
        <v>1</v>
      </c>
      <c r="H572" s="57" t="n">
        <v>1.84</v>
      </c>
      <c r="I572" s="57" t="n">
        <v>1.84</v>
      </c>
      <c r="J572" s="13"/>
    </row>
    <row r="573" ht="22.5" customHeight="1">
      <c r="A573" s="12" t="n">
        <f>WEEKNUM(B573,2)</f>
        <v>41</v>
      </c>
      <c r="B573" s="55" t="n">
        <v>46306</v>
      </c>
      <c r="C573" s="38" t="n">
        <v>91574966</v>
      </c>
      <c r="D573" s="64" t="s">
        <v>49</v>
      </c>
      <c r="E573" s="38" t="s">
        <v>14</v>
      </c>
      <c r="F573" s="38" t="s">
        <v>34</v>
      </c>
      <c r="G573" s="56" t="n">
        <v>1</v>
      </c>
      <c r="H573" s="57" t="n">
        <v>0.4</v>
      </c>
      <c r="I573" s="57" t="n">
        <v>0.4</v>
      </c>
      <c r="J573" s="13"/>
    </row>
    <row r="574" ht="22.5" customHeight="1">
      <c r="A574" s="12" t="n">
        <f>WEEKNUM(B574,2)</f>
        <v>41</v>
      </c>
      <c r="B574" s="55" t="n">
        <v>46306</v>
      </c>
      <c r="C574" s="38" t="n">
        <v>6724852</v>
      </c>
      <c r="D574" s="64" t="s">
        <v>10</v>
      </c>
      <c r="E574" s="38" t="s">
        <v>14</v>
      </c>
      <c r="F574" s="38" t="s">
        <v>26</v>
      </c>
      <c r="G574" s="56" t="n">
        <v>76</v>
      </c>
      <c r="H574" s="57" t="n">
        <v>0.26</v>
      </c>
      <c r="I574" s="57" t="n">
        <v>19.74</v>
      </c>
      <c r="J574" s="13"/>
    </row>
    <row r="575" ht="22.5" customHeight="1">
      <c r="A575" s="12" t="n">
        <f>WEEKNUM(B575,2)</f>
        <v>41</v>
      </c>
      <c r="B575" s="55" t="n">
        <v>46306</v>
      </c>
      <c r="C575" s="38" t="n">
        <v>5556054</v>
      </c>
      <c r="D575" s="64" t="s">
        <v>64</v>
      </c>
      <c r="E575" s="38" t="s">
        <v>37</v>
      </c>
      <c r="F575" s="38" t="s">
        <v>15</v>
      </c>
      <c r="G575" s="61" t="n">
        <v>4</v>
      </c>
      <c r="H575" s="62" t="n">
        <v>1.614</v>
      </c>
      <c r="I575" s="62" t="n">
        <v>6.455</v>
      </c>
      <c r="J575" s="46"/>
    </row>
    <row r="576" ht="22.5" customHeight="1">
      <c r="A576" s="12" t="n">
        <f>WEEKNUM(B576,2)</f>
        <v>41</v>
      </c>
      <c r="B576" s="55" t="n">
        <v>46306</v>
      </c>
      <c r="C576" s="38" t="n">
        <v>8628042</v>
      </c>
      <c r="D576" s="64" t="s">
        <v>27</v>
      </c>
      <c r="E576" s="38" t="s">
        <v>14</v>
      </c>
      <c r="F576" s="38" t="s">
        <v>26</v>
      </c>
      <c r="G576" s="59" t="n">
        <v>384</v>
      </c>
      <c r="H576" s="57" t="n">
        <v>0.47</v>
      </c>
      <c r="I576" s="57" t="n">
        <v>180.97</v>
      </c>
      <c r="J576" s="13"/>
    </row>
    <row r="577" ht="22.5" customHeight="1">
      <c r="A577" s="12" t="n">
        <f>WEEKNUM(B577,2)</f>
        <v>41</v>
      </c>
      <c r="B577" s="55" t="n">
        <v>46306</v>
      </c>
      <c r="C577" s="38" t="n">
        <v>9297014</v>
      </c>
      <c r="D577" s="64" t="s">
        <v>13</v>
      </c>
      <c r="E577" s="38" t="s">
        <v>14</v>
      </c>
      <c r="F577" s="38" t="s">
        <v>26</v>
      </c>
      <c r="G577" s="59" t="n">
        <v>199</v>
      </c>
      <c r="H577" s="57" t="n">
        <v>0.17</v>
      </c>
      <c r="I577" s="57" t="n">
        <v>34.3</v>
      </c>
      <c r="J577" s="13"/>
    </row>
    <row r="578" ht="22.5" customHeight="1">
      <c r="A578" s="12" t="n">
        <f>WEEKNUM(B578,2)</f>
        <v>41</v>
      </c>
      <c r="B578" s="55" t="n">
        <v>46306</v>
      </c>
      <c r="C578" s="38" t="n">
        <v>7815836</v>
      </c>
      <c r="D578" s="64" t="s">
        <v>65</v>
      </c>
      <c r="E578" s="38" t="s">
        <v>37</v>
      </c>
      <c r="F578" s="72" t="s">
        <v>15</v>
      </c>
      <c r="G578" s="59" t="n">
        <v>3622</v>
      </c>
      <c r="H578" s="57" t="n">
        <v>0.111</v>
      </c>
      <c r="I578" s="57" t="n">
        <v>401.78</v>
      </c>
      <c r="J578" s="13"/>
    </row>
    <row r="579" ht="22.5" customHeight="1">
      <c r="A579" s="12" t="n">
        <f>WEEKNUM(B579,2)</f>
        <v>41</v>
      </c>
      <c r="B579" s="55" t="n">
        <v>46306</v>
      </c>
      <c r="C579" s="38" t="n">
        <v>91467820</v>
      </c>
      <c r="D579" s="64" t="s">
        <v>66</v>
      </c>
      <c r="E579" s="38" t="s">
        <v>37</v>
      </c>
      <c r="F579" s="38" t="s">
        <v>15</v>
      </c>
      <c r="G579" s="59" t="n">
        <v>125</v>
      </c>
      <c r="H579" s="57" t="n">
        <v>0.1</v>
      </c>
      <c r="I579" s="57" t="n">
        <v>12.5</v>
      </c>
      <c r="J579" s="13"/>
    </row>
    <row r="580" ht="22.5" customHeight="1">
      <c r="A580" s="12" t="n">
        <f>WEEKNUM(B580,2)</f>
        <v>41</v>
      </c>
      <c r="B580" s="55" t="n">
        <v>46306</v>
      </c>
      <c r="C580" s="38" t="n">
        <v>91496145</v>
      </c>
      <c r="D580" s="64" t="s">
        <v>66</v>
      </c>
      <c r="E580" s="38" t="s">
        <v>67</v>
      </c>
      <c r="F580" s="38" t="s">
        <v>15</v>
      </c>
      <c r="G580" s="56" t="n">
        <v>30</v>
      </c>
      <c r="H580" s="57" t="n">
        <v>0.15</v>
      </c>
      <c r="I580" s="57" t="n">
        <v>4.5</v>
      </c>
      <c r="J580" s="13"/>
    </row>
    <row r="581" ht="22.5" customHeight="1">
      <c r="A581" s="12" t="n">
        <f>WEEKNUM(B581,2)</f>
        <v>41</v>
      </c>
      <c r="B581" s="55" t="n">
        <v>46306</v>
      </c>
      <c r="C581" s="38" t="n">
        <v>91496146</v>
      </c>
      <c r="D581" s="64" t="s">
        <v>66</v>
      </c>
      <c r="E581" s="38" t="s">
        <v>43</v>
      </c>
      <c r="F581" s="38" t="s">
        <v>15</v>
      </c>
      <c r="G581" s="56" t="n">
        <v>88</v>
      </c>
      <c r="H581" s="57" t="n">
        <v>0.14</v>
      </c>
      <c r="I581" s="57" t="n">
        <v>12.32</v>
      </c>
      <c r="J581" s="13"/>
    </row>
    <row r="582" ht="22.5" customHeight="1">
      <c r="A582" s="12" t="n">
        <f>WEEKNUM(B582,2)</f>
        <v>41</v>
      </c>
      <c r="B582" s="55" t="n">
        <v>46306</v>
      </c>
      <c r="C582" s="38" t="n">
        <v>91496147</v>
      </c>
      <c r="D582" s="64" t="s">
        <v>66</v>
      </c>
      <c r="E582" s="38" t="s">
        <v>11</v>
      </c>
      <c r="F582" s="38" t="s">
        <v>15</v>
      </c>
      <c r="G582" s="56" t="n">
        <v>126</v>
      </c>
      <c r="H582" s="57" t="n">
        <v>0.13</v>
      </c>
      <c r="I582" s="57" t="n">
        <v>16.38</v>
      </c>
      <c r="J582" s="13"/>
    </row>
    <row r="583" ht="22.5" customHeight="1">
      <c r="A583" s="12" t="n">
        <f>WEEKNUM(B583,2)</f>
        <v>41</v>
      </c>
      <c r="B583" s="55" t="n">
        <v>46306</v>
      </c>
      <c r="C583" s="38" t="n">
        <v>91496148</v>
      </c>
      <c r="D583" s="64" t="s">
        <v>66</v>
      </c>
      <c r="E583" s="38" t="s">
        <v>14</v>
      </c>
      <c r="F583" s="38" t="s">
        <v>15</v>
      </c>
      <c r="G583" s="56" t="n">
        <v>160</v>
      </c>
      <c r="H583" s="57" t="n">
        <v>0.15</v>
      </c>
      <c r="I583" s="57" t="n">
        <v>24</v>
      </c>
      <c r="J583" s="13"/>
    </row>
    <row r="584" ht="22.5" customHeight="1">
      <c r="A584" s="12" t="n">
        <f>WEEKNUM(B584,2)</f>
        <v>41</v>
      </c>
      <c r="B584" s="55" t="n">
        <v>46306</v>
      </c>
      <c r="C584" s="38" t="n">
        <v>11079953</v>
      </c>
      <c r="D584" s="64" t="s">
        <v>64</v>
      </c>
      <c r="E584" s="38" t="s">
        <v>37</v>
      </c>
      <c r="F584" s="38" t="s">
        <v>15</v>
      </c>
      <c r="G584" s="56" t="n">
        <v>0</v>
      </c>
      <c r="H584" s="57" t="n">
        <v>0</v>
      </c>
      <c r="I584" s="57" t="n">
        <v>0</v>
      </c>
      <c r="J584" s="13"/>
    </row>
    <row r="585" ht="22.5" customHeight="1">
      <c r="A585" s="12" t="n">
        <f>WEEKNUM(B585,2)</f>
        <v>41</v>
      </c>
      <c r="B585" s="55" t="n">
        <v>46306</v>
      </c>
      <c r="C585" s="38" t="n">
        <v>11690181</v>
      </c>
      <c r="D585" s="64" t="s">
        <v>68</v>
      </c>
      <c r="E585" s="38" t="s">
        <v>14</v>
      </c>
      <c r="F585" s="38" t="s">
        <v>15</v>
      </c>
      <c r="G585" s="56" t="n">
        <v>1300</v>
      </c>
      <c r="H585" s="57" t="n">
        <v>0.42</v>
      </c>
      <c r="I585" s="57" t="n">
        <v>546</v>
      </c>
      <c r="J585" s="13"/>
    </row>
    <row r="586" ht="22.5" customHeight="1">
      <c r="A586" s="12" t="n">
        <f>WEEKNUM(B586,2)</f>
        <v>41</v>
      </c>
      <c r="B586" s="55" t="n">
        <v>46306</v>
      </c>
      <c r="C586" s="38" t="n">
        <v>11836152</v>
      </c>
      <c r="D586" s="64" t="s">
        <v>65</v>
      </c>
      <c r="E586" s="58" t="s">
        <v>37</v>
      </c>
      <c r="F586" s="38" t="s">
        <v>15</v>
      </c>
      <c r="G586" s="56" t="n">
        <v>3</v>
      </c>
      <c r="H586" s="57" t="n">
        <v>0.09</v>
      </c>
      <c r="I586" s="57" t="n">
        <v>0.27</v>
      </c>
      <c r="J586" s="13"/>
    </row>
    <row r="587" ht="22.5" customHeight="1">
      <c r="A587" s="12" t="n">
        <f>WEEKNUM(B587,2)</f>
        <v>41</v>
      </c>
      <c r="B587" s="55" t="n">
        <v>46306</v>
      </c>
      <c r="C587" s="38" t="n">
        <v>12038500</v>
      </c>
      <c r="D587" s="64" t="s">
        <v>68</v>
      </c>
      <c r="E587" s="38" t="s">
        <v>14</v>
      </c>
      <c r="F587" s="38" t="s">
        <v>15</v>
      </c>
      <c r="G587" s="56" t="n">
        <v>42</v>
      </c>
      <c r="H587" s="57" t="n">
        <v>0.4</v>
      </c>
      <c r="I587" s="57" t="n">
        <v>16.8</v>
      </c>
      <c r="J587" s="13"/>
    </row>
    <row r="588" ht="22.5" customHeight="1">
      <c r="A588" s="12" t="n">
        <f>WEEKNUM(B588,2)</f>
        <v>41</v>
      </c>
      <c r="B588" s="55" t="n">
        <v>46306</v>
      </c>
      <c r="C588" s="38" t="n">
        <v>91565943</v>
      </c>
      <c r="D588" s="64" t="s">
        <v>66</v>
      </c>
      <c r="E588" s="38" t="s">
        <v>43</v>
      </c>
      <c r="F588" s="38" t="s">
        <v>15</v>
      </c>
      <c r="G588" s="56" t="n">
        <v>9</v>
      </c>
      <c r="H588" s="57" t="n">
        <v>0.14</v>
      </c>
      <c r="I588" s="57" t="n">
        <v>1.26</v>
      </c>
      <c r="J588" s="13"/>
    </row>
    <row r="589" ht="22.5" customHeight="1">
      <c r="A589" s="12" t="n">
        <f>WEEKNUM(B589,2)</f>
        <v>41</v>
      </c>
      <c r="B589" s="55" t="n">
        <v>46306</v>
      </c>
      <c r="C589" s="38" t="n">
        <v>91565945</v>
      </c>
      <c r="D589" s="64" t="s">
        <v>66</v>
      </c>
      <c r="E589" s="58" t="s">
        <v>37</v>
      </c>
      <c r="F589" s="38" t="s">
        <v>15</v>
      </c>
      <c r="G589" s="59" t="n">
        <v>149</v>
      </c>
      <c r="H589" s="57" t="n">
        <v>0.12</v>
      </c>
      <c r="I589" s="57" t="n">
        <v>17.88</v>
      </c>
      <c r="J589" s="13"/>
    </row>
    <row r="590" ht="22.5" customHeight="1">
      <c r="A590" s="12" t="n">
        <f>WEEKNUM(B590,2)</f>
        <v>41</v>
      </c>
      <c r="B590" s="55" t="n">
        <v>46306</v>
      </c>
      <c r="C590" s="38" t="n">
        <v>91551845</v>
      </c>
      <c r="D590" s="64" t="s">
        <v>66</v>
      </c>
      <c r="E590" s="38" t="s">
        <v>11</v>
      </c>
      <c r="F590" s="38" t="s">
        <v>15</v>
      </c>
      <c r="G590" s="59" t="n">
        <v>128</v>
      </c>
      <c r="H590" s="57" t="n">
        <v>0.14</v>
      </c>
      <c r="I590" s="57" t="n">
        <v>17.92</v>
      </c>
      <c r="J590" s="13"/>
    </row>
    <row r="591" ht="22.5" customHeight="1">
      <c r="A591" s="12" t="n">
        <f>WEEKNUM(B591,2)</f>
        <v>41</v>
      </c>
      <c r="B591" s="55" t="n">
        <v>46306</v>
      </c>
      <c r="C591" s="38" t="n">
        <v>91565949</v>
      </c>
      <c r="D591" s="64" t="s">
        <v>66</v>
      </c>
      <c r="E591" s="38" t="s">
        <v>67</v>
      </c>
      <c r="F591" s="38" t="s">
        <v>15</v>
      </c>
      <c r="G591" s="59" t="n">
        <v>50</v>
      </c>
      <c r="H591" s="57" t="n">
        <v>0.15</v>
      </c>
      <c r="I591" s="57" t="n">
        <v>7.5</v>
      </c>
      <c r="J591" s="13"/>
    </row>
    <row r="592" ht="22.5" customHeight="1">
      <c r="A592" s="12" t="n">
        <f>WEEKNUM(B592,2)</f>
        <v>41</v>
      </c>
      <c r="B592" s="55" t="n">
        <v>46306</v>
      </c>
      <c r="C592" s="38" t="n">
        <v>91573130</v>
      </c>
      <c r="D592" s="64" t="s">
        <v>46</v>
      </c>
      <c r="E592" s="38" t="s">
        <v>17</v>
      </c>
      <c r="F592" s="58" t="s">
        <v>15</v>
      </c>
      <c r="G592" s="59" t="n">
        <v>1</v>
      </c>
      <c r="H592" s="57" t="n">
        <v>0.2</v>
      </c>
      <c r="I592" s="57" t="n">
        <v>0.2</v>
      </c>
      <c r="J592" s="69"/>
    </row>
    <row r="593" ht="22.5" customHeight="1">
      <c r="A593" s="12" t="n">
        <f>WEEKNUM(B593,2)</f>
        <v>41</v>
      </c>
      <c r="B593" s="55" t="n">
        <v>46306</v>
      </c>
      <c r="C593" s="38" t="n">
        <v>91573131</v>
      </c>
      <c r="D593" s="64" t="s">
        <v>46</v>
      </c>
      <c r="E593" s="38" t="s">
        <v>32</v>
      </c>
      <c r="F593" s="58" t="s">
        <v>15</v>
      </c>
      <c r="G593" s="56" t="n">
        <v>0</v>
      </c>
      <c r="H593" s="57" t="n">
        <v>0</v>
      </c>
      <c r="I593" s="57" t="n">
        <v>0</v>
      </c>
      <c r="J593" s="69"/>
    </row>
    <row r="594" ht="22.5" customHeight="1">
      <c r="A594" s="12" t="n">
        <f>WEEKNUM(B594,2)</f>
        <v>41</v>
      </c>
      <c r="B594" s="55" t="n">
        <v>46306</v>
      </c>
      <c r="C594" s="38" t="n">
        <v>12809532</v>
      </c>
      <c r="D594" s="64" t="s">
        <v>68</v>
      </c>
      <c r="E594" s="38" t="s">
        <v>14</v>
      </c>
      <c r="F594" s="38" t="s">
        <v>34</v>
      </c>
      <c r="G594" s="59" t="n">
        <v>1</v>
      </c>
      <c r="H594" s="57" t="n">
        <v>31.5</v>
      </c>
      <c r="I594" s="57" t="n">
        <v>31.5</v>
      </c>
      <c r="J594" s="69"/>
    </row>
    <row r="595" ht="22.5" customHeight="1">
      <c r="A595" s="12" t="n">
        <f>WEEKNUM(B595,2)</f>
        <v>41</v>
      </c>
      <c r="B595" s="55" t="n">
        <v>46306</v>
      </c>
      <c r="C595" s="38" t="n">
        <v>12895313</v>
      </c>
      <c r="D595" s="64" t="s">
        <v>65</v>
      </c>
      <c r="E595" s="38" t="s">
        <v>37</v>
      </c>
      <c r="F595" s="38" t="s">
        <v>34</v>
      </c>
      <c r="G595" s="56" t="n">
        <v>0</v>
      </c>
      <c r="H595" s="57" t="n">
        <v>0</v>
      </c>
      <c r="I595" s="57" t="n">
        <v>2.88</v>
      </c>
      <c r="J595" s="69"/>
    </row>
    <row r="596" ht="22.5" customHeight="1">
      <c r="A596" s="12" t="n">
        <f>WEEKNUM(B596,2)</f>
        <v>41</v>
      </c>
      <c r="B596" s="55" t="n">
        <v>46306</v>
      </c>
      <c r="C596" s="38" t="n">
        <v>91574954</v>
      </c>
      <c r="D596" s="64" t="s">
        <v>66</v>
      </c>
      <c r="E596" s="38" t="s">
        <v>11</v>
      </c>
      <c r="F596" s="38" t="s">
        <v>34</v>
      </c>
      <c r="G596" s="56" t="n">
        <v>0</v>
      </c>
      <c r="H596" s="57" t="n">
        <v>0</v>
      </c>
      <c r="I596" s="57" t="n">
        <v>4.14</v>
      </c>
      <c r="J596" s="69"/>
    </row>
    <row r="597" ht="22.5" customHeight="1">
      <c r="A597" s="12" t="n">
        <f>WEEKNUM(B597,2)</f>
        <v>41</v>
      </c>
      <c r="B597" s="55" t="n">
        <v>46306</v>
      </c>
      <c r="C597" s="38" t="n">
        <v>91574960</v>
      </c>
      <c r="D597" s="64" t="s">
        <v>66</v>
      </c>
      <c r="E597" s="38" t="s">
        <v>67</v>
      </c>
      <c r="F597" s="38" t="s">
        <v>34</v>
      </c>
      <c r="G597" s="56" t="n">
        <v>0</v>
      </c>
      <c r="H597" s="57" t="n">
        <v>0</v>
      </c>
      <c r="I597" s="57" t="n">
        <v>7.27</v>
      </c>
      <c r="J597" s="69"/>
    </row>
    <row r="598" ht="22.5" customHeight="1">
      <c r="A598" s="12" t="n">
        <f>WEEKNUM(B598,2)</f>
        <v>41</v>
      </c>
      <c r="B598" s="55" t="n">
        <v>46306</v>
      </c>
      <c r="C598" s="38" t="n">
        <v>91574963</v>
      </c>
      <c r="D598" s="64" t="s">
        <v>66</v>
      </c>
      <c r="E598" s="38" t="s">
        <v>37</v>
      </c>
      <c r="F598" s="38" t="s">
        <v>34</v>
      </c>
      <c r="G598" s="56" t="n">
        <v>0</v>
      </c>
      <c r="H598" s="57" t="n">
        <v>0</v>
      </c>
      <c r="I598" s="57" t="n">
        <v>9.51</v>
      </c>
      <c r="J598" s="69"/>
    </row>
    <row r="599" ht="22.5" customHeight="1">
      <c r="A599" s="12" t="n">
        <f>WEEKNUM(B599,2)</f>
        <v>41</v>
      </c>
      <c r="B599" s="55" t="n">
        <v>46306</v>
      </c>
      <c r="C599" s="38" t="n">
        <v>91574965</v>
      </c>
      <c r="D599" s="64" t="s">
        <v>46</v>
      </c>
      <c r="E599" s="38" t="s">
        <v>17</v>
      </c>
      <c r="F599" s="38" t="s">
        <v>34</v>
      </c>
      <c r="G599" s="56" t="n">
        <v>0</v>
      </c>
      <c r="H599" s="57" t="n">
        <v>0</v>
      </c>
      <c r="I599" s="57" t="n">
        <v>4.34</v>
      </c>
      <c r="J599" s="69"/>
    </row>
    <row r="600" ht="22.5" customHeight="1">
      <c r="A600" s="12" t="n">
        <f>WEEKNUM(B600,2)</f>
        <v>41</v>
      </c>
      <c r="B600" s="55" t="n">
        <v>46306</v>
      </c>
      <c r="C600" s="38" t="n">
        <v>13146531</v>
      </c>
      <c r="D600" s="64" t="s">
        <v>27</v>
      </c>
      <c r="E600" s="38" t="s">
        <v>14</v>
      </c>
      <c r="F600" s="58" t="s">
        <v>12</v>
      </c>
      <c r="G600" s="59" t="n">
        <v>14</v>
      </c>
      <c r="H600" s="57" t="n">
        <v>0.741</v>
      </c>
      <c r="I600" s="57" t="n">
        <v>10.3718</v>
      </c>
      <c r="J600" s="69"/>
    </row>
    <row r="601" ht="22.5" customHeight="1">
      <c r="A601" s="12" t="n">
        <f>WEEKNUM(B601,2)</f>
        <v>41</v>
      </c>
      <c r="B601" s="55" t="n">
        <v>46306</v>
      </c>
      <c r="C601" s="38" t="n">
        <v>13151696</v>
      </c>
      <c r="D601" s="64" t="s">
        <v>68</v>
      </c>
      <c r="E601" s="38" t="s">
        <v>14</v>
      </c>
      <c r="F601" s="58" t="s">
        <v>12</v>
      </c>
      <c r="G601" s="59" t="n">
        <v>1</v>
      </c>
      <c r="H601" s="57" t="n">
        <v>0.167</v>
      </c>
      <c r="I601" s="57" t="n">
        <v>0.167</v>
      </c>
      <c r="J601" s="69"/>
    </row>
    <row r="602" ht="22.5" customHeight="1">
      <c r="A602" s="12" t="n">
        <f>WEEKNUM(B602,2)</f>
        <v>41</v>
      </c>
      <c r="B602" s="55" t="n">
        <v>46306</v>
      </c>
      <c r="C602" s="38" t="n">
        <v>6395488</v>
      </c>
      <c r="D602" s="64" t="s">
        <v>39</v>
      </c>
      <c r="E602" s="38" t="s">
        <v>14</v>
      </c>
      <c r="F602" s="12" t="s">
        <v>15</v>
      </c>
      <c r="G602" s="45" t="n">
        <v>200</v>
      </c>
      <c r="H602" s="62" t="n">
        <v>0.3</v>
      </c>
      <c r="I602" s="62" t="n">
        <v>60</v>
      </c>
      <c r="J602" s="13"/>
    </row>
    <row r="603" ht="22.5" customHeight="1">
      <c r="A603" s="12" t="n">
        <f>WEEKNUM(B603,2)</f>
        <v>41</v>
      </c>
      <c r="B603" s="55" t="n">
        <v>46306</v>
      </c>
      <c r="C603" s="38" t="n">
        <v>8291713</v>
      </c>
      <c r="D603" s="63" t="s">
        <v>79</v>
      </c>
      <c r="E603" s="54" t="s">
        <v>14</v>
      </c>
      <c r="F603" s="12" t="s">
        <v>15</v>
      </c>
      <c r="G603" s="56" t="n">
        <v>26</v>
      </c>
      <c r="H603" s="57" t="n">
        <v>0.14</v>
      </c>
      <c r="I603" s="57" t="n">
        <v>3.64</v>
      </c>
      <c r="J603" s="13"/>
    </row>
    <row r="604" ht="22.5" customHeight="1">
      <c r="A604" s="12" t="n">
        <f>WEEKNUM(B604,2)</f>
        <v>41</v>
      </c>
      <c r="B604" s="55" t="n">
        <v>46306</v>
      </c>
      <c r="C604" s="38" t="n">
        <v>8566541</v>
      </c>
      <c r="D604" s="63" t="s">
        <v>85</v>
      </c>
      <c r="E604" s="58" t="s">
        <v>14</v>
      </c>
      <c r="F604" s="62" t="s">
        <v>26</v>
      </c>
      <c r="G604" s="61" t="n">
        <v>8</v>
      </c>
      <c r="H604" s="62" t="n">
        <v>8.69</v>
      </c>
      <c r="I604" s="62" t="n">
        <v>69.52</v>
      </c>
      <c r="J604" s="13"/>
    </row>
    <row r="605" ht="22.5" customHeight="1">
      <c r="A605" s="12" t="n">
        <f>WEEKNUM(B605,2)</f>
        <v>41</v>
      </c>
      <c r="B605" s="55" t="n">
        <v>46306</v>
      </c>
      <c r="C605" s="38" t="n">
        <v>8566084</v>
      </c>
      <c r="D605" s="63" t="s">
        <v>73</v>
      </c>
      <c r="E605" s="58" t="s">
        <v>40</v>
      </c>
      <c r="F605" s="12" t="s">
        <v>15</v>
      </c>
      <c r="G605" s="60" t="n">
        <v>100</v>
      </c>
      <c r="H605" s="57" t="n">
        <v>0.12</v>
      </c>
      <c r="I605" s="57" t="n">
        <v>12</v>
      </c>
      <c r="J605" s="13"/>
    </row>
    <row r="606" ht="22.5" customHeight="1">
      <c r="A606" s="12" t="n">
        <f>WEEKNUM(B606,2)</f>
        <v>41</v>
      </c>
      <c r="B606" s="55" t="n">
        <v>46306</v>
      </c>
      <c r="C606" s="38" t="n">
        <v>2937658</v>
      </c>
      <c r="D606" s="63" t="s">
        <v>80</v>
      </c>
      <c r="E606" s="58" t="s">
        <v>14</v>
      </c>
      <c r="F606" s="12" t="s">
        <v>15</v>
      </c>
      <c r="G606" s="60" t="n">
        <v>100</v>
      </c>
      <c r="H606" s="57" t="n">
        <v>0.123</v>
      </c>
      <c r="I606" s="57" t="n">
        <v>12.3</v>
      </c>
      <c r="J606" s="13"/>
    </row>
    <row r="607" ht="22.5" customHeight="1">
      <c r="A607" s="12" t="n">
        <f>WEEKNUM(B607,2)</f>
        <v>41</v>
      </c>
      <c r="B607" s="55" t="n">
        <v>46306</v>
      </c>
      <c r="C607" s="38" t="n">
        <v>6706444</v>
      </c>
      <c r="D607" s="63" t="s">
        <v>74</v>
      </c>
      <c r="E607" s="38" t="s">
        <v>75</v>
      </c>
      <c r="F607" s="57" t="s">
        <v>12</v>
      </c>
      <c r="G607" s="60" t="n">
        <v>13</v>
      </c>
      <c r="H607" s="57" t="n">
        <v>0.829</v>
      </c>
      <c r="I607" s="57" t="n">
        <v>10.7765</v>
      </c>
      <c r="J607" s="13"/>
    </row>
    <row r="608" ht="22.5" customHeight="1">
      <c r="A608" s="12" t="n">
        <f>WEEKNUM(B608,2)</f>
        <v>41</v>
      </c>
      <c r="B608" s="55" t="n">
        <v>46306</v>
      </c>
      <c r="C608" s="38" t="n">
        <v>5963354</v>
      </c>
      <c r="D608" s="64" t="s">
        <v>74</v>
      </c>
      <c r="E608" s="38" t="s">
        <v>75</v>
      </c>
      <c r="F608" s="12" t="s">
        <v>15</v>
      </c>
      <c r="G608" s="60" t="n">
        <v>391</v>
      </c>
      <c r="H608" s="57" t="n">
        <v>0.568</v>
      </c>
      <c r="I608" s="57" t="n">
        <v>221.974</v>
      </c>
      <c r="J608" s="65"/>
    </row>
    <row r="609" ht="22.5" customHeight="1">
      <c r="A609" s="12" t="n">
        <f>WEEKNUM(B609,2)</f>
        <v>41</v>
      </c>
      <c r="B609" s="55" t="n">
        <v>46306</v>
      </c>
      <c r="C609" s="38" t="n">
        <v>9686529</v>
      </c>
      <c r="D609" s="63" t="s">
        <v>74</v>
      </c>
      <c r="E609" s="58" t="s">
        <v>76</v>
      </c>
      <c r="F609" s="12" t="s">
        <v>15</v>
      </c>
      <c r="G609" s="60" t="n">
        <v>75</v>
      </c>
      <c r="H609" s="57" t="n">
        <v>0.5</v>
      </c>
      <c r="I609" s="57" t="n">
        <v>37.5</v>
      </c>
      <c r="J609" s="13"/>
    </row>
    <row r="610" ht="22.5" customHeight="1">
      <c r="A610" s="12" t="n">
        <f>WEEKNUM(B610,2)</f>
        <v>41</v>
      </c>
      <c r="B610" s="55" t="n">
        <v>46306</v>
      </c>
      <c r="C610" s="38" t="n">
        <v>5963400</v>
      </c>
      <c r="D610" s="63" t="s">
        <v>74</v>
      </c>
      <c r="E610" s="58" t="s">
        <v>77</v>
      </c>
      <c r="F610" s="12" t="s">
        <v>15</v>
      </c>
      <c r="G610" s="60" t="n">
        <v>45</v>
      </c>
      <c r="H610" s="57" t="n">
        <v>0.2</v>
      </c>
      <c r="I610" s="57" t="n">
        <v>9</v>
      </c>
      <c r="J610" s="13"/>
    </row>
    <row r="611" ht="22.5" customHeight="1">
      <c r="A611" s="30" t="n">
        <f>WEEKNUM(B611,2)</f>
        <v>41</v>
      </c>
      <c r="B611" s="55" t="n">
        <v>46306</v>
      </c>
      <c r="C611" s="66" t="n">
        <v>10080665</v>
      </c>
      <c r="D611" s="68" t="s">
        <v>74</v>
      </c>
      <c r="E611" s="58" t="s">
        <v>78</v>
      </c>
      <c r="F611" s="12" t="s">
        <v>15</v>
      </c>
      <c r="G611" s="60" t="n">
        <v>11</v>
      </c>
      <c r="H611" s="57" t="n">
        <v>0.38</v>
      </c>
      <c r="I611" s="57" t="n">
        <v>4.18</v>
      </c>
      <c r="J611" s="13"/>
    </row>
    <row r="612" ht="22.5" customHeight="1">
      <c r="A612" s="12" t="n">
        <f>WEEKNUM(B612,2)</f>
        <v>41</v>
      </c>
      <c r="B612" s="55" t="n">
        <v>46306</v>
      </c>
      <c r="C612" s="12" t="n">
        <v>91520433</v>
      </c>
      <c r="D612" s="63" t="s">
        <v>66</v>
      </c>
      <c r="E612" s="58" t="s">
        <v>14</v>
      </c>
      <c r="F612" s="12" t="s">
        <v>15</v>
      </c>
      <c r="G612" s="60" t="n">
        <v>2</v>
      </c>
      <c r="H612" s="57" t="n">
        <v>0.16</v>
      </c>
      <c r="I612" s="57" t="n">
        <v>0.32</v>
      </c>
      <c r="J612" s="13"/>
    </row>
    <row r="613" ht="22.5" customHeight="1">
      <c r="A613" s="12" t="n">
        <f>WEEKNUM(B613,2)</f>
        <v>41</v>
      </c>
      <c r="B613" s="55" t="n">
        <v>46306</v>
      </c>
      <c r="C613" s="38" t="n">
        <v>11078827</v>
      </c>
      <c r="D613" s="63" t="s">
        <v>74</v>
      </c>
      <c r="E613" s="58" t="s">
        <v>77</v>
      </c>
      <c r="F613" s="12" t="s">
        <v>15</v>
      </c>
      <c r="G613" s="60" t="n">
        <v>2</v>
      </c>
      <c r="H613" s="57" t="n">
        <v>0.3</v>
      </c>
      <c r="I613" s="57" t="n">
        <v>0.6</v>
      </c>
      <c r="J613" s="13"/>
    </row>
    <row r="614" ht="22.5" customHeight="1">
      <c r="A614" s="12" t="n">
        <f>WEEKNUM(B614,2)</f>
        <v>41</v>
      </c>
      <c r="B614" s="55" t="n">
        <v>46306</v>
      </c>
      <c r="C614" s="38" t="n">
        <v>11078981</v>
      </c>
      <c r="D614" s="63" t="s">
        <v>74</v>
      </c>
      <c r="E614" s="38" t="s">
        <v>75</v>
      </c>
      <c r="F614" s="12" t="s">
        <v>15</v>
      </c>
      <c r="G614" s="60" t="n">
        <v>0</v>
      </c>
      <c r="H614" s="57" t="n">
        <v>0</v>
      </c>
      <c r="I614" s="57" t="n">
        <v>0</v>
      </c>
      <c r="J614" s="13"/>
    </row>
    <row r="615" ht="22.5" customHeight="1">
      <c r="A615" s="12" t="n">
        <f>WEEKNUM(B615,2)</f>
        <v>41</v>
      </c>
      <c r="B615" s="55" t="n">
        <v>46306</v>
      </c>
      <c r="C615" s="38" t="n">
        <v>11080833</v>
      </c>
      <c r="D615" s="63" t="s">
        <v>74</v>
      </c>
      <c r="E615" s="58" t="s">
        <v>76</v>
      </c>
      <c r="F615" s="12" t="s">
        <v>15</v>
      </c>
      <c r="G615" s="60" t="n">
        <v>0</v>
      </c>
      <c r="H615" s="57" t="n">
        <v>0</v>
      </c>
      <c r="I615" s="57" t="n">
        <v>0</v>
      </c>
      <c r="J615" s="13"/>
    </row>
    <row r="616" ht="22.5" customHeight="1">
      <c r="A616" s="12" t="n">
        <f>WEEKNUM(B616,2)</f>
        <v>41</v>
      </c>
      <c r="B616" s="55" t="n">
        <v>46306</v>
      </c>
      <c r="C616" s="38" t="n">
        <v>11081056</v>
      </c>
      <c r="D616" s="63" t="s">
        <v>74</v>
      </c>
      <c r="E616" s="58" t="s">
        <v>78</v>
      </c>
      <c r="F616" s="12" t="s">
        <v>15</v>
      </c>
      <c r="G616" s="60" t="n">
        <v>0</v>
      </c>
      <c r="H616" s="57" t="n">
        <v>0</v>
      </c>
      <c r="I616" s="57" t="n">
        <v>0</v>
      </c>
      <c r="J616" s="13"/>
    </row>
    <row r="617" ht="22.5" customHeight="1">
      <c r="A617" s="12" t="n">
        <f>WEEKNUM(B617,2)</f>
        <v>41</v>
      </c>
      <c r="B617" s="55" t="n">
        <v>46306</v>
      </c>
      <c r="C617" s="38" t="n">
        <v>11078963</v>
      </c>
      <c r="D617" s="63" t="s">
        <v>80</v>
      </c>
      <c r="E617" s="58" t="s">
        <v>14</v>
      </c>
      <c r="F617" s="12" t="s">
        <v>15</v>
      </c>
      <c r="G617" s="60" t="n">
        <v>70</v>
      </c>
      <c r="H617" s="57" t="n">
        <v>0.4</v>
      </c>
      <c r="I617" s="57" t="n">
        <v>28</v>
      </c>
      <c r="J617" s="13"/>
    </row>
    <row r="618" ht="22.5" customHeight="1">
      <c r="A618" s="12" t="n">
        <f>WEEKNUM(B618,2)</f>
        <v>41</v>
      </c>
      <c r="B618" s="55" t="n">
        <v>46306</v>
      </c>
      <c r="C618" s="38" t="n">
        <v>91538300</v>
      </c>
      <c r="D618" s="63" t="s">
        <v>66</v>
      </c>
      <c r="E618" s="58" t="s">
        <v>37</v>
      </c>
      <c r="F618" s="12" t="s">
        <v>15</v>
      </c>
      <c r="G618" s="60" t="n">
        <v>4</v>
      </c>
      <c r="H618" s="57" t="n">
        <v>0.14</v>
      </c>
      <c r="I618" s="57" t="n">
        <v>0.56</v>
      </c>
      <c r="J618" s="13"/>
    </row>
    <row r="619" ht="22.5" customHeight="1">
      <c r="A619" s="12" t="n">
        <f>WEEKNUM(B619,2)</f>
        <v>41</v>
      </c>
      <c r="B619" s="55" t="n">
        <v>46306</v>
      </c>
      <c r="C619" s="38" t="n">
        <v>91538301</v>
      </c>
      <c r="D619" s="63" t="s">
        <v>66</v>
      </c>
      <c r="E619" s="58" t="s">
        <v>14</v>
      </c>
      <c r="F619" s="12" t="s">
        <v>15</v>
      </c>
      <c r="G619" s="60" t="n">
        <v>0</v>
      </c>
      <c r="H619" s="57" t="n">
        <v>0</v>
      </c>
      <c r="I619" s="57" t="n">
        <v>0</v>
      </c>
      <c r="J619" s="13"/>
    </row>
    <row r="620" ht="22.5" customHeight="1">
      <c r="A620" s="12" t="n">
        <f>WEEKNUM(B620,2)</f>
        <v>41</v>
      </c>
      <c r="B620" s="55" t="n">
        <v>46306</v>
      </c>
      <c r="C620" s="66" t="n">
        <v>91538306</v>
      </c>
      <c r="D620" s="68" t="s">
        <v>66</v>
      </c>
      <c r="E620" s="58" t="s">
        <v>67</v>
      </c>
      <c r="F620" s="12" t="s">
        <v>15</v>
      </c>
      <c r="G620" s="60" t="n">
        <v>2</v>
      </c>
      <c r="H620" s="57" t="n">
        <v>0.18</v>
      </c>
      <c r="I620" s="57" t="n">
        <v>0.36</v>
      </c>
      <c r="J620" s="13"/>
    </row>
    <row r="621" ht="22.5" customHeight="1">
      <c r="A621" s="12" t="n">
        <f>WEEKNUM(B621,2)</f>
        <v>41</v>
      </c>
      <c r="B621" s="55" t="n">
        <v>46306</v>
      </c>
      <c r="C621" s="12" t="n">
        <v>91538307</v>
      </c>
      <c r="D621" s="63" t="s">
        <v>66</v>
      </c>
      <c r="E621" s="38" t="s">
        <v>17</v>
      </c>
      <c r="F621" s="12" t="s">
        <v>15</v>
      </c>
      <c r="G621" s="60" t="n">
        <v>0</v>
      </c>
      <c r="H621" s="57" t="n">
        <v>0</v>
      </c>
      <c r="I621" s="57" t="n">
        <v>0</v>
      </c>
      <c r="J621" s="13"/>
    </row>
    <row r="622" ht="22.5" customHeight="1">
      <c r="A622" s="12" t="n">
        <f>WEEKNUM(B622,2)</f>
        <v>41</v>
      </c>
      <c r="B622" s="55" t="n">
        <v>46306</v>
      </c>
      <c r="C622" s="12" t="n">
        <v>91538308</v>
      </c>
      <c r="D622" s="63" t="s">
        <v>66</v>
      </c>
      <c r="E622" s="38" t="s">
        <v>11</v>
      </c>
      <c r="F622" s="12" t="s">
        <v>15</v>
      </c>
      <c r="G622" s="60" t="n">
        <v>0</v>
      </c>
      <c r="H622" s="57" t="n">
        <v>0</v>
      </c>
      <c r="I622" s="57" t="n">
        <v>0</v>
      </c>
      <c r="J622" s="13"/>
    </row>
    <row r="623" ht="22.5" customHeight="1">
      <c r="A623" s="12" t="n">
        <f>WEEKNUM(B623,2)</f>
        <v>41</v>
      </c>
      <c r="B623" s="55" t="n">
        <v>46306</v>
      </c>
      <c r="C623" s="38" t="n">
        <v>91538309</v>
      </c>
      <c r="D623" s="63" t="s">
        <v>66</v>
      </c>
      <c r="E623" s="58" t="s">
        <v>43</v>
      </c>
      <c r="F623" s="12" t="s">
        <v>15</v>
      </c>
      <c r="G623" s="60" t="n">
        <v>0</v>
      </c>
      <c r="H623" s="57" t="n">
        <v>0</v>
      </c>
      <c r="I623" s="57" t="n">
        <v>0</v>
      </c>
      <c r="J623" s="13"/>
    </row>
    <row r="624" ht="22.5" customHeight="1">
      <c r="A624" s="12" t="n">
        <f>WEEKNUM(B624,2)</f>
        <v>41</v>
      </c>
      <c r="B624" s="55" t="n">
        <v>46306</v>
      </c>
      <c r="C624" s="38" t="n">
        <v>11511535</v>
      </c>
      <c r="D624" s="63" t="s">
        <v>80</v>
      </c>
      <c r="E624" s="58" t="s">
        <v>14</v>
      </c>
      <c r="F624" s="57" t="s">
        <v>26</v>
      </c>
      <c r="G624" s="60" t="n">
        <v>656</v>
      </c>
      <c r="H624" s="57" t="n">
        <v>0.368917682926829</v>
      </c>
      <c r="I624" s="57" t="n">
        <v>242.01</v>
      </c>
      <c r="J624" s="13"/>
    </row>
    <row r="625" ht="22.5" customHeight="1">
      <c r="A625" s="12" t="n">
        <f>WEEKNUM(B625,2)</f>
        <v>41</v>
      </c>
      <c r="B625" s="55" t="n">
        <v>46306</v>
      </c>
      <c r="C625" s="38" t="n">
        <v>11792342</v>
      </c>
      <c r="D625" s="63" t="s">
        <v>81</v>
      </c>
      <c r="E625" s="58" t="s">
        <v>40</v>
      </c>
      <c r="F625" s="12" t="s">
        <v>15</v>
      </c>
      <c r="G625" s="60" t="n">
        <v>0</v>
      </c>
      <c r="H625" s="57" t="n">
        <v>0</v>
      </c>
      <c r="I625" s="57" t="n">
        <v>0</v>
      </c>
      <c r="J625" s="13"/>
    </row>
    <row r="626" ht="22.5" customHeight="1">
      <c r="A626" s="12" t="n">
        <f>WEEKNUM(B626,2)</f>
        <v>41</v>
      </c>
      <c r="B626" s="55" t="n">
        <v>46306</v>
      </c>
      <c r="C626" s="38" t="n">
        <v>5365722</v>
      </c>
      <c r="D626" s="63" t="s">
        <v>55</v>
      </c>
      <c r="E626" s="58" t="s">
        <v>54</v>
      </c>
      <c r="F626" s="57" t="s">
        <v>12</v>
      </c>
      <c r="G626" s="60" t="n">
        <v>22</v>
      </c>
      <c r="H626" s="57" t="n">
        <v>0.331</v>
      </c>
      <c r="I626" s="57" t="n">
        <v>7.2836</v>
      </c>
      <c r="J626" s="13"/>
    </row>
    <row r="627" ht="22.5" customHeight="1">
      <c r="A627" s="12" t="n">
        <f>WEEKNUM(B627,2)</f>
        <v>41</v>
      </c>
      <c r="B627" s="55" t="n">
        <v>46306</v>
      </c>
      <c r="C627" s="38" t="n">
        <v>11924654</v>
      </c>
      <c r="D627" s="63" t="s">
        <v>55</v>
      </c>
      <c r="E627" s="58" t="s">
        <v>54</v>
      </c>
      <c r="F627" s="57" t="s">
        <v>12</v>
      </c>
      <c r="G627" s="60" t="n">
        <v>0</v>
      </c>
      <c r="H627" s="57" t="n">
        <v>0</v>
      </c>
      <c r="I627" s="57" t="n">
        <v>0.1985</v>
      </c>
      <c r="J627" s="13"/>
    </row>
    <row r="628" ht="22.5" customHeight="1">
      <c r="A628" s="12" t="n">
        <f>WEEKNUM(B628,2)</f>
        <v>41</v>
      </c>
      <c r="B628" s="55" t="n">
        <v>46306</v>
      </c>
      <c r="C628" s="38" t="n">
        <v>12072287</v>
      </c>
      <c r="D628" s="63" t="s">
        <v>80</v>
      </c>
      <c r="E628" s="58" t="s">
        <v>14</v>
      </c>
      <c r="F628" s="12" t="s">
        <v>15</v>
      </c>
      <c r="G628" s="60" t="n">
        <v>86</v>
      </c>
      <c r="H628" s="57" t="n">
        <v>0.686</v>
      </c>
      <c r="I628" s="57" t="n">
        <v>58.966</v>
      </c>
      <c r="J628" s="13"/>
    </row>
    <row r="629" ht="22.5" customHeight="1">
      <c r="A629" s="12" t="n">
        <f>WEEKNUM(B629,2)</f>
        <v>41</v>
      </c>
      <c r="B629" s="55" t="n">
        <v>46306</v>
      </c>
      <c r="C629" s="38" t="n">
        <v>6529449</v>
      </c>
      <c r="D629" s="63" t="s">
        <v>80</v>
      </c>
      <c r="E629" s="58" t="s">
        <v>14</v>
      </c>
      <c r="F629" s="57" t="s">
        <v>12</v>
      </c>
      <c r="G629" s="60" t="n">
        <v>235</v>
      </c>
      <c r="H629" s="57" t="n">
        <v>0.249</v>
      </c>
      <c r="I629" s="57" t="n">
        <v>58.4942</v>
      </c>
      <c r="J629" s="13"/>
    </row>
    <row r="630" ht="22.5" customHeight="1">
      <c r="A630" s="12" t="n">
        <f>WEEKNUM(B630,2)</f>
        <v>41</v>
      </c>
      <c r="B630" s="55" t="n">
        <v>46306</v>
      </c>
      <c r="C630" s="38" t="n">
        <v>5623760</v>
      </c>
      <c r="D630" s="63" t="s">
        <v>86</v>
      </c>
      <c r="E630" s="58" t="s">
        <v>14</v>
      </c>
      <c r="F630" s="12" t="s">
        <v>15</v>
      </c>
      <c r="G630" s="60" t="n">
        <v>0</v>
      </c>
      <c r="H630" s="57" t="n">
        <v>0</v>
      </c>
      <c r="I630" s="57" t="n">
        <v>0</v>
      </c>
      <c r="J630" s="13"/>
    </row>
    <row r="631" ht="22.5" customHeight="1">
      <c r="A631" s="12" t="n">
        <f>WEEKNUM(B631,2)</f>
        <v>41</v>
      </c>
      <c r="B631" s="55" t="n">
        <v>46306</v>
      </c>
      <c r="C631" s="38" t="n">
        <v>91573327</v>
      </c>
      <c r="D631" s="63" t="s">
        <v>87</v>
      </c>
      <c r="E631" s="58" t="s">
        <v>14</v>
      </c>
      <c r="F631" s="12" t="s">
        <v>15</v>
      </c>
      <c r="G631" s="60" t="n">
        <v>0</v>
      </c>
      <c r="H631" s="57" t="n">
        <v>0</v>
      </c>
      <c r="I631" s="57" t="n">
        <v>0</v>
      </c>
      <c r="J631" s="13"/>
    </row>
    <row r="632" ht="22.5" customHeight="1">
      <c r="A632" s="12" t="n">
        <f>WEEKNUM(B632,2)</f>
        <v>41</v>
      </c>
      <c r="B632" s="55" t="n">
        <v>46306</v>
      </c>
      <c r="C632" s="38" t="n">
        <v>13085659</v>
      </c>
      <c r="D632" s="63" t="s">
        <v>88</v>
      </c>
      <c r="E632" s="58" t="s">
        <v>14</v>
      </c>
      <c r="F632" s="12" t="s">
        <v>15</v>
      </c>
      <c r="G632" s="60" t="n">
        <v>100</v>
      </c>
      <c r="H632" s="57" t="n">
        <v>0.2</v>
      </c>
      <c r="I632" s="57" t="n">
        <v>20</v>
      </c>
      <c r="J632" s="13"/>
    </row>
    <row r="633" ht="22.5" customHeight="1">
      <c r="A633" s="12" t="n">
        <f>WEEKNUM(B633,2)</f>
        <v>41</v>
      </c>
      <c r="B633" s="55" t="n">
        <v>46306</v>
      </c>
      <c r="C633" s="38" t="n">
        <v>12829886</v>
      </c>
      <c r="D633" s="63" t="s">
        <v>74</v>
      </c>
      <c r="E633" s="58" t="s">
        <v>75</v>
      </c>
      <c r="F633" s="12" t="s">
        <v>34</v>
      </c>
      <c r="G633" s="60" t="n">
        <v>2</v>
      </c>
      <c r="H633" s="57" t="n">
        <v>12.36</v>
      </c>
      <c r="I633" s="57" t="n">
        <v>24.72</v>
      </c>
      <c r="J633" s="13"/>
    </row>
    <row r="634" ht="22.5" customHeight="1">
      <c r="A634" s="12" t="n">
        <f>WEEKNUM(B634,2)</f>
        <v>41</v>
      </c>
      <c r="B634" s="55" t="n">
        <v>46306</v>
      </c>
      <c r="C634" s="38" t="n">
        <v>13149387</v>
      </c>
      <c r="D634" s="63" t="s">
        <v>80</v>
      </c>
      <c r="E634" s="58" t="s">
        <v>14</v>
      </c>
      <c r="F634" s="57" t="s">
        <v>12</v>
      </c>
      <c r="G634" s="60" t="n">
        <v>156</v>
      </c>
      <c r="H634" s="57" t="n">
        <v>0.214</v>
      </c>
      <c r="I634" s="57" t="n">
        <v>33.4405</v>
      </c>
      <c r="J634" s="13"/>
    </row>
    <row r="635" ht="22.5" customHeight="1">
      <c r="A635" s="12"/>
      <c r="B635" s="55"/>
      <c r="C635" s="38"/>
      <c r="D635" s="63"/>
      <c r="E635" s="58"/>
      <c r="F635" s="57"/>
      <c r="G635" s="12"/>
      <c r="H635" s="57"/>
      <c r="I635" s="57"/>
      <c r="J635" s="13"/>
    </row>
    <row r="636" ht="22.5" customHeight="1">
      <c r="A636" s="12" t="n">
        <f>WEEKNUM(B636,2)</f>
        <v>41</v>
      </c>
      <c r="B636" s="55" t="n">
        <v>46305</v>
      </c>
      <c r="C636" s="38" t="n">
        <v>10813123</v>
      </c>
      <c r="D636" s="63" t="s">
        <v>10</v>
      </c>
      <c r="E636" s="58" t="s">
        <v>11</v>
      </c>
      <c r="F636" s="57" t="s">
        <v>12</v>
      </c>
      <c r="G636" s="12" t="n">
        <v>69</v>
      </c>
      <c r="H636" s="57" t="n">
        <v>0.2655</v>
      </c>
      <c r="I636" s="57" t="n">
        <v>18.3198</v>
      </c>
      <c r="J636" s="13"/>
    </row>
    <row r="637" ht="22.5" customHeight="1">
      <c r="A637" s="12" t="n">
        <f>WEEKNUM(B637,2)</f>
        <v>41</v>
      </c>
      <c r="B637" s="55" t="n">
        <v>46305</v>
      </c>
      <c r="C637" s="38" t="n">
        <v>1745925</v>
      </c>
      <c r="D637" s="63" t="s">
        <v>13</v>
      </c>
      <c r="E637" s="58" t="s">
        <v>14</v>
      </c>
      <c r="F637" s="57" t="s">
        <v>15</v>
      </c>
      <c r="G637" s="56" t="n">
        <v>400</v>
      </c>
      <c r="H637" s="57" t="n">
        <v>0.15</v>
      </c>
      <c r="I637" s="57" t="n">
        <v>60</v>
      </c>
      <c r="J637" s="13"/>
    </row>
    <row r="638" ht="22.5" customHeight="1">
      <c r="A638" s="12" t="n">
        <f>WEEKNUM(B638,2)</f>
        <v>41</v>
      </c>
      <c r="B638" s="55" t="n">
        <v>46305</v>
      </c>
      <c r="C638" s="38" t="n">
        <v>6951600</v>
      </c>
      <c r="D638" s="63" t="s">
        <v>16</v>
      </c>
      <c r="E638" s="58" t="s">
        <v>17</v>
      </c>
      <c r="F638" s="57" t="s">
        <v>15</v>
      </c>
      <c r="G638" s="56" t="n">
        <v>53</v>
      </c>
      <c r="H638" s="57" t="n">
        <v>0.18</v>
      </c>
      <c r="I638" s="57" t="n">
        <v>9.554</v>
      </c>
      <c r="J638" s="13"/>
    </row>
    <row r="639" ht="22.5" customHeight="1">
      <c r="A639" s="12" t="n">
        <f>WEEKNUM(B639,2)</f>
        <v>41</v>
      </c>
      <c r="B639" s="55" t="n">
        <v>46305</v>
      </c>
      <c r="C639" s="38" t="n">
        <v>6951594</v>
      </c>
      <c r="D639" s="63" t="s">
        <v>16</v>
      </c>
      <c r="E639" s="58" t="s">
        <v>18</v>
      </c>
      <c r="F639" s="57" t="s">
        <v>15</v>
      </c>
      <c r="G639" s="56" t="n">
        <v>197</v>
      </c>
      <c r="H639" s="57" t="n">
        <v>0.705</v>
      </c>
      <c r="I639" s="57" t="n">
        <v>138.95</v>
      </c>
      <c r="J639" s="13"/>
    </row>
    <row r="640" ht="22.5" customHeight="1">
      <c r="A640" s="12" t="n">
        <f>WEEKNUM(B640,2)</f>
        <v>41</v>
      </c>
      <c r="B640" s="55" t="n">
        <v>46305</v>
      </c>
      <c r="C640" s="38" t="n">
        <v>2732727</v>
      </c>
      <c r="D640" s="63" t="s">
        <v>10</v>
      </c>
      <c r="E640" s="58" t="s">
        <v>19</v>
      </c>
      <c r="F640" s="57" t="s">
        <v>15</v>
      </c>
      <c r="G640" s="56" t="n">
        <v>596</v>
      </c>
      <c r="H640" s="57" t="n">
        <v>0.249</v>
      </c>
      <c r="I640" s="57" t="n">
        <v>148.65</v>
      </c>
      <c r="J640" s="13"/>
    </row>
    <row r="641" ht="22.5" customHeight="1">
      <c r="A641" s="12" t="n">
        <f>WEEKNUM(B641,2)</f>
        <v>41</v>
      </c>
      <c r="B641" s="55" t="n">
        <v>46305</v>
      </c>
      <c r="C641" s="38" t="n">
        <v>5619156</v>
      </c>
      <c r="D641" s="63" t="s">
        <v>10</v>
      </c>
      <c r="E641" s="58" t="s">
        <v>19</v>
      </c>
      <c r="F641" s="57" t="s">
        <v>12</v>
      </c>
      <c r="G641" s="56" t="n">
        <v>52</v>
      </c>
      <c r="H641" s="57" t="n">
        <v>0.375</v>
      </c>
      <c r="I641" s="57" t="n">
        <v>19.5022</v>
      </c>
      <c r="J641" s="13"/>
    </row>
    <row r="642" ht="22.5" customHeight="1">
      <c r="A642" s="12" t="n">
        <f>WEEKNUM(B642,2)</f>
        <v>41</v>
      </c>
      <c r="B642" s="55" t="n">
        <v>46305</v>
      </c>
      <c r="C642" s="38" t="n">
        <v>6425889</v>
      </c>
      <c r="D642" s="63" t="s">
        <v>10</v>
      </c>
      <c r="E642" s="58" t="s">
        <v>20</v>
      </c>
      <c r="F642" s="57" t="s">
        <v>15</v>
      </c>
      <c r="G642" s="56" t="n">
        <v>239</v>
      </c>
      <c r="H642" s="57" t="n">
        <v>0.251</v>
      </c>
      <c r="I642" s="57" t="n">
        <v>59.975</v>
      </c>
      <c r="J642" s="13"/>
    </row>
    <row r="643" ht="22.5" customHeight="1">
      <c r="A643" s="12" t="n">
        <f>WEEKNUM(B643,2)</f>
        <v>41</v>
      </c>
      <c r="B643" s="55" t="n">
        <v>46305</v>
      </c>
      <c r="C643" s="38" t="n">
        <v>6439005</v>
      </c>
      <c r="D643" s="63" t="s">
        <v>10</v>
      </c>
      <c r="E643" s="58" t="s">
        <v>20</v>
      </c>
      <c r="F643" s="57" t="s">
        <v>21</v>
      </c>
      <c r="G643" s="56" t="n">
        <v>53</v>
      </c>
      <c r="H643" s="57" t="n">
        <v>0.3</v>
      </c>
      <c r="I643" s="57" t="n">
        <v>15.9</v>
      </c>
      <c r="J643" s="13"/>
    </row>
    <row r="644" ht="22.5" customHeight="1">
      <c r="A644" s="12" t="n">
        <f>WEEKNUM(B644,2)</f>
        <v>41</v>
      </c>
      <c r="B644" s="55" t="n">
        <v>46305</v>
      </c>
      <c r="C644" s="38" t="n">
        <v>7203110</v>
      </c>
      <c r="D644" s="63" t="s">
        <v>22</v>
      </c>
      <c r="E644" s="58" t="s">
        <v>23</v>
      </c>
      <c r="F644" s="57" t="s">
        <v>15</v>
      </c>
      <c r="G644" s="56" t="n">
        <v>2</v>
      </c>
      <c r="H644" s="57" t="n">
        <v>0.2</v>
      </c>
      <c r="I644" s="57" t="n">
        <v>0.4</v>
      </c>
      <c r="J644" s="13"/>
    </row>
    <row r="645" ht="22.5" customHeight="1">
      <c r="A645" s="12" t="n">
        <f>WEEKNUM(B645,2)</f>
        <v>41</v>
      </c>
      <c r="B645" s="55" t="n">
        <v>46305</v>
      </c>
      <c r="C645" s="38" t="n">
        <v>7202934</v>
      </c>
      <c r="D645" s="63" t="s">
        <v>22</v>
      </c>
      <c r="E645" s="58" t="s">
        <v>24</v>
      </c>
      <c r="F645" s="57" t="s">
        <v>15</v>
      </c>
      <c r="G645" s="56" t="n">
        <v>69</v>
      </c>
      <c r="H645" s="57" t="n">
        <v>0.35</v>
      </c>
      <c r="I645" s="57" t="n">
        <v>24.15</v>
      </c>
      <c r="J645" s="13"/>
    </row>
    <row r="646" ht="22.5" customHeight="1">
      <c r="A646" s="12" t="n">
        <f>WEEKNUM(B646,2)</f>
        <v>41</v>
      </c>
      <c r="B646" s="55" t="n">
        <v>46305</v>
      </c>
      <c r="C646" s="38" t="n">
        <v>5847496</v>
      </c>
      <c r="D646" s="63" t="s">
        <v>10</v>
      </c>
      <c r="E646" s="58" t="s">
        <v>25</v>
      </c>
      <c r="F646" s="57" t="s">
        <v>12</v>
      </c>
      <c r="G646" s="56" t="n">
        <v>8</v>
      </c>
      <c r="H646" s="57" t="n">
        <v>0.271</v>
      </c>
      <c r="I646" s="57" t="n">
        <v>2.1671</v>
      </c>
      <c r="J646" s="13"/>
    </row>
    <row r="647" ht="22.5" customHeight="1">
      <c r="A647" s="12" t="n">
        <f>WEEKNUM(B647,2)</f>
        <v>41</v>
      </c>
      <c r="B647" s="55" t="n">
        <v>46305</v>
      </c>
      <c r="C647" s="38" t="n">
        <v>7572369</v>
      </c>
      <c r="D647" s="63" t="s">
        <v>10</v>
      </c>
      <c r="E647" s="58" t="s">
        <v>25</v>
      </c>
      <c r="F647" s="57" t="s">
        <v>15</v>
      </c>
      <c r="G647" s="56" t="n">
        <v>84</v>
      </c>
      <c r="H647" s="57" t="n">
        <v>0.307</v>
      </c>
      <c r="I647" s="57" t="n">
        <v>25.77</v>
      </c>
      <c r="J647" s="13"/>
    </row>
    <row r="648" ht="22.5" customHeight="1">
      <c r="A648" s="12" t="n">
        <f>WEEKNUM(B648,2)</f>
        <v>41</v>
      </c>
      <c r="B648" s="55" t="n">
        <v>46305</v>
      </c>
      <c r="C648" s="38" t="n">
        <v>8460883</v>
      </c>
      <c r="D648" s="63" t="s">
        <v>16</v>
      </c>
      <c r="E648" s="58" t="s">
        <v>11</v>
      </c>
      <c r="F648" s="57" t="s">
        <v>15</v>
      </c>
      <c r="G648" s="56" t="n">
        <v>781</v>
      </c>
      <c r="H648" s="57" t="n">
        <v>0.14</v>
      </c>
      <c r="I648" s="57" t="n">
        <v>109.55</v>
      </c>
      <c r="J648" s="13"/>
    </row>
    <row r="649" ht="22.5" customHeight="1">
      <c r="A649" s="12" t="n">
        <f>WEEKNUM(B649,2)</f>
        <v>41</v>
      </c>
      <c r="B649" s="55" t="n">
        <v>46305</v>
      </c>
      <c r="C649" s="38" t="n">
        <v>8531973</v>
      </c>
      <c r="D649" s="63" t="s">
        <v>16</v>
      </c>
      <c r="E649" s="58" t="s">
        <v>18</v>
      </c>
      <c r="F649" s="12" t="s">
        <v>26</v>
      </c>
      <c r="G649" s="56" t="n">
        <v>29</v>
      </c>
      <c r="H649" s="57" t="n">
        <v>0.4</v>
      </c>
      <c r="I649" s="57" t="n">
        <v>11.6</v>
      </c>
      <c r="J649" s="13"/>
    </row>
    <row r="650" ht="22.5" customHeight="1">
      <c r="A650" s="12" t="n">
        <f>WEEKNUM(B650,2)</f>
        <v>41</v>
      </c>
      <c r="B650" s="55" t="n">
        <v>46305</v>
      </c>
      <c r="C650" s="38" t="n">
        <v>8156506</v>
      </c>
      <c r="D650" s="63" t="s">
        <v>82</v>
      </c>
      <c r="E650" s="58" t="s">
        <v>14</v>
      </c>
      <c r="F650" s="57" t="s">
        <v>15</v>
      </c>
      <c r="G650" s="56" t="n">
        <v>1000</v>
      </c>
      <c r="H650" s="57" t="n">
        <v>0.136</v>
      </c>
      <c r="I650" s="57" t="n">
        <v>136.015</v>
      </c>
      <c r="J650" s="13"/>
    </row>
    <row r="651" ht="22.5" customHeight="1">
      <c r="A651" s="12" t="n">
        <f>WEEKNUM(B651,2)</f>
        <v>41</v>
      </c>
      <c r="B651" s="55" t="n">
        <v>46305</v>
      </c>
      <c r="C651" s="38" t="n">
        <v>8819666</v>
      </c>
      <c r="D651" s="63" t="s">
        <v>82</v>
      </c>
      <c r="E651" s="58" t="s">
        <v>14</v>
      </c>
      <c r="F651" s="57" t="s">
        <v>12</v>
      </c>
      <c r="G651" s="56" t="n">
        <v>198</v>
      </c>
      <c r="H651" s="57" t="n">
        <v>0.101</v>
      </c>
      <c r="I651" s="57" t="n">
        <v>20.0089</v>
      </c>
      <c r="J651" s="13"/>
    </row>
    <row r="652" ht="22.5" customHeight="1">
      <c r="A652" s="12" t="n">
        <f>WEEKNUM(B652,2)</f>
        <v>41</v>
      </c>
      <c r="B652" s="55" t="n">
        <v>46305</v>
      </c>
      <c r="C652" s="38" t="n">
        <v>7872826</v>
      </c>
      <c r="D652" s="63" t="s">
        <v>27</v>
      </c>
      <c r="E652" s="58" t="s">
        <v>14</v>
      </c>
      <c r="F652" s="57" t="s">
        <v>15</v>
      </c>
      <c r="G652" s="56" t="n">
        <v>100</v>
      </c>
      <c r="H652" s="57" t="n">
        <v>0.483</v>
      </c>
      <c r="I652" s="57" t="n">
        <v>48.288</v>
      </c>
      <c r="J652" s="13"/>
    </row>
    <row r="653" ht="22.5" customHeight="1">
      <c r="A653" s="12" t="n">
        <f>WEEKNUM(B653,2)</f>
        <v>41</v>
      </c>
      <c r="B653" s="55" t="n">
        <v>46305</v>
      </c>
      <c r="C653" s="38" t="n">
        <v>9311355</v>
      </c>
      <c r="D653" s="63" t="s">
        <v>28</v>
      </c>
      <c r="E653" s="58" t="s">
        <v>14</v>
      </c>
      <c r="F653" s="57" t="s">
        <v>15</v>
      </c>
      <c r="G653" s="56" t="n">
        <v>131</v>
      </c>
      <c r="H653" s="57" t="n">
        <v>0.25</v>
      </c>
      <c r="I653" s="57" t="n">
        <v>32.75</v>
      </c>
      <c r="J653" s="13"/>
    </row>
    <row r="654" ht="22.5" customHeight="1">
      <c r="A654" s="12" t="n">
        <f>WEEKNUM(B654,2)</f>
        <v>41</v>
      </c>
      <c r="B654" s="55" t="n">
        <v>46305</v>
      </c>
      <c r="C654" s="38" t="n">
        <v>12114239</v>
      </c>
      <c r="D654" s="63" t="s">
        <v>82</v>
      </c>
      <c r="E654" s="58" t="s">
        <v>14</v>
      </c>
      <c r="F654" s="12" t="s">
        <v>26</v>
      </c>
      <c r="G654" s="56" t="n">
        <v>30</v>
      </c>
      <c r="H654" s="57" t="n">
        <v>0.17</v>
      </c>
      <c r="I654" s="57" t="n">
        <v>4.97</v>
      </c>
      <c r="J654" s="65"/>
    </row>
    <row r="655" ht="22.5" customHeight="1">
      <c r="A655" s="12" t="n">
        <f>WEEKNUM(B655,2)</f>
        <v>41</v>
      </c>
      <c r="B655" s="55" t="n">
        <v>46305</v>
      </c>
      <c r="C655" s="38" t="n">
        <v>10501490</v>
      </c>
      <c r="D655" s="63" t="s">
        <v>13</v>
      </c>
      <c r="E655" s="58" t="s">
        <v>14</v>
      </c>
      <c r="F655" s="57" t="s">
        <v>15</v>
      </c>
      <c r="G655" s="56" t="n">
        <v>7</v>
      </c>
      <c r="H655" s="57" t="n">
        <v>0.13</v>
      </c>
      <c r="I655" s="57" t="n">
        <v>0.91</v>
      </c>
      <c r="J655" s="13"/>
    </row>
    <row r="656" ht="22.5" customHeight="1">
      <c r="A656" s="12" t="n">
        <f>WEEKNUM(B656,2)</f>
        <v>41</v>
      </c>
      <c r="B656" s="55" t="n">
        <v>46305</v>
      </c>
      <c r="C656" s="38" t="n">
        <v>10912510</v>
      </c>
      <c r="D656" s="63" t="s">
        <v>10</v>
      </c>
      <c r="E656" s="67" t="s">
        <v>11</v>
      </c>
      <c r="F656" s="57" t="s">
        <v>29</v>
      </c>
      <c r="G656" s="56" t="n">
        <v>339</v>
      </c>
      <c r="H656" s="57" t="n">
        <v>0.3</v>
      </c>
      <c r="I656" s="57" t="n">
        <v>101.2</v>
      </c>
      <c r="J656" s="65" t="n">
        <v>101.197</v>
      </c>
    </row>
    <row r="657" ht="22.5" customHeight="1">
      <c r="A657" s="12" t="n">
        <f>WEEKNUM(B657,2)</f>
        <v>41</v>
      </c>
      <c r="B657" s="55" t="n">
        <v>46305</v>
      </c>
      <c r="C657" s="38" t="n">
        <v>11080098</v>
      </c>
      <c r="D657" s="63" t="s">
        <v>22</v>
      </c>
      <c r="E657" s="58" t="s">
        <v>24</v>
      </c>
      <c r="F657" s="57" t="s">
        <v>15</v>
      </c>
      <c r="G657" s="56" t="n">
        <v>3</v>
      </c>
      <c r="H657" s="57" t="n">
        <v>0.6</v>
      </c>
      <c r="I657" s="57" t="n">
        <v>1.8</v>
      </c>
      <c r="J657" s="13"/>
    </row>
    <row r="658" ht="22.5" customHeight="1">
      <c r="A658" s="12" t="n">
        <f>WEEKNUM(B658,2)</f>
        <v>41</v>
      </c>
      <c r="B658" s="55" t="n">
        <v>46305</v>
      </c>
      <c r="C658" s="38" t="n">
        <v>11715627</v>
      </c>
      <c r="D658" s="63" t="s">
        <v>28</v>
      </c>
      <c r="E658" s="58" t="s">
        <v>14</v>
      </c>
      <c r="F658" s="57" t="s">
        <v>15</v>
      </c>
      <c r="G658" s="56" t="n">
        <v>0</v>
      </c>
      <c r="H658" s="57" t="n">
        <v>0</v>
      </c>
      <c r="I658" s="57" t="n">
        <v>0</v>
      </c>
      <c r="J658" s="13"/>
    </row>
    <row r="659" ht="22.5" customHeight="1">
      <c r="A659" s="12" t="n">
        <f>WEEKNUM(B659,2)</f>
        <v>41</v>
      </c>
      <c r="B659" s="55" t="n">
        <v>46305</v>
      </c>
      <c r="C659" s="38" t="n">
        <v>11715655</v>
      </c>
      <c r="D659" s="63" t="s">
        <v>16</v>
      </c>
      <c r="E659" s="58" t="s">
        <v>11</v>
      </c>
      <c r="F659" s="57" t="s">
        <v>15</v>
      </c>
      <c r="G659" s="56" t="n">
        <v>0</v>
      </c>
      <c r="H659" s="57" t="n">
        <v>0</v>
      </c>
      <c r="I659" s="57" t="n">
        <v>0</v>
      </c>
      <c r="J659" s="13"/>
    </row>
    <row r="660" ht="22.5" customHeight="1">
      <c r="A660" s="12" t="n">
        <f>WEEKNUM(B660,2)</f>
        <v>41</v>
      </c>
      <c r="B660" s="55" t="n">
        <v>46305</v>
      </c>
      <c r="C660" s="38" t="n">
        <v>11715811</v>
      </c>
      <c r="D660" s="63" t="s">
        <v>16</v>
      </c>
      <c r="E660" s="38" t="s">
        <v>17</v>
      </c>
      <c r="F660" s="12" t="s">
        <v>15</v>
      </c>
      <c r="G660" s="56" t="n">
        <v>0</v>
      </c>
      <c r="H660" s="57" t="n">
        <v>0</v>
      </c>
      <c r="I660" s="57" t="n">
        <v>0</v>
      </c>
      <c r="J660" s="13"/>
    </row>
    <row r="661" ht="22.5" customHeight="1">
      <c r="A661" s="12" t="n">
        <f>WEEKNUM(B661,2)</f>
        <v>41</v>
      </c>
      <c r="B661" s="55" t="n">
        <v>46305</v>
      </c>
      <c r="C661" s="38" t="n">
        <v>11729927</v>
      </c>
      <c r="D661" s="63" t="s">
        <v>10</v>
      </c>
      <c r="E661" s="38" t="s">
        <v>20</v>
      </c>
      <c r="F661" s="12" t="s">
        <v>15</v>
      </c>
      <c r="G661" s="56" t="n">
        <v>0</v>
      </c>
      <c r="H661" s="57" t="n">
        <v>0</v>
      </c>
      <c r="I661" s="57" t="n">
        <v>0</v>
      </c>
      <c r="J661" s="13"/>
    </row>
    <row r="662" ht="22.5" customHeight="1">
      <c r="A662" s="12" t="n">
        <f>WEEKNUM(B662,2)</f>
        <v>41</v>
      </c>
      <c r="B662" s="55" t="n">
        <v>46305</v>
      </c>
      <c r="C662" s="38" t="n">
        <v>11729820</v>
      </c>
      <c r="D662" s="63" t="s">
        <v>10</v>
      </c>
      <c r="E662" s="38" t="s">
        <v>25</v>
      </c>
      <c r="F662" s="12" t="s">
        <v>15</v>
      </c>
      <c r="G662" s="56" t="n">
        <v>0</v>
      </c>
      <c r="H662" s="57" t="n">
        <v>0</v>
      </c>
      <c r="I662" s="57" t="n">
        <v>0</v>
      </c>
      <c r="J662" s="13"/>
    </row>
    <row r="663" ht="22.5" customHeight="1">
      <c r="A663" s="12" t="n">
        <f>WEEKNUM(B663,2)</f>
        <v>41</v>
      </c>
      <c r="B663" s="55" t="n">
        <v>46305</v>
      </c>
      <c r="C663" s="38" t="n">
        <v>11729830</v>
      </c>
      <c r="D663" s="63" t="s">
        <v>10</v>
      </c>
      <c r="E663" s="38" t="s">
        <v>11</v>
      </c>
      <c r="F663" s="12" t="s">
        <v>12</v>
      </c>
      <c r="G663" s="56" t="n">
        <v>0</v>
      </c>
      <c r="H663" s="57" t="n">
        <v>0</v>
      </c>
      <c r="I663" s="57" t="n">
        <v>0.0013</v>
      </c>
      <c r="J663" s="13"/>
    </row>
    <row r="664" ht="22.5" customHeight="1">
      <c r="A664" s="12" t="n">
        <f>WEEKNUM(B664,2)</f>
        <v>41</v>
      </c>
      <c r="B664" s="55" t="n">
        <v>46305</v>
      </c>
      <c r="C664" s="38" t="n">
        <v>11892329</v>
      </c>
      <c r="D664" s="63" t="s">
        <v>10</v>
      </c>
      <c r="E664" s="38" t="s">
        <v>11</v>
      </c>
      <c r="F664" s="12" t="s">
        <v>15</v>
      </c>
      <c r="G664" s="56" t="n">
        <v>1501</v>
      </c>
      <c r="H664" s="57" t="n">
        <v>0.25</v>
      </c>
      <c r="I664" s="57" t="n">
        <v>375.25</v>
      </c>
      <c r="J664" s="13"/>
    </row>
    <row r="665" ht="22.5" customHeight="1">
      <c r="A665" s="12" t="n">
        <f>WEEKNUM(B665,2)</f>
        <v>41</v>
      </c>
      <c r="B665" s="55" t="n">
        <v>46305</v>
      </c>
      <c r="C665" s="38" t="n">
        <v>91560708</v>
      </c>
      <c r="D665" s="63" t="s">
        <v>30</v>
      </c>
      <c r="E665" s="58" t="s">
        <v>31</v>
      </c>
      <c r="F665" s="57" t="s">
        <v>15</v>
      </c>
      <c r="G665" s="56" t="n">
        <v>126</v>
      </c>
      <c r="H665" s="57" t="n">
        <v>0.101</v>
      </c>
      <c r="I665" s="57" t="n">
        <v>12.735</v>
      </c>
      <c r="J665" s="13"/>
    </row>
    <row r="666" ht="22.5" customHeight="1">
      <c r="A666" s="12" t="n">
        <f>WEEKNUM(B666,2)</f>
        <v>41</v>
      </c>
      <c r="B666" s="55" t="n">
        <v>46305</v>
      </c>
      <c r="C666" s="38" t="n">
        <v>91560709</v>
      </c>
      <c r="D666" s="63" t="s">
        <v>30</v>
      </c>
      <c r="E666" s="58" t="s">
        <v>32</v>
      </c>
      <c r="F666" s="57" t="s">
        <v>15</v>
      </c>
      <c r="G666" s="56" t="n">
        <v>677</v>
      </c>
      <c r="H666" s="57" t="n">
        <v>0.06</v>
      </c>
      <c r="I666" s="57" t="n">
        <v>40.62</v>
      </c>
      <c r="J666" s="13"/>
    </row>
    <row r="667" ht="22.5" customHeight="1">
      <c r="A667" s="12" t="n">
        <f>WEEKNUM(B667,2)</f>
        <v>41</v>
      </c>
      <c r="B667" s="55" t="n">
        <v>46305</v>
      </c>
      <c r="C667" s="38" t="n">
        <v>12064281</v>
      </c>
      <c r="D667" s="63" t="s">
        <v>16</v>
      </c>
      <c r="E667" s="58" t="s">
        <v>18</v>
      </c>
      <c r="F667" s="57" t="s">
        <v>15</v>
      </c>
      <c r="G667" s="56" t="n">
        <v>0</v>
      </c>
      <c r="H667" s="57" t="n">
        <v>0</v>
      </c>
      <c r="I667" s="57" t="n">
        <v>0</v>
      </c>
      <c r="J667" s="13"/>
    </row>
    <row r="668" ht="22.5" customHeight="1">
      <c r="A668" s="12" t="n">
        <f>WEEKNUM(B668,2)</f>
        <v>41</v>
      </c>
      <c r="B668" s="55" t="n">
        <v>46305</v>
      </c>
      <c r="C668" s="38" t="n">
        <v>11987622</v>
      </c>
      <c r="D668" s="63" t="s">
        <v>10</v>
      </c>
      <c r="E668" s="58" t="s">
        <v>11</v>
      </c>
      <c r="F668" s="57" t="s">
        <v>29</v>
      </c>
      <c r="G668" s="56" t="n">
        <v>1</v>
      </c>
      <c r="H668" s="57" t="n">
        <v>0.77</v>
      </c>
      <c r="I668" s="57" t="n">
        <v>0.77</v>
      </c>
      <c r="J668" s="65" t="n">
        <v>0.769</v>
      </c>
    </row>
    <row r="669" ht="22.5" customHeight="1">
      <c r="A669" s="12" t="n">
        <f>WEEKNUM(B669,2)</f>
        <v>41</v>
      </c>
      <c r="B669" s="55" t="n">
        <v>46305</v>
      </c>
      <c r="C669" s="38" t="n">
        <v>91567811</v>
      </c>
      <c r="D669" s="63" t="s">
        <v>33</v>
      </c>
      <c r="E669" s="58" t="s">
        <v>14</v>
      </c>
      <c r="F669" s="57" t="s">
        <v>15</v>
      </c>
      <c r="G669" s="56" t="n">
        <v>32</v>
      </c>
      <c r="H669" s="57" t="n">
        <v>1</v>
      </c>
      <c r="I669" s="57" t="n">
        <v>32</v>
      </c>
      <c r="J669" s="65"/>
    </row>
    <row r="670" ht="22.5" customHeight="1">
      <c r="A670" s="12" t="n">
        <f>WEEKNUM(B670,2)</f>
        <v>41</v>
      </c>
      <c r="B670" s="55" t="n">
        <v>46305</v>
      </c>
      <c r="C670" s="38" t="n">
        <v>91548044</v>
      </c>
      <c r="D670" s="63" t="s">
        <v>33</v>
      </c>
      <c r="E670" s="58" t="s">
        <v>14</v>
      </c>
      <c r="F670" s="12" t="s">
        <v>12</v>
      </c>
      <c r="G670" s="56" t="n">
        <v>50</v>
      </c>
      <c r="H670" s="57" t="n">
        <v>1.008</v>
      </c>
      <c r="I670" s="57" t="n">
        <v>50.3765</v>
      </c>
      <c r="J670" s="65"/>
    </row>
    <row r="671" ht="22.5" customHeight="1">
      <c r="A671" s="12" t="n">
        <f>WEEKNUM(B671,2)</f>
        <v>41</v>
      </c>
      <c r="B671" s="55" t="n">
        <v>46305</v>
      </c>
      <c r="C671" s="38" t="n">
        <v>12801942</v>
      </c>
      <c r="D671" s="63" t="s">
        <v>10</v>
      </c>
      <c r="E671" s="58" t="s">
        <v>11</v>
      </c>
      <c r="F671" s="12" t="s">
        <v>34</v>
      </c>
      <c r="G671" s="70" t="n">
        <v>0</v>
      </c>
      <c r="H671" s="71" t="n">
        <v>0</v>
      </c>
      <c r="I671" s="71" t="n">
        <v>0.28</v>
      </c>
      <c r="J671" s="65"/>
    </row>
    <row r="672" ht="22.5" customHeight="1">
      <c r="A672" s="12" t="n">
        <f>WEEKNUM(B672,2)</f>
        <v>41</v>
      </c>
      <c r="B672" s="55" t="n">
        <v>46305</v>
      </c>
      <c r="C672" s="38" t="n">
        <v>13084710</v>
      </c>
      <c r="D672" s="63" t="s">
        <v>10</v>
      </c>
      <c r="E672" s="58" t="s">
        <v>11</v>
      </c>
      <c r="F672" s="58" t="s">
        <v>15</v>
      </c>
      <c r="G672" s="56" t="n">
        <v>10</v>
      </c>
      <c r="H672" s="57" t="n">
        <v>0.23</v>
      </c>
      <c r="I672" s="57" t="n">
        <v>2.3</v>
      </c>
      <c r="J672" s="65"/>
    </row>
    <row r="673" ht="22.5" customHeight="1">
      <c r="A673" s="12" t="n">
        <f>WEEKNUM(B673,2)</f>
        <v>41</v>
      </c>
      <c r="B673" s="55" t="n">
        <v>46305</v>
      </c>
      <c r="C673" s="38" t="n">
        <v>13226265</v>
      </c>
      <c r="D673" s="63" t="s">
        <v>10</v>
      </c>
      <c r="E673" s="58" t="s">
        <v>35</v>
      </c>
      <c r="F673" s="38" t="s">
        <v>34</v>
      </c>
      <c r="G673" s="56" t="n">
        <v>0</v>
      </c>
      <c r="H673" s="58" t="n">
        <v>0</v>
      </c>
      <c r="I673" s="57" t="n">
        <v>0.16</v>
      </c>
      <c r="J673" s="65"/>
    </row>
    <row r="674" ht="22.5" customHeight="1">
      <c r="A674" s="12" t="n">
        <f>WEEKNUM(B674,2)</f>
        <v>41</v>
      </c>
      <c r="B674" s="55" t="n">
        <v>46305</v>
      </c>
      <c r="C674" s="38" t="n">
        <v>6061077</v>
      </c>
      <c r="D674" s="63" t="s">
        <v>36</v>
      </c>
      <c r="E674" s="58" t="s">
        <v>14</v>
      </c>
      <c r="F674" s="57" t="s">
        <v>15</v>
      </c>
      <c r="G674" s="61" t="n">
        <v>8</v>
      </c>
      <c r="H674" s="62" t="n">
        <v>0.635</v>
      </c>
      <c r="I674" s="62" t="n">
        <v>5.077</v>
      </c>
      <c r="J674" s="13"/>
    </row>
    <row r="675" ht="22.5" customHeight="1">
      <c r="A675" s="12" t="n">
        <f>WEEKNUM(B675,2)</f>
        <v>41</v>
      </c>
      <c r="B675" s="55" t="n">
        <v>46305</v>
      </c>
      <c r="C675" s="38" t="n">
        <v>6607117</v>
      </c>
      <c r="D675" s="64" t="s">
        <v>36</v>
      </c>
      <c r="E675" s="38" t="s">
        <v>14</v>
      </c>
      <c r="F675" s="12" t="s">
        <v>15</v>
      </c>
      <c r="G675" s="56" t="n">
        <v>163</v>
      </c>
      <c r="H675" s="57" t="n">
        <v>0.843</v>
      </c>
      <c r="I675" s="57" t="n">
        <v>137.461</v>
      </c>
      <c r="J675" s="13"/>
    </row>
    <row r="676" ht="22.5" customHeight="1">
      <c r="A676" s="12" t="n">
        <f>WEEKNUM(B676,2)</f>
        <v>41</v>
      </c>
      <c r="B676" s="55" t="n">
        <v>46305</v>
      </c>
      <c r="C676" s="38" t="n">
        <v>5497580</v>
      </c>
      <c r="D676" s="64" t="s">
        <v>30</v>
      </c>
      <c r="E676" s="38" t="s">
        <v>17</v>
      </c>
      <c r="F676" s="12" t="s">
        <v>15</v>
      </c>
      <c r="G676" s="56" t="n">
        <v>1372</v>
      </c>
      <c r="H676" s="57" t="n">
        <v>0.253</v>
      </c>
      <c r="I676" s="57" t="n">
        <v>347.683</v>
      </c>
      <c r="J676" s="13"/>
    </row>
    <row r="677" ht="22.5" customHeight="1">
      <c r="A677" s="12" t="n">
        <f>WEEKNUM(B677,2)</f>
        <v>41</v>
      </c>
      <c r="B677" s="55" t="n">
        <v>46305</v>
      </c>
      <c r="C677" s="38" t="n">
        <v>91407542</v>
      </c>
      <c r="D677" s="64" t="s">
        <v>30</v>
      </c>
      <c r="E677" s="38" t="s">
        <v>37</v>
      </c>
      <c r="F677" s="12" t="s">
        <v>15</v>
      </c>
      <c r="G677" s="56" t="n">
        <v>28</v>
      </c>
      <c r="H677" s="57" t="n">
        <v>0.025</v>
      </c>
      <c r="I677" s="57" t="n">
        <v>0.688</v>
      </c>
      <c r="J677" s="46"/>
    </row>
    <row r="678" ht="22.5" customHeight="1">
      <c r="A678" s="12" t="n">
        <f>WEEKNUM(B678,2)</f>
        <v>41</v>
      </c>
      <c r="B678" s="55" t="n">
        <v>46305</v>
      </c>
      <c r="C678" s="38" t="n">
        <v>8998645</v>
      </c>
      <c r="D678" s="64" t="s">
        <v>30</v>
      </c>
      <c r="E678" s="38" t="s">
        <v>17</v>
      </c>
      <c r="F678" s="12" t="s">
        <v>15</v>
      </c>
      <c r="G678" s="56" t="n">
        <v>190</v>
      </c>
      <c r="H678" s="57" t="n">
        <v>0.673</v>
      </c>
      <c r="I678" s="57" t="n">
        <v>127.893</v>
      </c>
      <c r="J678" s="13"/>
    </row>
    <row r="679" ht="22.5" customHeight="1">
      <c r="A679" s="12" t="n">
        <f>WEEKNUM(B679,2)</f>
        <v>41</v>
      </c>
      <c r="B679" s="55" t="n">
        <v>46305</v>
      </c>
      <c r="C679" s="38" t="n">
        <v>4383473</v>
      </c>
      <c r="D679" s="64" t="s">
        <v>36</v>
      </c>
      <c r="E679" s="38" t="s">
        <v>14</v>
      </c>
      <c r="F679" s="57" t="s">
        <v>15</v>
      </c>
      <c r="G679" s="56" t="n">
        <v>150</v>
      </c>
      <c r="H679" s="57" t="n">
        <v>0.2</v>
      </c>
      <c r="I679" s="57" t="n">
        <v>30.006</v>
      </c>
      <c r="J679" s="13"/>
    </row>
    <row r="680" ht="22.5" customHeight="1">
      <c r="A680" s="12" t="n">
        <f>WEEKNUM(B680,2)</f>
        <v>41</v>
      </c>
      <c r="B680" s="55" t="n">
        <v>46305</v>
      </c>
      <c r="C680" s="38" t="n">
        <v>8094753</v>
      </c>
      <c r="D680" s="64" t="s">
        <v>36</v>
      </c>
      <c r="E680" s="38" t="s">
        <v>14</v>
      </c>
      <c r="F680" s="12" t="s">
        <v>26</v>
      </c>
      <c r="G680" s="56" t="n">
        <v>292</v>
      </c>
      <c r="H680" s="57" t="n">
        <v>0.31</v>
      </c>
      <c r="I680" s="57" t="n">
        <v>89.15</v>
      </c>
      <c r="J680" s="13"/>
    </row>
    <row r="681" ht="22.5" customHeight="1">
      <c r="A681" s="12" t="n">
        <f>WEEKNUM(B681,2)</f>
        <v>41</v>
      </c>
      <c r="B681" s="55" t="n">
        <v>46305</v>
      </c>
      <c r="C681" s="38" t="n">
        <v>2783561</v>
      </c>
      <c r="D681" s="64" t="s">
        <v>38</v>
      </c>
      <c r="E681" s="38" t="s">
        <v>14</v>
      </c>
      <c r="F681" s="57" t="s">
        <v>15</v>
      </c>
      <c r="G681" s="56" t="n">
        <v>434</v>
      </c>
      <c r="H681" s="57" t="n">
        <v>0.102</v>
      </c>
      <c r="I681" s="57" t="n">
        <v>44.365</v>
      </c>
      <c r="J681" s="13"/>
    </row>
    <row r="682" ht="22.5" customHeight="1">
      <c r="A682" s="12" t="n">
        <f>WEEKNUM(B682,2)</f>
        <v>41</v>
      </c>
      <c r="B682" s="55" t="n">
        <v>46305</v>
      </c>
      <c r="C682" s="38" t="n">
        <v>10599157</v>
      </c>
      <c r="D682" s="64" t="s">
        <v>39</v>
      </c>
      <c r="E682" s="38" t="s">
        <v>14</v>
      </c>
      <c r="F682" s="57" t="s">
        <v>15</v>
      </c>
      <c r="G682" s="56" t="n">
        <v>103</v>
      </c>
      <c r="H682" s="57" t="n">
        <v>0.305</v>
      </c>
      <c r="I682" s="57" t="n">
        <v>31.45</v>
      </c>
      <c r="J682" s="13"/>
    </row>
    <row r="683" ht="22.5" customHeight="1">
      <c r="A683" s="12" t="n">
        <f>WEEKNUM(B683,2)</f>
        <v>41</v>
      </c>
      <c r="B683" s="55" t="n">
        <v>46305</v>
      </c>
      <c r="C683" s="38" t="n">
        <v>10599681</v>
      </c>
      <c r="D683" s="64" t="s">
        <v>79</v>
      </c>
      <c r="E683" s="38" t="s">
        <v>14</v>
      </c>
      <c r="F683" s="57" t="s">
        <v>15</v>
      </c>
      <c r="G683" s="56" t="n">
        <v>351</v>
      </c>
      <c r="H683" s="57" t="n">
        <v>0.13</v>
      </c>
      <c r="I683" s="57" t="n">
        <v>45.63</v>
      </c>
      <c r="J683" s="13"/>
    </row>
    <row r="684" ht="22.5" customHeight="1">
      <c r="A684" s="12" t="n">
        <f>WEEKNUM(B684,2)</f>
        <v>41</v>
      </c>
      <c r="B684" s="55" t="n">
        <v>46305</v>
      </c>
      <c r="C684" s="38" t="n">
        <v>6060965</v>
      </c>
      <c r="D684" s="64" t="s">
        <v>36</v>
      </c>
      <c r="E684" s="38" t="s">
        <v>14</v>
      </c>
      <c r="F684" s="62" t="s">
        <v>15</v>
      </c>
      <c r="G684" s="61" t="n">
        <v>100</v>
      </c>
      <c r="H684" s="62" t="n">
        <v>0.301</v>
      </c>
      <c r="I684" s="62" t="n">
        <v>30.1</v>
      </c>
      <c r="J684" s="13"/>
    </row>
    <row r="685" ht="22.5" customHeight="1">
      <c r="A685" s="12" t="n">
        <f>WEEKNUM(B685,2)</f>
        <v>41</v>
      </c>
      <c r="B685" s="55" t="n">
        <v>46305</v>
      </c>
      <c r="C685" s="38" t="n">
        <v>91535229</v>
      </c>
      <c r="D685" s="64" t="s">
        <v>30</v>
      </c>
      <c r="E685" s="38" t="s">
        <v>37</v>
      </c>
      <c r="F685" s="57" t="s">
        <v>15</v>
      </c>
      <c r="G685" s="56" t="n">
        <v>6</v>
      </c>
      <c r="H685" s="57" t="n">
        <v>0.04</v>
      </c>
      <c r="I685" s="57" t="n">
        <v>0.24</v>
      </c>
      <c r="J685" s="13"/>
    </row>
    <row r="686" ht="22.5" customHeight="1">
      <c r="A686" s="12" t="n">
        <f>WEEKNUM(B686,2)</f>
        <v>41</v>
      </c>
      <c r="B686" s="55" t="n">
        <v>46305</v>
      </c>
      <c r="C686" s="38" t="n">
        <v>91535331</v>
      </c>
      <c r="D686" s="64" t="s">
        <v>30</v>
      </c>
      <c r="E686" s="38" t="s">
        <v>40</v>
      </c>
      <c r="F686" s="57" t="s">
        <v>15</v>
      </c>
      <c r="G686" s="56" t="n">
        <v>2</v>
      </c>
      <c r="H686" s="57" t="n">
        <v>0.04</v>
      </c>
      <c r="I686" s="57" t="n">
        <v>0.08</v>
      </c>
      <c r="J686" s="13"/>
    </row>
    <row r="687" ht="22.5" customHeight="1">
      <c r="A687" s="12" t="n">
        <f>WEEKNUM(B687,2)</f>
        <v>41</v>
      </c>
      <c r="B687" s="55" t="n">
        <v>46305</v>
      </c>
      <c r="C687" s="38" t="n">
        <v>11324493</v>
      </c>
      <c r="D687" s="64" t="s">
        <v>30</v>
      </c>
      <c r="E687" s="38" t="s">
        <v>17</v>
      </c>
      <c r="F687" s="12" t="s">
        <v>15</v>
      </c>
      <c r="G687" s="56" t="n">
        <v>4</v>
      </c>
      <c r="H687" s="57" t="n">
        <v>0.5</v>
      </c>
      <c r="I687" s="57" t="n">
        <v>2</v>
      </c>
      <c r="J687" s="13"/>
    </row>
    <row r="688" ht="22.5" customHeight="1">
      <c r="A688" s="12" t="n">
        <f>WEEKNUM(B688,2)</f>
        <v>41</v>
      </c>
      <c r="B688" s="55" t="n">
        <v>46305</v>
      </c>
      <c r="C688" s="38" t="n">
        <v>10298628</v>
      </c>
      <c r="D688" s="64" t="s">
        <v>83</v>
      </c>
      <c r="E688" s="38" t="s">
        <v>14</v>
      </c>
      <c r="F688" s="12" t="s">
        <v>26</v>
      </c>
      <c r="G688" s="56" t="n">
        <v>75</v>
      </c>
      <c r="H688" s="57" t="n">
        <v>0.19</v>
      </c>
      <c r="I688" s="57" t="n">
        <v>13.88</v>
      </c>
      <c r="J688" s="13"/>
    </row>
    <row r="689" ht="22.5" customHeight="1">
      <c r="A689" s="12" t="n">
        <f>WEEKNUM(B689,2)</f>
        <v>41</v>
      </c>
      <c r="B689" s="55" t="n">
        <v>46305</v>
      </c>
      <c r="C689" s="38" t="n">
        <v>11655595</v>
      </c>
      <c r="D689" s="64" t="s">
        <v>41</v>
      </c>
      <c r="E689" s="38" t="s">
        <v>14</v>
      </c>
      <c r="F689" s="12" t="s">
        <v>26</v>
      </c>
      <c r="G689" s="56" t="n">
        <v>1</v>
      </c>
      <c r="H689" s="57" t="n">
        <v>2.19</v>
      </c>
      <c r="I689" s="57" t="n">
        <v>2.19</v>
      </c>
      <c r="J689" s="13"/>
    </row>
    <row r="690" ht="22.5" customHeight="1">
      <c r="A690" s="12" t="n">
        <f>WEEKNUM(B690,2)</f>
        <v>41</v>
      </c>
      <c r="B690" s="55" t="n">
        <v>46305</v>
      </c>
      <c r="C690" s="38" t="n">
        <v>11655596</v>
      </c>
      <c r="D690" s="64" t="s">
        <v>41</v>
      </c>
      <c r="E690" s="38" t="s">
        <v>14</v>
      </c>
      <c r="F690" s="12" t="s">
        <v>12</v>
      </c>
      <c r="G690" s="56" t="n">
        <v>0</v>
      </c>
      <c r="H690" s="57" t="n">
        <v>0</v>
      </c>
      <c r="I690" s="57" t="n">
        <v>0.0007</v>
      </c>
      <c r="J690" s="13"/>
    </row>
    <row r="691" ht="22.5" customHeight="1">
      <c r="A691" s="12" t="n">
        <f>WEEKNUM(B691,2)</f>
        <v>41</v>
      </c>
      <c r="B691" s="55" t="n">
        <v>46305</v>
      </c>
      <c r="C691" s="38" t="n">
        <v>11690183</v>
      </c>
      <c r="D691" s="64" t="s">
        <v>38</v>
      </c>
      <c r="E691" s="38" t="s">
        <v>14</v>
      </c>
      <c r="F691" s="12" t="s">
        <v>15</v>
      </c>
      <c r="G691" s="56" t="n">
        <v>66</v>
      </c>
      <c r="H691" s="57" t="n">
        <v>0.195</v>
      </c>
      <c r="I691" s="57" t="n">
        <v>12.87</v>
      </c>
      <c r="J691" s="13"/>
    </row>
    <row r="692" ht="22.5" customHeight="1">
      <c r="A692" s="12" t="n">
        <f>WEEKNUM(B692,2)</f>
        <v>41</v>
      </c>
      <c r="B692" s="55" t="n">
        <v>46305</v>
      </c>
      <c r="C692" s="38" t="n">
        <v>11763482</v>
      </c>
      <c r="D692" s="64" t="s">
        <v>41</v>
      </c>
      <c r="E692" s="66" t="s">
        <v>14</v>
      </c>
      <c r="F692" s="12" t="s">
        <v>12</v>
      </c>
      <c r="G692" s="56" t="n">
        <v>0</v>
      </c>
      <c r="H692" s="57" t="n">
        <v>0</v>
      </c>
      <c r="I692" s="57" t="n">
        <v>0.2515</v>
      </c>
      <c r="J692" s="13"/>
    </row>
    <row r="693" ht="22.5" customHeight="1">
      <c r="A693" s="12" t="n">
        <f>WEEKNUM(B693,2)</f>
        <v>41</v>
      </c>
      <c r="B693" s="55" t="n">
        <v>46305</v>
      </c>
      <c r="C693" s="38" t="n">
        <v>91565942</v>
      </c>
      <c r="D693" s="64" t="s">
        <v>30</v>
      </c>
      <c r="E693" s="38" t="s">
        <v>37</v>
      </c>
      <c r="F693" s="57" t="s">
        <v>15</v>
      </c>
      <c r="G693" s="56" t="n">
        <v>179</v>
      </c>
      <c r="H693" s="57" t="n">
        <v>0.031</v>
      </c>
      <c r="I693" s="57" t="n">
        <v>5.526</v>
      </c>
      <c r="J693" s="13"/>
    </row>
    <row r="694" ht="22.5" customHeight="1">
      <c r="A694" s="12" t="n">
        <f>WEEKNUM(B694,2)</f>
        <v>41</v>
      </c>
      <c r="B694" s="55" t="n">
        <v>46305</v>
      </c>
      <c r="C694" s="38" t="n">
        <v>91565947</v>
      </c>
      <c r="D694" s="64" t="s">
        <v>30</v>
      </c>
      <c r="E694" s="38" t="s">
        <v>40</v>
      </c>
      <c r="F694" s="57" t="s">
        <v>15</v>
      </c>
      <c r="G694" s="56" t="n">
        <v>1001</v>
      </c>
      <c r="H694" s="57" t="n">
        <v>0.02</v>
      </c>
      <c r="I694" s="57" t="n">
        <v>20.02</v>
      </c>
      <c r="J694" s="13"/>
    </row>
    <row r="695" ht="22.5" customHeight="1">
      <c r="A695" s="12" t="n">
        <f>WEEKNUM(B695,2)</f>
        <v>41</v>
      </c>
      <c r="B695" s="55" t="n">
        <v>46305</v>
      </c>
      <c r="C695" s="38" t="n">
        <v>12807775</v>
      </c>
      <c r="D695" s="64" t="s">
        <v>38</v>
      </c>
      <c r="E695" s="38" t="s">
        <v>14</v>
      </c>
      <c r="F695" s="12" t="s">
        <v>34</v>
      </c>
      <c r="G695" s="56" t="n">
        <v>0</v>
      </c>
      <c r="H695" s="57" t="n">
        <v>0</v>
      </c>
      <c r="I695" s="57" t="n">
        <v>0.71</v>
      </c>
      <c r="J695" s="13"/>
    </row>
    <row r="696" ht="22.5" customHeight="1">
      <c r="A696" s="12" t="n">
        <f>WEEKNUM(B696,2)</f>
        <v>41</v>
      </c>
      <c r="B696" s="55" t="n">
        <v>46305</v>
      </c>
      <c r="C696" s="38" t="n">
        <v>12808718</v>
      </c>
      <c r="D696" s="64" t="s">
        <v>36</v>
      </c>
      <c r="E696" s="38" t="s">
        <v>14</v>
      </c>
      <c r="F696" s="12" t="s">
        <v>34</v>
      </c>
      <c r="G696" s="56" t="n">
        <v>1</v>
      </c>
      <c r="H696" s="57" t="n">
        <v>18.14</v>
      </c>
      <c r="I696" s="57" t="n">
        <v>18.14</v>
      </c>
      <c r="J696" s="13"/>
    </row>
    <row r="697" ht="22.5" customHeight="1">
      <c r="A697" s="12" t="n">
        <f>WEEKNUM(B697,2)</f>
        <v>41</v>
      </c>
      <c r="B697" s="55" t="n">
        <v>46305</v>
      </c>
      <c r="C697" s="38" t="n">
        <v>91574951</v>
      </c>
      <c r="D697" s="64" t="s">
        <v>30</v>
      </c>
      <c r="E697" s="38" t="s">
        <v>40</v>
      </c>
      <c r="F697" s="12" t="s">
        <v>34</v>
      </c>
      <c r="G697" s="56" t="n">
        <v>0</v>
      </c>
      <c r="H697" s="57" t="n">
        <v>0</v>
      </c>
      <c r="I697" s="57" t="n">
        <v>0</v>
      </c>
      <c r="J697" s="13"/>
    </row>
    <row r="698" ht="22.5" customHeight="1">
      <c r="A698" s="12" t="n">
        <f>WEEKNUM(B698,2)</f>
        <v>41</v>
      </c>
      <c r="B698" s="55" t="n">
        <v>46305</v>
      </c>
      <c r="C698" s="38" t="n">
        <v>91574964</v>
      </c>
      <c r="D698" s="64" t="s">
        <v>30</v>
      </c>
      <c r="E698" s="38" t="s">
        <v>37</v>
      </c>
      <c r="F698" s="12" t="s">
        <v>34</v>
      </c>
      <c r="G698" s="56" t="n">
        <v>0</v>
      </c>
      <c r="H698" s="57" t="n">
        <v>0</v>
      </c>
      <c r="I698" s="57" t="n">
        <v>0</v>
      </c>
      <c r="J698" s="13"/>
    </row>
    <row r="699" ht="22.5" customHeight="1">
      <c r="A699" s="12" t="n">
        <f>WEEKNUM(B699,2)</f>
        <v>41</v>
      </c>
      <c r="B699" s="55" t="n">
        <v>46305</v>
      </c>
      <c r="C699" s="38" t="n">
        <v>5464039</v>
      </c>
      <c r="D699" s="64" t="s">
        <v>30</v>
      </c>
      <c r="E699" s="38" t="s">
        <v>43</v>
      </c>
      <c r="F699" s="12" t="s">
        <v>15</v>
      </c>
      <c r="G699" s="56" t="n">
        <v>660</v>
      </c>
      <c r="H699" s="57" t="n">
        <v>0.299</v>
      </c>
      <c r="I699" s="57" t="n">
        <v>197.475</v>
      </c>
      <c r="J699" s="13"/>
    </row>
    <row r="700" ht="22.5" customHeight="1">
      <c r="A700" s="12" t="n">
        <f>WEEKNUM(B700,2)</f>
        <v>41</v>
      </c>
      <c r="B700" s="55" t="n">
        <v>46305</v>
      </c>
      <c r="C700" s="38" t="n">
        <v>8057746</v>
      </c>
      <c r="D700" s="64" t="s">
        <v>30</v>
      </c>
      <c r="E700" s="38" t="s">
        <v>43</v>
      </c>
      <c r="F700" s="12" t="s">
        <v>15</v>
      </c>
      <c r="G700" s="56" t="n">
        <v>1</v>
      </c>
      <c r="H700" s="57" t="n">
        <v>0.28</v>
      </c>
      <c r="I700" s="57" t="n">
        <v>0.28</v>
      </c>
      <c r="J700" s="46"/>
    </row>
    <row r="701" ht="22.5" customHeight="1">
      <c r="A701" s="12" t="n">
        <f>WEEKNUM(B701,2)</f>
        <v>41</v>
      </c>
      <c r="B701" s="55" t="n">
        <v>46305</v>
      </c>
      <c r="C701" s="38" t="n">
        <v>91399821</v>
      </c>
      <c r="D701" s="63" t="s">
        <v>79</v>
      </c>
      <c r="E701" s="38" t="s">
        <v>14</v>
      </c>
      <c r="F701" s="12" t="s">
        <v>26</v>
      </c>
      <c r="G701" s="56" t="n">
        <v>477</v>
      </c>
      <c r="H701" s="57" t="n">
        <v>0.14</v>
      </c>
      <c r="I701" s="57" t="n">
        <v>67.74</v>
      </c>
      <c r="J701" s="13"/>
    </row>
    <row r="702" ht="22.5" customHeight="1">
      <c r="A702" s="12" t="n">
        <f>WEEKNUM(B702,2)</f>
        <v>41</v>
      </c>
      <c r="B702" s="55" t="n">
        <v>46305</v>
      </c>
      <c r="C702" s="38" t="n">
        <v>8670368</v>
      </c>
      <c r="D702" s="63" t="s">
        <v>16</v>
      </c>
      <c r="E702" s="38" t="s">
        <v>11</v>
      </c>
      <c r="F702" s="12" t="s">
        <v>29</v>
      </c>
      <c r="G702" s="56" t="n">
        <v>21</v>
      </c>
      <c r="H702" s="57" t="n">
        <v>0.23</v>
      </c>
      <c r="I702" s="57" t="n">
        <v>4.81</v>
      </c>
      <c r="J702" s="65" t="n">
        <v>0</v>
      </c>
    </row>
    <row r="703" ht="22.5" customHeight="1">
      <c r="A703" s="12" t="n">
        <f>WEEKNUM(B703,2)</f>
        <v>41</v>
      </c>
      <c r="B703" s="55" t="n">
        <v>46305</v>
      </c>
      <c r="C703" s="38" t="n">
        <v>10514860</v>
      </c>
      <c r="D703" s="64" t="s">
        <v>41</v>
      </c>
      <c r="E703" s="38" t="s">
        <v>14</v>
      </c>
      <c r="F703" s="12" t="s">
        <v>15</v>
      </c>
      <c r="G703" s="56" t="n">
        <v>100</v>
      </c>
      <c r="H703" s="57" t="n">
        <v>0.747</v>
      </c>
      <c r="I703" s="57" t="n">
        <v>74.7</v>
      </c>
      <c r="J703" s="13"/>
    </row>
    <row r="704" ht="22.5" customHeight="1">
      <c r="A704" s="12" t="n">
        <f>WEEKNUM(B704,2)</f>
        <v>41</v>
      </c>
      <c r="B704" s="55" t="n">
        <v>46305</v>
      </c>
      <c r="C704" s="38" t="n">
        <v>91532857</v>
      </c>
      <c r="D704" s="64" t="s">
        <v>44</v>
      </c>
      <c r="E704" s="38" t="s">
        <v>14</v>
      </c>
      <c r="F704" s="12" t="s">
        <v>12</v>
      </c>
      <c r="G704" s="56" t="n">
        <v>31</v>
      </c>
      <c r="H704" s="57" t="n">
        <v>0.153</v>
      </c>
      <c r="I704" s="57" t="n">
        <v>4.7301</v>
      </c>
      <c r="J704" s="13"/>
    </row>
    <row r="705" ht="22.5" customHeight="1">
      <c r="A705" s="12" t="n">
        <f>WEEKNUM(B705,2)</f>
        <v>41</v>
      </c>
      <c r="B705" s="55" t="n">
        <v>46305</v>
      </c>
      <c r="C705" s="38" t="n">
        <v>91545519</v>
      </c>
      <c r="D705" s="64" t="s">
        <v>45</v>
      </c>
      <c r="E705" s="38" t="s">
        <v>43</v>
      </c>
      <c r="F705" s="12" t="s">
        <v>15</v>
      </c>
      <c r="G705" s="56" t="n">
        <v>75</v>
      </c>
      <c r="H705" s="57" t="n">
        <v>0.155</v>
      </c>
      <c r="I705" s="57" t="n">
        <v>11.63</v>
      </c>
      <c r="J705" s="13"/>
    </row>
    <row r="706" ht="22.5" customHeight="1">
      <c r="A706" s="12" t="n">
        <f>WEEKNUM(B706,2)</f>
        <v>41</v>
      </c>
      <c r="B706" s="55" t="n">
        <v>46305</v>
      </c>
      <c r="C706" s="38" t="n">
        <v>91551388</v>
      </c>
      <c r="D706" s="64" t="s">
        <v>46</v>
      </c>
      <c r="E706" s="38" t="s">
        <v>47</v>
      </c>
      <c r="F706" s="12" t="s">
        <v>12</v>
      </c>
      <c r="G706" s="56" t="n">
        <v>31</v>
      </c>
      <c r="H706" s="57" t="n">
        <v>0.73</v>
      </c>
      <c r="I706" s="57" t="n">
        <v>22.6254</v>
      </c>
      <c r="J706" s="13"/>
    </row>
    <row r="707" ht="22.5" customHeight="1">
      <c r="A707" s="12" t="n">
        <f>WEEKNUM(B707,2)</f>
        <v>41</v>
      </c>
      <c r="B707" s="55" t="n">
        <v>46305</v>
      </c>
      <c r="C707" s="38" t="n">
        <v>91565948</v>
      </c>
      <c r="D707" s="64" t="s">
        <v>44</v>
      </c>
      <c r="E707" s="38" t="s">
        <v>14</v>
      </c>
      <c r="F707" s="12" t="s">
        <v>12</v>
      </c>
      <c r="G707" s="56" t="n">
        <v>5</v>
      </c>
      <c r="H707" s="57" t="n">
        <v>0.138</v>
      </c>
      <c r="I707" s="57" t="n">
        <v>0.6889</v>
      </c>
      <c r="J707" s="13"/>
    </row>
    <row r="708" ht="22.5" customHeight="1">
      <c r="A708" s="12" t="n">
        <f>WEEKNUM(B708,2)</f>
        <v>41</v>
      </c>
      <c r="B708" s="55" t="n">
        <v>46305</v>
      </c>
      <c r="C708" s="38" t="n">
        <v>91550293</v>
      </c>
      <c r="D708" s="64" t="s">
        <v>48</v>
      </c>
      <c r="E708" s="38" t="s">
        <v>35</v>
      </c>
      <c r="F708" s="45" t="s">
        <v>15</v>
      </c>
      <c r="G708" s="61" t="n">
        <v>10</v>
      </c>
      <c r="H708" s="62" t="n">
        <v>0.35</v>
      </c>
      <c r="I708" s="62" t="n">
        <v>3.5</v>
      </c>
      <c r="J708" s="13"/>
    </row>
    <row r="709" ht="22.5" customHeight="1">
      <c r="A709" s="12" t="n">
        <f>WEEKNUM(B709,2)</f>
        <v>41</v>
      </c>
      <c r="B709" s="55" t="n">
        <v>46305</v>
      </c>
      <c r="C709" s="38" t="n">
        <v>91557347</v>
      </c>
      <c r="D709" s="64" t="s">
        <v>49</v>
      </c>
      <c r="E709" s="38" t="s">
        <v>14</v>
      </c>
      <c r="F709" s="12" t="s">
        <v>15</v>
      </c>
      <c r="G709" s="56" t="n">
        <v>20</v>
      </c>
      <c r="H709" s="57" t="n">
        <v>0.8</v>
      </c>
      <c r="I709" s="57" t="n">
        <v>16</v>
      </c>
      <c r="J709" s="13"/>
    </row>
    <row r="710" ht="22.5" customHeight="1">
      <c r="A710" s="12" t="n">
        <f>WEEKNUM(B710,2)</f>
        <v>41</v>
      </c>
      <c r="B710" s="55" t="n">
        <v>46305</v>
      </c>
      <c r="C710" s="38" t="n">
        <v>91564896</v>
      </c>
      <c r="D710" s="64" t="s">
        <v>50</v>
      </c>
      <c r="E710" s="38" t="s">
        <v>14</v>
      </c>
      <c r="F710" s="12" t="s">
        <v>15</v>
      </c>
      <c r="G710" s="56" t="n">
        <v>92</v>
      </c>
      <c r="H710" s="57" t="n">
        <v>0.396</v>
      </c>
      <c r="I710" s="57" t="n">
        <v>36.45</v>
      </c>
      <c r="J710" s="13"/>
    </row>
    <row r="711" ht="22.5" customHeight="1">
      <c r="A711" s="12" t="n">
        <f>WEEKNUM(B711,2)</f>
        <v>41</v>
      </c>
      <c r="B711" s="55" t="n">
        <v>46305</v>
      </c>
      <c r="C711" s="38" t="n">
        <v>91566789</v>
      </c>
      <c r="D711" s="64" t="s">
        <v>84</v>
      </c>
      <c r="E711" s="38" t="s">
        <v>40</v>
      </c>
      <c r="F711" s="12" t="s">
        <v>15</v>
      </c>
      <c r="G711" s="56" t="n">
        <v>6</v>
      </c>
      <c r="H711" s="57" t="n">
        <v>0.1</v>
      </c>
      <c r="I711" s="57" t="n">
        <v>0.6</v>
      </c>
      <c r="J711" s="13"/>
    </row>
    <row r="712" ht="22.5" customHeight="1">
      <c r="A712" s="12" t="n">
        <f>WEEKNUM(B712,2)</f>
        <v>41</v>
      </c>
      <c r="B712" s="55" t="n">
        <v>46305</v>
      </c>
      <c r="C712" s="38" t="n">
        <v>12306671</v>
      </c>
      <c r="D712" s="64" t="s">
        <v>51</v>
      </c>
      <c r="E712" s="38" t="s">
        <v>52</v>
      </c>
      <c r="F712" s="12" t="s">
        <v>21</v>
      </c>
      <c r="G712" s="56" t="n">
        <v>11</v>
      </c>
      <c r="H712" s="57" t="n">
        <v>0.22</v>
      </c>
      <c r="I712" s="57" t="n">
        <v>2.42</v>
      </c>
      <c r="J712" s="13"/>
    </row>
    <row r="713" ht="22.5" customHeight="1">
      <c r="A713" s="12" t="n">
        <f>WEEKNUM(B713,2)</f>
        <v>41</v>
      </c>
      <c r="B713" s="55" t="n">
        <v>46305</v>
      </c>
      <c r="C713" s="38" t="n">
        <v>91567363</v>
      </c>
      <c r="D713" s="64" t="s">
        <v>53</v>
      </c>
      <c r="E713" s="38" t="s">
        <v>14</v>
      </c>
      <c r="F713" s="12" t="s">
        <v>15</v>
      </c>
      <c r="G713" s="56" t="n">
        <v>185</v>
      </c>
      <c r="H713" s="57" t="n">
        <v>0.25</v>
      </c>
      <c r="I713" s="57" t="n">
        <v>46.25</v>
      </c>
      <c r="J713" s="13"/>
    </row>
    <row r="714" ht="22.5" customHeight="1">
      <c r="A714" s="12" t="n">
        <f>WEEKNUM(B714,2)</f>
        <v>41</v>
      </c>
      <c r="B714" s="55" t="n">
        <v>46305</v>
      </c>
      <c r="C714" s="38" t="n">
        <v>91567806</v>
      </c>
      <c r="D714" s="64" t="s">
        <v>53</v>
      </c>
      <c r="E714" s="38" t="s">
        <v>54</v>
      </c>
      <c r="F714" s="12" t="s">
        <v>15</v>
      </c>
      <c r="G714" s="56" t="n">
        <v>62</v>
      </c>
      <c r="H714" s="57" t="n">
        <v>0.15</v>
      </c>
      <c r="I714" s="57" t="n">
        <v>9.3</v>
      </c>
      <c r="J714" s="13"/>
    </row>
    <row r="715" ht="22.5" customHeight="1">
      <c r="A715" s="12" t="n">
        <f>WEEKNUM(B715,2)</f>
        <v>41</v>
      </c>
      <c r="B715" s="55" t="n">
        <v>46305</v>
      </c>
      <c r="C715" s="38" t="n">
        <v>12373981</v>
      </c>
      <c r="D715" s="64" t="s">
        <v>89</v>
      </c>
      <c r="E715" s="38" t="s">
        <v>37</v>
      </c>
      <c r="F715" s="12" t="s">
        <v>15</v>
      </c>
      <c r="G715" s="56" t="n">
        <v>41</v>
      </c>
      <c r="H715" s="57" t="n">
        <v>0.04</v>
      </c>
      <c r="I715" s="57" t="n">
        <v>1.64</v>
      </c>
      <c r="J715" s="13"/>
    </row>
    <row r="716" ht="22.5" customHeight="1">
      <c r="A716" s="12" t="n">
        <f>WEEKNUM(B716,2)</f>
        <v>41</v>
      </c>
      <c r="B716" s="55" t="n">
        <v>46305</v>
      </c>
      <c r="C716" s="38" t="n">
        <v>5365721</v>
      </c>
      <c r="D716" s="64" t="s">
        <v>55</v>
      </c>
      <c r="E716" s="38" t="s">
        <v>54</v>
      </c>
      <c r="F716" s="12" t="s">
        <v>15</v>
      </c>
      <c r="G716" s="56" t="n">
        <v>100</v>
      </c>
      <c r="H716" s="57" t="n">
        <v>0.5</v>
      </c>
      <c r="I716" s="57" t="n">
        <v>50</v>
      </c>
      <c r="J716" s="13"/>
    </row>
    <row r="717" ht="22.5" customHeight="1">
      <c r="A717" s="12" t="n">
        <f>WEEKNUM(B717,2)</f>
        <v>41</v>
      </c>
      <c r="B717" s="55" t="n">
        <v>46305</v>
      </c>
      <c r="C717" s="38" t="n">
        <v>91568575</v>
      </c>
      <c r="D717" s="64" t="s">
        <v>56</v>
      </c>
      <c r="E717" s="38" t="s">
        <v>14</v>
      </c>
      <c r="F717" s="12" t="s">
        <v>15</v>
      </c>
      <c r="G717" s="56" t="n">
        <v>0</v>
      </c>
      <c r="H717" s="57" t="n">
        <v>0</v>
      </c>
      <c r="I717" s="57" t="n">
        <v>0</v>
      </c>
      <c r="J717" s="13"/>
    </row>
    <row r="718" ht="22.5" customHeight="1">
      <c r="A718" s="12" t="n">
        <f>WEEKNUM(B718,2)</f>
        <v>41</v>
      </c>
      <c r="B718" s="55" t="n">
        <v>46305</v>
      </c>
      <c r="C718" s="38" t="n">
        <v>12811904</v>
      </c>
      <c r="D718" s="64" t="s">
        <v>51</v>
      </c>
      <c r="E718" s="38" t="s">
        <v>52</v>
      </c>
      <c r="F718" s="12" t="s">
        <v>34</v>
      </c>
      <c r="G718" s="56" t="n">
        <v>4</v>
      </c>
      <c r="H718" s="57" t="n">
        <v>2.9</v>
      </c>
      <c r="I718" s="57" t="n">
        <v>11.6</v>
      </c>
      <c r="J718" s="13"/>
    </row>
    <row r="719" ht="22.5" customHeight="1">
      <c r="A719" s="12" t="n">
        <f>WEEKNUM(B719,2)</f>
        <v>41</v>
      </c>
      <c r="B719" s="55" t="n">
        <v>46305</v>
      </c>
      <c r="C719" s="38" t="n">
        <v>91557160</v>
      </c>
      <c r="D719" s="64" t="s">
        <v>57</v>
      </c>
      <c r="E719" s="38" t="s">
        <v>11</v>
      </c>
      <c r="F719" s="12" t="s">
        <v>15</v>
      </c>
      <c r="G719" s="56" t="n">
        <v>0</v>
      </c>
      <c r="H719" s="57" t="n">
        <v>0</v>
      </c>
      <c r="I719" s="57" t="n">
        <v>0</v>
      </c>
      <c r="J719" s="13"/>
    </row>
    <row r="720" ht="22.5" customHeight="1">
      <c r="A720" s="12" t="n">
        <f>WEEKNUM(B720,2)</f>
        <v>41</v>
      </c>
      <c r="B720" s="55" t="n">
        <v>46305</v>
      </c>
      <c r="C720" s="38" t="n">
        <v>12810820</v>
      </c>
      <c r="D720" s="64" t="s">
        <v>58</v>
      </c>
      <c r="E720" s="38" t="s">
        <v>14</v>
      </c>
      <c r="F720" s="12" t="s">
        <v>34</v>
      </c>
      <c r="G720" s="56" t="n">
        <v>0</v>
      </c>
      <c r="H720" s="57" t="n">
        <v>0</v>
      </c>
      <c r="I720" s="57" t="n">
        <v>0</v>
      </c>
      <c r="J720" s="13"/>
    </row>
    <row r="721" ht="22.5" customHeight="1">
      <c r="A721" s="12" t="n">
        <f>WEEKNUM(B721,2)</f>
        <v>41</v>
      </c>
      <c r="B721" s="55" t="n">
        <v>46305</v>
      </c>
      <c r="C721" s="38" t="n">
        <v>12814983</v>
      </c>
      <c r="D721" s="64" t="s">
        <v>10</v>
      </c>
      <c r="E721" s="38" t="s">
        <v>54</v>
      </c>
      <c r="F721" s="12" t="s">
        <v>34</v>
      </c>
      <c r="G721" s="56" t="n">
        <v>0</v>
      </c>
      <c r="H721" s="57" t="n">
        <v>0</v>
      </c>
      <c r="I721" s="57" t="n">
        <v>0.32</v>
      </c>
      <c r="J721" s="13"/>
    </row>
    <row r="722" ht="22.5" customHeight="1">
      <c r="A722" s="12" t="n">
        <f>WEEKNUM(B722,2)</f>
        <v>41</v>
      </c>
      <c r="B722" s="55" t="n">
        <v>46305</v>
      </c>
      <c r="C722" s="38" t="n">
        <v>91574956</v>
      </c>
      <c r="D722" s="64" t="s">
        <v>50</v>
      </c>
      <c r="E722" s="38" t="s">
        <v>14</v>
      </c>
      <c r="F722" s="12" t="s">
        <v>34</v>
      </c>
      <c r="G722" s="56" t="n">
        <v>0</v>
      </c>
      <c r="H722" s="57" t="n">
        <v>0</v>
      </c>
      <c r="I722" s="57" t="n">
        <v>0.03</v>
      </c>
      <c r="J722" s="13"/>
    </row>
    <row r="723" ht="22.5" customHeight="1">
      <c r="A723" s="12" t="n">
        <f>WEEKNUM(B723,2)</f>
        <v>41</v>
      </c>
      <c r="B723" s="55" t="n">
        <v>46305</v>
      </c>
      <c r="C723" s="38" t="n">
        <v>91574957</v>
      </c>
      <c r="D723" s="64" t="s">
        <v>53</v>
      </c>
      <c r="E723" s="38" t="s">
        <v>14</v>
      </c>
      <c r="F723" s="12" t="s">
        <v>34</v>
      </c>
      <c r="G723" s="56" t="n">
        <v>0</v>
      </c>
      <c r="H723" s="57" t="n">
        <v>0</v>
      </c>
      <c r="I723" s="57" t="n">
        <v>0</v>
      </c>
      <c r="J723" s="13"/>
    </row>
    <row r="724" ht="22.5" customHeight="1">
      <c r="A724" s="12" t="n">
        <f>WEEKNUM(B724,2)</f>
        <v>41</v>
      </c>
      <c r="B724" s="55" t="n">
        <v>46305</v>
      </c>
      <c r="C724" s="38" t="n">
        <v>91574959</v>
      </c>
      <c r="D724" s="64" t="s">
        <v>53</v>
      </c>
      <c r="E724" s="38" t="s">
        <v>54</v>
      </c>
      <c r="F724" s="12" t="s">
        <v>34</v>
      </c>
      <c r="G724" s="56" t="n">
        <v>1</v>
      </c>
      <c r="H724" s="57" t="n">
        <v>0.81</v>
      </c>
      <c r="I724" s="57" t="n">
        <v>0.81</v>
      </c>
      <c r="J724" s="13"/>
    </row>
    <row r="725" ht="22.5" customHeight="1">
      <c r="A725" s="12" t="n">
        <f>WEEKNUM(B725,2)</f>
        <v>41</v>
      </c>
      <c r="B725" s="55" t="n">
        <v>46305</v>
      </c>
      <c r="C725" s="38" t="n">
        <v>91574961</v>
      </c>
      <c r="D725" s="64" t="s">
        <v>48</v>
      </c>
      <c r="E725" s="38" t="s">
        <v>35</v>
      </c>
      <c r="F725" s="12" t="s">
        <v>34</v>
      </c>
      <c r="G725" s="56" t="n">
        <v>0</v>
      </c>
      <c r="H725" s="57" t="n">
        <v>0</v>
      </c>
      <c r="I725" s="57" t="n">
        <v>1.06</v>
      </c>
      <c r="J725" s="13"/>
    </row>
    <row r="726" ht="22.5" customHeight="1">
      <c r="A726" s="12" t="n">
        <f>WEEKNUM(B726,2)</f>
        <v>41</v>
      </c>
      <c r="B726" s="55" t="n">
        <v>46305</v>
      </c>
      <c r="C726" s="38" t="n">
        <v>91574966</v>
      </c>
      <c r="D726" s="64" t="s">
        <v>49</v>
      </c>
      <c r="E726" s="38" t="s">
        <v>14</v>
      </c>
      <c r="F726" s="12" t="s">
        <v>34</v>
      </c>
      <c r="G726" s="56" t="n">
        <v>0</v>
      </c>
      <c r="H726" s="57" t="n">
        <v>0</v>
      </c>
      <c r="I726" s="57" t="n">
        <v>0.39</v>
      </c>
      <c r="J726" s="13"/>
    </row>
    <row r="727" ht="22.5" customHeight="1">
      <c r="A727" s="12" t="n">
        <f>WEEKNUM(B727,2)</f>
        <v>41</v>
      </c>
      <c r="B727" s="55" t="n">
        <v>46305</v>
      </c>
      <c r="C727" s="38" t="n">
        <v>6724852</v>
      </c>
      <c r="D727" s="64" t="s">
        <v>10</v>
      </c>
      <c r="E727" s="38" t="s">
        <v>14</v>
      </c>
      <c r="F727" s="12" t="s">
        <v>26</v>
      </c>
      <c r="G727" s="56" t="n">
        <v>14</v>
      </c>
      <c r="H727" s="57" t="n">
        <v>0.3</v>
      </c>
      <c r="I727" s="57" t="n">
        <v>4.27</v>
      </c>
      <c r="J727" s="13"/>
    </row>
    <row r="728" ht="22.5" customHeight="1">
      <c r="A728" s="12" t="n">
        <f>WEEKNUM(B728,2)</f>
        <v>41</v>
      </c>
      <c r="B728" s="55" t="n">
        <v>46305</v>
      </c>
      <c r="C728" s="38" t="n">
        <v>5556054</v>
      </c>
      <c r="D728" s="64" t="s">
        <v>64</v>
      </c>
      <c r="E728" s="38" t="s">
        <v>37</v>
      </c>
      <c r="F728" s="12" t="s">
        <v>15</v>
      </c>
      <c r="G728" s="59" t="n">
        <v>1</v>
      </c>
      <c r="H728" s="57" t="n">
        <v>1.61</v>
      </c>
      <c r="I728" s="57" t="n">
        <v>1.61</v>
      </c>
      <c r="J728" s="46"/>
    </row>
    <row r="729" ht="22.5" customHeight="1">
      <c r="A729" s="12" t="n">
        <f>WEEKNUM(B729,2)</f>
        <v>41</v>
      </c>
      <c r="B729" s="55" t="n">
        <v>46305</v>
      </c>
      <c r="C729" s="38" t="n">
        <v>8628042</v>
      </c>
      <c r="D729" s="64" t="s">
        <v>27</v>
      </c>
      <c r="E729" s="38" t="s">
        <v>14</v>
      </c>
      <c r="F729" s="12" t="s">
        <v>26</v>
      </c>
      <c r="G729" s="12" t="n">
        <v>297</v>
      </c>
      <c r="H729" s="57" t="n">
        <v>0.46</v>
      </c>
      <c r="I729" s="57" t="n">
        <v>137.2</v>
      </c>
      <c r="J729" s="13"/>
    </row>
    <row r="730" ht="22.5" customHeight="1">
      <c r="A730" s="12" t="n">
        <f>WEEKNUM(B730,2)</f>
        <v>41</v>
      </c>
      <c r="B730" s="55" t="n">
        <v>46305</v>
      </c>
      <c r="C730" s="38" t="n">
        <v>9297014</v>
      </c>
      <c r="D730" s="64" t="s">
        <v>13</v>
      </c>
      <c r="E730" s="38" t="s">
        <v>14</v>
      </c>
      <c r="F730" s="12" t="s">
        <v>26</v>
      </c>
      <c r="G730" s="12" t="n">
        <v>196</v>
      </c>
      <c r="H730" s="57" t="n">
        <v>0.18</v>
      </c>
      <c r="I730" s="57" t="n">
        <v>34.54</v>
      </c>
      <c r="J730" s="13"/>
    </row>
    <row r="731" ht="22.5" customHeight="1">
      <c r="A731" s="12" t="n">
        <f>WEEKNUM(B731,2)</f>
        <v>41</v>
      </c>
      <c r="B731" s="55" t="n">
        <v>46305</v>
      </c>
      <c r="C731" s="38" t="n">
        <v>7815836</v>
      </c>
      <c r="D731" s="64" t="s">
        <v>65</v>
      </c>
      <c r="E731" s="38" t="s">
        <v>37</v>
      </c>
      <c r="F731" s="45" t="s">
        <v>15</v>
      </c>
      <c r="G731" s="79" t="n">
        <v>3259</v>
      </c>
      <c r="H731" s="62" t="n">
        <v>0.112</v>
      </c>
      <c r="I731" s="62" t="n">
        <v>364.8</v>
      </c>
      <c r="J731" s="13"/>
    </row>
    <row r="732" ht="22.5" customHeight="1">
      <c r="A732" s="12" t="n">
        <f>WEEKNUM(B732,2)</f>
        <v>41</v>
      </c>
      <c r="B732" s="55" t="n">
        <v>46305</v>
      </c>
      <c r="C732" s="38" t="n">
        <v>91467820</v>
      </c>
      <c r="D732" s="64" t="s">
        <v>66</v>
      </c>
      <c r="E732" s="38" t="s">
        <v>37</v>
      </c>
      <c r="F732" s="12" t="s">
        <v>15</v>
      </c>
      <c r="G732" s="59" t="n">
        <v>104</v>
      </c>
      <c r="H732" s="57" t="n">
        <v>0.1</v>
      </c>
      <c r="I732" s="57" t="n">
        <v>10.4</v>
      </c>
      <c r="J732" s="13"/>
    </row>
    <row r="733" ht="22.5" customHeight="1">
      <c r="A733" s="12" t="n">
        <f>WEEKNUM(B733,2)</f>
        <v>41</v>
      </c>
      <c r="B733" s="55" t="n">
        <v>46305</v>
      </c>
      <c r="C733" s="38" t="n">
        <v>91496145</v>
      </c>
      <c r="D733" s="64" t="s">
        <v>66</v>
      </c>
      <c r="E733" s="38" t="s">
        <v>67</v>
      </c>
      <c r="F733" s="12" t="s">
        <v>15</v>
      </c>
      <c r="G733" s="59" t="n">
        <v>18</v>
      </c>
      <c r="H733" s="57" t="n">
        <v>0.15</v>
      </c>
      <c r="I733" s="57" t="n">
        <v>2.7</v>
      </c>
      <c r="J733" s="13"/>
    </row>
    <row r="734" ht="22.5" customHeight="1">
      <c r="A734" s="12" t="n">
        <f>WEEKNUM(B734,2)</f>
        <v>41</v>
      </c>
      <c r="B734" s="55" t="n">
        <v>46305</v>
      </c>
      <c r="C734" s="38" t="n">
        <v>91496146</v>
      </c>
      <c r="D734" s="64" t="s">
        <v>66</v>
      </c>
      <c r="E734" s="38" t="s">
        <v>43</v>
      </c>
      <c r="F734" s="12" t="s">
        <v>15</v>
      </c>
      <c r="G734" s="59" t="n">
        <v>45</v>
      </c>
      <c r="H734" s="57" t="n">
        <v>0.14</v>
      </c>
      <c r="I734" s="57" t="n">
        <v>6.3</v>
      </c>
      <c r="J734" s="13"/>
    </row>
    <row r="735" ht="22.5" customHeight="1">
      <c r="A735" s="12" t="n">
        <f>WEEKNUM(B735,2)</f>
        <v>41</v>
      </c>
      <c r="B735" s="55" t="n">
        <v>46305</v>
      </c>
      <c r="C735" s="38" t="n">
        <v>91496147</v>
      </c>
      <c r="D735" s="64" t="s">
        <v>66</v>
      </c>
      <c r="E735" s="38" t="s">
        <v>11</v>
      </c>
      <c r="F735" s="12" t="s">
        <v>15</v>
      </c>
      <c r="G735" s="59" t="n">
        <v>148</v>
      </c>
      <c r="H735" s="57" t="n">
        <v>0.13</v>
      </c>
      <c r="I735" s="57" t="n">
        <v>19.24</v>
      </c>
      <c r="J735" s="13"/>
    </row>
    <row r="736" ht="22.5" customHeight="1">
      <c r="A736" s="12" t="n">
        <f>WEEKNUM(B736,2)</f>
        <v>41</v>
      </c>
      <c r="B736" s="55" t="n">
        <v>46305</v>
      </c>
      <c r="C736" s="38" t="n">
        <v>91496148</v>
      </c>
      <c r="D736" s="64" t="s">
        <v>66</v>
      </c>
      <c r="E736" s="38" t="s">
        <v>14</v>
      </c>
      <c r="F736" s="12" t="s">
        <v>15</v>
      </c>
      <c r="G736" s="59" t="n">
        <v>150</v>
      </c>
      <c r="H736" s="57" t="n">
        <v>0.15</v>
      </c>
      <c r="I736" s="57" t="n">
        <v>22.5</v>
      </c>
      <c r="J736" s="13"/>
    </row>
    <row r="737" ht="22.5" customHeight="1">
      <c r="A737" s="12" t="n">
        <f>WEEKNUM(B737,2)</f>
        <v>41</v>
      </c>
      <c r="B737" s="55" t="n">
        <v>46305</v>
      </c>
      <c r="C737" s="38" t="n">
        <v>11079953</v>
      </c>
      <c r="D737" s="64" t="s">
        <v>64</v>
      </c>
      <c r="E737" s="38" t="s">
        <v>37</v>
      </c>
      <c r="F737" s="12" t="s">
        <v>15</v>
      </c>
      <c r="G737" s="59" t="n">
        <v>1</v>
      </c>
      <c r="H737" s="57" t="n">
        <v>0.8</v>
      </c>
      <c r="I737" s="57" t="n">
        <v>0.8</v>
      </c>
      <c r="J737" s="13"/>
    </row>
    <row r="738" ht="22.5" customHeight="1">
      <c r="A738" s="12" t="n">
        <f>WEEKNUM(B738,2)</f>
        <v>41</v>
      </c>
      <c r="B738" s="55" t="n">
        <v>46305</v>
      </c>
      <c r="C738" s="38" t="n">
        <v>11690181</v>
      </c>
      <c r="D738" s="64" t="s">
        <v>68</v>
      </c>
      <c r="E738" s="38" t="s">
        <v>14</v>
      </c>
      <c r="F738" s="12" t="s">
        <v>15</v>
      </c>
      <c r="G738" s="59" t="n">
        <v>1300</v>
      </c>
      <c r="H738" s="57" t="n">
        <v>0.42</v>
      </c>
      <c r="I738" s="57" t="n">
        <v>546</v>
      </c>
      <c r="J738" s="13"/>
    </row>
    <row r="739" ht="22.5" customHeight="1">
      <c r="A739" s="12" t="n">
        <f>WEEKNUM(B739,2)</f>
        <v>41</v>
      </c>
      <c r="B739" s="55" t="n">
        <v>46305</v>
      </c>
      <c r="C739" s="38" t="n">
        <v>11836152</v>
      </c>
      <c r="D739" s="64" t="s">
        <v>65</v>
      </c>
      <c r="E739" s="58" t="s">
        <v>37</v>
      </c>
      <c r="F739" s="12" t="s">
        <v>15</v>
      </c>
      <c r="G739" s="59" t="n">
        <v>2</v>
      </c>
      <c r="H739" s="57" t="n">
        <v>0.09</v>
      </c>
      <c r="I739" s="57" t="n">
        <v>0.18</v>
      </c>
      <c r="J739" s="13"/>
    </row>
    <row r="740" ht="22.5" customHeight="1">
      <c r="A740" s="12" t="n">
        <f>WEEKNUM(B740,2)</f>
        <v>41</v>
      </c>
      <c r="B740" s="55" t="n">
        <v>46305</v>
      </c>
      <c r="C740" s="38" t="n">
        <v>12038500</v>
      </c>
      <c r="D740" s="64" t="s">
        <v>68</v>
      </c>
      <c r="E740" s="38" t="s">
        <v>14</v>
      </c>
      <c r="F740" s="12" t="s">
        <v>15</v>
      </c>
      <c r="G740" s="59" t="n">
        <v>57</v>
      </c>
      <c r="H740" s="57" t="n">
        <v>0.4</v>
      </c>
      <c r="I740" s="57" t="n">
        <v>22.8</v>
      </c>
      <c r="J740" s="13"/>
    </row>
    <row r="741" ht="22.5" customHeight="1">
      <c r="A741" s="12" t="n">
        <f>WEEKNUM(B741,2)</f>
        <v>41</v>
      </c>
      <c r="B741" s="55" t="n">
        <v>46305</v>
      </c>
      <c r="C741" s="38" t="n">
        <v>91565943</v>
      </c>
      <c r="D741" s="64" t="s">
        <v>66</v>
      </c>
      <c r="E741" s="38" t="s">
        <v>43</v>
      </c>
      <c r="F741" s="12" t="s">
        <v>15</v>
      </c>
      <c r="G741" s="59" t="n">
        <v>1</v>
      </c>
      <c r="H741" s="57" t="n">
        <v>0.14</v>
      </c>
      <c r="I741" s="57" t="n">
        <v>0.14</v>
      </c>
      <c r="J741" s="13"/>
    </row>
    <row r="742" ht="22.5" customHeight="1">
      <c r="A742" s="12" t="n">
        <f>WEEKNUM(B742,2)</f>
        <v>41</v>
      </c>
      <c r="B742" s="55" t="n">
        <v>46305</v>
      </c>
      <c r="C742" s="38" t="n">
        <v>91565945</v>
      </c>
      <c r="D742" s="64" t="s">
        <v>66</v>
      </c>
      <c r="E742" s="58" t="s">
        <v>37</v>
      </c>
      <c r="F742" s="12" t="s">
        <v>15</v>
      </c>
      <c r="G742" s="59" t="n">
        <v>138</v>
      </c>
      <c r="H742" s="57" t="n">
        <v>0.12</v>
      </c>
      <c r="I742" s="57" t="n">
        <v>16.56</v>
      </c>
      <c r="J742" s="13"/>
    </row>
    <row r="743" ht="22.5" customHeight="1">
      <c r="A743" s="12" t="n">
        <f>WEEKNUM(B743,2)</f>
        <v>41</v>
      </c>
      <c r="B743" s="55" t="n">
        <v>46305</v>
      </c>
      <c r="C743" s="38" t="n">
        <v>91551845</v>
      </c>
      <c r="D743" s="64" t="s">
        <v>66</v>
      </c>
      <c r="E743" s="38" t="s">
        <v>11</v>
      </c>
      <c r="F743" s="12" t="s">
        <v>15</v>
      </c>
      <c r="G743" s="59" t="n">
        <v>106</v>
      </c>
      <c r="H743" s="57" t="n">
        <v>0.14</v>
      </c>
      <c r="I743" s="57" t="n">
        <v>14.84</v>
      </c>
      <c r="J743" s="13"/>
    </row>
    <row r="744" ht="22.5" customHeight="1">
      <c r="A744" s="12" t="n">
        <f>WEEKNUM(B744,2)</f>
        <v>41</v>
      </c>
      <c r="B744" s="55" t="n">
        <v>46305</v>
      </c>
      <c r="C744" s="38" t="n">
        <v>91565949</v>
      </c>
      <c r="D744" s="64" t="s">
        <v>66</v>
      </c>
      <c r="E744" s="38" t="s">
        <v>67</v>
      </c>
      <c r="F744" s="12" t="s">
        <v>15</v>
      </c>
      <c r="G744" s="59" t="n">
        <v>46</v>
      </c>
      <c r="H744" s="57" t="n">
        <v>0.15</v>
      </c>
      <c r="I744" s="57" t="n">
        <v>6.9</v>
      </c>
      <c r="J744" s="13"/>
    </row>
    <row r="745" ht="22.5" customHeight="1">
      <c r="A745" s="12" t="n">
        <f>WEEKNUM(B745,2)</f>
        <v>41</v>
      </c>
      <c r="B745" s="55" t="n">
        <v>46305</v>
      </c>
      <c r="C745" s="38" t="n">
        <v>91573130</v>
      </c>
      <c r="D745" s="64" t="s">
        <v>46</v>
      </c>
      <c r="E745" s="38" t="s">
        <v>17</v>
      </c>
      <c r="F745" s="57" t="s">
        <v>15</v>
      </c>
      <c r="G745" s="59" t="n">
        <v>1</v>
      </c>
      <c r="H745" s="57" t="n">
        <v>0.2</v>
      </c>
      <c r="I745" s="57" t="n">
        <v>0.2</v>
      </c>
      <c r="J745" s="69"/>
    </row>
    <row r="746" ht="22.5" customHeight="1">
      <c r="A746" s="12" t="n">
        <f>WEEKNUM(B746,2)</f>
        <v>41</v>
      </c>
      <c r="B746" s="55" t="n">
        <v>46305</v>
      </c>
      <c r="C746" s="38" t="n">
        <v>91573131</v>
      </c>
      <c r="D746" s="64" t="s">
        <v>46</v>
      </c>
      <c r="E746" s="38" t="s">
        <v>32</v>
      </c>
      <c r="F746" s="57" t="s">
        <v>15</v>
      </c>
      <c r="G746" s="59" t="n">
        <v>0</v>
      </c>
      <c r="H746" s="57" t="n">
        <v>0</v>
      </c>
      <c r="I746" s="57" t="n">
        <v>0</v>
      </c>
      <c r="J746" s="69"/>
    </row>
    <row r="747" ht="22.5" customHeight="1">
      <c r="A747" s="12" t="n">
        <f>WEEKNUM(B747,2)</f>
        <v>41</v>
      </c>
      <c r="B747" s="55" t="n">
        <v>46305</v>
      </c>
      <c r="C747" s="38" t="n">
        <v>12809532</v>
      </c>
      <c r="D747" s="64" t="s">
        <v>68</v>
      </c>
      <c r="E747" s="38" t="s">
        <v>14</v>
      </c>
      <c r="F747" s="12" t="s">
        <v>34</v>
      </c>
      <c r="G747" s="59" t="n">
        <v>0</v>
      </c>
      <c r="H747" s="57" t="n">
        <v>0</v>
      </c>
      <c r="I747" s="57" t="n">
        <v>8.56</v>
      </c>
      <c r="J747" s="69"/>
    </row>
    <row r="748" ht="22.5" customHeight="1">
      <c r="A748" s="12" t="n">
        <f>WEEKNUM(B748,2)</f>
        <v>41</v>
      </c>
      <c r="B748" s="55" t="n">
        <v>46305</v>
      </c>
      <c r="C748" s="38" t="n">
        <v>12895313</v>
      </c>
      <c r="D748" s="64" t="s">
        <v>65</v>
      </c>
      <c r="E748" s="38" t="s">
        <v>37</v>
      </c>
      <c r="F748" s="12" t="s">
        <v>34</v>
      </c>
      <c r="G748" s="59" t="n">
        <v>4</v>
      </c>
      <c r="H748" s="57" t="n">
        <v>2.72</v>
      </c>
      <c r="I748" s="57" t="n">
        <v>10.86</v>
      </c>
      <c r="J748" s="69"/>
    </row>
    <row r="749" ht="22.5" customHeight="1">
      <c r="A749" s="12" t="n">
        <f>WEEKNUM(B749,2)</f>
        <v>41</v>
      </c>
      <c r="B749" s="55" t="n">
        <v>46305</v>
      </c>
      <c r="C749" s="38" t="n">
        <v>91574954</v>
      </c>
      <c r="D749" s="64" t="s">
        <v>66</v>
      </c>
      <c r="E749" s="38" t="s">
        <v>11</v>
      </c>
      <c r="F749" s="12" t="s">
        <v>34</v>
      </c>
      <c r="G749" s="59" t="n">
        <v>0</v>
      </c>
      <c r="H749" s="57" t="n">
        <v>0</v>
      </c>
      <c r="I749" s="57" t="n">
        <v>3.53</v>
      </c>
      <c r="J749" s="69"/>
    </row>
    <row r="750" ht="22.5" customHeight="1">
      <c r="A750" s="12" t="n">
        <f>WEEKNUM(B750,2)</f>
        <v>41</v>
      </c>
      <c r="B750" s="55" t="n">
        <v>46305</v>
      </c>
      <c r="C750" s="38" t="n">
        <v>91574960</v>
      </c>
      <c r="D750" s="64" t="s">
        <v>66</v>
      </c>
      <c r="E750" s="38" t="s">
        <v>67</v>
      </c>
      <c r="F750" s="12" t="s">
        <v>34</v>
      </c>
      <c r="G750" s="59" t="n">
        <v>0</v>
      </c>
      <c r="H750" s="57" t="n">
        <v>0</v>
      </c>
      <c r="I750" s="57" t="n">
        <v>6.39</v>
      </c>
      <c r="J750" s="69"/>
    </row>
    <row r="751" ht="22.5" customHeight="1">
      <c r="A751" s="12" t="n">
        <f>WEEKNUM(B751,2)</f>
        <v>41</v>
      </c>
      <c r="B751" s="55" t="n">
        <v>46305</v>
      </c>
      <c r="C751" s="38" t="n">
        <v>91574963</v>
      </c>
      <c r="D751" s="64" t="s">
        <v>66</v>
      </c>
      <c r="E751" s="38" t="s">
        <v>37</v>
      </c>
      <c r="F751" s="12" t="s">
        <v>34</v>
      </c>
      <c r="G751" s="59" t="n">
        <v>0</v>
      </c>
      <c r="H751" s="57" t="n">
        <v>0</v>
      </c>
      <c r="I751" s="57" t="n">
        <v>5.43</v>
      </c>
      <c r="J751" s="69"/>
    </row>
    <row r="752" ht="22.5" customHeight="1">
      <c r="A752" s="12" t="n">
        <f>WEEKNUM(B752,2)</f>
        <v>41</v>
      </c>
      <c r="B752" s="55" t="n">
        <v>46305</v>
      </c>
      <c r="C752" s="38" t="n">
        <v>91574965</v>
      </c>
      <c r="D752" s="64" t="s">
        <v>46</v>
      </c>
      <c r="E752" s="38" t="s">
        <v>17</v>
      </c>
      <c r="F752" s="12" t="s">
        <v>34</v>
      </c>
      <c r="G752" s="59" t="n">
        <v>0</v>
      </c>
      <c r="H752" s="57" t="n">
        <v>0</v>
      </c>
      <c r="I752" s="57" t="n">
        <v>2.6</v>
      </c>
      <c r="J752" s="69"/>
    </row>
    <row r="753" ht="22.5" customHeight="1">
      <c r="A753" s="12" t="n">
        <f>WEEKNUM(B753,2)</f>
        <v>41</v>
      </c>
      <c r="B753" s="55" t="n">
        <v>46305</v>
      </c>
      <c r="C753" s="38" t="n">
        <v>13146531</v>
      </c>
      <c r="D753" s="64" t="s">
        <v>27</v>
      </c>
      <c r="E753" s="38" t="s">
        <v>14</v>
      </c>
      <c r="F753" s="57" t="s">
        <v>12</v>
      </c>
      <c r="G753" s="59" t="n">
        <v>7</v>
      </c>
      <c r="H753" s="57" t="n">
        <v>0.571</v>
      </c>
      <c r="I753" s="57" t="n">
        <v>3.9988</v>
      </c>
      <c r="J753" s="69"/>
    </row>
    <row r="754" ht="22.5" customHeight="1">
      <c r="A754" s="12" t="n">
        <f>WEEKNUM(B754,2)</f>
        <v>41</v>
      </c>
      <c r="B754" s="55" t="n">
        <v>46305</v>
      </c>
      <c r="C754" s="38" t="n">
        <v>13151696</v>
      </c>
      <c r="D754" s="64" t="s">
        <v>68</v>
      </c>
      <c r="E754" s="38" t="s">
        <v>14</v>
      </c>
      <c r="F754" s="57" t="s">
        <v>12</v>
      </c>
      <c r="G754" s="56" t="n">
        <v>1</v>
      </c>
      <c r="H754" s="57" t="n">
        <v>9.204</v>
      </c>
      <c r="I754" s="57" t="n">
        <v>9.204</v>
      </c>
      <c r="J754" s="69"/>
    </row>
    <row r="755" ht="22.5" customHeight="1">
      <c r="A755" s="12" t="n">
        <f>WEEKNUM(B755,2)</f>
        <v>41</v>
      </c>
      <c r="B755" s="55" t="n">
        <v>46305</v>
      </c>
      <c r="C755" s="38" t="n">
        <v>6395488</v>
      </c>
      <c r="D755" s="64" t="s">
        <v>39</v>
      </c>
      <c r="E755" s="38" t="s">
        <v>14</v>
      </c>
      <c r="F755" s="12" t="s">
        <v>15</v>
      </c>
      <c r="G755" s="12" t="n">
        <v>200</v>
      </c>
      <c r="H755" s="57" t="n">
        <v>0.3</v>
      </c>
      <c r="I755" s="57" t="n">
        <v>60</v>
      </c>
      <c r="J755" s="13"/>
    </row>
    <row r="756" ht="22.5" customHeight="1">
      <c r="A756" s="12" t="n">
        <f>WEEKNUM(B756,2)</f>
        <v>41</v>
      </c>
      <c r="B756" s="55" t="n">
        <v>46305</v>
      </c>
      <c r="C756" s="38" t="n">
        <v>8291713</v>
      </c>
      <c r="D756" s="63" t="s">
        <v>79</v>
      </c>
      <c r="E756" s="54" t="s">
        <v>14</v>
      </c>
      <c r="F756" s="12" t="s">
        <v>15</v>
      </c>
      <c r="G756" s="56" t="n">
        <v>1500</v>
      </c>
      <c r="H756" s="57" t="n">
        <v>0.14</v>
      </c>
      <c r="I756" s="57" t="n">
        <v>210</v>
      </c>
      <c r="J756" s="13"/>
    </row>
    <row r="757" ht="22.5" customHeight="1">
      <c r="A757" s="12" t="n">
        <f>WEEKNUM(B757,2)</f>
        <v>41</v>
      </c>
      <c r="B757" s="55" t="n">
        <v>46305</v>
      </c>
      <c r="C757" s="38" t="n">
        <v>8566541</v>
      </c>
      <c r="D757" s="63" t="s">
        <v>85</v>
      </c>
      <c r="E757" s="58" t="s">
        <v>14</v>
      </c>
      <c r="F757" s="62" t="s">
        <v>26</v>
      </c>
      <c r="G757" s="61" t="n">
        <v>344</v>
      </c>
      <c r="H757" s="62" t="n">
        <v>0.2</v>
      </c>
      <c r="I757" s="62" t="n">
        <v>67.85</v>
      </c>
      <c r="J757" s="13"/>
    </row>
    <row r="758" ht="22.5" customHeight="1">
      <c r="A758" s="12" t="n">
        <f>WEEKNUM(B758,2)</f>
        <v>41</v>
      </c>
      <c r="B758" s="55" t="n">
        <v>46305</v>
      </c>
      <c r="C758" s="38" t="n">
        <v>8566084</v>
      </c>
      <c r="D758" s="63" t="s">
        <v>73</v>
      </c>
      <c r="E758" s="58" t="s">
        <v>40</v>
      </c>
      <c r="F758" s="12" t="s">
        <v>15</v>
      </c>
      <c r="G758" s="60" t="n">
        <v>100</v>
      </c>
      <c r="H758" s="57" t="n">
        <v>0.12</v>
      </c>
      <c r="I758" s="57" t="n">
        <v>12</v>
      </c>
      <c r="J758" s="13"/>
    </row>
    <row r="759" ht="22.5" customHeight="1">
      <c r="A759" s="12" t="n">
        <f>WEEKNUM(B759,2)</f>
        <v>41</v>
      </c>
      <c r="B759" s="55" t="n">
        <v>46305</v>
      </c>
      <c r="C759" s="38" t="n">
        <v>2937658</v>
      </c>
      <c r="D759" s="63" t="s">
        <v>80</v>
      </c>
      <c r="E759" s="58" t="s">
        <v>14</v>
      </c>
      <c r="F759" s="12" t="s">
        <v>15</v>
      </c>
      <c r="G759" s="60" t="n">
        <v>100</v>
      </c>
      <c r="H759" s="57" t="n">
        <v>0.123</v>
      </c>
      <c r="I759" s="57" t="n">
        <v>12.3</v>
      </c>
      <c r="J759" s="13"/>
    </row>
    <row r="760" ht="22.5" customHeight="1">
      <c r="A760" s="12" t="n">
        <f>WEEKNUM(B760,2)</f>
        <v>41</v>
      </c>
      <c r="B760" s="55" t="n">
        <v>46305</v>
      </c>
      <c r="C760" s="38" t="n">
        <v>6706444</v>
      </c>
      <c r="D760" s="63" t="s">
        <v>74</v>
      </c>
      <c r="E760" s="38" t="s">
        <v>75</v>
      </c>
      <c r="F760" s="57" t="s">
        <v>12</v>
      </c>
      <c r="G760" s="60" t="n">
        <v>17</v>
      </c>
      <c r="H760" s="57" t="n">
        <v>0.655</v>
      </c>
      <c r="I760" s="57" t="n">
        <v>11.1359</v>
      </c>
      <c r="J760" s="13"/>
    </row>
    <row r="761" ht="22.5" customHeight="1">
      <c r="A761" s="12" t="n">
        <f>WEEKNUM(B761,2)</f>
        <v>41</v>
      </c>
      <c r="B761" s="55" t="n">
        <v>46305</v>
      </c>
      <c r="C761" s="38" t="n">
        <v>5963354</v>
      </c>
      <c r="D761" s="64" t="s">
        <v>74</v>
      </c>
      <c r="E761" s="38" t="s">
        <v>75</v>
      </c>
      <c r="F761" s="12" t="s">
        <v>15</v>
      </c>
      <c r="G761" s="60" t="n">
        <v>391</v>
      </c>
      <c r="H761" s="57" t="n">
        <v>0.567</v>
      </c>
      <c r="I761" s="57" t="n">
        <v>221.872</v>
      </c>
      <c r="J761" s="65"/>
    </row>
    <row r="762" ht="22.5" customHeight="1">
      <c r="A762" s="12" t="n">
        <f>WEEKNUM(B762,2)</f>
        <v>41</v>
      </c>
      <c r="B762" s="55" t="n">
        <v>46305</v>
      </c>
      <c r="C762" s="38" t="n">
        <v>9686529</v>
      </c>
      <c r="D762" s="63" t="s">
        <v>74</v>
      </c>
      <c r="E762" s="58" t="s">
        <v>76</v>
      </c>
      <c r="F762" s="12" t="s">
        <v>15</v>
      </c>
      <c r="G762" s="60" t="n">
        <v>71</v>
      </c>
      <c r="H762" s="57" t="n">
        <v>0.5</v>
      </c>
      <c r="I762" s="57" t="n">
        <v>35.5</v>
      </c>
      <c r="J762" s="13"/>
    </row>
    <row r="763" ht="22.5" customHeight="1">
      <c r="A763" s="12" t="n">
        <f>WEEKNUM(B763,2)</f>
        <v>41</v>
      </c>
      <c r="B763" s="55" t="n">
        <v>46305</v>
      </c>
      <c r="C763" s="38" t="n">
        <v>5963400</v>
      </c>
      <c r="D763" s="63" t="s">
        <v>74</v>
      </c>
      <c r="E763" s="58" t="s">
        <v>77</v>
      </c>
      <c r="F763" s="12" t="s">
        <v>15</v>
      </c>
      <c r="G763" s="60" t="n">
        <v>50</v>
      </c>
      <c r="H763" s="57" t="n">
        <v>0.2</v>
      </c>
      <c r="I763" s="57" t="n">
        <v>10</v>
      </c>
      <c r="J763" s="13"/>
    </row>
    <row r="764" ht="22.5" customHeight="1">
      <c r="A764" s="30" t="n">
        <f>WEEKNUM(B764,2)</f>
        <v>41</v>
      </c>
      <c r="B764" s="55" t="n">
        <v>46305</v>
      </c>
      <c r="C764" s="66" t="n">
        <v>10080665</v>
      </c>
      <c r="D764" s="68" t="s">
        <v>74</v>
      </c>
      <c r="E764" s="58" t="s">
        <v>78</v>
      </c>
      <c r="F764" s="12" t="s">
        <v>15</v>
      </c>
      <c r="G764" s="60" t="n">
        <v>17</v>
      </c>
      <c r="H764" s="57" t="n">
        <v>0.38</v>
      </c>
      <c r="I764" s="57" t="n">
        <v>6.46</v>
      </c>
      <c r="J764" s="13"/>
    </row>
    <row r="765" ht="22.5" customHeight="1">
      <c r="A765" s="12" t="n">
        <f>WEEKNUM(B765,2)</f>
        <v>41</v>
      </c>
      <c r="B765" s="55" t="n">
        <v>46305</v>
      </c>
      <c r="C765" s="12" t="n">
        <v>91520433</v>
      </c>
      <c r="D765" s="63" t="s">
        <v>66</v>
      </c>
      <c r="E765" s="58" t="s">
        <v>14</v>
      </c>
      <c r="F765" s="12" t="s">
        <v>15</v>
      </c>
      <c r="G765" s="60" t="n">
        <v>2</v>
      </c>
      <c r="H765" s="57" t="n">
        <v>0.16</v>
      </c>
      <c r="I765" s="57" t="n">
        <v>0.32</v>
      </c>
      <c r="J765" s="13"/>
    </row>
    <row r="766" ht="22.5" customHeight="1">
      <c r="A766" s="12" t="n">
        <f>WEEKNUM(B766,2)</f>
        <v>41</v>
      </c>
      <c r="B766" s="55" t="n">
        <v>46305</v>
      </c>
      <c r="C766" s="38" t="n">
        <v>11078827</v>
      </c>
      <c r="D766" s="63" t="s">
        <v>74</v>
      </c>
      <c r="E766" s="58" t="s">
        <v>77</v>
      </c>
      <c r="F766" s="12" t="s">
        <v>15</v>
      </c>
      <c r="G766" s="60" t="n">
        <v>2</v>
      </c>
      <c r="H766" s="57" t="n">
        <v>0.3</v>
      </c>
      <c r="I766" s="57" t="n">
        <v>0.6</v>
      </c>
      <c r="J766" s="13"/>
    </row>
    <row r="767" ht="22.5" customHeight="1">
      <c r="A767" s="12" t="n">
        <f>WEEKNUM(B767,2)</f>
        <v>41</v>
      </c>
      <c r="B767" s="55" t="n">
        <v>46305</v>
      </c>
      <c r="C767" s="38" t="n">
        <v>11078981</v>
      </c>
      <c r="D767" s="63" t="s">
        <v>74</v>
      </c>
      <c r="E767" s="38" t="s">
        <v>75</v>
      </c>
      <c r="F767" s="12" t="s">
        <v>15</v>
      </c>
      <c r="G767" s="60" t="n">
        <v>0</v>
      </c>
      <c r="H767" s="57" t="n">
        <v>0</v>
      </c>
      <c r="I767" s="57" t="n">
        <v>0</v>
      </c>
      <c r="J767" s="13"/>
    </row>
    <row r="768" ht="22.5" customHeight="1">
      <c r="A768" s="12" t="n">
        <f>WEEKNUM(B768,2)</f>
        <v>41</v>
      </c>
      <c r="B768" s="55" t="n">
        <v>46305</v>
      </c>
      <c r="C768" s="38" t="n">
        <v>11080833</v>
      </c>
      <c r="D768" s="63" t="s">
        <v>74</v>
      </c>
      <c r="E768" s="58" t="s">
        <v>76</v>
      </c>
      <c r="F768" s="12" t="s">
        <v>15</v>
      </c>
      <c r="G768" s="60" t="n">
        <v>0</v>
      </c>
      <c r="H768" s="57" t="n">
        <v>0</v>
      </c>
      <c r="I768" s="57" t="n">
        <v>0</v>
      </c>
      <c r="J768" s="13"/>
    </row>
    <row r="769" ht="22.5" customHeight="1">
      <c r="A769" s="12" t="n">
        <f>WEEKNUM(B769,2)</f>
        <v>41</v>
      </c>
      <c r="B769" s="55" t="n">
        <v>46305</v>
      </c>
      <c r="C769" s="38" t="n">
        <v>11081056</v>
      </c>
      <c r="D769" s="63" t="s">
        <v>74</v>
      </c>
      <c r="E769" s="58" t="s">
        <v>78</v>
      </c>
      <c r="F769" s="12" t="s">
        <v>15</v>
      </c>
      <c r="G769" s="60" t="n">
        <v>0</v>
      </c>
      <c r="H769" s="57" t="n">
        <v>0</v>
      </c>
      <c r="I769" s="57" t="n">
        <v>0</v>
      </c>
      <c r="J769" s="13"/>
    </row>
    <row r="770" ht="22.5" customHeight="1">
      <c r="A770" s="12" t="n">
        <f>WEEKNUM(B770,2)</f>
        <v>41</v>
      </c>
      <c r="B770" s="55" t="n">
        <v>46305</v>
      </c>
      <c r="C770" s="38" t="n">
        <v>11078963</v>
      </c>
      <c r="D770" s="63" t="s">
        <v>80</v>
      </c>
      <c r="E770" s="58" t="s">
        <v>14</v>
      </c>
      <c r="F770" s="12" t="s">
        <v>15</v>
      </c>
      <c r="G770" s="60" t="n">
        <v>83</v>
      </c>
      <c r="H770" s="57" t="n">
        <v>0.4</v>
      </c>
      <c r="I770" s="57" t="n">
        <v>33.2</v>
      </c>
      <c r="J770" s="13"/>
    </row>
    <row r="771" ht="22.5" customHeight="1">
      <c r="A771" s="12" t="n">
        <f>WEEKNUM(B771,2)</f>
        <v>41</v>
      </c>
      <c r="B771" s="55" t="n">
        <v>46305</v>
      </c>
      <c r="C771" s="38" t="n">
        <v>91538300</v>
      </c>
      <c r="D771" s="63" t="s">
        <v>66</v>
      </c>
      <c r="E771" s="58" t="s">
        <v>37</v>
      </c>
      <c r="F771" s="12" t="s">
        <v>15</v>
      </c>
      <c r="G771" s="60" t="n">
        <v>5</v>
      </c>
      <c r="H771" s="57" t="n">
        <v>0.14</v>
      </c>
      <c r="I771" s="57" t="n">
        <v>0.7</v>
      </c>
      <c r="J771" s="13"/>
    </row>
    <row r="772" ht="22.5" customHeight="1">
      <c r="A772" s="12" t="n">
        <f>WEEKNUM(B772,2)</f>
        <v>41</v>
      </c>
      <c r="B772" s="55" t="n">
        <v>46305</v>
      </c>
      <c r="C772" s="38" t="n">
        <v>91538301</v>
      </c>
      <c r="D772" s="63" t="s">
        <v>66</v>
      </c>
      <c r="E772" s="58" t="s">
        <v>14</v>
      </c>
      <c r="F772" s="12" t="s">
        <v>15</v>
      </c>
      <c r="G772" s="60" t="n">
        <v>0</v>
      </c>
      <c r="H772" s="57" t="n">
        <v>0</v>
      </c>
      <c r="I772" s="57" t="n">
        <v>0</v>
      </c>
      <c r="J772" s="13"/>
    </row>
    <row r="773" ht="22.5" customHeight="1">
      <c r="A773" s="12" t="n">
        <f>WEEKNUM(B773,2)</f>
        <v>41</v>
      </c>
      <c r="B773" s="55" t="n">
        <v>46305</v>
      </c>
      <c r="C773" s="66" t="n">
        <v>91538306</v>
      </c>
      <c r="D773" s="68" t="s">
        <v>66</v>
      </c>
      <c r="E773" s="58" t="s">
        <v>67</v>
      </c>
      <c r="F773" s="12" t="s">
        <v>15</v>
      </c>
      <c r="G773" s="60" t="n">
        <v>2</v>
      </c>
      <c r="H773" s="57" t="n">
        <v>0.18</v>
      </c>
      <c r="I773" s="57" t="n">
        <v>0.36</v>
      </c>
      <c r="J773" s="13"/>
    </row>
    <row r="774" ht="22.5" customHeight="1">
      <c r="A774" s="12" t="n">
        <f>WEEKNUM(B774,2)</f>
        <v>41</v>
      </c>
      <c r="B774" s="55" t="n">
        <v>46305</v>
      </c>
      <c r="C774" s="12" t="n">
        <v>91538307</v>
      </c>
      <c r="D774" s="63" t="s">
        <v>66</v>
      </c>
      <c r="E774" s="38" t="s">
        <v>17</v>
      </c>
      <c r="F774" s="12" t="s">
        <v>15</v>
      </c>
      <c r="G774" s="60" t="n">
        <v>0</v>
      </c>
      <c r="H774" s="57" t="n">
        <v>0</v>
      </c>
      <c r="I774" s="57" t="n">
        <v>0</v>
      </c>
      <c r="J774" s="13"/>
    </row>
    <row r="775" ht="22.5" customHeight="1">
      <c r="A775" s="12" t="n">
        <f>WEEKNUM(B775,2)</f>
        <v>41</v>
      </c>
      <c r="B775" s="55" t="n">
        <v>46305</v>
      </c>
      <c r="C775" s="12" t="n">
        <v>91538308</v>
      </c>
      <c r="D775" s="63" t="s">
        <v>66</v>
      </c>
      <c r="E775" s="38" t="s">
        <v>11</v>
      </c>
      <c r="F775" s="12" t="s">
        <v>15</v>
      </c>
      <c r="G775" s="60" t="n">
        <v>0</v>
      </c>
      <c r="H775" s="57" t="n">
        <v>0</v>
      </c>
      <c r="I775" s="57" t="n">
        <v>0</v>
      </c>
      <c r="J775" s="13"/>
    </row>
    <row r="776" ht="22.5" customHeight="1">
      <c r="A776" s="12" t="n">
        <f>WEEKNUM(B776,2)</f>
        <v>41</v>
      </c>
      <c r="B776" s="55" t="n">
        <v>46305</v>
      </c>
      <c r="C776" s="38" t="n">
        <v>91538309</v>
      </c>
      <c r="D776" s="63" t="s">
        <v>66</v>
      </c>
      <c r="E776" s="58" t="s">
        <v>43</v>
      </c>
      <c r="F776" s="12" t="s">
        <v>15</v>
      </c>
      <c r="G776" s="60" t="n">
        <v>0</v>
      </c>
      <c r="H776" s="57" t="n">
        <v>0</v>
      </c>
      <c r="I776" s="57" t="n">
        <v>0</v>
      </c>
      <c r="J776" s="13"/>
    </row>
    <row r="777" ht="22.5" customHeight="1">
      <c r="A777" s="12" t="n">
        <f>WEEKNUM(B777,2)</f>
        <v>41</v>
      </c>
      <c r="B777" s="55" t="n">
        <v>46305</v>
      </c>
      <c r="C777" s="38" t="n">
        <v>11511535</v>
      </c>
      <c r="D777" s="63" t="s">
        <v>80</v>
      </c>
      <c r="E777" s="58" t="s">
        <v>14</v>
      </c>
      <c r="F777" s="57" t="s">
        <v>26</v>
      </c>
      <c r="G777" s="60" t="n">
        <v>559</v>
      </c>
      <c r="H777" s="57" t="n">
        <v>0.41701252236136</v>
      </c>
      <c r="I777" s="57" t="n">
        <v>233.11</v>
      </c>
      <c r="J777" s="13"/>
    </row>
    <row r="778" ht="22.5" customHeight="1">
      <c r="A778" s="12" t="n">
        <f>WEEKNUM(B778,2)</f>
        <v>41</v>
      </c>
      <c r="B778" s="55" t="n">
        <v>46305</v>
      </c>
      <c r="C778" s="38" t="n">
        <v>11792342</v>
      </c>
      <c r="D778" s="63" t="s">
        <v>81</v>
      </c>
      <c r="E778" s="58" t="s">
        <v>40</v>
      </c>
      <c r="F778" s="12" t="s">
        <v>15</v>
      </c>
      <c r="G778" s="60" t="n">
        <v>0</v>
      </c>
      <c r="H778" s="57" t="n">
        <v>0</v>
      </c>
      <c r="I778" s="57" t="n">
        <v>0</v>
      </c>
      <c r="J778" s="13"/>
    </row>
    <row r="779" ht="22.5" customHeight="1">
      <c r="A779" s="12" t="n">
        <f>WEEKNUM(B779,2)</f>
        <v>41</v>
      </c>
      <c r="B779" s="55" t="n">
        <v>46305</v>
      </c>
      <c r="C779" s="38" t="n">
        <v>5365722</v>
      </c>
      <c r="D779" s="63" t="s">
        <v>55</v>
      </c>
      <c r="E779" s="58" t="s">
        <v>54</v>
      </c>
      <c r="F779" s="57" t="s">
        <v>12</v>
      </c>
      <c r="G779" s="60" t="n">
        <v>27</v>
      </c>
      <c r="H779" s="57" t="n">
        <v>0.254</v>
      </c>
      <c r="I779" s="57" t="n">
        <v>6.8555</v>
      </c>
      <c r="J779" s="13"/>
    </row>
    <row r="780" ht="22.5" customHeight="1">
      <c r="A780" s="12" t="n">
        <f>WEEKNUM(B780,2)</f>
        <v>41</v>
      </c>
      <c r="B780" s="55" t="n">
        <v>46305</v>
      </c>
      <c r="C780" s="38" t="n">
        <v>11924654</v>
      </c>
      <c r="D780" s="63" t="s">
        <v>55</v>
      </c>
      <c r="E780" s="58" t="s">
        <v>54</v>
      </c>
      <c r="F780" s="57" t="s">
        <v>12</v>
      </c>
      <c r="G780" s="60" t="n">
        <v>0</v>
      </c>
      <c r="H780" s="57" t="n">
        <v>0</v>
      </c>
      <c r="I780" s="57" t="n">
        <v>0.1527</v>
      </c>
      <c r="J780" s="13"/>
    </row>
    <row r="781" ht="22.5" customHeight="1">
      <c r="A781" s="12" t="n">
        <f>WEEKNUM(B781,2)</f>
        <v>41</v>
      </c>
      <c r="B781" s="55" t="n">
        <v>46305</v>
      </c>
      <c r="C781" s="38" t="n">
        <v>12072287</v>
      </c>
      <c r="D781" s="63" t="s">
        <v>80</v>
      </c>
      <c r="E781" s="58" t="s">
        <v>14</v>
      </c>
      <c r="F781" s="12" t="s">
        <v>15</v>
      </c>
      <c r="G781" s="60" t="n">
        <v>86</v>
      </c>
      <c r="H781" s="57" t="n">
        <v>0.363</v>
      </c>
      <c r="I781" s="57" t="n">
        <v>31.191</v>
      </c>
      <c r="J781" s="13"/>
    </row>
    <row r="782" ht="22.5" customHeight="1">
      <c r="A782" s="12" t="n">
        <f>WEEKNUM(B782,2)</f>
        <v>41</v>
      </c>
      <c r="B782" s="55" t="n">
        <v>46305</v>
      </c>
      <c r="C782" s="38" t="n">
        <v>6529449</v>
      </c>
      <c r="D782" s="63" t="s">
        <v>80</v>
      </c>
      <c r="E782" s="58" t="s">
        <v>14</v>
      </c>
      <c r="F782" s="57" t="s">
        <v>12</v>
      </c>
      <c r="G782" s="60" t="n">
        <v>178</v>
      </c>
      <c r="H782" s="57" t="n">
        <v>0.282</v>
      </c>
      <c r="I782" s="57" t="n">
        <v>50.2364</v>
      </c>
      <c r="J782" s="13"/>
    </row>
    <row r="783" ht="22.5" customHeight="1">
      <c r="A783" s="12" t="n">
        <f>WEEKNUM(B783,2)</f>
        <v>41</v>
      </c>
      <c r="B783" s="55" t="n">
        <v>46305</v>
      </c>
      <c r="C783" s="38" t="n">
        <v>5623760</v>
      </c>
      <c r="D783" s="63" t="s">
        <v>86</v>
      </c>
      <c r="E783" s="58" t="s">
        <v>14</v>
      </c>
      <c r="F783" s="12" t="s">
        <v>15</v>
      </c>
      <c r="G783" s="60" t="n">
        <v>50</v>
      </c>
      <c r="H783" s="57" t="n">
        <v>0.15</v>
      </c>
      <c r="I783" s="57" t="n">
        <v>7.5</v>
      </c>
      <c r="J783" s="13"/>
    </row>
    <row r="784" ht="22.5" customHeight="1">
      <c r="A784" s="12" t="n">
        <f>WEEKNUM(B784,2)</f>
        <v>41</v>
      </c>
      <c r="B784" s="55" t="n">
        <v>46305</v>
      </c>
      <c r="C784" s="38" t="n">
        <v>91573327</v>
      </c>
      <c r="D784" s="63" t="s">
        <v>87</v>
      </c>
      <c r="E784" s="58" t="s">
        <v>14</v>
      </c>
      <c r="F784" s="12" t="s">
        <v>15</v>
      </c>
      <c r="G784" s="60" t="n">
        <v>0</v>
      </c>
      <c r="H784" s="57" t="n">
        <v>0</v>
      </c>
      <c r="I784" s="57" t="n">
        <v>0</v>
      </c>
      <c r="J784" s="13"/>
    </row>
    <row r="785" ht="22.5" customHeight="1">
      <c r="A785" s="12" t="n">
        <f>WEEKNUM(B785,2)</f>
        <v>41</v>
      </c>
      <c r="B785" s="55" t="n">
        <v>46305</v>
      </c>
      <c r="C785" s="38" t="n">
        <v>13085659</v>
      </c>
      <c r="D785" s="63" t="s">
        <v>88</v>
      </c>
      <c r="E785" s="58" t="s">
        <v>14</v>
      </c>
      <c r="F785" s="12" t="s">
        <v>15</v>
      </c>
      <c r="G785" s="60" t="n">
        <v>100</v>
      </c>
      <c r="H785" s="57" t="n">
        <v>0.2</v>
      </c>
      <c r="I785" s="57" t="n">
        <v>20</v>
      </c>
      <c r="J785" s="13"/>
    </row>
    <row r="786" ht="22.5" customHeight="1">
      <c r="A786" s="12" t="n">
        <f>WEEKNUM(B786,2)</f>
        <v>41</v>
      </c>
      <c r="B786" s="55" t="n">
        <v>46305</v>
      </c>
      <c r="C786" s="38" t="n">
        <v>12829886</v>
      </c>
      <c r="D786" s="63" t="s">
        <v>74</v>
      </c>
      <c r="E786" s="58" t="s">
        <v>75</v>
      </c>
      <c r="F786" s="12" t="s">
        <v>34</v>
      </c>
      <c r="G786" s="60" t="n">
        <v>1</v>
      </c>
      <c r="H786" s="57" t="n">
        <v>6.22</v>
      </c>
      <c r="I786" s="57" t="n">
        <v>6.22</v>
      </c>
      <c r="J786" s="13"/>
    </row>
    <row r="787" ht="22.5" customHeight="1">
      <c r="A787" s="12" t="n">
        <f>WEEKNUM(B787,2)</f>
        <v>41</v>
      </c>
      <c r="B787" s="55" t="n">
        <v>46305</v>
      </c>
      <c r="C787" s="38" t="n">
        <v>13149387</v>
      </c>
      <c r="D787" s="63" t="s">
        <v>80</v>
      </c>
      <c r="E787" s="58" t="s">
        <v>14</v>
      </c>
      <c r="F787" s="57" t="s">
        <v>12</v>
      </c>
      <c r="G787" s="60" t="n">
        <v>89</v>
      </c>
      <c r="H787" s="57" t="n">
        <v>0.265</v>
      </c>
      <c r="I787" s="57" t="n">
        <v>23.5879</v>
      </c>
      <c r="J787" s="13"/>
    </row>
    <row r="788" ht="22.5" customHeight="1">
      <c r="A788" s="12"/>
      <c r="B788" s="55"/>
      <c r="C788" s="38"/>
      <c r="D788" s="63"/>
      <c r="E788" s="58"/>
      <c r="F788" s="57"/>
      <c r="G788" s="12"/>
      <c r="H788" s="57"/>
      <c r="I788" s="57"/>
      <c r="J788" s="13"/>
    </row>
    <row r="789" ht="22.5" customHeight="1">
      <c r="A789" s="12" t="n">
        <f>WEEKNUM(B789,2)</f>
        <v>41</v>
      </c>
      <c r="B789" s="55" t="n">
        <v>46304</v>
      </c>
      <c r="C789" s="38" t="n">
        <v>10813123</v>
      </c>
      <c r="D789" s="63" t="s">
        <v>10</v>
      </c>
      <c r="E789" s="58" t="s">
        <v>11</v>
      </c>
      <c r="F789" s="57" t="s">
        <v>12</v>
      </c>
      <c r="G789" s="12" t="n">
        <v>36</v>
      </c>
      <c r="H789" s="57" t="n">
        <v>0.3155</v>
      </c>
      <c r="I789" s="57" t="n">
        <v>11.3569</v>
      </c>
      <c r="J789" s="13"/>
    </row>
    <row r="790" ht="22.5" customHeight="1">
      <c r="A790" s="12" t="n">
        <f>WEEKNUM(B790,2)</f>
        <v>41</v>
      </c>
      <c r="B790" s="55" t="n">
        <v>46304</v>
      </c>
      <c r="C790" s="38" t="n">
        <v>1745925</v>
      </c>
      <c r="D790" s="63" t="s">
        <v>13</v>
      </c>
      <c r="E790" s="58" t="s">
        <v>14</v>
      </c>
      <c r="F790" s="57" t="s">
        <v>15</v>
      </c>
      <c r="G790" s="56" t="n">
        <v>349</v>
      </c>
      <c r="H790" s="57" t="n">
        <v>0.15</v>
      </c>
      <c r="I790" s="57" t="n">
        <v>52.35</v>
      </c>
      <c r="J790" s="13"/>
    </row>
    <row r="791" ht="22.5" customHeight="1">
      <c r="A791" s="12" t="n">
        <f>WEEKNUM(B791,2)</f>
        <v>41</v>
      </c>
      <c r="B791" s="55" t="n">
        <v>46304</v>
      </c>
      <c r="C791" s="38" t="n">
        <v>6951600</v>
      </c>
      <c r="D791" s="63" t="s">
        <v>16</v>
      </c>
      <c r="E791" s="58" t="s">
        <v>17</v>
      </c>
      <c r="F791" s="57" t="s">
        <v>15</v>
      </c>
      <c r="G791" s="56" t="n">
        <v>62</v>
      </c>
      <c r="H791" s="57" t="n">
        <v>0.176</v>
      </c>
      <c r="I791" s="57" t="n">
        <v>10.914</v>
      </c>
      <c r="J791" s="13"/>
    </row>
    <row r="792" ht="22.5" customHeight="1">
      <c r="A792" s="12" t="n">
        <f>WEEKNUM(B792,2)</f>
        <v>41</v>
      </c>
      <c r="B792" s="55" t="n">
        <v>46304</v>
      </c>
      <c r="C792" s="38" t="n">
        <v>6951594</v>
      </c>
      <c r="D792" s="63" t="s">
        <v>16</v>
      </c>
      <c r="E792" s="58" t="s">
        <v>18</v>
      </c>
      <c r="F792" s="57" t="s">
        <v>15</v>
      </c>
      <c r="G792" s="56" t="n">
        <v>174</v>
      </c>
      <c r="H792" s="57" t="n">
        <v>0.711</v>
      </c>
      <c r="I792" s="57" t="n">
        <v>123.69</v>
      </c>
      <c r="J792" s="13"/>
    </row>
    <row r="793" ht="22.5" customHeight="1">
      <c r="A793" s="12" t="n">
        <f>WEEKNUM(B793,2)</f>
        <v>41</v>
      </c>
      <c r="B793" s="55" t="n">
        <v>46304</v>
      </c>
      <c r="C793" s="38" t="n">
        <v>2732727</v>
      </c>
      <c r="D793" s="63" t="s">
        <v>10</v>
      </c>
      <c r="E793" s="58" t="s">
        <v>19</v>
      </c>
      <c r="F793" s="57" t="s">
        <v>15</v>
      </c>
      <c r="G793" s="56" t="n">
        <v>618</v>
      </c>
      <c r="H793" s="57" t="n">
        <v>0.249</v>
      </c>
      <c r="I793" s="57" t="n">
        <v>154.075</v>
      </c>
      <c r="J793" s="13"/>
    </row>
    <row r="794" ht="22.5" customHeight="1">
      <c r="A794" s="12" t="n">
        <f>WEEKNUM(B794,2)</f>
        <v>41</v>
      </c>
      <c r="B794" s="55" t="n">
        <v>46304</v>
      </c>
      <c r="C794" s="38" t="n">
        <v>5619156</v>
      </c>
      <c r="D794" s="63" t="s">
        <v>10</v>
      </c>
      <c r="E794" s="58" t="s">
        <v>19</v>
      </c>
      <c r="F794" s="57" t="s">
        <v>12</v>
      </c>
      <c r="G794" s="56" t="n">
        <v>54</v>
      </c>
      <c r="H794" s="57" t="n">
        <v>0.3524</v>
      </c>
      <c r="I794" s="57" t="n">
        <v>15.1547</v>
      </c>
      <c r="J794" s="13"/>
    </row>
    <row r="795" ht="22.5" customHeight="1">
      <c r="A795" s="12" t="n">
        <f>WEEKNUM(B795,2)</f>
        <v>41</v>
      </c>
      <c r="B795" s="55" t="n">
        <v>46304</v>
      </c>
      <c r="C795" s="38" t="n">
        <v>6425889</v>
      </c>
      <c r="D795" s="63" t="s">
        <v>10</v>
      </c>
      <c r="E795" s="58" t="s">
        <v>20</v>
      </c>
      <c r="F795" s="57" t="s">
        <v>15</v>
      </c>
      <c r="G795" s="56" t="n">
        <v>225</v>
      </c>
      <c r="H795" s="57" t="n">
        <v>0.251</v>
      </c>
      <c r="I795" s="57" t="n">
        <v>56.425</v>
      </c>
      <c r="J795" s="13"/>
    </row>
    <row r="796" ht="22.5" customHeight="1">
      <c r="A796" s="12" t="n">
        <f>WEEKNUM(B796,2)</f>
        <v>41</v>
      </c>
      <c r="B796" s="55" t="n">
        <v>46304</v>
      </c>
      <c r="C796" s="38" t="n">
        <v>6439005</v>
      </c>
      <c r="D796" s="63" t="s">
        <v>10</v>
      </c>
      <c r="E796" s="58" t="s">
        <v>20</v>
      </c>
      <c r="F796" s="57" t="s">
        <v>21</v>
      </c>
      <c r="G796" s="56" t="n">
        <v>37</v>
      </c>
      <c r="H796" s="57" t="n">
        <v>0.3</v>
      </c>
      <c r="I796" s="57" t="n">
        <v>11.1</v>
      </c>
      <c r="J796" s="13"/>
    </row>
    <row r="797" ht="22.5" customHeight="1">
      <c r="A797" s="12" t="n">
        <f>WEEKNUM(B797,2)</f>
        <v>41</v>
      </c>
      <c r="B797" s="55" t="n">
        <v>46304</v>
      </c>
      <c r="C797" s="38" t="n">
        <v>7203110</v>
      </c>
      <c r="D797" s="63" t="s">
        <v>22</v>
      </c>
      <c r="E797" s="58" t="s">
        <v>23</v>
      </c>
      <c r="F797" s="62" t="s">
        <v>15</v>
      </c>
      <c r="G797" s="61" t="n">
        <v>6</v>
      </c>
      <c r="H797" s="62" t="n">
        <v>0.2</v>
      </c>
      <c r="I797" s="62" t="n">
        <v>1.2</v>
      </c>
      <c r="J797" s="13"/>
    </row>
    <row r="798" ht="22.5" customHeight="1">
      <c r="A798" s="12" t="n">
        <f>WEEKNUM(B798,2)</f>
        <v>41</v>
      </c>
      <c r="B798" s="55" t="n">
        <v>46304</v>
      </c>
      <c r="C798" s="38" t="n">
        <v>7202934</v>
      </c>
      <c r="D798" s="63" t="s">
        <v>22</v>
      </c>
      <c r="E798" s="58" t="s">
        <v>24</v>
      </c>
      <c r="F798" s="57" t="s">
        <v>15</v>
      </c>
      <c r="G798" s="70" t="n">
        <v>74</v>
      </c>
      <c r="H798" s="71" t="n">
        <v>0.35</v>
      </c>
      <c r="I798" s="71" t="n">
        <v>25.9</v>
      </c>
      <c r="J798" s="13"/>
    </row>
    <row r="799" ht="22.5" customHeight="1">
      <c r="A799" s="12" t="n">
        <f>WEEKNUM(B799,2)</f>
        <v>41</v>
      </c>
      <c r="B799" s="55" t="n">
        <v>46304</v>
      </c>
      <c r="C799" s="38" t="n">
        <v>5847496</v>
      </c>
      <c r="D799" s="63" t="s">
        <v>10</v>
      </c>
      <c r="E799" s="58" t="s">
        <v>25</v>
      </c>
      <c r="F799" s="58" t="s">
        <v>12</v>
      </c>
      <c r="G799" s="56" t="n">
        <v>19</v>
      </c>
      <c r="H799" s="57" t="n">
        <v>0.3081</v>
      </c>
      <c r="I799" s="57" t="n">
        <v>5.8534</v>
      </c>
      <c r="J799" s="13"/>
    </row>
    <row r="800" ht="22.5" customHeight="1">
      <c r="A800" s="12" t="n">
        <f>WEEKNUM(B800,2)</f>
        <v>41</v>
      </c>
      <c r="B800" s="55" t="n">
        <v>46304</v>
      </c>
      <c r="C800" s="38" t="n">
        <v>7572369</v>
      </c>
      <c r="D800" s="63" t="s">
        <v>10</v>
      </c>
      <c r="E800" s="58" t="s">
        <v>25</v>
      </c>
      <c r="F800" s="57" t="s">
        <v>15</v>
      </c>
      <c r="G800" s="61" t="n">
        <v>140</v>
      </c>
      <c r="H800" s="62" t="n">
        <v>0.305</v>
      </c>
      <c r="I800" s="62" t="n">
        <v>42.69</v>
      </c>
      <c r="J800" s="13"/>
    </row>
    <row r="801" ht="22.5" customHeight="1">
      <c r="A801" s="12" t="n">
        <f>WEEKNUM(B801,2)</f>
        <v>41</v>
      </c>
      <c r="B801" s="55" t="n">
        <v>46304</v>
      </c>
      <c r="C801" s="38" t="n">
        <v>8460883</v>
      </c>
      <c r="D801" s="63" t="s">
        <v>16</v>
      </c>
      <c r="E801" s="58" t="s">
        <v>11</v>
      </c>
      <c r="F801" s="57" t="s">
        <v>15</v>
      </c>
      <c r="G801" s="56" t="n">
        <v>661</v>
      </c>
      <c r="H801" s="57" t="n">
        <v>0.141</v>
      </c>
      <c r="I801" s="57" t="n">
        <v>92.918</v>
      </c>
      <c r="J801" s="13"/>
    </row>
    <row r="802" ht="22.5" customHeight="1">
      <c r="A802" s="12" t="n">
        <f>WEEKNUM(B802,2)</f>
        <v>41</v>
      </c>
      <c r="B802" s="55" t="n">
        <v>46304</v>
      </c>
      <c r="C802" s="38" t="n">
        <v>8531973</v>
      </c>
      <c r="D802" s="63" t="s">
        <v>16</v>
      </c>
      <c r="E802" s="58" t="s">
        <v>18</v>
      </c>
      <c r="F802" s="12" t="s">
        <v>26</v>
      </c>
      <c r="G802" s="56" t="n">
        <v>33</v>
      </c>
      <c r="H802" s="57" t="n">
        <v>0.3</v>
      </c>
      <c r="I802" s="57" t="n">
        <v>9.95</v>
      </c>
      <c r="J802" s="13"/>
    </row>
    <row r="803" ht="22.5" customHeight="1">
      <c r="A803" s="12" t="n">
        <f>WEEKNUM(B803,2)</f>
        <v>41</v>
      </c>
      <c r="B803" s="55" t="n">
        <v>46304</v>
      </c>
      <c r="C803" s="38" t="n">
        <v>8156506</v>
      </c>
      <c r="D803" s="63" t="s">
        <v>82</v>
      </c>
      <c r="E803" s="58" t="s">
        <v>14</v>
      </c>
      <c r="F803" s="57" t="s">
        <v>15</v>
      </c>
      <c r="G803" s="56" t="n">
        <v>1000</v>
      </c>
      <c r="H803" s="57" t="n">
        <v>0.137</v>
      </c>
      <c r="I803" s="57" t="n">
        <v>136.952</v>
      </c>
      <c r="J803" s="13"/>
    </row>
    <row r="804" ht="22.5" customHeight="1">
      <c r="A804" s="12" t="n">
        <f>WEEKNUM(B804,2)</f>
        <v>41</v>
      </c>
      <c r="B804" s="55" t="n">
        <v>46304</v>
      </c>
      <c r="C804" s="38" t="n">
        <v>8819666</v>
      </c>
      <c r="D804" s="63" t="s">
        <v>82</v>
      </c>
      <c r="E804" s="58" t="s">
        <v>14</v>
      </c>
      <c r="F804" s="57" t="s">
        <v>12</v>
      </c>
      <c r="G804" s="56" t="n">
        <v>198</v>
      </c>
      <c r="H804" s="57" t="n">
        <v>0.101</v>
      </c>
      <c r="I804" s="57" t="n">
        <v>20.0969</v>
      </c>
      <c r="J804" s="13"/>
    </row>
    <row r="805" ht="22.5" customHeight="1">
      <c r="A805" s="12" t="n">
        <f>WEEKNUM(B805,2)</f>
        <v>41</v>
      </c>
      <c r="B805" s="55" t="n">
        <v>46304</v>
      </c>
      <c r="C805" s="38" t="n">
        <v>7872826</v>
      </c>
      <c r="D805" s="63" t="s">
        <v>27</v>
      </c>
      <c r="E805" s="58" t="s">
        <v>14</v>
      </c>
      <c r="F805" s="57" t="s">
        <v>15</v>
      </c>
      <c r="G805" s="56" t="n">
        <v>100</v>
      </c>
      <c r="H805" s="57" t="n">
        <v>0.487</v>
      </c>
      <c r="I805" s="57" t="n">
        <v>48.672</v>
      </c>
      <c r="J805" s="13"/>
    </row>
    <row r="806" ht="22.5" customHeight="1">
      <c r="A806" s="12" t="n">
        <f>WEEKNUM(B806,2)</f>
        <v>41</v>
      </c>
      <c r="B806" s="55" t="n">
        <v>46304</v>
      </c>
      <c r="C806" s="38" t="n">
        <v>9311355</v>
      </c>
      <c r="D806" s="63" t="s">
        <v>28</v>
      </c>
      <c r="E806" s="58" t="s">
        <v>14</v>
      </c>
      <c r="F806" s="57" t="s">
        <v>15</v>
      </c>
      <c r="G806" s="56" t="n">
        <v>122</v>
      </c>
      <c r="H806" s="57" t="n">
        <v>0.25</v>
      </c>
      <c r="I806" s="57" t="n">
        <v>30.5</v>
      </c>
      <c r="J806" s="13"/>
    </row>
    <row r="807" ht="22.5" customHeight="1">
      <c r="A807" s="12" t="n">
        <f>WEEKNUM(B807,2)</f>
        <v>41</v>
      </c>
      <c r="B807" s="55" t="n">
        <v>46304</v>
      </c>
      <c r="C807" s="38" t="n">
        <v>12114239</v>
      </c>
      <c r="D807" s="63" t="s">
        <v>82</v>
      </c>
      <c r="E807" s="58" t="s">
        <v>14</v>
      </c>
      <c r="F807" s="12" t="s">
        <v>26</v>
      </c>
      <c r="G807" s="56" t="n">
        <v>37</v>
      </c>
      <c r="H807" s="57" t="n">
        <v>0.2</v>
      </c>
      <c r="I807" s="57" t="n">
        <v>7.29</v>
      </c>
      <c r="J807" s="65"/>
    </row>
    <row r="808" ht="22.5" customHeight="1">
      <c r="A808" s="12" t="n">
        <f>WEEKNUM(B808,2)</f>
        <v>41</v>
      </c>
      <c r="B808" s="55" t="n">
        <v>46304</v>
      </c>
      <c r="C808" s="38" t="n">
        <v>10501490</v>
      </c>
      <c r="D808" s="63" t="s">
        <v>13</v>
      </c>
      <c r="E808" s="58" t="s">
        <v>14</v>
      </c>
      <c r="F808" s="57" t="s">
        <v>15</v>
      </c>
      <c r="G808" s="56" t="n">
        <v>9</v>
      </c>
      <c r="H808" s="57" t="n">
        <v>0.13</v>
      </c>
      <c r="I808" s="57" t="n">
        <v>1.17</v>
      </c>
      <c r="J808" s="13"/>
    </row>
    <row r="809" ht="22.5" customHeight="1">
      <c r="A809" s="12" t="n">
        <f>WEEKNUM(B809,2)</f>
        <v>41</v>
      </c>
      <c r="B809" s="55" t="n">
        <v>46304</v>
      </c>
      <c r="C809" s="38" t="n">
        <v>10912510</v>
      </c>
      <c r="D809" s="63" t="s">
        <v>10</v>
      </c>
      <c r="E809" s="67" t="s">
        <v>11</v>
      </c>
      <c r="F809" s="57" t="s">
        <v>29</v>
      </c>
      <c r="G809" s="56" t="n">
        <v>131</v>
      </c>
      <c r="H809" s="57" t="n">
        <v>0.32</v>
      </c>
      <c r="I809" s="57" t="n">
        <v>42.03</v>
      </c>
      <c r="J809" s="65" t="n">
        <v>42.034</v>
      </c>
    </row>
    <row r="810" ht="22.5" customHeight="1">
      <c r="A810" s="12" t="n">
        <f>WEEKNUM(B810,2)</f>
        <v>41</v>
      </c>
      <c r="B810" s="55" t="n">
        <v>46304</v>
      </c>
      <c r="C810" s="38" t="n">
        <v>11080098</v>
      </c>
      <c r="D810" s="63" t="s">
        <v>22</v>
      </c>
      <c r="E810" s="58" t="s">
        <v>24</v>
      </c>
      <c r="F810" s="57" t="s">
        <v>15</v>
      </c>
      <c r="G810" s="56" t="n">
        <v>2</v>
      </c>
      <c r="H810" s="57" t="n">
        <v>0.6</v>
      </c>
      <c r="I810" s="57" t="n">
        <v>1.2</v>
      </c>
      <c r="J810" s="13"/>
    </row>
    <row r="811" ht="22.5" customHeight="1">
      <c r="A811" s="12" t="n">
        <f>WEEKNUM(B811,2)</f>
        <v>41</v>
      </c>
      <c r="B811" s="55" t="n">
        <v>46304</v>
      </c>
      <c r="C811" s="38" t="n">
        <v>11715627</v>
      </c>
      <c r="D811" s="63" t="s">
        <v>28</v>
      </c>
      <c r="E811" s="58" t="s">
        <v>14</v>
      </c>
      <c r="F811" s="57" t="s">
        <v>15</v>
      </c>
      <c r="G811" s="56" t="n">
        <v>0</v>
      </c>
      <c r="H811" s="57" t="n">
        <v>0</v>
      </c>
      <c r="I811" s="57" t="n">
        <v>0</v>
      </c>
      <c r="J811" s="13"/>
    </row>
    <row r="812" ht="22.5" customHeight="1">
      <c r="A812" s="12" t="n">
        <f>WEEKNUM(B812,2)</f>
        <v>41</v>
      </c>
      <c r="B812" s="55" t="n">
        <v>46304</v>
      </c>
      <c r="C812" s="38" t="n">
        <v>11715655</v>
      </c>
      <c r="D812" s="63" t="s">
        <v>16</v>
      </c>
      <c r="E812" s="58" t="s">
        <v>11</v>
      </c>
      <c r="F812" s="57" t="s">
        <v>15</v>
      </c>
      <c r="G812" s="56" t="n">
        <v>0</v>
      </c>
      <c r="H812" s="57" t="n">
        <v>0</v>
      </c>
      <c r="I812" s="57" t="n">
        <v>0</v>
      </c>
      <c r="J812" s="13"/>
    </row>
    <row r="813" ht="22.5" customHeight="1">
      <c r="A813" s="12" t="n">
        <f>WEEKNUM(B813,2)</f>
        <v>41</v>
      </c>
      <c r="B813" s="55" t="n">
        <v>46304</v>
      </c>
      <c r="C813" s="38" t="n">
        <v>11715811</v>
      </c>
      <c r="D813" s="63" t="s">
        <v>16</v>
      </c>
      <c r="E813" s="38" t="s">
        <v>17</v>
      </c>
      <c r="F813" s="12" t="s">
        <v>15</v>
      </c>
      <c r="G813" s="56" t="n">
        <v>0</v>
      </c>
      <c r="H813" s="57" t="n">
        <v>0</v>
      </c>
      <c r="I813" s="57" t="n">
        <v>0</v>
      </c>
      <c r="J813" s="13"/>
    </row>
    <row r="814" ht="22.5" customHeight="1">
      <c r="A814" s="12" t="n">
        <f>WEEKNUM(B814,2)</f>
        <v>41</v>
      </c>
      <c r="B814" s="55" t="n">
        <v>46304</v>
      </c>
      <c r="C814" s="38" t="n">
        <v>11729927</v>
      </c>
      <c r="D814" s="63" t="s">
        <v>10</v>
      </c>
      <c r="E814" s="38" t="s">
        <v>20</v>
      </c>
      <c r="F814" s="12" t="s">
        <v>15</v>
      </c>
      <c r="G814" s="56" t="n">
        <v>0</v>
      </c>
      <c r="H814" s="57" t="n">
        <v>0</v>
      </c>
      <c r="I814" s="57" t="n">
        <v>0</v>
      </c>
      <c r="J814" s="13"/>
    </row>
    <row r="815" ht="22.5" customHeight="1">
      <c r="A815" s="12" t="n">
        <f>WEEKNUM(B815,2)</f>
        <v>41</v>
      </c>
      <c r="B815" s="55" t="n">
        <v>46304</v>
      </c>
      <c r="C815" s="38" t="n">
        <v>11729820</v>
      </c>
      <c r="D815" s="63" t="s">
        <v>10</v>
      </c>
      <c r="E815" s="38" t="s">
        <v>25</v>
      </c>
      <c r="F815" s="12" t="s">
        <v>15</v>
      </c>
      <c r="G815" s="56" t="n">
        <v>0</v>
      </c>
      <c r="H815" s="57" t="n">
        <v>0</v>
      </c>
      <c r="I815" s="57" t="n">
        <v>0</v>
      </c>
      <c r="J815" s="13"/>
    </row>
    <row r="816" ht="22.5" customHeight="1">
      <c r="A816" s="12" t="n">
        <f>WEEKNUM(B816,2)</f>
        <v>41</v>
      </c>
      <c r="B816" s="55" t="n">
        <v>46304</v>
      </c>
      <c r="C816" s="38" t="n">
        <v>11729830</v>
      </c>
      <c r="D816" s="63" t="s">
        <v>10</v>
      </c>
      <c r="E816" s="38" t="s">
        <v>11</v>
      </c>
      <c r="F816" s="12" t="s">
        <v>12</v>
      </c>
      <c r="G816" s="70" t="n">
        <v>0</v>
      </c>
      <c r="H816" s="71" t="n">
        <v>0</v>
      </c>
      <c r="I816" s="71" t="n">
        <v>0.0006</v>
      </c>
      <c r="J816" s="13"/>
    </row>
    <row r="817" ht="22.5" customHeight="1">
      <c r="A817" s="12" t="n">
        <f>WEEKNUM(B817,2)</f>
        <v>41</v>
      </c>
      <c r="B817" s="55" t="n">
        <v>46304</v>
      </c>
      <c r="C817" s="38" t="n">
        <v>11892329</v>
      </c>
      <c r="D817" s="63" t="s">
        <v>10</v>
      </c>
      <c r="E817" s="38" t="s">
        <v>11</v>
      </c>
      <c r="F817" s="38" t="s">
        <v>15</v>
      </c>
      <c r="G817" s="56" t="n">
        <v>1500</v>
      </c>
      <c r="H817" s="57" t="n">
        <v>0.25</v>
      </c>
      <c r="I817" s="57" t="n">
        <v>375</v>
      </c>
      <c r="J817" s="13"/>
    </row>
    <row r="818" ht="22.5" customHeight="1">
      <c r="A818" s="12" t="n">
        <f>WEEKNUM(B818,2)</f>
        <v>41</v>
      </c>
      <c r="B818" s="55" t="n">
        <v>46304</v>
      </c>
      <c r="C818" s="38" t="n">
        <v>91560708</v>
      </c>
      <c r="D818" s="63" t="s">
        <v>30</v>
      </c>
      <c r="E818" s="58" t="s">
        <v>31</v>
      </c>
      <c r="F818" s="57" t="s">
        <v>15</v>
      </c>
      <c r="G818" s="61" t="n">
        <v>93</v>
      </c>
      <c r="H818" s="62" t="n">
        <v>0.101</v>
      </c>
      <c r="I818" s="62" t="n">
        <v>9.36</v>
      </c>
      <c r="J818" s="13"/>
    </row>
    <row r="819" ht="22.5" customHeight="1">
      <c r="A819" s="12" t="n">
        <f>WEEKNUM(B819,2)</f>
        <v>41</v>
      </c>
      <c r="B819" s="55" t="n">
        <v>46304</v>
      </c>
      <c r="C819" s="38" t="n">
        <v>91560709</v>
      </c>
      <c r="D819" s="63" t="s">
        <v>30</v>
      </c>
      <c r="E819" s="58" t="s">
        <v>32</v>
      </c>
      <c r="F819" s="57" t="s">
        <v>15</v>
      </c>
      <c r="G819" s="56" t="n">
        <v>517</v>
      </c>
      <c r="H819" s="57" t="n">
        <v>0.06</v>
      </c>
      <c r="I819" s="57" t="n">
        <v>31.02</v>
      </c>
      <c r="J819" s="13"/>
    </row>
    <row r="820" ht="22.5" customHeight="1">
      <c r="A820" s="12" t="n">
        <f>WEEKNUM(B820,2)</f>
        <v>41</v>
      </c>
      <c r="B820" s="55" t="n">
        <v>46304</v>
      </c>
      <c r="C820" s="38" t="n">
        <v>12064281</v>
      </c>
      <c r="D820" s="63" t="s">
        <v>16</v>
      </c>
      <c r="E820" s="58" t="s">
        <v>18</v>
      </c>
      <c r="F820" s="57" t="s">
        <v>15</v>
      </c>
      <c r="G820" s="56" t="n">
        <v>0</v>
      </c>
      <c r="H820" s="57" t="n">
        <v>0</v>
      </c>
      <c r="I820" s="57" t="n">
        <v>0</v>
      </c>
      <c r="J820" s="13"/>
    </row>
    <row r="821" ht="22.5" customHeight="1">
      <c r="A821" s="12" t="n">
        <f>WEEKNUM(B821,2)</f>
        <v>41</v>
      </c>
      <c r="B821" s="55" t="n">
        <v>46304</v>
      </c>
      <c r="C821" s="38" t="n">
        <v>11987622</v>
      </c>
      <c r="D821" s="63" t="s">
        <v>10</v>
      </c>
      <c r="E821" s="58" t="s">
        <v>11</v>
      </c>
      <c r="F821" s="57" t="s">
        <v>29</v>
      </c>
      <c r="G821" s="56" t="n">
        <v>1</v>
      </c>
      <c r="H821" s="57" t="n">
        <v>0.67</v>
      </c>
      <c r="I821" s="57" t="n">
        <v>0.67</v>
      </c>
      <c r="J821" s="65" t="n">
        <v>0.665</v>
      </c>
    </row>
    <row r="822" ht="22.5" customHeight="1">
      <c r="A822" s="12" t="n">
        <f>WEEKNUM(B822,2)</f>
        <v>41</v>
      </c>
      <c r="B822" s="55" t="n">
        <v>46304</v>
      </c>
      <c r="C822" s="38" t="n">
        <v>91567811</v>
      </c>
      <c r="D822" s="63" t="s">
        <v>33</v>
      </c>
      <c r="E822" s="58" t="s">
        <v>14</v>
      </c>
      <c r="F822" s="57" t="s">
        <v>15</v>
      </c>
      <c r="G822" s="56" t="n">
        <v>20</v>
      </c>
      <c r="H822" s="57" t="n">
        <v>1</v>
      </c>
      <c r="I822" s="57" t="n">
        <v>20</v>
      </c>
      <c r="J822" s="65"/>
    </row>
    <row r="823" ht="22.5" customHeight="1">
      <c r="A823" s="12" t="n">
        <f>WEEKNUM(B823,2)</f>
        <v>41</v>
      </c>
      <c r="B823" s="55" t="n">
        <v>46304</v>
      </c>
      <c r="C823" s="38" t="n">
        <v>91548044</v>
      </c>
      <c r="D823" s="63" t="s">
        <v>33</v>
      </c>
      <c r="E823" s="58" t="s">
        <v>14</v>
      </c>
      <c r="F823" s="12" t="s">
        <v>12</v>
      </c>
      <c r="G823" s="56" t="n">
        <v>50</v>
      </c>
      <c r="H823" s="57" t="n">
        <v>0.999</v>
      </c>
      <c r="I823" s="57" t="n">
        <v>49.9723</v>
      </c>
      <c r="J823" s="65"/>
    </row>
    <row r="824" ht="22.5" customHeight="1">
      <c r="A824" s="12" t="n">
        <f>WEEKNUM(B824,2)</f>
        <v>41</v>
      </c>
      <c r="B824" s="55" t="n">
        <v>46304</v>
      </c>
      <c r="C824" s="38" t="n">
        <v>12801942</v>
      </c>
      <c r="D824" s="63" t="s">
        <v>10</v>
      </c>
      <c r="E824" s="58" t="s">
        <v>11</v>
      </c>
      <c r="F824" s="12" t="s">
        <v>34</v>
      </c>
      <c r="G824" s="56" t="n">
        <v>0</v>
      </c>
      <c r="H824" s="57" t="n">
        <v>0</v>
      </c>
      <c r="I824" s="57" t="n">
        <v>0</v>
      </c>
      <c r="J824" s="65"/>
    </row>
    <row r="825" ht="22.5" customHeight="1">
      <c r="A825" s="12" t="n">
        <f>WEEKNUM(B825,2)</f>
        <v>41</v>
      </c>
      <c r="B825" s="55" t="n">
        <v>46304</v>
      </c>
      <c r="C825" s="38" t="n">
        <v>6061077</v>
      </c>
      <c r="D825" s="63" t="s">
        <v>36</v>
      </c>
      <c r="E825" s="58" t="s">
        <v>14</v>
      </c>
      <c r="F825" s="57" t="s">
        <v>15</v>
      </c>
      <c r="G825" s="56" t="n">
        <v>3</v>
      </c>
      <c r="H825" s="57" t="n">
        <v>0.864</v>
      </c>
      <c r="I825" s="57" t="n">
        <v>2.593</v>
      </c>
      <c r="J825" s="13"/>
    </row>
    <row r="826" ht="22.5" customHeight="1">
      <c r="A826" s="12" t="n">
        <f>WEEKNUM(B826,2)</f>
        <v>41</v>
      </c>
      <c r="B826" s="55" t="n">
        <v>46304</v>
      </c>
      <c r="C826" s="38" t="n">
        <v>6607117</v>
      </c>
      <c r="D826" s="64" t="s">
        <v>36</v>
      </c>
      <c r="E826" s="38" t="s">
        <v>14</v>
      </c>
      <c r="F826" s="12" t="s">
        <v>15</v>
      </c>
      <c r="G826" s="56" t="n">
        <v>125</v>
      </c>
      <c r="H826" s="57" t="n">
        <v>0.815</v>
      </c>
      <c r="I826" s="57" t="n">
        <v>101.816</v>
      </c>
      <c r="J826" s="13"/>
    </row>
    <row r="827" ht="22.5" customHeight="1">
      <c r="A827" s="12" t="n">
        <f>WEEKNUM(B827,2)</f>
        <v>41</v>
      </c>
      <c r="B827" s="55" t="n">
        <v>46304</v>
      </c>
      <c r="C827" s="38" t="n">
        <v>5497580</v>
      </c>
      <c r="D827" s="64" t="s">
        <v>30</v>
      </c>
      <c r="E827" s="38" t="s">
        <v>17</v>
      </c>
      <c r="F827" s="12" t="s">
        <v>15</v>
      </c>
      <c r="G827" s="56" t="n">
        <v>1321</v>
      </c>
      <c r="H827" s="57" t="n">
        <v>0.254</v>
      </c>
      <c r="I827" s="57" t="n">
        <v>335.274</v>
      </c>
      <c r="J827" s="13"/>
    </row>
    <row r="828" ht="22.5" customHeight="1">
      <c r="A828" s="12" t="n">
        <f>WEEKNUM(B828,2)</f>
        <v>41</v>
      </c>
      <c r="B828" s="55" t="n">
        <v>46304</v>
      </c>
      <c r="C828" s="38" t="n">
        <v>91407542</v>
      </c>
      <c r="D828" s="64" t="s">
        <v>30</v>
      </c>
      <c r="E828" s="38" t="s">
        <v>37</v>
      </c>
      <c r="F828" s="12" t="s">
        <v>15</v>
      </c>
      <c r="G828" s="56" t="n">
        <v>77</v>
      </c>
      <c r="H828" s="57" t="n">
        <v>0.021</v>
      </c>
      <c r="I828" s="57" t="n">
        <v>1.63</v>
      </c>
      <c r="J828" s="46"/>
    </row>
    <row r="829" ht="22.5" customHeight="1">
      <c r="A829" s="12" t="n">
        <f>WEEKNUM(B829,2)</f>
        <v>41</v>
      </c>
      <c r="B829" s="55" t="n">
        <v>46304</v>
      </c>
      <c r="C829" s="38" t="n">
        <v>8998645</v>
      </c>
      <c r="D829" s="64" t="s">
        <v>30</v>
      </c>
      <c r="E829" s="38" t="s">
        <v>17</v>
      </c>
      <c r="F829" s="12" t="s">
        <v>15</v>
      </c>
      <c r="G829" s="56" t="n">
        <v>190</v>
      </c>
      <c r="H829" s="57" t="n">
        <v>0.733</v>
      </c>
      <c r="I829" s="57" t="n">
        <v>139.19</v>
      </c>
      <c r="J829" s="13"/>
    </row>
    <row r="830" ht="22.5" customHeight="1">
      <c r="A830" s="12" t="n">
        <f>WEEKNUM(B830,2)</f>
        <v>41</v>
      </c>
      <c r="B830" s="55" t="n">
        <v>46304</v>
      </c>
      <c r="C830" s="38" t="n">
        <v>4383473</v>
      </c>
      <c r="D830" s="64" t="s">
        <v>36</v>
      </c>
      <c r="E830" s="38" t="s">
        <v>14</v>
      </c>
      <c r="F830" s="57" t="s">
        <v>15</v>
      </c>
      <c r="G830" s="56" t="n">
        <v>150</v>
      </c>
      <c r="H830" s="57" t="n">
        <v>0.198</v>
      </c>
      <c r="I830" s="57" t="n">
        <v>29.646</v>
      </c>
      <c r="J830" s="13"/>
    </row>
    <row r="831" ht="22.5" customHeight="1">
      <c r="A831" s="12" t="n">
        <f>WEEKNUM(B831,2)</f>
        <v>41</v>
      </c>
      <c r="B831" s="55" t="n">
        <v>46304</v>
      </c>
      <c r="C831" s="38" t="n">
        <v>8094753</v>
      </c>
      <c r="D831" s="64" t="s">
        <v>36</v>
      </c>
      <c r="E831" s="38" t="s">
        <v>14</v>
      </c>
      <c r="F831" s="12" t="s">
        <v>26</v>
      </c>
      <c r="G831" s="56" t="n">
        <v>371</v>
      </c>
      <c r="H831" s="57" t="n">
        <v>0.29</v>
      </c>
      <c r="I831" s="57" t="n">
        <v>107.42</v>
      </c>
      <c r="J831" s="13"/>
    </row>
    <row r="832" ht="22.5" customHeight="1">
      <c r="A832" s="12" t="n">
        <f>WEEKNUM(B832,2)</f>
        <v>41</v>
      </c>
      <c r="B832" s="55" t="n">
        <v>46304</v>
      </c>
      <c r="C832" s="38" t="n">
        <v>2783561</v>
      </c>
      <c r="D832" s="64" t="s">
        <v>38</v>
      </c>
      <c r="E832" s="38" t="s">
        <v>14</v>
      </c>
      <c r="F832" s="57" t="s">
        <v>15</v>
      </c>
      <c r="G832" s="70" t="n">
        <v>427</v>
      </c>
      <c r="H832" s="71" t="n">
        <v>0.104</v>
      </c>
      <c r="I832" s="71" t="n">
        <v>44.275</v>
      </c>
      <c r="J832" s="13"/>
    </row>
    <row r="833" ht="22.5" customHeight="1">
      <c r="A833" s="12" t="n">
        <f>WEEKNUM(B833,2)</f>
        <v>41</v>
      </c>
      <c r="B833" s="55" t="n">
        <v>46304</v>
      </c>
      <c r="C833" s="38" t="n">
        <v>10599157</v>
      </c>
      <c r="D833" s="64" t="s">
        <v>39</v>
      </c>
      <c r="E833" s="38" t="s">
        <v>14</v>
      </c>
      <c r="F833" s="58" t="s">
        <v>15</v>
      </c>
      <c r="G833" s="56" t="n">
        <v>104</v>
      </c>
      <c r="H833" s="57" t="n">
        <v>0.306</v>
      </c>
      <c r="I833" s="57" t="n">
        <v>31.85</v>
      </c>
      <c r="J833" s="13"/>
    </row>
    <row r="834" ht="22.5" customHeight="1">
      <c r="A834" s="12" t="n">
        <f>WEEKNUM(B834,2)</f>
        <v>41</v>
      </c>
      <c r="B834" s="55" t="n">
        <v>46304</v>
      </c>
      <c r="C834" s="38" t="n">
        <v>10599681</v>
      </c>
      <c r="D834" s="64" t="s">
        <v>79</v>
      </c>
      <c r="E834" s="38" t="s">
        <v>14</v>
      </c>
      <c r="F834" s="57" t="s">
        <v>15</v>
      </c>
      <c r="G834" s="61" t="n">
        <v>307</v>
      </c>
      <c r="H834" s="62" t="n">
        <v>0.13</v>
      </c>
      <c r="I834" s="62" t="n">
        <v>39.91</v>
      </c>
      <c r="J834" s="13"/>
    </row>
    <row r="835" ht="22.5" customHeight="1">
      <c r="A835" s="12" t="n">
        <f>WEEKNUM(B835,2)</f>
        <v>41</v>
      </c>
      <c r="B835" s="55" t="n">
        <v>46304</v>
      </c>
      <c r="C835" s="38" t="n">
        <v>6060965</v>
      </c>
      <c r="D835" s="64" t="s">
        <v>36</v>
      </c>
      <c r="E835" s="38" t="s">
        <v>14</v>
      </c>
      <c r="F835" s="57" t="s">
        <v>15</v>
      </c>
      <c r="G835" s="56" t="n">
        <v>100</v>
      </c>
      <c r="H835" s="57" t="n">
        <v>0.301</v>
      </c>
      <c r="I835" s="57" t="n">
        <v>30.1</v>
      </c>
      <c r="J835" s="13"/>
    </row>
    <row r="836" ht="22.5" customHeight="1">
      <c r="A836" s="12" t="n">
        <f>WEEKNUM(B836,2)</f>
        <v>41</v>
      </c>
      <c r="B836" s="55" t="n">
        <v>46304</v>
      </c>
      <c r="C836" s="38" t="n">
        <v>91535229</v>
      </c>
      <c r="D836" s="64" t="s">
        <v>30</v>
      </c>
      <c r="E836" s="38" t="s">
        <v>37</v>
      </c>
      <c r="F836" s="57" t="s">
        <v>15</v>
      </c>
      <c r="G836" s="56" t="n">
        <v>4</v>
      </c>
      <c r="H836" s="57" t="n">
        <v>0.04</v>
      </c>
      <c r="I836" s="57" t="n">
        <v>0.16</v>
      </c>
      <c r="J836" s="13"/>
    </row>
    <row r="837" ht="22.5" customHeight="1">
      <c r="A837" s="12" t="n">
        <f>WEEKNUM(B837,2)</f>
        <v>41</v>
      </c>
      <c r="B837" s="55" t="n">
        <v>46304</v>
      </c>
      <c r="C837" s="38" t="n">
        <v>91535331</v>
      </c>
      <c r="D837" s="64" t="s">
        <v>30</v>
      </c>
      <c r="E837" s="38" t="s">
        <v>40</v>
      </c>
      <c r="F837" s="57" t="s">
        <v>15</v>
      </c>
      <c r="G837" s="56" t="n">
        <v>1</v>
      </c>
      <c r="H837" s="57" t="n">
        <v>0.03</v>
      </c>
      <c r="I837" s="57" t="n">
        <v>0.03</v>
      </c>
      <c r="J837" s="13"/>
    </row>
    <row r="838" ht="22.5" customHeight="1">
      <c r="A838" s="12" t="n">
        <f>WEEKNUM(B838,2)</f>
        <v>41</v>
      </c>
      <c r="B838" s="55" t="n">
        <v>46304</v>
      </c>
      <c r="C838" s="38" t="n">
        <v>11324493</v>
      </c>
      <c r="D838" s="64" t="s">
        <v>30</v>
      </c>
      <c r="E838" s="38" t="s">
        <v>17</v>
      </c>
      <c r="F838" s="12" t="s">
        <v>15</v>
      </c>
      <c r="G838" s="56" t="n">
        <v>4</v>
      </c>
      <c r="H838" s="57" t="n">
        <v>0.6</v>
      </c>
      <c r="I838" s="57" t="n">
        <v>2.4</v>
      </c>
      <c r="J838" s="13"/>
    </row>
    <row r="839" ht="22.5" customHeight="1">
      <c r="A839" s="12" t="n">
        <f>WEEKNUM(B839,2)</f>
        <v>41</v>
      </c>
      <c r="B839" s="55" t="n">
        <v>46304</v>
      </c>
      <c r="C839" s="38" t="n">
        <v>10298628</v>
      </c>
      <c r="D839" s="64" t="s">
        <v>83</v>
      </c>
      <c r="E839" s="38" t="s">
        <v>14</v>
      </c>
      <c r="F839" s="12" t="s">
        <v>26</v>
      </c>
      <c r="G839" s="56" t="n">
        <v>57</v>
      </c>
      <c r="H839" s="57" t="n">
        <v>0.26</v>
      </c>
      <c r="I839" s="57" t="n">
        <v>14.91</v>
      </c>
      <c r="J839" s="13"/>
    </row>
    <row r="840" ht="22.5" customHeight="1">
      <c r="A840" s="12" t="n">
        <f>WEEKNUM(B840,2)</f>
        <v>41</v>
      </c>
      <c r="B840" s="55" t="n">
        <v>46304</v>
      </c>
      <c r="C840" s="38" t="n">
        <v>11655595</v>
      </c>
      <c r="D840" s="64" t="s">
        <v>41</v>
      </c>
      <c r="E840" s="38" t="s">
        <v>14</v>
      </c>
      <c r="F840" s="12" t="s">
        <v>26</v>
      </c>
      <c r="G840" s="56" t="n">
        <v>1</v>
      </c>
      <c r="H840" s="57" t="n">
        <v>2.68</v>
      </c>
      <c r="I840" s="57" t="n">
        <v>2.68</v>
      </c>
      <c r="J840" s="13"/>
    </row>
    <row r="841" ht="22.5" customHeight="1">
      <c r="A841" s="12" t="n">
        <f>WEEKNUM(B841,2)</f>
        <v>41</v>
      </c>
      <c r="B841" s="55" t="n">
        <v>46304</v>
      </c>
      <c r="C841" s="38" t="n">
        <v>11655596</v>
      </c>
      <c r="D841" s="64" t="s">
        <v>41</v>
      </c>
      <c r="E841" s="38" t="s">
        <v>14</v>
      </c>
      <c r="F841" s="12" t="s">
        <v>12</v>
      </c>
      <c r="G841" s="56" t="n">
        <v>0</v>
      </c>
      <c r="H841" s="57" t="n">
        <v>0</v>
      </c>
      <c r="I841" s="57" t="n">
        <v>0</v>
      </c>
      <c r="J841" s="13"/>
    </row>
    <row r="842" ht="22.5" customHeight="1">
      <c r="A842" s="12" t="n">
        <f>WEEKNUM(B842,2)</f>
        <v>41</v>
      </c>
      <c r="B842" s="55" t="n">
        <v>46304</v>
      </c>
      <c r="C842" s="38" t="n">
        <v>11690183</v>
      </c>
      <c r="D842" s="64" t="s">
        <v>38</v>
      </c>
      <c r="E842" s="38" t="s">
        <v>14</v>
      </c>
      <c r="F842" s="12" t="s">
        <v>15</v>
      </c>
      <c r="G842" s="56" t="n">
        <v>71</v>
      </c>
      <c r="H842" s="57" t="n">
        <v>0.197</v>
      </c>
      <c r="I842" s="57" t="n">
        <v>14.005</v>
      </c>
      <c r="J842" s="13"/>
    </row>
    <row r="843" ht="22.5" customHeight="1">
      <c r="A843" s="12" t="n">
        <f>WEEKNUM(B843,2)</f>
        <v>41</v>
      </c>
      <c r="B843" s="55" t="n">
        <v>46304</v>
      </c>
      <c r="C843" s="38" t="n">
        <v>11763482</v>
      </c>
      <c r="D843" s="64" t="s">
        <v>41</v>
      </c>
      <c r="E843" s="66" t="s">
        <v>14</v>
      </c>
      <c r="F843" s="12" t="s">
        <v>12</v>
      </c>
      <c r="G843" s="56" t="n">
        <v>0</v>
      </c>
      <c r="H843" s="57" t="n">
        <v>0</v>
      </c>
      <c r="I843" s="57" t="n">
        <v>0.1746</v>
      </c>
      <c r="J843" s="13"/>
    </row>
    <row r="844" ht="22.5" customHeight="1">
      <c r="A844" s="12" t="n">
        <f>WEEKNUM(B844,2)</f>
        <v>41</v>
      </c>
      <c r="B844" s="55" t="n">
        <v>46304</v>
      </c>
      <c r="C844" s="38" t="n">
        <v>91565942</v>
      </c>
      <c r="D844" s="64" t="s">
        <v>30</v>
      </c>
      <c r="E844" s="38" t="s">
        <v>37</v>
      </c>
      <c r="F844" s="57" t="s">
        <v>15</v>
      </c>
      <c r="G844" s="56" t="n">
        <v>212</v>
      </c>
      <c r="H844" s="57" t="n">
        <v>0.031</v>
      </c>
      <c r="I844" s="57" t="n">
        <v>6.474</v>
      </c>
      <c r="J844" s="13"/>
    </row>
    <row r="845" ht="22.5" customHeight="1">
      <c r="A845" s="12" t="n">
        <f>WEEKNUM(B845,2)</f>
        <v>41</v>
      </c>
      <c r="B845" s="55" t="n">
        <v>46304</v>
      </c>
      <c r="C845" s="38" t="n">
        <v>91565947</v>
      </c>
      <c r="D845" s="64" t="s">
        <v>30</v>
      </c>
      <c r="E845" s="38" t="s">
        <v>40</v>
      </c>
      <c r="F845" s="57" t="s">
        <v>15</v>
      </c>
      <c r="G845" s="56" t="n">
        <v>1000</v>
      </c>
      <c r="H845" s="57" t="n">
        <v>0.02</v>
      </c>
      <c r="I845" s="57" t="n">
        <v>20</v>
      </c>
      <c r="J845" s="13"/>
    </row>
    <row r="846" ht="22.5" customHeight="1">
      <c r="A846" s="12" t="n">
        <f>WEEKNUM(B846,2)</f>
        <v>41</v>
      </c>
      <c r="B846" s="55" t="n">
        <v>46304</v>
      </c>
      <c r="C846" s="38" t="n">
        <v>12807775</v>
      </c>
      <c r="D846" s="64" t="s">
        <v>38</v>
      </c>
      <c r="E846" s="38" t="s">
        <v>14</v>
      </c>
      <c r="F846" s="12" t="s">
        <v>34</v>
      </c>
      <c r="G846" s="56" t="n">
        <v>0</v>
      </c>
      <c r="H846" s="57" t="n">
        <v>0</v>
      </c>
      <c r="I846" s="57" t="n">
        <v>0.18</v>
      </c>
      <c r="J846" s="13"/>
    </row>
    <row r="847" ht="22.5" customHeight="1">
      <c r="A847" s="12" t="n">
        <f>WEEKNUM(B847,2)</f>
        <v>41</v>
      </c>
      <c r="B847" s="55" t="n">
        <v>46304</v>
      </c>
      <c r="C847" s="38" t="n">
        <v>12808718</v>
      </c>
      <c r="D847" s="64" t="s">
        <v>36</v>
      </c>
      <c r="E847" s="38" t="s">
        <v>14</v>
      </c>
      <c r="F847" s="30" t="s">
        <v>34</v>
      </c>
      <c r="G847" s="70" t="n">
        <v>0</v>
      </c>
      <c r="H847" s="71" t="n">
        <v>0</v>
      </c>
      <c r="I847" s="71" t="n">
        <v>0.99</v>
      </c>
      <c r="J847" s="13"/>
    </row>
    <row r="848" ht="22.5" customHeight="1">
      <c r="A848" s="12" t="n">
        <f>WEEKNUM(B848,2)</f>
        <v>41</v>
      </c>
      <c r="B848" s="55" t="n">
        <v>46304</v>
      </c>
      <c r="C848" s="38" t="n">
        <v>5464039</v>
      </c>
      <c r="D848" s="64" t="s">
        <v>30</v>
      </c>
      <c r="E848" s="38" t="s">
        <v>43</v>
      </c>
      <c r="F848" s="12" t="s">
        <v>15</v>
      </c>
      <c r="G848" s="56" t="n">
        <v>763</v>
      </c>
      <c r="H848" s="57" t="n">
        <v>0.298</v>
      </c>
      <c r="I848" s="57" t="n">
        <v>227.155</v>
      </c>
      <c r="J848" s="13"/>
    </row>
    <row r="849" ht="22.5" customHeight="1">
      <c r="A849" s="12" t="n">
        <f>WEEKNUM(B849,2)</f>
        <v>41</v>
      </c>
      <c r="B849" s="55" t="n">
        <v>46304</v>
      </c>
      <c r="C849" s="38" t="n">
        <v>8057746</v>
      </c>
      <c r="D849" s="64" t="s">
        <v>30</v>
      </c>
      <c r="E849" s="38" t="s">
        <v>43</v>
      </c>
      <c r="F849" s="12" t="s">
        <v>15</v>
      </c>
      <c r="G849" s="56" t="n">
        <v>0</v>
      </c>
      <c r="H849" s="57" t="n">
        <v>0</v>
      </c>
      <c r="I849" s="57" t="n">
        <v>0</v>
      </c>
      <c r="J849" s="46"/>
    </row>
    <row r="850" ht="22.5" customHeight="1">
      <c r="A850" s="12" t="n">
        <f>WEEKNUM(B850,2)</f>
        <v>41</v>
      </c>
      <c r="B850" s="55" t="n">
        <v>46304</v>
      </c>
      <c r="C850" s="38" t="n">
        <v>91399821</v>
      </c>
      <c r="D850" s="63" t="s">
        <v>79</v>
      </c>
      <c r="E850" s="38" t="s">
        <v>14</v>
      </c>
      <c r="F850" s="12" t="s">
        <v>26</v>
      </c>
      <c r="G850" s="56" t="n">
        <v>480</v>
      </c>
      <c r="H850" s="57" t="n">
        <v>0.07</v>
      </c>
      <c r="I850" s="57" t="n">
        <v>34.84</v>
      </c>
      <c r="J850" s="13"/>
    </row>
    <row r="851" ht="22.5" customHeight="1">
      <c r="A851" s="12" t="n">
        <f>WEEKNUM(B851,2)</f>
        <v>41</v>
      </c>
      <c r="B851" s="55" t="n">
        <v>46304</v>
      </c>
      <c r="C851" s="38" t="n">
        <v>8670368</v>
      </c>
      <c r="D851" s="63" t="s">
        <v>16</v>
      </c>
      <c r="E851" s="38" t="s">
        <v>11</v>
      </c>
      <c r="F851" s="12" t="s">
        <v>29</v>
      </c>
      <c r="G851" s="56" t="n">
        <v>21</v>
      </c>
      <c r="H851" s="57" t="n">
        <v>0.18</v>
      </c>
      <c r="I851" s="57" t="n">
        <v>3.76</v>
      </c>
      <c r="J851" s="65" t="n">
        <v>0</v>
      </c>
    </row>
    <row r="852" ht="22.5" customHeight="1">
      <c r="A852" s="12" t="n">
        <f>WEEKNUM(B852,2)</f>
        <v>41</v>
      </c>
      <c r="B852" s="55" t="n">
        <v>46304</v>
      </c>
      <c r="C852" s="38" t="n">
        <v>10514860</v>
      </c>
      <c r="D852" s="64" t="s">
        <v>41</v>
      </c>
      <c r="E852" s="38" t="s">
        <v>14</v>
      </c>
      <c r="F852" s="12" t="s">
        <v>15</v>
      </c>
      <c r="G852" s="56" t="n">
        <v>56</v>
      </c>
      <c r="H852" s="57" t="n">
        <v>0.744</v>
      </c>
      <c r="I852" s="57" t="n">
        <v>41.64</v>
      </c>
      <c r="J852" s="13"/>
    </row>
    <row r="853" ht="22.5" customHeight="1">
      <c r="A853" s="12" t="n">
        <f>WEEKNUM(B853,2)</f>
        <v>41</v>
      </c>
      <c r="B853" s="55" t="n">
        <v>46304</v>
      </c>
      <c r="C853" s="38" t="n">
        <v>91532857</v>
      </c>
      <c r="D853" s="64" t="s">
        <v>44</v>
      </c>
      <c r="E853" s="38" t="s">
        <v>14</v>
      </c>
      <c r="F853" s="12" t="s">
        <v>12</v>
      </c>
      <c r="G853" s="56" t="n">
        <v>19</v>
      </c>
      <c r="H853" s="57" t="n">
        <v>0.169</v>
      </c>
      <c r="I853" s="57" t="n">
        <v>3.206</v>
      </c>
      <c r="J853" s="13"/>
    </row>
    <row r="854" ht="22.5" customHeight="1">
      <c r="A854" s="12" t="n">
        <f>WEEKNUM(B854,2)</f>
        <v>41</v>
      </c>
      <c r="B854" s="55" t="n">
        <v>46304</v>
      </c>
      <c r="C854" s="38" t="n">
        <v>91545519</v>
      </c>
      <c r="D854" s="64" t="s">
        <v>45</v>
      </c>
      <c r="E854" s="38" t="s">
        <v>43</v>
      </c>
      <c r="F854" s="12" t="s">
        <v>15</v>
      </c>
      <c r="G854" s="56" t="n">
        <v>75</v>
      </c>
      <c r="H854" s="57" t="n">
        <v>0.152</v>
      </c>
      <c r="I854" s="57" t="n">
        <v>11.42</v>
      </c>
      <c r="J854" s="13"/>
    </row>
    <row r="855" ht="22.5" customHeight="1">
      <c r="A855" s="12" t="n">
        <f>WEEKNUM(B855,2)</f>
        <v>41</v>
      </c>
      <c r="B855" s="55" t="n">
        <v>46304</v>
      </c>
      <c r="C855" s="38" t="n">
        <v>91551388</v>
      </c>
      <c r="D855" s="64" t="s">
        <v>46</v>
      </c>
      <c r="E855" s="38" t="s">
        <v>47</v>
      </c>
      <c r="F855" s="12" t="s">
        <v>12</v>
      </c>
      <c r="G855" s="56" t="n">
        <v>29</v>
      </c>
      <c r="H855" s="57" t="n">
        <v>0.86</v>
      </c>
      <c r="I855" s="57" t="n">
        <v>24.9331</v>
      </c>
      <c r="J855" s="13"/>
    </row>
    <row r="856" ht="22.5" customHeight="1">
      <c r="A856" s="12" t="n">
        <f>WEEKNUM(B856,2)</f>
        <v>41</v>
      </c>
      <c r="B856" s="55" t="n">
        <v>46304</v>
      </c>
      <c r="C856" s="38" t="n">
        <v>91565948</v>
      </c>
      <c r="D856" s="64" t="s">
        <v>44</v>
      </c>
      <c r="E856" s="38" t="s">
        <v>14</v>
      </c>
      <c r="F856" s="12" t="s">
        <v>12</v>
      </c>
      <c r="G856" s="56" t="n">
        <v>2</v>
      </c>
      <c r="H856" s="57" t="n">
        <v>0.219</v>
      </c>
      <c r="I856" s="57" t="n">
        <v>0.4371</v>
      </c>
      <c r="J856" s="13"/>
    </row>
    <row r="857" ht="22.5" customHeight="1">
      <c r="A857" s="12" t="n">
        <f>WEEKNUM(B857,2)</f>
        <v>41</v>
      </c>
      <c r="B857" s="55" t="n">
        <v>46304</v>
      </c>
      <c r="C857" s="38" t="n">
        <v>91550293</v>
      </c>
      <c r="D857" s="64" t="s">
        <v>48</v>
      </c>
      <c r="E857" s="38" t="s">
        <v>35</v>
      </c>
      <c r="F857" s="12" t="s">
        <v>15</v>
      </c>
      <c r="G857" s="56" t="n">
        <v>11</v>
      </c>
      <c r="H857" s="57" t="n">
        <v>0.35</v>
      </c>
      <c r="I857" s="57" t="n">
        <v>3.85</v>
      </c>
      <c r="J857" s="13"/>
    </row>
    <row r="858" ht="22.5" customHeight="1">
      <c r="A858" s="12" t="n">
        <f>WEEKNUM(B858,2)</f>
        <v>41</v>
      </c>
      <c r="B858" s="55" t="n">
        <v>46304</v>
      </c>
      <c r="C858" s="38" t="n">
        <v>91557347</v>
      </c>
      <c r="D858" s="64" t="s">
        <v>49</v>
      </c>
      <c r="E858" s="38" t="s">
        <v>14</v>
      </c>
      <c r="F858" s="12" t="s">
        <v>15</v>
      </c>
      <c r="G858" s="56" t="n">
        <v>10</v>
      </c>
      <c r="H858" s="57" t="n">
        <v>0.8</v>
      </c>
      <c r="I858" s="57" t="n">
        <v>8</v>
      </c>
      <c r="J858" s="13"/>
    </row>
    <row r="859" ht="22.5" customHeight="1">
      <c r="A859" s="12" t="n">
        <f>WEEKNUM(B859,2)</f>
        <v>41</v>
      </c>
      <c r="B859" s="55" t="n">
        <v>46304</v>
      </c>
      <c r="C859" s="38" t="n">
        <v>91564896</v>
      </c>
      <c r="D859" s="64" t="s">
        <v>50</v>
      </c>
      <c r="E859" s="38" t="s">
        <v>14</v>
      </c>
      <c r="F859" s="12" t="s">
        <v>15</v>
      </c>
      <c r="G859" s="56" t="n">
        <v>49</v>
      </c>
      <c r="H859" s="57" t="n">
        <v>0.35</v>
      </c>
      <c r="I859" s="57" t="n">
        <v>17.15</v>
      </c>
      <c r="J859" s="13"/>
    </row>
    <row r="860" ht="22.5" customHeight="1">
      <c r="A860" s="12" t="n">
        <f>WEEKNUM(B860,2)</f>
        <v>41</v>
      </c>
      <c r="B860" s="55" t="n">
        <v>46304</v>
      </c>
      <c r="C860" s="38" t="n">
        <v>91566789</v>
      </c>
      <c r="D860" s="64" t="s">
        <v>84</v>
      </c>
      <c r="E860" s="38" t="s">
        <v>40</v>
      </c>
      <c r="F860" s="12" t="s">
        <v>15</v>
      </c>
      <c r="G860" s="56" t="n">
        <v>2</v>
      </c>
      <c r="H860" s="57" t="n">
        <v>0.1</v>
      </c>
      <c r="I860" s="57" t="n">
        <v>0.2</v>
      </c>
      <c r="J860" s="13"/>
    </row>
    <row r="861" ht="22.5" customHeight="1">
      <c r="A861" s="12" t="n">
        <f>WEEKNUM(B861,2)</f>
        <v>41</v>
      </c>
      <c r="B861" s="55" t="n">
        <v>46304</v>
      </c>
      <c r="C861" s="38" t="n">
        <v>12306671</v>
      </c>
      <c r="D861" s="64" t="s">
        <v>51</v>
      </c>
      <c r="E861" s="38" t="s">
        <v>52</v>
      </c>
      <c r="F861" s="12" t="s">
        <v>21</v>
      </c>
      <c r="G861" s="56" t="n">
        <v>10</v>
      </c>
      <c r="H861" s="57" t="n">
        <v>0.22</v>
      </c>
      <c r="I861" s="57" t="n">
        <v>2.2</v>
      </c>
      <c r="J861" s="13"/>
    </row>
    <row r="862" ht="22.5" customHeight="1">
      <c r="A862" s="12" t="n">
        <f>WEEKNUM(B862,2)</f>
        <v>41</v>
      </c>
      <c r="B862" s="55" t="n">
        <v>46304</v>
      </c>
      <c r="C862" s="38" t="n">
        <v>91567363</v>
      </c>
      <c r="D862" s="64" t="s">
        <v>53</v>
      </c>
      <c r="E862" s="38" t="s">
        <v>14</v>
      </c>
      <c r="F862" s="12" t="s">
        <v>15</v>
      </c>
      <c r="G862" s="56" t="n">
        <v>82</v>
      </c>
      <c r="H862" s="57" t="n">
        <v>0.25</v>
      </c>
      <c r="I862" s="57" t="n">
        <v>20.5</v>
      </c>
      <c r="J862" s="13"/>
    </row>
    <row r="863" ht="22.5" customHeight="1">
      <c r="A863" s="12" t="n">
        <f>WEEKNUM(B863,2)</f>
        <v>41</v>
      </c>
      <c r="B863" s="55" t="n">
        <v>46304</v>
      </c>
      <c r="C863" s="38" t="n">
        <v>91567806</v>
      </c>
      <c r="D863" s="64" t="s">
        <v>53</v>
      </c>
      <c r="E863" s="38" t="s">
        <v>54</v>
      </c>
      <c r="F863" s="12" t="s">
        <v>15</v>
      </c>
      <c r="G863" s="56" t="n">
        <v>55</v>
      </c>
      <c r="H863" s="57" t="n">
        <v>0.15</v>
      </c>
      <c r="I863" s="57" t="n">
        <v>8.25</v>
      </c>
      <c r="J863" s="13"/>
    </row>
    <row r="864" ht="22.5" customHeight="1">
      <c r="A864" s="12" t="n">
        <f>WEEKNUM(B864,2)</f>
        <v>41</v>
      </c>
      <c r="B864" s="55" t="n">
        <v>46304</v>
      </c>
      <c r="C864" s="38" t="n">
        <v>12373981</v>
      </c>
      <c r="D864" s="64" t="s">
        <v>89</v>
      </c>
      <c r="E864" s="38" t="s">
        <v>37</v>
      </c>
      <c r="F864" s="12" t="s">
        <v>15</v>
      </c>
      <c r="G864" s="56" t="n">
        <v>85</v>
      </c>
      <c r="H864" s="57" t="n">
        <v>0.04</v>
      </c>
      <c r="I864" s="57" t="n">
        <v>3.4</v>
      </c>
      <c r="J864" s="13"/>
    </row>
    <row r="865" ht="22.5" customHeight="1">
      <c r="A865" s="12" t="n">
        <f>WEEKNUM(B865,2)</f>
        <v>41</v>
      </c>
      <c r="B865" s="55" t="n">
        <v>46304</v>
      </c>
      <c r="C865" s="38" t="n">
        <v>5365721</v>
      </c>
      <c r="D865" s="64" t="s">
        <v>55</v>
      </c>
      <c r="E865" s="38" t="s">
        <v>54</v>
      </c>
      <c r="F865" s="12" t="s">
        <v>15</v>
      </c>
      <c r="G865" s="56" t="n">
        <v>100</v>
      </c>
      <c r="H865" s="57" t="n">
        <v>0.5</v>
      </c>
      <c r="I865" s="57" t="n">
        <v>50</v>
      </c>
      <c r="J865" s="13"/>
    </row>
    <row r="866" ht="22.5" customHeight="1">
      <c r="A866" s="12" t="n">
        <f>WEEKNUM(B866,2)</f>
        <v>41</v>
      </c>
      <c r="B866" s="55" t="n">
        <v>46304</v>
      </c>
      <c r="C866" s="38" t="n">
        <v>91568575</v>
      </c>
      <c r="D866" s="64" t="s">
        <v>56</v>
      </c>
      <c r="E866" s="38" t="s">
        <v>14</v>
      </c>
      <c r="F866" s="12" t="s">
        <v>15</v>
      </c>
      <c r="G866" s="56" t="n">
        <v>0</v>
      </c>
      <c r="H866" s="57" t="n">
        <v>0</v>
      </c>
      <c r="I866" s="57" t="n">
        <v>0</v>
      </c>
      <c r="J866" s="13"/>
    </row>
    <row r="867" ht="22.5" customHeight="1">
      <c r="A867" s="12" t="n">
        <f>WEEKNUM(B867,2)</f>
        <v>41</v>
      </c>
      <c r="B867" s="55" t="n">
        <v>46304</v>
      </c>
      <c r="C867" s="38" t="n">
        <v>12811904</v>
      </c>
      <c r="D867" s="64" t="s">
        <v>51</v>
      </c>
      <c r="E867" s="38" t="s">
        <v>52</v>
      </c>
      <c r="F867" s="12" t="s">
        <v>34</v>
      </c>
      <c r="G867" s="70" t="n">
        <v>3</v>
      </c>
      <c r="H867" s="71" t="n">
        <v>3.76</v>
      </c>
      <c r="I867" s="71" t="n">
        <v>11.28</v>
      </c>
      <c r="J867" s="13"/>
    </row>
    <row r="868" ht="22.5" customHeight="1">
      <c r="A868" s="12" t="n">
        <f>WEEKNUM(B868,2)</f>
        <v>41</v>
      </c>
      <c r="B868" s="55" t="n">
        <v>46304</v>
      </c>
      <c r="C868" s="38" t="n">
        <v>91557160</v>
      </c>
      <c r="D868" s="64" t="s">
        <v>57</v>
      </c>
      <c r="E868" s="38" t="s">
        <v>11</v>
      </c>
      <c r="F868" s="38" t="s">
        <v>15</v>
      </c>
      <c r="G868" s="70" t="n">
        <v>0</v>
      </c>
      <c r="H868" s="71" t="n">
        <v>0</v>
      </c>
      <c r="I868" s="71" t="n">
        <v>0</v>
      </c>
      <c r="J868" s="13"/>
    </row>
    <row r="869" ht="22.5" customHeight="1">
      <c r="A869" s="12" t="n">
        <f>WEEKNUM(B869,2)</f>
        <v>41</v>
      </c>
      <c r="B869" s="55" t="n">
        <v>46304</v>
      </c>
      <c r="C869" s="38" t="n">
        <v>5556054</v>
      </c>
      <c r="D869" s="64" t="s">
        <v>64</v>
      </c>
      <c r="E869" s="38" t="s">
        <v>37</v>
      </c>
      <c r="F869" s="72" t="s">
        <v>15</v>
      </c>
      <c r="G869" s="59" t="n">
        <v>6</v>
      </c>
      <c r="H869" s="57" t="n">
        <v>2.479</v>
      </c>
      <c r="I869" s="57" t="n">
        <v>14.875</v>
      </c>
      <c r="J869" s="46"/>
    </row>
    <row r="870" ht="22.5" customHeight="1">
      <c r="A870" s="12" t="n">
        <f>WEEKNUM(B870,2)</f>
        <v>41</v>
      </c>
      <c r="B870" s="55" t="n">
        <v>46304</v>
      </c>
      <c r="C870" s="38" t="n">
        <v>8628042</v>
      </c>
      <c r="D870" s="64" t="s">
        <v>27</v>
      </c>
      <c r="E870" s="38" t="s">
        <v>14</v>
      </c>
      <c r="F870" s="38" t="s">
        <v>26</v>
      </c>
      <c r="G870" s="12" t="n">
        <v>333</v>
      </c>
      <c r="H870" s="57" t="n">
        <v>0.47</v>
      </c>
      <c r="I870" s="57" t="n">
        <v>157.59</v>
      </c>
      <c r="J870" s="13"/>
    </row>
    <row r="871" ht="22.5" customHeight="1">
      <c r="A871" s="12" t="n">
        <f>WEEKNUM(B871,2)</f>
        <v>41</v>
      </c>
      <c r="B871" s="55" t="n">
        <v>46304</v>
      </c>
      <c r="C871" s="38" t="n">
        <v>9297014</v>
      </c>
      <c r="D871" s="64" t="s">
        <v>13</v>
      </c>
      <c r="E871" s="38" t="s">
        <v>14</v>
      </c>
      <c r="F871" s="38" t="s">
        <v>26</v>
      </c>
      <c r="G871" s="12" t="n">
        <v>196</v>
      </c>
      <c r="H871" s="57" t="n">
        <v>0.15</v>
      </c>
      <c r="I871" s="57" t="n">
        <v>29.48</v>
      </c>
      <c r="J871" s="13"/>
    </row>
    <row r="872" ht="22.5" customHeight="1">
      <c r="A872" s="12" t="n">
        <f>WEEKNUM(B872,2)</f>
        <v>41</v>
      </c>
      <c r="B872" s="55" t="n">
        <v>46304</v>
      </c>
      <c r="C872" s="38" t="n">
        <v>7815836</v>
      </c>
      <c r="D872" s="64" t="s">
        <v>65</v>
      </c>
      <c r="E872" s="38" t="s">
        <v>37</v>
      </c>
      <c r="F872" s="66" t="s">
        <v>15</v>
      </c>
      <c r="G872" s="81" t="n">
        <v>3219</v>
      </c>
      <c r="H872" s="71" t="n">
        <v>0.112</v>
      </c>
      <c r="I872" s="71" t="n">
        <v>361.05</v>
      </c>
      <c r="J872" s="13"/>
    </row>
    <row r="873" ht="22.5" customHeight="1">
      <c r="A873" s="12" t="n">
        <f>WEEKNUM(B873,2)</f>
        <v>41</v>
      </c>
      <c r="B873" s="55" t="n">
        <v>46304</v>
      </c>
      <c r="C873" s="38" t="n">
        <v>91467820</v>
      </c>
      <c r="D873" s="64" t="s">
        <v>66</v>
      </c>
      <c r="E873" s="38" t="s">
        <v>37</v>
      </c>
      <c r="F873" s="12" t="s">
        <v>15</v>
      </c>
      <c r="G873" s="59" t="n">
        <v>157</v>
      </c>
      <c r="H873" s="57" t="n">
        <v>0.1</v>
      </c>
      <c r="I873" s="57" t="n">
        <v>15.7</v>
      </c>
      <c r="J873" s="13"/>
    </row>
    <row r="874" ht="22.5" customHeight="1">
      <c r="A874" s="12" t="n">
        <f>WEEKNUM(B874,2)</f>
        <v>41</v>
      </c>
      <c r="B874" s="55" t="n">
        <v>46304</v>
      </c>
      <c r="C874" s="38" t="n">
        <v>91496145</v>
      </c>
      <c r="D874" s="64" t="s">
        <v>66</v>
      </c>
      <c r="E874" s="38" t="s">
        <v>67</v>
      </c>
      <c r="F874" s="12" t="s">
        <v>15</v>
      </c>
      <c r="G874" s="59" t="n">
        <v>19</v>
      </c>
      <c r="H874" s="57" t="n">
        <v>0.15</v>
      </c>
      <c r="I874" s="57" t="n">
        <v>2.85</v>
      </c>
      <c r="J874" s="13"/>
    </row>
    <row r="875" ht="22.5" customHeight="1">
      <c r="A875" s="12" t="n">
        <f>WEEKNUM(B875,2)</f>
        <v>41</v>
      </c>
      <c r="B875" s="55" t="n">
        <v>46304</v>
      </c>
      <c r="C875" s="38" t="n">
        <v>91496146</v>
      </c>
      <c r="D875" s="64" t="s">
        <v>66</v>
      </c>
      <c r="E875" s="38" t="s">
        <v>43</v>
      </c>
      <c r="F875" s="12" t="s">
        <v>15</v>
      </c>
      <c r="G875" s="59" t="n">
        <v>48</v>
      </c>
      <c r="H875" s="57" t="n">
        <v>0.14</v>
      </c>
      <c r="I875" s="57" t="n">
        <v>6.72</v>
      </c>
      <c r="J875" s="13"/>
    </row>
    <row r="876" ht="22.5" customHeight="1">
      <c r="A876" s="12" t="n">
        <f>WEEKNUM(B876,2)</f>
        <v>41</v>
      </c>
      <c r="B876" s="55" t="n">
        <v>46304</v>
      </c>
      <c r="C876" s="38" t="n">
        <v>91496147</v>
      </c>
      <c r="D876" s="64" t="s">
        <v>66</v>
      </c>
      <c r="E876" s="38" t="s">
        <v>11</v>
      </c>
      <c r="F876" s="12" t="s">
        <v>15</v>
      </c>
      <c r="G876" s="59" t="n">
        <v>121</v>
      </c>
      <c r="H876" s="57" t="n">
        <v>0.13</v>
      </c>
      <c r="I876" s="57" t="n">
        <v>15.73</v>
      </c>
      <c r="J876" s="13"/>
    </row>
    <row r="877" ht="22.5" customHeight="1">
      <c r="A877" s="12" t="n">
        <f>WEEKNUM(B877,2)</f>
        <v>41</v>
      </c>
      <c r="B877" s="55" t="n">
        <v>46304</v>
      </c>
      <c r="C877" s="38" t="n">
        <v>91496148</v>
      </c>
      <c r="D877" s="64" t="s">
        <v>66</v>
      </c>
      <c r="E877" s="38" t="s">
        <v>14</v>
      </c>
      <c r="F877" s="12" t="s">
        <v>15</v>
      </c>
      <c r="G877" s="59" t="n">
        <v>160</v>
      </c>
      <c r="H877" s="57" t="n">
        <v>0.15</v>
      </c>
      <c r="I877" s="57" t="n">
        <v>24</v>
      </c>
      <c r="J877" s="13"/>
    </row>
    <row r="878" ht="22.5" customHeight="1">
      <c r="A878" s="12" t="n">
        <f>WEEKNUM(B878,2)</f>
        <v>41</v>
      </c>
      <c r="B878" s="55" t="n">
        <v>46304</v>
      </c>
      <c r="C878" s="38" t="n">
        <v>11079953</v>
      </c>
      <c r="D878" s="64" t="s">
        <v>64</v>
      </c>
      <c r="E878" s="38" t="s">
        <v>37</v>
      </c>
      <c r="F878" s="12" t="s">
        <v>15</v>
      </c>
      <c r="G878" s="59" t="n">
        <v>0</v>
      </c>
      <c r="H878" s="57" t="n">
        <v>0</v>
      </c>
      <c r="I878" s="57" t="n">
        <v>0</v>
      </c>
      <c r="J878" s="13"/>
    </row>
    <row r="879" ht="22.5" customHeight="1">
      <c r="A879" s="12" t="n">
        <f>WEEKNUM(B879,2)</f>
        <v>41</v>
      </c>
      <c r="B879" s="55" t="n">
        <v>46304</v>
      </c>
      <c r="C879" s="38" t="n">
        <v>11690181</v>
      </c>
      <c r="D879" s="64" t="s">
        <v>68</v>
      </c>
      <c r="E879" s="38" t="s">
        <v>14</v>
      </c>
      <c r="F879" s="12" t="s">
        <v>15</v>
      </c>
      <c r="G879" s="59" t="n">
        <v>1300</v>
      </c>
      <c r="H879" s="57" t="n">
        <v>0.42</v>
      </c>
      <c r="I879" s="57" t="n">
        <v>546</v>
      </c>
      <c r="J879" s="13"/>
    </row>
    <row r="880" ht="22.5" customHeight="1">
      <c r="A880" s="12" t="n">
        <f>WEEKNUM(B880,2)</f>
        <v>41</v>
      </c>
      <c r="B880" s="55" t="n">
        <v>46304</v>
      </c>
      <c r="C880" s="38" t="n">
        <v>11836152</v>
      </c>
      <c r="D880" s="64" t="s">
        <v>65</v>
      </c>
      <c r="E880" s="58" t="s">
        <v>37</v>
      </c>
      <c r="F880" s="12" t="s">
        <v>15</v>
      </c>
      <c r="G880" s="59" t="n">
        <v>0</v>
      </c>
      <c r="H880" s="57" t="n">
        <v>0</v>
      </c>
      <c r="I880" s="57" t="n">
        <v>0</v>
      </c>
      <c r="J880" s="13"/>
    </row>
    <row r="881" ht="22.5" customHeight="1">
      <c r="A881" s="12" t="n">
        <f>WEEKNUM(B881,2)</f>
        <v>41</v>
      </c>
      <c r="B881" s="55" t="n">
        <v>46304</v>
      </c>
      <c r="C881" s="38" t="n">
        <v>12038500</v>
      </c>
      <c r="D881" s="64" t="s">
        <v>68</v>
      </c>
      <c r="E881" s="38" t="s">
        <v>14</v>
      </c>
      <c r="F881" s="12" t="s">
        <v>15</v>
      </c>
      <c r="G881" s="59" t="n">
        <v>51</v>
      </c>
      <c r="H881" s="57" t="n">
        <v>0.4</v>
      </c>
      <c r="I881" s="57" t="n">
        <v>20.4</v>
      </c>
      <c r="J881" s="13"/>
    </row>
    <row r="882" ht="22.5" customHeight="1">
      <c r="A882" s="12" t="n">
        <f>WEEKNUM(B882,2)</f>
        <v>41</v>
      </c>
      <c r="B882" s="55" t="n">
        <v>46304</v>
      </c>
      <c r="C882" s="38" t="n">
        <v>91565943</v>
      </c>
      <c r="D882" s="64" t="s">
        <v>66</v>
      </c>
      <c r="E882" s="38" t="s">
        <v>43</v>
      </c>
      <c r="F882" s="12" t="s">
        <v>15</v>
      </c>
      <c r="G882" s="59" t="n">
        <v>2</v>
      </c>
      <c r="H882" s="57" t="n">
        <v>0.14</v>
      </c>
      <c r="I882" s="57" t="n">
        <v>0.28</v>
      </c>
      <c r="J882" s="13"/>
    </row>
    <row r="883" ht="22.5" customHeight="1">
      <c r="A883" s="12" t="n">
        <f>WEEKNUM(B883,2)</f>
        <v>41</v>
      </c>
      <c r="B883" s="55" t="n">
        <v>46304</v>
      </c>
      <c r="C883" s="38" t="n">
        <v>91565945</v>
      </c>
      <c r="D883" s="64" t="s">
        <v>66</v>
      </c>
      <c r="E883" s="58" t="s">
        <v>37</v>
      </c>
      <c r="F883" s="12" t="s">
        <v>15</v>
      </c>
      <c r="G883" s="59" t="n">
        <v>117</v>
      </c>
      <c r="H883" s="57" t="n">
        <v>0.12</v>
      </c>
      <c r="I883" s="57" t="n">
        <v>14.04</v>
      </c>
      <c r="J883" s="13"/>
    </row>
    <row r="884" ht="22.5" customHeight="1">
      <c r="A884" s="12" t="n">
        <f>WEEKNUM(B884,2)</f>
        <v>41</v>
      </c>
      <c r="B884" s="55" t="n">
        <v>46304</v>
      </c>
      <c r="C884" s="38" t="n">
        <v>91551845</v>
      </c>
      <c r="D884" s="64" t="s">
        <v>66</v>
      </c>
      <c r="E884" s="38" t="s">
        <v>11</v>
      </c>
      <c r="F884" s="12" t="s">
        <v>15</v>
      </c>
      <c r="G884" s="59" t="n">
        <v>70</v>
      </c>
      <c r="H884" s="57" t="n">
        <v>0.14</v>
      </c>
      <c r="I884" s="57" t="n">
        <v>9.8</v>
      </c>
      <c r="J884" s="13"/>
    </row>
    <row r="885" ht="22.5" customHeight="1">
      <c r="A885" s="12" t="n">
        <f>WEEKNUM(B885,2)</f>
        <v>41</v>
      </c>
      <c r="B885" s="55" t="n">
        <v>46304</v>
      </c>
      <c r="C885" s="38" t="n">
        <v>91565949</v>
      </c>
      <c r="D885" s="64" t="s">
        <v>66</v>
      </c>
      <c r="E885" s="38" t="s">
        <v>67</v>
      </c>
      <c r="F885" s="12" t="s">
        <v>15</v>
      </c>
      <c r="G885" s="59" t="n">
        <v>48</v>
      </c>
      <c r="H885" s="57" t="n">
        <v>0.15</v>
      </c>
      <c r="I885" s="57" t="n">
        <v>7.2</v>
      </c>
      <c r="J885" s="13"/>
    </row>
    <row r="886" ht="22.5" customHeight="1">
      <c r="A886" s="12" t="n">
        <f>WEEKNUM(B886,2)</f>
        <v>41</v>
      </c>
      <c r="B886" s="55" t="n">
        <v>46304</v>
      </c>
      <c r="C886" s="38" t="n">
        <v>91573130</v>
      </c>
      <c r="D886" s="64" t="s">
        <v>46</v>
      </c>
      <c r="E886" s="38" t="s">
        <v>17</v>
      </c>
      <c r="F886" s="57" t="s">
        <v>15</v>
      </c>
      <c r="G886" s="59" t="n">
        <v>2</v>
      </c>
      <c r="H886" s="57" t="n">
        <v>0.2</v>
      </c>
      <c r="I886" s="57" t="n">
        <v>0.4</v>
      </c>
      <c r="J886" s="69"/>
    </row>
    <row r="887" ht="22.5" customHeight="1">
      <c r="A887" s="12" t="n">
        <f>WEEKNUM(B887,2)</f>
        <v>41</v>
      </c>
      <c r="B887" s="55" t="n">
        <v>46304</v>
      </c>
      <c r="C887" s="38" t="n">
        <v>91573131</v>
      </c>
      <c r="D887" s="64" t="s">
        <v>46</v>
      </c>
      <c r="E887" s="38" t="s">
        <v>32</v>
      </c>
      <c r="F887" s="57" t="s">
        <v>15</v>
      </c>
      <c r="G887" s="59" t="n">
        <v>0</v>
      </c>
      <c r="H887" s="57" t="n">
        <v>0</v>
      </c>
      <c r="I887" s="57" t="n">
        <v>0</v>
      </c>
      <c r="J887" s="69"/>
    </row>
    <row r="888" ht="22.5" customHeight="1">
      <c r="A888" s="12" t="n">
        <f>WEEKNUM(B888,2)</f>
        <v>41</v>
      </c>
      <c r="B888" s="55" t="n">
        <v>46304</v>
      </c>
      <c r="C888" s="38" t="n">
        <v>12809532</v>
      </c>
      <c r="D888" s="64" t="s">
        <v>68</v>
      </c>
      <c r="E888" s="38" t="s">
        <v>14</v>
      </c>
      <c r="F888" s="12" t="s">
        <v>34</v>
      </c>
      <c r="G888" s="59" t="n">
        <v>0</v>
      </c>
      <c r="H888" s="57" t="n">
        <v>0</v>
      </c>
      <c r="I888" s="57" t="n">
        <v>5.72</v>
      </c>
      <c r="J888" s="69"/>
    </row>
    <row r="889" ht="22.5" customHeight="1">
      <c r="A889" s="12" t="n">
        <f>WEEKNUM(B889,2)</f>
        <v>41</v>
      </c>
      <c r="B889" s="55" t="n">
        <v>46304</v>
      </c>
      <c r="C889" s="38" t="n">
        <v>12895313</v>
      </c>
      <c r="D889" s="64" t="s">
        <v>65</v>
      </c>
      <c r="E889" s="38" t="s">
        <v>37</v>
      </c>
      <c r="F889" s="12" t="s">
        <v>34</v>
      </c>
      <c r="G889" s="59" t="n">
        <v>5</v>
      </c>
      <c r="H889" s="57" t="n">
        <v>4.15</v>
      </c>
      <c r="I889" s="57" t="n">
        <v>20.74</v>
      </c>
      <c r="J889" s="69"/>
    </row>
    <row r="890" ht="22.5" customHeight="1">
      <c r="A890" s="12" t="n">
        <f>WEEKNUM(B890,2)</f>
        <v>41</v>
      </c>
      <c r="B890" s="55" t="n">
        <v>46304</v>
      </c>
      <c r="C890" s="38" t="n">
        <v>91574954</v>
      </c>
      <c r="D890" s="64" t="s">
        <v>66</v>
      </c>
      <c r="E890" s="38" t="s">
        <v>11</v>
      </c>
      <c r="F890" s="72" t="s">
        <v>34</v>
      </c>
      <c r="G890" s="79" t="n">
        <v>0</v>
      </c>
      <c r="H890" s="62" t="n">
        <v>0</v>
      </c>
      <c r="I890" s="62" t="n">
        <v>0.23</v>
      </c>
      <c r="J890" s="69"/>
    </row>
    <row r="891" ht="22.5" customHeight="1">
      <c r="A891" s="12" t="n">
        <f>WEEKNUM(B891,2)</f>
        <v>41</v>
      </c>
      <c r="B891" s="55" t="n">
        <v>46304</v>
      </c>
      <c r="C891" s="38" t="n">
        <v>91574960</v>
      </c>
      <c r="D891" s="64" t="s">
        <v>66</v>
      </c>
      <c r="E891" s="38" t="s">
        <v>67</v>
      </c>
      <c r="F891" s="38" t="s">
        <v>34</v>
      </c>
      <c r="G891" s="59" t="n">
        <v>0</v>
      </c>
      <c r="H891" s="57" t="n">
        <v>0</v>
      </c>
      <c r="I891" s="57" t="n">
        <v>0.17</v>
      </c>
      <c r="J891" s="69"/>
    </row>
    <row r="892" ht="22.5" customHeight="1">
      <c r="A892" s="12" t="n">
        <f>WEEKNUM(B892,2)</f>
        <v>41</v>
      </c>
      <c r="B892" s="55" t="n">
        <v>46304</v>
      </c>
      <c r="C892" s="38" t="n">
        <v>91574963</v>
      </c>
      <c r="D892" s="64" t="s">
        <v>66</v>
      </c>
      <c r="E892" s="38" t="s">
        <v>37</v>
      </c>
      <c r="F892" s="38" t="s">
        <v>34</v>
      </c>
      <c r="G892" s="59" t="n">
        <v>0</v>
      </c>
      <c r="H892" s="57" t="n">
        <v>0</v>
      </c>
      <c r="I892" s="57" t="n">
        <v>0.13</v>
      </c>
      <c r="J892" s="69"/>
    </row>
    <row r="893" ht="22.5" customHeight="1">
      <c r="A893" s="12" t="n">
        <f>WEEKNUM(B893,2)</f>
        <v>41</v>
      </c>
      <c r="B893" s="55" t="n">
        <v>46304</v>
      </c>
      <c r="C893" s="38" t="n">
        <v>91574965</v>
      </c>
      <c r="D893" s="64" t="s">
        <v>46</v>
      </c>
      <c r="E893" s="38" t="s">
        <v>17</v>
      </c>
      <c r="F893" s="66" t="s">
        <v>34</v>
      </c>
      <c r="G893" s="59" t="n">
        <v>0</v>
      </c>
      <c r="H893" s="57" t="n">
        <v>0</v>
      </c>
      <c r="I893" s="57" t="n">
        <v>0.06</v>
      </c>
      <c r="J893" s="69"/>
    </row>
    <row r="894" ht="22.5" customHeight="1">
      <c r="A894" s="12" t="n">
        <f>WEEKNUM(B894,2)</f>
        <v>41</v>
      </c>
      <c r="B894" s="55" t="n">
        <v>46304</v>
      </c>
      <c r="C894" s="38" t="n">
        <v>6395488</v>
      </c>
      <c r="D894" s="64" t="s">
        <v>39</v>
      </c>
      <c r="E894" s="38" t="s">
        <v>14</v>
      </c>
      <c r="F894" s="12" t="s">
        <v>15</v>
      </c>
      <c r="G894" s="45" t="n">
        <v>200</v>
      </c>
      <c r="H894" s="62" t="n">
        <v>0.3</v>
      </c>
      <c r="I894" s="62" t="n">
        <v>60</v>
      </c>
      <c r="J894" s="13"/>
    </row>
    <row r="895" ht="22.5" customHeight="1">
      <c r="A895" s="12" t="n">
        <f>WEEKNUM(B895,2)</f>
        <v>41</v>
      </c>
      <c r="B895" s="55" t="n">
        <v>46304</v>
      </c>
      <c r="C895" s="38" t="n">
        <v>8291713</v>
      </c>
      <c r="D895" s="63" t="s">
        <v>79</v>
      </c>
      <c r="E895" s="54" t="s">
        <v>14</v>
      </c>
      <c r="F895" s="12" t="s">
        <v>15</v>
      </c>
      <c r="G895" s="56" t="n">
        <v>1500</v>
      </c>
      <c r="H895" s="57" t="n">
        <v>0.14</v>
      </c>
      <c r="I895" s="57" t="n">
        <v>210</v>
      </c>
      <c r="J895" s="13"/>
    </row>
    <row r="896" ht="22.5" customHeight="1">
      <c r="A896" s="12" t="n">
        <f>WEEKNUM(B896,2)</f>
        <v>41</v>
      </c>
      <c r="B896" s="55" t="n">
        <v>46304</v>
      </c>
      <c r="C896" s="38" t="n">
        <v>8566541</v>
      </c>
      <c r="D896" s="63" t="s">
        <v>85</v>
      </c>
      <c r="E896" s="58" t="s">
        <v>14</v>
      </c>
      <c r="F896" s="57" t="s">
        <v>26</v>
      </c>
      <c r="G896" s="56" t="n">
        <v>263</v>
      </c>
      <c r="H896" s="57" t="n">
        <v>0.25</v>
      </c>
      <c r="I896" s="57" t="n">
        <v>65.39</v>
      </c>
      <c r="J896" s="13"/>
    </row>
    <row r="897" ht="22.5" customHeight="1">
      <c r="A897" s="12" t="n">
        <f>WEEKNUM(B897,2)</f>
        <v>41</v>
      </c>
      <c r="B897" s="55" t="n">
        <v>46304</v>
      </c>
      <c r="C897" s="38" t="n">
        <v>8566084</v>
      </c>
      <c r="D897" s="63" t="s">
        <v>73</v>
      </c>
      <c r="E897" s="58" t="s">
        <v>40</v>
      </c>
      <c r="F897" s="12" t="s">
        <v>15</v>
      </c>
      <c r="G897" s="60" t="n">
        <v>100</v>
      </c>
      <c r="H897" s="57" t="n">
        <v>0.12</v>
      </c>
      <c r="I897" s="57" t="n">
        <v>12</v>
      </c>
      <c r="J897" s="13"/>
    </row>
    <row r="898" ht="22.5" customHeight="1">
      <c r="A898" s="12" t="n">
        <f>WEEKNUM(B898,2)</f>
        <v>41</v>
      </c>
      <c r="B898" s="55" t="n">
        <v>46304</v>
      </c>
      <c r="C898" s="38" t="n">
        <v>2937658</v>
      </c>
      <c r="D898" s="63" t="s">
        <v>80</v>
      </c>
      <c r="E898" s="58" t="s">
        <v>14</v>
      </c>
      <c r="F898" s="12" t="s">
        <v>15</v>
      </c>
      <c r="G898" s="60" t="n">
        <v>100</v>
      </c>
      <c r="H898" s="57" t="n">
        <v>0.123</v>
      </c>
      <c r="I898" s="57" t="n">
        <v>12.3</v>
      </c>
      <c r="J898" s="13"/>
    </row>
    <row r="899" ht="22.5" customHeight="1">
      <c r="A899" s="12" t="n">
        <f>WEEKNUM(B899,2)</f>
        <v>41</v>
      </c>
      <c r="B899" s="55" t="n">
        <v>46304</v>
      </c>
      <c r="C899" s="38" t="n">
        <v>6706444</v>
      </c>
      <c r="D899" s="63" t="s">
        <v>74</v>
      </c>
      <c r="E899" s="38" t="s">
        <v>75</v>
      </c>
      <c r="F899" s="57" t="s">
        <v>12</v>
      </c>
      <c r="G899" s="60" t="n">
        <v>8</v>
      </c>
      <c r="H899" s="57" t="n">
        <v>1.011</v>
      </c>
      <c r="I899" s="57" t="n">
        <v>8.0892</v>
      </c>
      <c r="J899" s="13"/>
    </row>
    <row r="900" ht="22.5" customHeight="1">
      <c r="A900" s="12" t="n">
        <f>WEEKNUM(B900,2)</f>
        <v>41</v>
      </c>
      <c r="B900" s="55" t="n">
        <v>46304</v>
      </c>
      <c r="C900" s="38" t="n">
        <v>5963354</v>
      </c>
      <c r="D900" s="64" t="s">
        <v>74</v>
      </c>
      <c r="E900" s="38" t="s">
        <v>75</v>
      </c>
      <c r="F900" s="12" t="s">
        <v>15</v>
      </c>
      <c r="G900" s="60" t="n">
        <v>350</v>
      </c>
      <c r="H900" s="57" t="n">
        <v>0.572</v>
      </c>
      <c r="I900" s="57" t="n">
        <v>200.026</v>
      </c>
      <c r="J900" s="65"/>
    </row>
    <row r="901" ht="22.5" customHeight="1">
      <c r="A901" s="12" t="n">
        <f>WEEKNUM(B901,2)</f>
        <v>41</v>
      </c>
      <c r="B901" s="55" t="n">
        <v>46304</v>
      </c>
      <c r="C901" s="38" t="n">
        <v>9686529</v>
      </c>
      <c r="D901" s="63" t="s">
        <v>74</v>
      </c>
      <c r="E901" s="58" t="s">
        <v>76</v>
      </c>
      <c r="F901" s="12" t="s">
        <v>15</v>
      </c>
      <c r="G901" s="60" t="n">
        <v>44</v>
      </c>
      <c r="H901" s="57" t="n">
        <v>0.5</v>
      </c>
      <c r="I901" s="57" t="n">
        <v>22</v>
      </c>
      <c r="J901" s="13"/>
    </row>
    <row r="902" ht="22.5" customHeight="1">
      <c r="A902" s="12" t="n">
        <f>WEEKNUM(B902,2)</f>
        <v>41</v>
      </c>
      <c r="B902" s="55" t="n">
        <v>46304</v>
      </c>
      <c r="C902" s="38" t="n">
        <v>5963400</v>
      </c>
      <c r="D902" s="63" t="s">
        <v>74</v>
      </c>
      <c r="E902" s="58" t="s">
        <v>77</v>
      </c>
      <c r="F902" s="12" t="s">
        <v>15</v>
      </c>
      <c r="G902" s="60" t="n">
        <v>42</v>
      </c>
      <c r="H902" s="57" t="n">
        <v>0.2</v>
      </c>
      <c r="I902" s="57" t="n">
        <v>8.4</v>
      </c>
      <c r="J902" s="13"/>
    </row>
    <row r="903" ht="22.5" customHeight="1">
      <c r="A903" s="30" t="n">
        <f>WEEKNUM(B903,2)</f>
        <v>41</v>
      </c>
      <c r="B903" s="55" t="n">
        <v>46304</v>
      </c>
      <c r="C903" s="66" t="n">
        <v>10080665</v>
      </c>
      <c r="D903" s="68" t="s">
        <v>74</v>
      </c>
      <c r="E903" s="58" t="s">
        <v>78</v>
      </c>
      <c r="F903" s="12" t="s">
        <v>15</v>
      </c>
      <c r="G903" s="60" t="n">
        <v>12</v>
      </c>
      <c r="H903" s="57" t="n">
        <v>0.38</v>
      </c>
      <c r="I903" s="57" t="n">
        <v>4.56</v>
      </c>
      <c r="J903" s="13"/>
    </row>
    <row r="904" ht="22.5" customHeight="1">
      <c r="A904" s="12" t="n">
        <f>WEEKNUM(B904,2)</f>
        <v>41</v>
      </c>
      <c r="B904" s="55" t="n">
        <v>46304</v>
      </c>
      <c r="C904" s="12" t="n">
        <v>91520433</v>
      </c>
      <c r="D904" s="63" t="s">
        <v>66</v>
      </c>
      <c r="E904" s="58" t="s">
        <v>14</v>
      </c>
      <c r="F904" s="12" t="s">
        <v>15</v>
      </c>
      <c r="G904" s="60" t="n">
        <v>3</v>
      </c>
      <c r="H904" s="57" t="n">
        <v>0.16</v>
      </c>
      <c r="I904" s="57" t="n">
        <v>0.48</v>
      </c>
      <c r="J904" s="13"/>
    </row>
    <row r="905" ht="22.5" customHeight="1">
      <c r="A905" s="12" t="n">
        <f>WEEKNUM(B905,2)</f>
        <v>41</v>
      </c>
      <c r="B905" s="55" t="n">
        <v>46304</v>
      </c>
      <c r="C905" s="38" t="n">
        <v>11078827</v>
      </c>
      <c r="D905" s="63" t="s">
        <v>74</v>
      </c>
      <c r="E905" s="58" t="s">
        <v>77</v>
      </c>
      <c r="F905" s="12" t="s">
        <v>15</v>
      </c>
      <c r="G905" s="60" t="n">
        <v>0</v>
      </c>
      <c r="H905" s="57" t="n">
        <v>0</v>
      </c>
      <c r="I905" s="57" t="n">
        <v>0</v>
      </c>
      <c r="J905" s="13"/>
    </row>
    <row r="906" ht="22.5" customHeight="1">
      <c r="A906" s="12" t="n">
        <f>WEEKNUM(B906,2)</f>
        <v>41</v>
      </c>
      <c r="B906" s="55" t="n">
        <v>46304</v>
      </c>
      <c r="C906" s="38" t="n">
        <v>11078981</v>
      </c>
      <c r="D906" s="63" t="s">
        <v>74</v>
      </c>
      <c r="E906" s="38" t="s">
        <v>75</v>
      </c>
      <c r="F906" s="12" t="s">
        <v>15</v>
      </c>
      <c r="G906" s="60" t="n">
        <v>0</v>
      </c>
      <c r="H906" s="57" t="n">
        <v>0</v>
      </c>
      <c r="I906" s="57" t="n">
        <v>0</v>
      </c>
      <c r="J906" s="13"/>
    </row>
    <row r="907" ht="22.5" customHeight="1">
      <c r="A907" s="12" t="n">
        <f>WEEKNUM(B907,2)</f>
        <v>41</v>
      </c>
      <c r="B907" s="55" t="n">
        <v>46304</v>
      </c>
      <c r="C907" s="38" t="n">
        <v>11080833</v>
      </c>
      <c r="D907" s="63" t="s">
        <v>74</v>
      </c>
      <c r="E907" s="58" t="s">
        <v>76</v>
      </c>
      <c r="F907" s="12" t="s">
        <v>15</v>
      </c>
      <c r="G907" s="60" t="n">
        <v>0</v>
      </c>
      <c r="H907" s="57" t="n">
        <v>0</v>
      </c>
      <c r="I907" s="57" t="n">
        <v>0</v>
      </c>
      <c r="J907" s="13"/>
    </row>
    <row r="908" ht="22.5" customHeight="1">
      <c r="A908" s="12" t="n">
        <f>WEEKNUM(B908,2)</f>
        <v>41</v>
      </c>
      <c r="B908" s="55" t="n">
        <v>46304</v>
      </c>
      <c r="C908" s="38" t="n">
        <v>11081056</v>
      </c>
      <c r="D908" s="63" t="s">
        <v>74</v>
      </c>
      <c r="E908" s="58" t="s">
        <v>78</v>
      </c>
      <c r="F908" s="12" t="s">
        <v>15</v>
      </c>
      <c r="G908" s="60" t="n">
        <v>0</v>
      </c>
      <c r="H908" s="57" t="n">
        <v>0</v>
      </c>
      <c r="I908" s="57" t="n">
        <v>0</v>
      </c>
      <c r="J908" s="13"/>
    </row>
    <row r="909" ht="22.5" customHeight="1">
      <c r="A909" s="12" t="n">
        <f>WEEKNUM(B909,2)</f>
        <v>41</v>
      </c>
      <c r="B909" s="55" t="n">
        <v>46304</v>
      </c>
      <c r="C909" s="38" t="n">
        <v>11078963</v>
      </c>
      <c r="D909" s="63" t="s">
        <v>80</v>
      </c>
      <c r="E909" s="58" t="s">
        <v>14</v>
      </c>
      <c r="F909" s="12" t="s">
        <v>15</v>
      </c>
      <c r="G909" s="60" t="n">
        <v>80</v>
      </c>
      <c r="H909" s="57" t="n">
        <v>0.4</v>
      </c>
      <c r="I909" s="57" t="n">
        <v>32</v>
      </c>
      <c r="J909" s="13"/>
    </row>
    <row r="910" ht="22.5" customHeight="1">
      <c r="A910" s="12" t="n">
        <f>WEEKNUM(B910,2)</f>
        <v>41</v>
      </c>
      <c r="B910" s="55" t="n">
        <v>46304</v>
      </c>
      <c r="C910" s="38" t="n">
        <v>91538300</v>
      </c>
      <c r="D910" s="63" t="s">
        <v>66</v>
      </c>
      <c r="E910" s="58" t="s">
        <v>37</v>
      </c>
      <c r="F910" s="12" t="s">
        <v>15</v>
      </c>
      <c r="G910" s="60" t="n">
        <v>2</v>
      </c>
      <c r="H910" s="57" t="n">
        <v>0.14</v>
      </c>
      <c r="I910" s="57" t="n">
        <v>0.28</v>
      </c>
      <c r="J910" s="13"/>
    </row>
    <row r="911" ht="22.5" customHeight="1">
      <c r="A911" s="12" t="n">
        <f>WEEKNUM(B911,2)</f>
        <v>41</v>
      </c>
      <c r="B911" s="55" t="n">
        <v>46304</v>
      </c>
      <c r="C911" s="38" t="n">
        <v>91538301</v>
      </c>
      <c r="D911" s="63" t="s">
        <v>66</v>
      </c>
      <c r="E911" s="58" t="s">
        <v>14</v>
      </c>
      <c r="F911" s="12" t="s">
        <v>15</v>
      </c>
      <c r="G911" s="60" t="n">
        <v>0</v>
      </c>
      <c r="H911" s="57" t="n">
        <v>0</v>
      </c>
      <c r="I911" s="57" t="n">
        <v>0</v>
      </c>
      <c r="J911" s="13"/>
    </row>
    <row r="912" ht="22.5" customHeight="1">
      <c r="A912" s="12" t="n">
        <f>WEEKNUM(B912,2)</f>
        <v>41</v>
      </c>
      <c r="B912" s="55" t="n">
        <v>46304</v>
      </c>
      <c r="C912" s="66" t="n">
        <v>91538306</v>
      </c>
      <c r="D912" s="68" t="s">
        <v>66</v>
      </c>
      <c r="E912" s="58" t="s">
        <v>67</v>
      </c>
      <c r="F912" s="12" t="s">
        <v>15</v>
      </c>
      <c r="G912" s="60" t="n">
        <v>1</v>
      </c>
      <c r="H912" s="57" t="n">
        <v>0.18</v>
      </c>
      <c r="I912" s="57" t="n">
        <v>0.18</v>
      </c>
      <c r="J912" s="13"/>
    </row>
    <row r="913" ht="22.5" customHeight="1">
      <c r="A913" s="12" t="n">
        <f>WEEKNUM(B913,2)</f>
        <v>41</v>
      </c>
      <c r="B913" s="55" t="n">
        <v>46304</v>
      </c>
      <c r="C913" s="12" t="n">
        <v>91538307</v>
      </c>
      <c r="D913" s="63" t="s">
        <v>66</v>
      </c>
      <c r="E913" s="38" t="s">
        <v>17</v>
      </c>
      <c r="F913" s="12" t="s">
        <v>15</v>
      </c>
      <c r="G913" s="60" t="n">
        <v>0</v>
      </c>
      <c r="H913" s="57" t="n">
        <v>0</v>
      </c>
      <c r="I913" s="57" t="n">
        <v>0</v>
      </c>
      <c r="J913" s="13"/>
    </row>
    <row r="914" ht="22.5" customHeight="1">
      <c r="A914" s="12" t="n">
        <f>WEEKNUM(B914,2)</f>
        <v>41</v>
      </c>
      <c r="B914" s="55" t="n">
        <v>46304</v>
      </c>
      <c r="C914" s="12" t="n">
        <v>91538308</v>
      </c>
      <c r="D914" s="63" t="s">
        <v>66</v>
      </c>
      <c r="E914" s="38" t="s">
        <v>11</v>
      </c>
      <c r="F914" s="12" t="s">
        <v>15</v>
      </c>
      <c r="G914" s="60" t="n">
        <v>0</v>
      </c>
      <c r="H914" s="57" t="n">
        <v>0</v>
      </c>
      <c r="I914" s="57" t="n">
        <v>0</v>
      </c>
      <c r="J914" s="13"/>
    </row>
    <row r="915" ht="22.5" customHeight="1">
      <c r="A915" s="12" t="n">
        <f>WEEKNUM(B915,2)</f>
        <v>41</v>
      </c>
      <c r="B915" s="55" t="n">
        <v>46304</v>
      </c>
      <c r="C915" s="38" t="n">
        <v>91538309</v>
      </c>
      <c r="D915" s="63" t="s">
        <v>66</v>
      </c>
      <c r="E915" s="58" t="s">
        <v>43</v>
      </c>
      <c r="F915" s="12" t="s">
        <v>15</v>
      </c>
      <c r="G915" s="60" t="n">
        <v>0</v>
      </c>
      <c r="H915" s="57" t="n">
        <v>0</v>
      </c>
      <c r="I915" s="57" t="n">
        <v>0</v>
      </c>
      <c r="J915" s="13"/>
    </row>
    <row r="916" ht="22.5" customHeight="1">
      <c r="A916" s="12" t="n">
        <f>WEEKNUM(B916,2)</f>
        <v>41</v>
      </c>
      <c r="B916" s="55" t="n">
        <v>46304</v>
      </c>
      <c r="C916" s="38" t="n">
        <v>11511535</v>
      </c>
      <c r="D916" s="63" t="s">
        <v>80</v>
      </c>
      <c r="E916" s="58" t="s">
        <v>14</v>
      </c>
      <c r="F916" s="57" t="s">
        <v>26</v>
      </c>
      <c r="G916" s="60" t="n">
        <v>624</v>
      </c>
      <c r="H916" s="57" t="n">
        <v>0.369599358974359</v>
      </c>
      <c r="I916" s="57" t="n">
        <v>230.63</v>
      </c>
      <c r="J916" s="13"/>
    </row>
    <row r="917" ht="22.5" customHeight="1">
      <c r="A917" s="12" t="n">
        <f>WEEKNUM(B917,2)</f>
        <v>41</v>
      </c>
      <c r="B917" s="55" t="n">
        <v>46304</v>
      </c>
      <c r="C917" s="38" t="n">
        <v>11792342</v>
      </c>
      <c r="D917" s="63" t="s">
        <v>81</v>
      </c>
      <c r="E917" s="58" t="s">
        <v>40</v>
      </c>
      <c r="F917" s="12" t="s">
        <v>15</v>
      </c>
      <c r="G917" s="60" t="n">
        <v>0</v>
      </c>
      <c r="H917" s="57" t="n">
        <v>0</v>
      </c>
      <c r="I917" s="57" t="n">
        <v>0</v>
      </c>
      <c r="J917" s="13"/>
    </row>
    <row r="918" ht="22.5" customHeight="1">
      <c r="A918" s="12" t="n">
        <f>WEEKNUM(B918,2)</f>
        <v>41</v>
      </c>
      <c r="B918" s="55" t="n">
        <v>46304</v>
      </c>
      <c r="C918" s="38" t="n">
        <v>5365722</v>
      </c>
      <c r="D918" s="63" t="s">
        <v>55</v>
      </c>
      <c r="E918" s="58" t="s">
        <v>54</v>
      </c>
      <c r="F918" s="57" t="s">
        <v>12</v>
      </c>
      <c r="G918" s="60" t="n">
        <v>39</v>
      </c>
      <c r="H918" s="57" t="n">
        <v>0.283</v>
      </c>
      <c r="I918" s="57" t="n">
        <v>11.0485</v>
      </c>
      <c r="J918" s="13"/>
    </row>
    <row r="919" ht="22.5" customHeight="1">
      <c r="A919" s="12" t="n">
        <f>WEEKNUM(B919,2)</f>
        <v>41</v>
      </c>
      <c r="B919" s="55" t="n">
        <v>46304</v>
      </c>
      <c r="C919" s="38" t="n">
        <v>11924654</v>
      </c>
      <c r="D919" s="63" t="s">
        <v>55</v>
      </c>
      <c r="E919" s="58" t="s">
        <v>54</v>
      </c>
      <c r="F919" s="57" t="s">
        <v>12</v>
      </c>
      <c r="G919" s="60" t="n">
        <v>0</v>
      </c>
      <c r="H919" s="57" t="n">
        <v>0</v>
      </c>
      <c r="I919" s="57" t="n">
        <v>0.1227</v>
      </c>
      <c r="J919" s="13"/>
    </row>
    <row r="920" ht="22.5" customHeight="1">
      <c r="A920" s="12" t="n">
        <f>WEEKNUM(B920,2)</f>
        <v>41</v>
      </c>
      <c r="B920" s="55" t="n">
        <v>46304</v>
      </c>
      <c r="C920" s="38" t="n">
        <v>12072287</v>
      </c>
      <c r="D920" s="63" t="s">
        <v>80</v>
      </c>
      <c r="E920" s="58" t="s">
        <v>14</v>
      </c>
      <c r="F920" s="12" t="s">
        <v>15</v>
      </c>
      <c r="G920" s="60" t="n">
        <v>123</v>
      </c>
      <c r="H920" s="57" t="n">
        <v>0.591</v>
      </c>
      <c r="I920" s="57" t="n">
        <v>72.708</v>
      </c>
      <c r="J920" s="13"/>
    </row>
    <row r="921" ht="22.5" customHeight="1">
      <c r="A921" s="12" t="n">
        <f>WEEKNUM(B921,2)</f>
        <v>41</v>
      </c>
      <c r="B921" s="55" t="n">
        <v>46304</v>
      </c>
      <c r="C921" s="38" t="n">
        <v>6529449</v>
      </c>
      <c r="D921" s="63" t="s">
        <v>80</v>
      </c>
      <c r="E921" s="58" t="s">
        <v>14</v>
      </c>
      <c r="F921" s="57" t="s">
        <v>12</v>
      </c>
      <c r="G921" s="60" t="n">
        <v>196</v>
      </c>
      <c r="H921" s="57" t="n">
        <v>0.264</v>
      </c>
      <c r="I921" s="57" t="n">
        <v>51.7491</v>
      </c>
      <c r="J921" s="13"/>
    </row>
    <row r="922" ht="22.5" customHeight="1">
      <c r="A922" s="12" t="n">
        <f>WEEKNUM(B922,2)</f>
        <v>41</v>
      </c>
      <c r="B922" s="55" t="n">
        <v>46304</v>
      </c>
      <c r="C922" s="38" t="n">
        <v>5623760</v>
      </c>
      <c r="D922" s="63" t="s">
        <v>86</v>
      </c>
      <c r="E922" s="58" t="s">
        <v>14</v>
      </c>
      <c r="F922" s="12" t="s">
        <v>15</v>
      </c>
      <c r="G922" s="60" t="n">
        <v>50</v>
      </c>
      <c r="H922" s="57" t="n">
        <v>0.15</v>
      </c>
      <c r="I922" s="57" t="n">
        <v>7.5</v>
      </c>
      <c r="J922" s="13"/>
    </row>
    <row r="923" ht="22.5" customHeight="1">
      <c r="A923" s="12" t="n">
        <f>WEEKNUM(B923,2)</f>
        <v>41</v>
      </c>
      <c r="B923" s="55" t="n">
        <v>46304</v>
      </c>
      <c r="C923" s="38" t="n">
        <v>91573327</v>
      </c>
      <c r="D923" s="63" t="s">
        <v>87</v>
      </c>
      <c r="E923" s="58" t="s">
        <v>14</v>
      </c>
      <c r="F923" s="12" t="s">
        <v>15</v>
      </c>
      <c r="G923" s="60" t="n">
        <v>0</v>
      </c>
      <c r="H923" s="57" t="n">
        <v>0</v>
      </c>
      <c r="I923" s="57" t="n">
        <v>0</v>
      </c>
      <c r="J923" s="13"/>
    </row>
    <row r="924" ht="22.5" customHeight="1">
      <c r="A924" s="12" t="n">
        <f>WEEKNUM(B924,2)</f>
        <v>41</v>
      </c>
      <c r="B924" s="55" t="n">
        <v>46304</v>
      </c>
      <c r="C924" s="38" t="n">
        <v>13085659</v>
      </c>
      <c r="D924" s="63" t="s">
        <v>88</v>
      </c>
      <c r="E924" s="58" t="s">
        <v>14</v>
      </c>
      <c r="F924" s="12" t="s">
        <v>15</v>
      </c>
      <c r="G924" s="60" t="n">
        <v>101</v>
      </c>
      <c r="H924" s="57" t="n">
        <v>0.198</v>
      </c>
      <c r="I924" s="57" t="n">
        <v>20</v>
      </c>
      <c r="J924" s="13"/>
    </row>
    <row r="925" ht="22.5" customHeight="1">
      <c r="A925" s="12" t="n">
        <f>WEEKNUM(B925,2)</f>
        <v>41</v>
      </c>
      <c r="B925" s="55" t="n">
        <v>46304</v>
      </c>
      <c r="C925" s="38" t="n">
        <v>12829886</v>
      </c>
      <c r="D925" s="63" t="s">
        <v>74</v>
      </c>
      <c r="E925" s="58" t="s">
        <v>75</v>
      </c>
      <c r="F925" s="12" t="s">
        <v>34</v>
      </c>
      <c r="G925" s="60" t="n">
        <v>0</v>
      </c>
      <c r="H925" s="57" t="n">
        <v>0</v>
      </c>
      <c r="I925" s="57" t="n">
        <v>0.32</v>
      </c>
      <c r="J925" s="13"/>
    </row>
    <row r="926" ht="22.5" customHeight="1">
      <c r="A926" s="12"/>
      <c r="B926" s="55"/>
      <c r="C926" s="38"/>
      <c r="D926" s="63"/>
      <c r="E926" s="58"/>
      <c r="F926" s="57"/>
      <c r="G926" s="12"/>
      <c r="H926" s="57"/>
      <c r="I926" s="57"/>
      <c r="J926" s="13"/>
    </row>
    <row r="927" ht="22.5" customHeight="1">
      <c r="A927" s="12" t="n">
        <f>WEEKNUM(B927,2)</f>
        <v>41</v>
      </c>
      <c r="B927" s="55" t="n">
        <v>46303</v>
      </c>
      <c r="C927" s="38" t="n">
        <v>10813123</v>
      </c>
      <c r="D927" s="63" t="s">
        <v>10</v>
      </c>
      <c r="E927" s="58" t="s">
        <v>11</v>
      </c>
      <c r="F927" s="57" t="s">
        <v>12</v>
      </c>
      <c r="G927" s="12" t="n">
        <v>22</v>
      </c>
      <c r="H927" s="57" t="n">
        <v>0.3134</v>
      </c>
      <c r="I927" s="57" t="n">
        <v>6.8956</v>
      </c>
      <c r="J927" s="13"/>
    </row>
    <row r="928" ht="22.5" customHeight="1">
      <c r="A928" s="12" t="n">
        <f>WEEKNUM(B928,2)</f>
        <v>41</v>
      </c>
      <c r="B928" s="55" t="n">
        <v>46303</v>
      </c>
      <c r="C928" s="38" t="n">
        <v>1745925</v>
      </c>
      <c r="D928" s="63" t="s">
        <v>13</v>
      </c>
      <c r="E928" s="58" t="s">
        <v>14</v>
      </c>
      <c r="F928" s="57" t="s">
        <v>15</v>
      </c>
      <c r="G928" s="56" t="n">
        <v>400</v>
      </c>
      <c r="H928" s="57" t="n">
        <v>0.15</v>
      </c>
      <c r="I928" s="57" t="n">
        <v>60</v>
      </c>
      <c r="J928" s="13"/>
    </row>
    <row r="929" ht="22.5" customHeight="1">
      <c r="A929" s="12" t="n">
        <f>WEEKNUM(B929,2)</f>
        <v>41</v>
      </c>
      <c r="B929" s="55" t="n">
        <v>46303</v>
      </c>
      <c r="C929" s="38" t="n">
        <v>6951600</v>
      </c>
      <c r="D929" s="63" t="s">
        <v>16</v>
      </c>
      <c r="E929" s="58" t="s">
        <v>17</v>
      </c>
      <c r="F929" s="62" t="s">
        <v>15</v>
      </c>
      <c r="G929" s="61" t="n">
        <v>75</v>
      </c>
      <c r="H929" s="62" t="n">
        <v>0.177</v>
      </c>
      <c r="I929" s="62" t="n">
        <v>13.294</v>
      </c>
      <c r="J929" s="13"/>
    </row>
    <row r="930" ht="22.5" customHeight="1">
      <c r="A930" s="12" t="n">
        <f>WEEKNUM(B930,2)</f>
        <v>41</v>
      </c>
      <c r="B930" s="55" t="n">
        <v>46303</v>
      </c>
      <c r="C930" s="38" t="n">
        <v>6951594</v>
      </c>
      <c r="D930" s="63" t="s">
        <v>16</v>
      </c>
      <c r="E930" s="58" t="s">
        <v>18</v>
      </c>
      <c r="F930" s="57" t="s">
        <v>15</v>
      </c>
      <c r="G930" s="56" t="n">
        <v>151</v>
      </c>
      <c r="H930" s="57" t="n">
        <v>0.701</v>
      </c>
      <c r="I930" s="57" t="n">
        <v>105.91</v>
      </c>
      <c r="J930" s="13"/>
    </row>
    <row r="931" ht="22.5" customHeight="1">
      <c r="A931" s="12" t="n">
        <f>WEEKNUM(B931,2)</f>
        <v>41</v>
      </c>
      <c r="B931" s="55" t="n">
        <v>46303</v>
      </c>
      <c r="C931" s="38" t="n">
        <v>2732727</v>
      </c>
      <c r="D931" s="63" t="s">
        <v>10</v>
      </c>
      <c r="E931" s="58" t="s">
        <v>19</v>
      </c>
      <c r="F931" s="57" t="s">
        <v>15</v>
      </c>
      <c r="G931" s="56" t="n">
        <v>462</v>
      </c>
      <c r="H931" s="57" t="n">
        <v>0.249</v>
      </c>
      <c r="I931" s="57" t="n">
        <v>114.95</v>
      </c>
      <c r="J931" s="13"/>
    </row>
    <row r="932" ht="22.5" customHeight="1">
      <c r="A932" s="12" t="n">
        <f>WEEKNUM(B932,2)</f>
        <v>41</v>
      </c>
      <c r="B932" s="55" t="n">
        <v>46303</v>
      </c>
      <c r="C932" s="38" t="n">
        <v>5619156</v>
      </c>
      <c r="D932" s="63" t="s">
        <v>10</v>
      </c>
      <c r="E932" s="58" t="s">
        <v>19</v>
      </c>
      <c r="F932" s="57" t="s">
        <v>12</v>
      </c>
      <c r="G932" s="56" t="n">
        <v>50</v>
      </c>
      <c r="H932" s="57" t="n">
        <v>0.3263</v>
      </c>
      <c r="I932" s="57" t="n">
        <v>16.3135</v>
      </c>
      <c r="J932" s="13"/>
    </row>
    <row r="933" ht="22.5" customHeight="1">
      <c r="A933" s="12" t="n">
        <f>WEEKNUM(B933,2)</f>
        <v>41</v>
      </c>
      <c r="B933" s="55" t="n">
        <v>46303</v>
      </c>
      <c r="C933" s="38" t="n">
        <v>6425889</v>
      </c>
      <c r="D933" s="63" t="s">
        <v>10</v>
      </c>
      <c r="E933" s="58" t="s">
        <v>20</v>
      </c>
      <c r="F933" s="57" t="s">
        <v>15</v>
      </c>
      <c r="G933" s="56" t="n">
        <v>184</v>
      </c>
      <c r="H933" s="57" t="n">
        <v>0.249</v>
      </c>
      <c r="I933" s="57" t="n">
        <v>45.825</v>
      </c>
      <c r="J933" s="13"/>
    </row>
    <row r="934" ht="22.5" customHeight="1">
      <c r="A934" s="12" t="n">
        <f>WEEKNUM(B934,2)</f>
        <v>41</v>
      </c>
      <c r="B934" s="55" t="n">
        <v>46303</v>
      </c>
      <c r="C934" s="38" t="n">
        <v>6439005</v>
      </c>
      <c r="D934" s="63" t="s">
        <v>10</v>
      </c>
      <c r="E934" s="58" t="s">
        <v>20</v>
      </c>
      <c r="F934" s="57" t="s">
        <v>21</v>
      </c>
      <c r="G934" s="56" t="n">
        <v>39</v>
      </c>
      <c r="H934" s="57" t="n">
        <v>0.3</v>
      </c>
      <c r="I934" s="57" t="n">
        <v>11.7</v>
      </c>
      <c r="J934" s="13"/>
    </row>
    <row r="935" ht="22.5" customHeight="1">
      <c r="A935" s="12" t="n">
        <f>WEEKNUM(B935,2)</f>
        <v>41</v>
      </c>
      <c r="B935" s="55" t="n">
        <v>46303</v>
      </c>
      <c r="C935" s="38" t="n">
        <v>7203110</v>
      </c>
      <c r="D935" s="63" t="s">
        <v>22</v>
      </c>
      <c r="E935" s="58" t="s">
        <v>23</v>
      </c>
      <c r="F935" s="57" t="s">
        <v>15</v>
      </c>
      <c r="G935" s="56" t="n">
        <v>4</v>
      </c>
      <c r="H935" s="57" t="n">
        <v>0.2</v>
      </c>
      <c r="I935" s="57" t="n">
        <v>0.8</v>
      </c>
      <c r="J935" s="13"/>
    </row>
    <row r="936" ht="22.5" customHeight="1">
      <c r="A936" s="12" t="n">
        <f>WEEKNUM(B936,2)</f>
        <v>41</v>
      </c>
      <c r="B936" s="55" t="n">
        <v>46303</v>
      </c>
      <c r="C936" s="38" t="n">
        <v>7202934</v>
      </c>
      <c r="D936" s="63" t="s">
        <v>22</v>
      </c>
      <c r="E936" s="58" t="s">
        <v>24</v>
      </c>
      <c r="F936" s="57" t="s">
        <v>15</v>
      </c>
      <c r="G936" s="56" t="n">
        <v>83</v>
      </c>
      <c r="H936" s="57" t="n">
        <v>0.35</v>
      </c>
      <c r="I936" s="57" t="n">
        <v>29.05</v>
      </c>
      <c r="J936" s="13"/>
    </row>
    <row r="937" ht="22.5" customHeight="1">
      <c r="A937" s="12" t="n">
        <f>WEEKNUM(B937,2)</f>
        <v>41</v>
      </c>
      <c r="B937" s="55" t="n">
        <v>46303</v>
      </c>
      <c r="C937" s="38" t="n">
        <v>5847496</v>
      </c>
      <c r="D937" s="63" t="s">
        <v>10</v>
      </c>
      <c r="E937" s="58" t="s">
        <v>25</v>
      </c>
      <c r="F937" s="57" t="s">
        <v>12</v>
      </c>
      <c r="G937" s="56" t="n">
        <v>6</v>
      </c>
      <c r="H937" s="57" t="n">
        <v>0.49</v>
      </c>
      <c r="I937" s="57" t="n">
        <v>2.941</v>
      </c>
      <c r="J937" s="13"/>
    </row>
    <row r="938" ht="22.5" customHeight="1">
      <c r="A938" s="12" t="n">
        <f>WEEKNUM(B938,2)</f>
        <v>41</v>
      </c>
      <c r="B938" s="55" t="n">
        <v>46303</v>
      </c>
      <c r="C938" s="38" t="n">
        <v>7572369</v>
      </c>
      <c r="D938" s="63" t="s">
        <v>10</v>
      </c>
      <c r="E938" s="58" t="s">
        <v>25</v>
      </c>
      <c r="F938" s="57" t="s">
        <v>15</v>
      </c>
      <c r="G938" s="56" t="n">
        <v>45</v>
      </c>
      <c r="H938" s="57" t="n">
        <v>0.306</v>
      </c>
      <c r="I938" s="57" t="n">
        <v>13.77</v>
      </c>
      <c r="J938" s="13"/>
    </row>
    <row r="939" ht="22.5" customHeight="1">
      <c r="A939" s="12" t="n">
        <f>WEEKNUM(B939,2)</f>
        <v>41</v>
      </c>
      <c r="B939" s="55" t="n">
        <v>46303</v>
      </c>
      <c r="C939" s="38" t="n">
        <v>8460883</v>
      </c>
      <c r="D939" s="63" t="s">
        <v>16</v>
      </c>
      <c r="E939" s="58" t="s">
        <v>11</v>
      </c>
      <c r="F939" s="57" t="s">
        <v>15</v>
      </c>
      <c r="G939" s="56" t="n">
        <v>690</v>
      </c>
      <c r="H939" s="57" t="n">
        <v>0.141</v>
      </c>
      <c r="I939" s="57" t="n">
        <v>96.992</v>
      </c>
      <c r="J939" s="13"/>
    </row>
    <row r="940" ht="22.5" customHeight="1">
      <c r="A940" s="12" t="n">
        <f>WEEKNUM(B940,2)</f>
        <v>41</v>
      </c>
      <c r="B940" s="55" t="n">
        <v>46303</v>
      </c>
      <c r="C940" s="38" t="n">
        <v>8531973</v>
      </c>
      <c r="D940" s="63" t="s">
        <v>16</v>
      </c>
      <c r="E940" s="58" t="s">
        <v>18</v>
      </c>
      <c r="F940" s="12" t="s">
        <v>26</v>
      </c>
      <c r="G940" s="56" t="n">
        <v>23</v>
      </c>
      <c r="H940" s="57" t="n">
        <v>0.46</v>
      </c>
      <c r="I940" s="57" t="n">
        <v>10.5</v>
      </c>
      <c r="J940" s="13"/>
    </row>
    <row r="941" ht="22.5" customHeight="1">
      <c r="A941" s="12" t="n">
        <f>WEEKNUM(B941,2)</f>
        <v>41</v>
      </c>
      <c r="B941" s="55" t="n">
        <v>46303</v>
      </c>
      <c r="C941" s="38" t="n">
        <v>8156506</v>
      </c>
      <c r="D941" s="63" t="s">
        <v>82</v>
      </c>
      <c r="E941" s="58" t="s">
        <v>14</v>
      </c>
      <c r="F941" s="57" t="s">
        <v>15</v>
      </c>
      <c r="G941" s="56" t="n">
        <v>1000</v>
      </c>
      <c r="H941" s="57" t="n">
        <v>0.138</v>
      </c>
      <c r="I941" s="57" t="n">
        <v>138.337</v>
      </c>
      <c r="J941" s="13"/>
    </row>
    <row r="942" ht="22.5" customHeight="1">
      <c r="A942" s="12" t="n">
        <f>WEEKNUM(B942,2)</f>
        <v>41</v>
      </c>
      <c r="B942" s="55" t="n">
        <v>46303</v>
      </c>
      <c r="C942" s="38" t="n">
        <v>8819666</v>
      </c>
      <c r="D942" s="63" t="s">
        <v>82</v>
      </c>
      <c r="E942" s="58" t="s">
        <v>14</v>
      </c>
      <c r="F942" s="57" t="s">
        <v>12</v>
      </c>
      <c r="G942" s="56" t="n">
        <v>195</v>
      </c>
      <c r="H942" s="57" t="n">
        <v>0.103</v>
      </c>
      <c r="I942" s="57" t="n">
        <v>20.0097</v>
      </c>
      <c r="J942" s="13"/>
    </row>
    <row r="943" ht="22.5" customHeight="1">
      <c r="A943" s="12" t="n">
        <f>WEEKNUM(B943,2)</f>
        <v>41</v>
      </c>
      <c r="B943" s="55" t="n">
        <v>46303</v>
      </c>
      <c r="C943" s="38" t="n">
        <v>7872826</v>
      </c>
      <c r="D943" s="63" t="s">
        <v>27</v>
      </c>
      <c r="E943" s="58" t="s">
        <v>14</v>
      </c>
      <c r="F943" s="57" t="s">
        <v>15</v>
      </c>
      <c r="G943" s="56" t="n">
        <v>100</v>
      </c>
      <c r="H943" s="57" t="n">
        <v>0.481</v>
      </c>
      <c r="I943" s="57" t="n">
        <v>48.12</v>
      </c>
      <c r="J943" s="13"/>
    </row>
    <row r="944" ht="22.5" customHeight="1">
      <c r="A944" s="12" t="n">
        <f>WEEKNUM(B944,2)</f>
        <v>41</v>
      </c>
      <c r="B944" s="55" t="n">
        <v>46303</v>
      </c>
      <c r="C944" s="38" t="n">
        <v>9311355</v>
      </c>
      <c r="D944" s="63" t="s">
        <v>28</v>
      </c>
      <c r="E944" s="58" t="s">
        <v>14</v>
      </c>
      <c r="F944" s="57" t="s">
        <v>15</v>
      </c>
      <c r="G944" s="56" t="n">
        <v>91</v>
      </c>
      <c r="H944" s="57" t="n">
        <v>0.25</v>
      </c>
      <c r="I944" s="57" t="n">
        <v>22.75</v>
      </c>
      <c r="J944" s="13"/>
    </row>
    <row r="945" ht="22.5" customHeight="1">
      <c r="A945" s="12" t="n">
        <f>WEEKNUM(B945,2)</f>
        <v>41</v>
      </c>
      <c r="B945" s="55" t="n">
        <v>46303</v>
      </c>
      <c r="C945" s="38" t="n">
        <v>12114239</v>
      </c>
      <c r="D945" s="63" t="s">
        <v>82</v>
      </c>
      <c r="E945" s="58" t="s">
        <v>14</v>
      </c>
      <c r="F945" s="12" t="s">
        <v>26</v>
      </c>
      <c r="G945" s="56" t="n">
        <v>47</v>
      </c>
      <c r="H945" s="57" t="n">
        <v>0.16</v>
      </c>
      <c r="I945" s="57" t="n">
        <v>7.38</v>
      </c>
      <c r="J945" s="65"/>
    </row>
    <row r="946" ht="22.5" customHeight="1">
      <c r="A946" s="12" t="n">
        <f>WEEKNUM(B946,2)</f>
        <v>41</v>
      </c>
      <c r="B946" s="55" t="n">
        <v>46303</v>
      </c>
      <c r="C946" s="38" t="n">
        <v>10501490</v>
      </c>
      <c r="D946" s="63" t="s">
        <v>13</v>
      </c>
      <c r="E946" s="58" t="s">
        <v>14</v>
      </c>
      <c r="F946" s="57" t="s">
        <v>15</v>
      </c>
      <c r="G946" s="56" t="n">
        <v>6</v>
      </c>
      <c r="H946" s="57" t="n">
        <v>0.13</v>
      </c>
      <c r="I946" s="57" t="n">
        <v>0.78</v>
      </c>
      <c r="J946" s="13"/>
    </row>
    <row r="947" ht="22.5" customHeight="1">
      <c r="A947" s="12" t="n">
        <f>WEEKNUM(B947,2)</f>
        <v>41</v>
      </c>
      <c r="B947" s="55" t="n">
        <v>46303</v>
      </c>
      <c r="C947" s="38" t="n">
        <v>10912510</v>
      </c>
      <c r="D947" s="63" t="s">
        <v>10</v>
      </c>
      <c r="E947" s="67" t="s">
        <v>11</v>
      </c>
      <c r="F947" s="57" t="s">
        <v>29</v>
      </c>
      <c r="G947" s="56" t="n">
        <v>105</v>
      </c>
      <c r="H947" s="57" t="n">
        <v>0.29</v>
      </c>
      <c r="I947" s="57" t="n">
        <v>30.91</v>
      </c>
      <c r="J947" s="65" t="n">
        <v>30.906</v>
      </c>
    </row>
    <row r="948" ht="22.5" customHeight="1">
      <c r="A948" s="12" t="n">
        <f>WEEKNUM(B948,2)</f>
        <v>41</v>
      </c>
      <c r="B948" s="55" t="n">
        <v>46303</v>
      </c>
      <c r="C948" s="38" t="n">
        <v>11080098</v>
      </c>
      <c r="D948" s="63" t="s">
        <v>22</v>
      </c>
      <c r="E948" s="58" t="s">
        <v>24</v>
      </c>
      <c r="F948" s="57" t="s">
        <v>15</v>
      </c>
      <c r="G948" s="56" t="n">
        <v>1</v>
      </c>
      <c r="H948" s="57" t="n">
        <v>0.6</v>
      </c>
      <c r="I948" s="57" t="n">
        <v>0.6</v>
      </c>
      <c r="J948" s="13"/>
    </row>
    <row r="949" ht="22.5" customHeight="1">
      <c r="A949" s="12" t="n">
        <f>WEEKNUM(B949,2)</f>
        <v>41</v>
      </c>
      <c r="B949" s="55" t="n">
        <v>46303</v>
      </c>
      <c r="C949" s="38" t="n">
        <v>11715627</v>
      </c>
      <c r="D949" s="63" t="s">
        <v>28</v>
      </c>
      <c r="E949" s="58" t="s">
        <v>14</v>
      </c>
      <c r="F949" s="57" t="s">
        <v>15</v>
      </c>
      <c r="G949" s="12" t="n">
        <v>0</v>
      </c>
      <c r="H949" s="57" t="n">
        <v>0</v>
      </c>
      <c r="I949" s="57" t="n">
        <v>0</v>
      </c>
      <c r="J949" s="13"/>
    </row>
    <row r="950" ht="22.5" customHeight="1">
      <c r="A950" s="12" t="n">
        <f>WEEKNUM(B950,2)</f>
        <v>41</v>
      </c>
      <c r="B950" s="55" t="n">
        <v>46303</v>
      </c>
      <c r="C950" s="38" t="n">
        <v>11715655</v>
      </c>
      <c r="D950" s="63" t="s">
        <v>16</v>
      </c>
      <c r="E950" s="58" t="s">
        <v>11</v>
      </c>
      <c r="F950" s="57" t="s">
        <v>15</v>
      </c>
      <c r="G950" s="12" t="n">
        <v>0</v>
      </c>
      <c r="H950" s="57" t="n">
        <v>0</v>
      </c>
      <c r="I950" s="57" t="n">
        <v>0</v>
      </c>
      <c r="J950" s="13"/>
    </row>
    <row r="951" ht="22.5" customHeight="1">
      <c r="A951" s="12" t="n">
        <f>WEEKNUM(B951,2)</f>
        <v>41</v>
      </c>
      <c r="B951" s="55" t="n">
        <v>46303</v>
      </c>
      <c r="C951" s="38" t="n">
        <v>11715811</v>
      </c>
      <c r="D951" s="63" t="s">
        <v>16</v>
      </c>
      <c r="E951" s="38" t="s">
        <v>17</v>
      </c>
      <c r="F951" s="12" t="s">
        <v>15</v>
      </c>
      <c r="G951" s="12" t="n">
        <v>0</v>
      </c>
      <c r="H951" s="57" t="n">
        <v>0</v>
      </c>
      <c r="I951" s="57" t="n">
        <v>0</v>
      </c>
      <c r="J951" s="13"/>
    </row>
    <row r="952" ht="22.5" customHeight="1">
      <c r="A952" s="12" t="n">
        <f>WEEKNUM(B952,2)</f>
        <v>41</v>
      </c>
      <c r="B952" s="55" t="n">
        <v>46303</v>
      </c>
      <c r="C952" s="38" t="n">
        <v>11729927</v>
      </c>
      <c r="D952" s="63" t="s">
        <v>10</v>
      </c>
      <c r="E952" s="38" t="s">
        <v>20</v>
      </c>
      <c r="F952" s="12" t="s">
        <v>15</v>
      </c>
      <c r="G952" s="12" t="n">
        <v>0</v>
      </c>
      <c r="H952" s="57" t="n">
        <v>0</v>
      </c>
      <c r="I952" s="57" t="n">
        <v>0</v>
      </c>
      <c r="J952" s="13"/>
    </row>
    <row r="953" ht="22.5" customHeight="1">
      <c r="A953" s="12" t="n">
        <f>WEEKNUM(B953,2)</f>
        <v>41</v>
      </c>
      <c r="B953" s="55" t="n">
        <v>46303</v>
      </c>
      <c r="C953" s="38" t="n">
        <v>11729820</v>
      </c>
      <c r="D953" s="63" t="s">
        <v>10</v>
      </c>
      <c r="E953" s="38" t="s">
        <v>25</v>
      </c>
      <c r="F953" s="12" t="s">
        <v>15</v>
      </c>
      <c r="G953" s="56" t="n">
        <v>1</v>
      </c>
      <c r="H953" s="57" t="n">
        <v>0.3</v>
      </c>
      <c r="I953" s="57" t="n">
        <v>0.3</v>
      </c>
      <c r="J953" s="13"/>
    </row>
    <row r="954" ht="22.5" customHeight="1">
      <c r="A954" s="12" t="n">
        <f>WEEKNUM(B954,2)</f>
        <v>41</v>
      </c>
      <c r="B954" s="55" t="n">
        <v>46303</v>
      </c>
      <c r="C954" s="38" t="n">
        <v>11729830</v>
      </c>
      <c r="D954" s="63" t="s">
        <v>10</v>
      </c>
      <c r="E954" s="38" t="s">
        <v>11</v>
      </c>
      <c r="F954" s="12" t="s">
        <v>12</v>
      </c>
      <c r="G954" s="12" t="n">
        <v>0</v>
      </c>
      <c r="H954" s="57" t="n">
        <v>0</v>
      </c>
      <c r="I954" s="57" t="n">
        <v>0.0003</v>
      </c>
      <c r="J954" s="13"/>
    </row>
    <row r="955" ht="22.5" customHeight="1">
      <c r="A955" s="12" t="n">
        <f>WEEKNUM(B955,2)</f>
        <v>41</v>
      </c>
      <c r="B955" s="55" t="n">
        <v>46303</v>
      </c>
      <c r="C955" s="38" t="n">
        <v>11892329</v>
      </c>
      <c r="D955" s="63" t="s">
        <v>10</v>
      </c>
      <c r="E955" s="38" t="s">
        <v>11</v>
      </c>
      <c r="F955" s="12" t="s">
        <v>15</v>
      </c>
      <c r="G955" s="56" t="n">
        <v>2000</v>
      </c>
      <c r="H955" s="57" t="n">
        <v>0.25</v>
      </c>
      <c r="I955" s="57" t="n">
        <v>500</v>
      </c>
      <c r="J955" s="13"/>
    </row>
    <row r="956" ht="22.5" customHeight="1">
      <c r="A956" s="12" t="n">
        <f>WEEKNUM(B956,2)</f>
        <v>41</v>
      </c>
      <c r="B956" s="55" t="n">
        <v>46303</v>
      </c>
      <c r="C956" s="38" t="n">
        <v>91560708</v>
      </c>
      <c r="D956" s="63" t="s">
        <v>30</v>
      </c>
      <c r="E956" s="58" t="s">
        <v>31</v>
      </c>
      <c r="F956" s="57" t="s">
        <v>15</v>
      </c>
      <c r="G956" s="56" t="n">
        <v>108</v>
      </c>
      <c r="H956" s="57" t="n">
        <v>0.101</v>
      </c>
      <c r="I956" s="57" t="n">
        <v>10.925</v>
      </c>
      <c r="J956" s="13"/>
    </row>
    <row r="957" ht="22.5" customHeight="1">
      <c r="A957" s="12" t="n">
        <f>WEEKNUM(B957,2)</f>
        <v>41</v>
      </c>
      <c r="B957" s="55" t="n">
        <v>46303</v>
      </c>
      <c r="C957" s="38" t="n">
        <v>91560709</v>
      </c>
      <c r="D957" s="63" t="s">
        <v>30</v>
      </c>
      <c r="E957" s="58" t="s">
        <v>32</v>
      </c>
      <c r="F957" s="57" t="s">
        <v>15</v>
      </c>
      <c r="G957" s="56" t="n">
        <v>500</v>
      </c>
      <c r="H957" s="57" t="n">
        <v>0.06</v>
      </c>
      <c r="I957" s="57" t="n">
        <v>30</v>
      </c>
      <c r="J957" s="13"/>
    </row>
    <row r="958" ht="22.5" customHeight="1">
      <c r="A958" s="12" t="n">
        <f>WEEKNUM(B958,2)</f>
        <v>41</v>
      </c>
      <c r="B958" s="55" t="n">
        <v>46303</v>
      </c>
      <c r="C958" s="38" t="n">
        <v>12064281</v>
      </c>
      <c r="D958" s="63" t="s">
        <v>16</v>
      </c>
      <c r="E958" s="58" t="s">
        <v>18</v>
      </c>
      <c r="F958" s="57" t="s">
        <v>15</v>
      </c>
      <c r="G958" s="12" t="n">
        <v>0</v>
      </c>
      <c r="H958" s="57" t="n">
        <v>0</v>
      </c>
      <c r="I958" s="57" t="n">
        <v>0</v>
      </c>
      <c r="J958" s="13"/>
    </row>
    <row r="959" ht="22.5" customHeight="1">
      <c r="A959" s="12" t="n">
        <f>WEEKNUM(B959,2)</f>
        <v>41</v>
      </c>
      <c r="B959" s="55" t="n">
        <v>46303</v>
      </c>
      <c r="C959" s="38" t="n">
        <v>11987622</v>
      </c>
      <c r="D959" s="63" t="s">
        <v>10</v>
      </c>
      <c r="E959" s="58" t="s">
        <v>11</v>
      </c>
      <c r="F959" s="57" t="s">
        <v>29</v>
      </c>
      <c r="G959" s="12" t="n">
        <v>0</v>
      </c>
      <c r="H959" s="57" t="n">
        <v>0</v>
      </c>
      <c r="I959" s="57" t="n">
        <v>0.71</v>
      </c>
      <c r="J959" s="65" t="n">
        <v>0.714</v>
      </c>
    </row>
    <row r="960" ht="22.5" customHeight="1">
      <c r="A960" s="12" t="n">
        <f>WEEKNUM(B960,2)</f>
        <v>41</v>
      </c>
      <c r="B960" s="55" t="n">
        <v>46303</v>
      </c>
      <c r="C960" s="38" t="n">
        <v>91567811</v>
      </c>
      <c r="D960" s="63" t="s">
        <v>33</v>
      </c>
      <c r="E960" s="58" t="s">
        <v>14</v>
      </c>
      <c r="F960" s="57" t="s">
        <v>15</v>
      </c>
      <c r="G960" s="56" t="n">
        <v>11</v>
      </c>
      <c r="H960" s="57" t="n">
        <v>1</v>
      </c>
      <c r="I960" s="57" t="n">
        <v>11</v>
      </c>
      <c r="J960" s="65"/>
    </row>
    <row r="961" ht="22.5" customHeight="1">
      <c r="A961" s="12" t="n">
        <f>WEEKNUM(B961,2)</f>
        <v>41</v>
      </c>
      <c r="B961" s="55" t="n">
        <v>46303</v>
      </c>
      <c r="C961" s="38" t="n">
        <v>91548044</v>
      </c>
      <c r="D961" s="63" t="s">
        <v>33</v>
      </c>
      <c r="E961" s="58" t="s">
        <v>14</v>
      </c>
      <c r="F961" s="12" t="s">
        <v>12</v>
      </c>
      <c r="G961" s="56" t="n">
        <v>27</v>
      </c>
      <c r="H961" s="57" t="n">
        <v>1.861</v>
      </c>
      <c r="I961" s="57" t="n">
        <v>50.2337</v>
      </c>
      <c r="J961" s="65"/>
    </row>
    <row r="962" ht="22.5" customHeight="1">
      <c r="A962" s="12" t="n">
        <f>WEEKNUM(B962,2)</f>
        <v>41</v>
      </c>
      <c r="B962" s="55" t="n">
        <v>46303</v>
      </c>
      <c r="C962" s="38" t="n">
        <v>12801942</v>
      </c>
      <c r="D962" s="63" t="s">
        <v>10</v>
      </c>
      <c r="E962" s="58" t="s">
        <v>11</v>
      </c>
      <c r="F962" s="12" t="s">
        <v>34</v>
      </c>
      <c r="G962" s="56" t="n">
        <v>0</v>
      </c>
      <c r="H962" s="57" t="n">
        <v>0</v>
      </c>
      <c r="I962" s="57" t="n">
        <v>0</v>
      </c>
      <c r="J962" s="65"/>
    </row>
    <row r="963" ht="22.5" customHeight="1">
      <c r="A963" s="12" t="n">
        <f>WEEKNUM(B963,2)</f>
        <v>41</v>
      </c>
      <c r="B963" s="55" t="n">
        <v>46303</v>
      </c>
      <c r="C963" s="38" t="n">
        <v>6061077</v>
      </c>
      <c r="D963" s="63" t="s">
        <v>36</v>
      </c>
      <c r="E963" s="58" t="s">
        <v>14</v>
      </c>
      <c r="F963" s="57" t="s">
        <v>15</v>
      </c>
      <c r="G963" s="56" t="n">
        <v>2</v>
      </c>
      <c r="H963" s="57" t="n">
        <v>0.777</v>
      </c>
      <c r="I963" s="57" t="n">
        <v>1.554</v>
      </c>
      <c r="J963" s="13"/>
    </row>
    <row r="964" ht="22.5" customHeight="1">
      <c r="A964" s="12" t="n">
        <f>WEEKNUM(B964,2)</f>
        <v>41</v>
      </c>
      <c r="B964" s="55" t="n">
        <v>46303</v>
      </c>
      <c r="C964" s="38" t="n">
        <v>6607117</v>
      </c>
      <c r="D964" s="64" t="s">
        <v>36</v>
      </c>
      <c r="E964" s="38" t="s">
        <v>14</v>
      </c>
      <c r="F964" s="12" t="s">
        <v>15</v>
      </c>
      <c r="G964" s="56" t="n">
        <v>119</v>
      </c>
      <c r="H964" s="57" t="n">
        <v>0.72</v>
      </c>
      <c r="I964" s="57" t="n">
        <v>85.636</v>
      </c>
      <c r="J964" s="13"/>
    </row>
    <row r="965" ht="22.5" customHeight="1">
      <c r="A965" s="12" t="n">
        <f>WEEKNUM(B965,2)</f>
        <v>41</v>
      </c>
      <c r="B965" s="55" t="n">
        <v>46303</v>
      </c>
      <c r="C965" s="38" t="n">
        <v>5497580</v>
      </c>
      <c r="D965" s="64" t="s">
        <v>30</v>
      </c>
      <c r="E965" s="38" t="s">
        <v>17</v>
      </c>
      <c r="F965" s="45" t="s">
        <v>15</v>
      </c>
      <c r="G965" s="61" t="n">
        <v>1622</v>
      </c>
      <c r="H965" s="62" t="n">
        <v>0.253</v>
      </c>
      <c r="I965" s="62" t="n">
        <v>410.469</v>
      </c>
      <c r="J965" s="13"/>
    </row>
    <row r="966" ht="22.5" customHeight="1">
      <c r="A966" s="12" t="n">
        <f>WEEKNUM(B966,2)</f>
        <v>41</v>
      </c>
      <c r="B966" s="55" t="n">
        <v>46303</v>
      </c>
      <c r="C966" s="38" t="n">
        <v>91407542</v>
      </c>
      <c r="D966" s="64" t="s">
        <v>30</v>
      </c>
      <c r="E966" s="38" t="s">
        <v>37</v>
      </c>
      <c r="F966" s="12" t="s">
        <v>15</v>
      </c>
      <c r="G966" s="56" t="n">
        <v>28</v>
      </c>
      <c r="H966" s="57" t="n">
        <v>0.023</v>
      </c>
      <c r="I966" s="57" t="n">
        <v>0.65</v>
      </c>
      <c r="J966" s="46"/>
    </row>
    <row r="967" ht="22.5" customHeight="1">
      <c r="A967" s="12" t="n">
        <f>WEEKNUM(B967,2)</f>
        <v>41</v>
      </c>
      <c r="B967" s="55" t="n">
        <v>46303</v>
      </c>
      <c r="C967" s="38" t="n">
        <v>8998645</v>
      </c>
      <c r="D967" s="64" t="s">
        <v>30</v>
      </c>
      <c r="E967" s="38" t="s">
        <v>17</v>
      </c>
      <c r="F967" s="12" t="s">
        <v>15</v>
      </c>
      <c r="G967" s="56" t="n">
        <v>190</v>
      </c>
      <c r="H967" s="57" t="n">
        <v>0.829</v>
      </c>
      <c r="I967" s="57" t="n">
        <v>157.514</v>
      </c>
      <c r="J967" s="13"/>
    </row>
    <row r="968" ht="22.5" customHeight="1">
      <c r="A968" s="12" t="n">
        <f>WEEKNUM(B968,2)</f>
        <v>41</v>
      </c>
      <c r="B968" s="55" t="n">
        <v>46303</v>
      </c>
      <c r="C968" s="38" t="n">
        <v>4383473</v>
      </c>
      <c r="D968" s="64" t="s">
        <v>36</v>
      </c>
      <c r="E968" s="38" t="s">
        <v>14</v>
      </c>
      <c r="F968" s="57" t="s">
        <v>15</v>
      </c>
      <c r="G968" s="56" t="n">
        <v>150</v>
      </c>
      <c r="H968" s="57" t="n">
        <v>0.198</v>
      </c>
      <c r="I968" s="57" t="n">
        <v>29.7</v>
      </c>
      <c r="J968" s="13"/>
    </row>
    <row r="969" ht="22.5" customHeight="1">
      <c r="A969" s="12" t="n">
        <f>WEEKNUM(B969,2)</f>
        <v>41</v>
      </c>
      <c r="B969" s="55" t="n">
        <v>46303</v>
      </c>
      <c r="C969" s="38" t="n">
        <v>8094753</v>
      </c>
      <c r="D969" s="64" t="s">
        <v>36</v>
      </c>
      <c r="E969" s="38" t="s">
        <v>14</v>
      </c>
      <c r="F969" s="12" t="s">
        <v>26</v>
      </c>
      <c r="G969" s="56" t="n">
        <v>339</v>
      </c>
      <c r="H969" s="57" t="n">
        <v>0.28</v>
      </c>
      <c r="I969" s="57" t="n">
        <v>94.84</v>
      </c>
      <c r="J969" s="13"/>
    </row>
    <row r="970" ht="22.5" customHeight="1">
      <c r="A970" s="12" t="n">
        <f>WEEKNUM(B970,2)</f>
        <v>41</v>
      </c>
      <c r="B970" s="55" t="n">
        <v>46303</v>
      </c>
      <c r="C970" s="38" t="n">
        <v>2783561</v>
      </c>
      <c r="D970" s="64" t="s">
        <v>38</v>
      </c>
      <c r="E970" s="38" t="s">
        <v>14</v>
      </c>
      <c r="F970" s="57" t="s">
        <v>15</v>
      </c>
      <c r="G970" s="56" t="n">
        <v>371</v>
      </c>
      <c r="H970" s="57" t="n">
        <v>0.104</v>
      </c>
      <c r="I970" s="57" t="n">
        <v>38.72</v>
      </c>
      <c r="J970" s="13"/>
    </row>
    <row r="971" ht="22.5" customHeight="1">
      <c r="A971" s="12" t="n">
        <f>WEEKNUM(B971,2)</f>
        <v>41</v>
      </c>
      <c r="B971" s="55" t="n">
        <v>46303</v>
      </c>
      <c r="C971" s="38" t="n">
        <v>10599157</v>
      </c>
      <c r="D971" s="64" t="s">
        <v>39</v>
      </c>
      <c r="E971" s="38" t="s">
        <v>14</v>
      </c>
      <c r="F971" s="57" t="s">
        <v>15</v>
      </c>
      <c r="G971" s="56" t="n">
        <v>101</v>
      </c>
      <c r="H971" s="57" t="n">
        <v>0.308</v>
      </c>
      <c r="I971" s="57" t="n">
        <v>31.1</v>
      </c>
      <c r="J971" s="13"/>
    </row>
    <row r="972" ht="22.5" customHeight="1">
      <c r="A972" s="12" t="n">
        <f>WEEKNUM(B972,2)</f>
        <v>41</v>
      </c>
      <c r="B972" s="55" t="n">
        <v>46303</v>
      </c>
      <c r="C972" s="38" t="n">
        <v>10599681</v>
      </c>
      <c r="D972" s="64" t="s">
        <v>79</v>
      </c>
      <c r="E972" s="38" t="s">
        <v>14</v>
      </c>
      <c r="F972" s="57" t="s">
        <v>15</v>
      </c>
      <c r="G972" s="56" t="n">
        <v>400</v>
      </c>
      <c r="H972" s="57" t="n">
        <v>0.13</v>
      </c>
      <c r="I972" s="57" t="n">
        <v>52</v>
      </c>
      <c r="J972" s="13"/>
    </row>
    <row r="973" ht="22.5" customHeight="1">
      <c r="A973" s="12" t="n">
        <f>WEEKNUM(B973,2)</f>
        <v>41</v>
      </c>
      <c r="B973" s="55" t="n">
        <v>46303</v>
      </c>
      <c r="C973" s="38" t="n">
        <v>6060965</v>
      </c>
      <c r="D973" s="64" t="s">
        <v>36</v>
      </c>
      <c r="E973" s="38" t="s">
        <v>14</v>
      </c>
      <c r="F973" s="57" t="s">
        <v>15</v>
      </c>
      <c r="G973" s="56" t="n">
        <v>100</v>
      </c>
      <c r="H973" s="57" t="n">
        <v>0.3</v>
      </c>
      <c r="I973" s="57" t="n">
        <v>30</v>
      </c>
      <c r="J973" s="13"/>
    </row>
    <row r="974" ht="22.5" customHeight="1">
      <c r="A974" s="12" t="n">
        <f>WEEKNUM(B974,2)</f>
        <v>41</v>
      </c>
      <c r="B974" s="55" t="n">
        <v>46303</v>
      </c>
      <c r="C974" s="38" t="n">
        <v>10842514</v>
      </c>
      <c r="D974" s="64" t="s">
        <v>42</v>
      </c>
      <c r="E974" s="38" t="s">
        <v>14</v>
      </c>
      <c r="F974" s="12" t="s">
        <v>26</v>
      </c>
      <c r="G974" s="56" t="n">
        <v>15</v>
      </c>
      <c r="H974" s="57" t="n">
        <v>0.35</v>
      </c>
      <c r="I974" s="57" t="n">
        <v>5.29</v>
      </c>
      <c r="J974" s="13"/>
    </row>
    <row r="975" ht="22.5" customHeight="1">
      <c r="A975" s="12" t="n">
        <f>WEEKNUM(B975,2)</f>
        <v>41</v>
      </c>
      <c r="B975" s="55" t="n">
        <v>46303</v>
      </c>
      <c r="C975" s="38" t="n">
        <v>10815258</v>
      </c>
      <c r="D975" s="64" t="s">
        <v>42</v>
      </c>
      <c r="E975" s="38" t="s">
        <v>14</v>
      </c>
      <c r="F975" s="57" t="s">
        <v>15</v>
      </c>
      <c r="G975" s="56" t="n">
        <v>28</v>
      </c>
      <c r="H975" s="57" t="n">
        <v>0.15</v>
      </c>
      <c r="I975" s="57" t="n">
        <v>4.2</v>
      </c>
      <c r="J975" s="13"/>
    </row>
    <row r="976" ht="22.5" customHeight="1">
      <c r="A976" s="12" t="n">
        <f>WEEKNUM(B976,2)</f>
        <v>41</v>
      </c>
      <c r="B976" s="55" t="n">
        <v>46303</v>
      </c>
      <c r="C976" s="38" t="n">
        <v>91535229</v>
      </c>
      <c r="D976" s="64" t="s">
        <v>30</v>
      </c>
      <c r="E976" s="38" t="s">
        <v>37</v>
      </c>
      <c r="F976" s="57" t="s">
        <v>15</v>
      </c>
      <c r="G976" s="56" t="n">
        <v>2</v>
      </c>
      <c r="H976" s="57" t="n">
        <v>0.04</v>
      </c>
      <c r="I976" s="57" t="n">
        <v>0.08</v>
      </c>
      <c r="J976" s="13"/>
    </row>
    <row r="977" ht="22.5" customHeight="1">
      <c r="A977" s="12" t="n">
        <f>WEEKNUM(B977,2)</f>
        <v>41</v>
      </c>
      <c r="B977" s="55" t="n">
        <v>46303</v>
      </c>
      <c r="C977" s="38" t="n">
        <v>91535331</v>
      </c>
      <c r="D977" s="64" t="s">
        <v>30</v>
      </c>
      <c r="E977" s="38" t="s">
        <v>40</v>
      </c>
      <c r="F977" s="57" t="s">
        <v>15</v>
      </c>
      <c r="G977" s="56" t="n">
        <v>1</v>
      </c>
      <c r="H977" s="57" t="n">
        <v>0.04</v>
      </c>
      <c r="I977" s="57" t="n">
        <v>0.04</v>
      </c>
      <c r="J977" s="13"/>
    </row>
    <row r="978" ht="22.5" customHeight="1">
      <c r="A978" s="12" t="n">
        <f>WEEKNUM(B978,2)</f>
        <v>41</v>
      </c>
      <c r="B978" s="55" t="n">
        <v>46303</v>
      </c>
      <c r="C978" s="38" t="n">
        <v>11324493</v>
      </c>
      <c r="D978" s="64" t="s">
        <v>30</v>
      </c>
      <c r="E978" s="38" t="s">
        <v>17</v>
      </c>
      <c r="F978" s="12" t="s">
        <v>15</v>
      </c>
      <c r="G978" s="56" t="n">
        <v>5</v>
      </c>
      <c r="H978" s="57" t="n">
        <v>0.52</v>
      </c>
      <c r="I978" s="57" t="n">
        <v>2.6</v>
      </c>
      <c r="J978" s="13"/>
    </row>
    <row r="979" ht="22.5" customHeight="1">
      <c r="A979" s="12" t="n">
        <f>WEEKNUM(B979,2)</f>
        <v>41</v>
      </c>
      <c r="B979" s="55" t="n">
        <v>46303</v>
      </c>
      <c r="C979" s="38" t="n">
        <v>10298628</v>
      </c>
      <c r="D979" s="64" t="s">
        <v>83</v>
      </c>
      <c r="E979" s="38" t="s">
        <v>14</v>
      </c>
      <c r="F979" s="12" t="s">
        <v>26</v>
      </c>
      <c r="G979" s="56" t="n">
        <v>65</v>
      </c>
      <c r="H979" s="57" t="n">
        <v>0.19</v>
      </c>
      <c r="I979" s="57" t="n">
        <v>12.18</v>
      </c>
      <c r="J979" s="13"/>
    </row>
    <row r="980" ht="22.5" customHeight="1">
      <c r="A980" s="12" t="n">
        <f>WEEKNUM(B980,2)</f>
        <v>41</v>
      </c>
      <c r="B980" s="55" t="n">
        <v>46303</v>
      </c>
      <c r="C980" s="38" t="n">
        <v>11655595</v>
      </c>
      <c r="D980" s="64" t="s">
        <v>41</v>
      </c>
      <c r="E980" s="38" t="s">
        <v>14</v>
      </c>
      <c r="F980" s="12" t="s">
        <v>26</v>
      </c>
      <c r="G980" s="56" t="n">
        <v>1</v>
      </c>
      <c r="H980" s="57" t="n">
        <v>3.01</v>
      </c>
      <c r="I980" s="57" t="n">
        <v>3.01</v>
      </c>
      <c r="J980" s="13"/>
    </row>
    <row r="981" ht="22.5" customHeight="1">
      <c r="A981" s="12" t="n">
        <f>WEEKNUM(B981,2)</f>
        <v>41</v>
      </c>
      <c r="B981" s="55" t="n">
        <v>46303</v>
      </c>
      <c r="C981" s="38" t="n">
        <v>11655596</v>
      </c>
      <c r="D981" s="64" t="s">
        <v>41</v>
      </c>
      <c r="E981" s="38" t="s">
        <v>14</v>
      </c>
      <c r="F981" s="12" t="s">
        <v>12</v>
      </c>
      <c r="G981" s="56" t="n">
        <v>0</v>
      </c>
      <c r="H981" s="57" t="n">
        <v>0</v>
      </c>
      <c r="I981" s="57" t="n">
        <v>0.0001</v>
      </c>
      <c r="J981" s="13"/>
    </row>
    <row r="982" ht="22.5" customHeight="1">
      <c r="A982" s="12" t="n">
        <f>WEEKNUM(B982,2)</f>
        <v>41</v>
      </c>
      <c r="B982" s="55" t="n">
        <v>46303</v>
      </c>
      <c r="C982" s="38" t="n">
        <v>11690183</v>
      </c>
      <c r="D982" s="64" t="s">
        <v>38</v>
      </c>
      <c r="E982" s="38" t="s">
        <v>14</v>
      </c>
      <c r="F982" s="12" t="s">
        <v>15</v>
      </c>
      <c r="G982" s="56" t="n">
        <v>50</v>
      </c>
      <c r="H982" s="57" t="n">
        <v>0.203</v>
      </c>
      <c r="I982" s="57" t="n">
        <v>10.15</v>
      </c>
      <c r="J982" s="13"/>
    </row>
    <row r="983" ht="22.5" customHeight="1">
      <c r="A983" s="12" t="n">
        <f>WEEKNUM(B983,2)</f>
        <v>41</v>
      </c>
      <c r="B983" s="55" t="n">
        <v>46303</v>
      </c>
      <c r="C983" s="38" t="n">
        <v>11763482</v>
      </c>
      <c r="D983" s="64" t="s">
        <v>41</v>
      </c>
      <c r="E983" s="66" t="s">
        <v>14</v>
      </c>
      <c r="F983" s="12" t="s">
        <v>12</v>
      </c>
      <c r="G983" s="56" t="n">
        <v>0</v>
      </c>
      <c r="H983" s="57" t="n">
        <v>0</v>
      </c>
      <c r="I983" s="57" t="n">
        <v>0.2244</v>
      </c>
      <c r="J983" s="13"/>
    </row>
    <row r="984" ht="22.5" customHeight="1">
      <c r="A984" s="12" t="n">
        <f>WEEKNUM(B984,2)</f>
        <v>41</v>
      </c>
      <c r="B984" s="55" t="n">
        <v>46303</v>
      </c>
      <c r="C984" s="38" t="n">
        <v>91565942</v>
      </c>
      <c r="D984" s="64" t="s">
        <v>30</v>
      </c>
      <c r="E984" s="38" t="s">
        <v>37</v>
      </c>
      <c r="F984" s="57" t="s">
        <v>15</v>
      </c>
      <c r="G984" s="56" t="n">
        <v>78</v>
      </c>
      <c r="H984" s="57" t="n">
        <v>0.03</v>
      </c>
      <c r="I984" s="57" t="n">
        <v>2.376</v>
      </c>
      <c r="J984" s="13"/>
    </row>
    <row r="985" ht="22.5" customHeight="1">
      <c r="A985" s="12" t="n">
        <f>WEEKNUM(B985,2)</f>
        <v>41</v>
      </c>
      <c r="B985" s="55" t="n">
        <v>46303</v>
      </c>
      <c r="C985" s="38" t="n">
        <v>91565947</v>
      </c>
      <c r="D985" s="64" t="s">
        <v>30</v>
      </c>
      <c r="E985" s="38" t="s">
        <v>40</v>
      </c>
      <c r="F985" s="57" t="s">
        <v>15</v>
      </c>
      <c r="G985" s="56" t="n">
        <v>994</v>
      </c>
      <c r="H985" s="57" t="n">
        <v>0.02</v>
      </c>
      <c r="I985" s="57" t="n">
        <v>19.88</v>
      </c>
      <c r="J985" s="13"/>
    </row>
    <row r="986" ht="22.5" customHeight="1">
      <c r="A986" s="12" t="n">
        <f>WEEKNUM(B986,2)</f>
        <v>41</v>
      </c>
      <c r="B986" s="55" t="n">
        <v>46303</v>
      </c>
      <c r="C986" s="38" t="n">
        <v>12807775</v>
      </c>
      <c r="D986" s="64" t="s">
        <v>38</v>
      </c>
      <c r="E986" s="38" t="s">
        <v>14</v>
      </c>
      <c r="F986" s="12" t="s">
        <v>34</v>
      </c>
      <c r="G986" s="56" t="n">
        <v>0</v>
      </c>
      <c r="H986" s="57" t="n">
        <v>0</v>
      </c>
      <c r="I986" s="57" t="n">
        <v>0.01</v>
      </c>
      <c r="J986" s="13"/>
    </row>
    <row r="987" ht="22.5" customHeight="1">
      <c r="A987" s="12" t="n">
        <f>WEEKNUM(B987,2)</f>
        <v>41</v>
      </c>
      <c r="B987" s="55" t="n">
        <v>46303</v>
      </c>
      <c r="C987" s="38" t="n">
        <v>12808718</v>
      </c>
      <c r="D987" s="64" t="s">
        <v>36</v>
      </c>
      <c r="E987" s="38" t="s">
        <v>14</v>
      </c>
      <c r="F987" s="12" t="s">
        <v>34</v>
      </c>
      <c r="G987" s="56" t="n">
        <v>0</v>
      </c>
      <c r="H987" s="57" t="n">
        <v>0</v>
      </c>
      <c r="I987" s="57" t="n">
        <v>0.21</v>
      </c>
      <c r="J987" s="13"/>
    </row>
    <row r="988" ht="22.5" customHeight="1">
      <c r="A988" s="12" t="n">
        <f>WEEKNUM(B988,2)</f>
        <v>41</v>
      </c>
      <c r="B988" s="55" t="n">
        <v>46303</v>
      </c>
      <c r="C988" s="38" t="n">
        <v>5464039</v>
      </c>
      <c r="D988" s="64" t="s">
        <v>30</v>
      </c>
      <c r="E988" s="38" t="s">
        <v>43</v>
      </c>
      <c r="F988" s="12" t="s">
        <v>15</v>
      </c>
      <c r="G988" s="56" t="n">
        <v>1003</v>
      </c>
      <c r="H988" s="57" t="n">
        <v>0.295</v>
      </c>
      <c r="I988" s="57" t="n">
        <v>296.315</v>
      </c>
      <c r="J988" s="13"/>
    </row>
    <row r="989" ht="22.5" customHeight="1">
      <c r="A989" s="12" t="n">
        <f>WEEKNUM(B989,2)</f>
        <v>41</v>
      </c>
      <c r="B989" s="55" t="n">
        <v>46303</v>
      </c>
      <c r="C989" s="38" t="n">
        <v>8057746</v>
      </c>
      <c r="D989" s="64" t="s">
        <v>30</v>
      </c>
      <c r="E989" s="38" t="s">
        <v>43</v>
      </c>
      <c r="F989" s="45" t="s">
        <v>15</v>
      </c>
      <c r="G989" s="61" t="n">
        <v>0</v>
      </c>
      <c r="H989" s="62" t="n">
        <v>0</v>
      </c>
      <c r="I989" s="62" t="n">
        <v>0</v>
      </c>
      <c r="J989" s="46"/>
    </row>
    <row r="990" ht="22.5" customHeight="1">
      <c r="A990" s="12" t="n">
        <f>WEEKNUM(B990,2)</f>
        <v>41</v>
      </c>
      <c r="B990" s="55" t="n">
        <v>46303</v>
      </c>
      <c r="C990" s="38" t="n">
        <v>91399821</v>
      </c>
      <c r="D990" s="63" t="s">
        <v>79</v>
      </c>
      <c r="E990" s="38" t="s">
        <v>14</v>
      </c>
      <c r="F990" s="12" t="s">
        <v>26</v>
      </c>
      <c r="G990" s="56" t="n">
        <v>454</v>
      </c>
      <c r="H990" s="57" t="n">
        <v>0.08</v>
      </c>
      <c r="I990" s="57" t="n">
        <v>35.05</v>
      </c>
      <c r="J990" s="13"/>
    </row>
    <row r="991" ht="22.5" customHeight="1">
      <c r="A991" s="12" t="n">
        <f>WEEKNUM(B991,2)</f>
        <v>41</v>
      </c>
      <c r="B991" s="55" t="n">
        <v>46303</v>
      </c>
      <c r="C991" s="38" t="n">
        <v>8670368</v>
      </c>
      <c r="D991" s="63" t="s">
        <v>16</v>
      </c>
      <c r="E991" s="38" t="s">
        <v>11</v>
      </c>
      <c r="F991" s="12" t="s">
        <v>29</v>
      </c>
      <c r="G991" s="56" t="n">
        <v>18</v>
      </c>
      <c r="H991" s="57" t="n">
        <v>0.22</v>
      </c>
      <c r="I991" s="57" t="n">
        <v>4.04</v>
      </c>
      <c r="J991" s="65" t="n">
        <v>0</v>
      </c>
    </row>
    <row r="992" ht="22.5" customHeight="1">
      <c r="A992" s="12" t="n">
        <f>WEEKNUM(B992,2)</f>
        <v>41</v>
      </c>
      <c r="B992" s="55" t="n">
        <v>46303</v>
      </c>
      <c r="C992" s="38" t="n">
        <v>10514860</v>
      </c>
      <c r="D992" s="64" t="s">
        <v>41</v>
      </c>
      <c r="E992" s="38" t="s">
        <v>14</v>
      </c>
      <c r="F992" s="12" t="s">
        <v>15</v>
      </c>
      <c r="G992" s="56" t="n">
        <v>47</v>
      </c>
      <c r="H992" s="57" t="n">
        <v>0.736</v>
      </c>
      <c r="I992" s="57" t="n">
        <v>34.61</v>
      </c>
      <c r="J992" s="13"/>
    </row>
    <row r="993" ht="22.5" customHeight="1">
      <c r="A993" s="12" t="n">
        <f>WEEKNUM(B993,2)</f>
        <v>41</v>
      </c>
      <c r="B993" s="55" t="n">
        <v>46303</v>
      </c>
      <c r="C993" s="38" t="n">
        <v>91532857</v>
      </c>
      <c r="D993" s="64" t="s">
        <v>44</v>
      </c>
      <c r="E993" s="38" t="s">
        <v>14</v>
      </c>
      <c r="F993" s="12" t="s">
        <v>12</v>
      </c>
      <c r="G993" s="56" t="n">
        <v>15</v>
      </c>
      <c r="H993" s="57" t="n">
        <v>0.218</v>
      </c>
      <c r="I993" s="57" t="n">
        <v>3.269</v>
      </c>
      <c r="J993" s="13"/>
    </row>
    <row r="994" ht="22.5" customHeight="1">
      <c r="A994" s="12" t="n">
        <f>WEEKNUM(B994,2)</f>
        <v>41</v>
      </c>
      <c r="B994" s="55" t="n">
        <v>46303</v>
      </c>
      <c r="C994" s="38" t="n">
        <v>91545519</v>
      </c>
      <c r="D994" s="64" t="s">
        <v>45</v>
      </c>
      <c r="E994" s="38" t="s">
        <v>43</v>
      </c>
      <c r="F994" s="12" t="s">
        <v>15</v>
      </c>
      <c r="G994" s="56" t="n">
        <v>69</v>
      </c>
      <c r="H994" s="57" t="n">
        <v>0.154</v>
      </c>
      <c r="I994" s="57" t="n">
        <v>10.64</v>
      </c>
      <c r="J994" s="13"/>
    </row>
    <row r="995" ht="22.5" customHeight="1">
      <c r="A995" s="12" t="n">
        <f>WEEKNUM(B995,2)</f>
        <v>41</v>
      </c>
      <c r="B995" s="55" t="n">
        <v>46303</v>
      </c>
      <c r="C995" s="38" t="n">
        <v>91551388</v>
      </c>
      <c r="D995" s="64" t="s">
        <v>46</v>
      </c>
      <c r="E995" s="38" t="s">
        <v>47</v>
      </c>
      <c r="F995" s="12" t="s">
        <v>12</v>
      </c>
      <c r="G995" s="56" t="n">
        <v>31</v>
      </c>
      <c r="H995" s="57" t="n">
        <v>0.777</v>
      </c>
      <c r="I995" s="57" t="n">
        <v>24.0717</v>
      </c>
      <c r="J995" s="13"/>
    </row>
    <row r="996" ht="22.5" customHeight="1">
      <c r="A996" s="12" t="n">
        <f>WEEKNUM(B996,2)</f>
        <v>41</v>
      </c>
      <c r="B996" s="55" t="n">
        <v>46303</v>
      </c>
      <c r="C996" s="38" t="n">
        <v>91565948</v>
      </c>
      <c r="D996" s="64" t="s">
        <v>44</v>
      </c>
      <c r="E996" s="38" t="s">
        <v>14</v>
      </c>
      <c r="F996" s="12" t="s">
        <v>12</v>
      </c>
      <c r="G996" s="56" t="n">
        <v>1</v>
      </c>
      <c r="H996" s="57" t="n">
        <v>0.699</v>
      </c>
      <c r="I996" s="57" t="n">
        <v>0.6993</v>
      </c>
      <c r="J996" s="13"/>
    </row>
    <row r="997" ht="22.5" customHeight="1">
      <c r="A997" s="12" t="n">
        <f>WEEKNUM(B997,2)</f>
        <v>41</v>
      </c>
      <c r="B997" s="55" t="n">
        <v>46303</v>
      </c>
      <c r="C997" s="38" t="n">
        <v>91550293</v>
      </c>
      <c r="D997" s="64" t="s">
        <v>48</v>
      </c>
      <c r="E997" s="38" t="s">
        <v>35</v>
      </c>
      <c r="F997" s="12" t="s">
        <v>15</v>
      </c>
      <c r="G997" s="56" t="n">
        <v>15</v>
      </c>
      <c r="H997" s="57" t="n">
        <v>0.35</v>
      </c>
      <c r="I997" s="57" t="n">
        <v>5.25</v>
      </c>
      <c r="J997" s="13"/>
    </row>
    <row r="998" ht="22.5" customHeight="1">
      <c r="A998" s="12" t="n">
        <f>WEEKNUM(B998,2)</f>
        <v>41</v>
      </c>
      <c r="B998" s="55" t="n">
        <v>46303</v>
      </c>
      <c r="C998" s="38" t="n">
        <v>9333145</v>
      </c>
      <c r="D998" s="64" t="s">
        <v>90</v>
      </c>
      <c r="E998" s="38" t="s">
        <v>14</v>
      </c>
      <c r="F998" s="12" t="s">
        <v>26</v>
      </c>
      <c r="G998" s="56" t="n">
        <v>0</v>
      </c>
      <c r="H998" s="57" t="n">
        <v>0</v>
      </c>
      <c r="I998" s="57" t="n">
        <v>3.24</v>
      </c>
      <c r="J998" s="13"/>
    </row>
    <row r="999" ht="22.5" customHeight="1">
      <c r="A999" s="12" t="n">
        <f>WEEKNUM(B999,2)</f>
        <v>41</v>
      </c>
      <c r="B999" s="55" t="n">
        <v>46303</v>
      </c>
      <c r="C999" s="38" t="n">
        <v>91557347</v>
      </c>
      <c r="D999" s="64" t="s">
        <v>49</v>
      </c>
      <c r="E999" s="38" t="s">
        <v>14</v>
      </c>
      <c r="F999" s="12" t="s">
        <v>15</v>
      </c>
      <c r="G999" s="56" t="n">
        <v>14</v>
      </c>
      <c r="H999" s="57" t="n">
        <v>0.8</v>
      </c>
      <c r="I999" s="57" t="n">
        <v>11.2</v>
      </c>
      <c r="J999" s="13"/>
    </row>
    <row r="1000" ht="22.5" customHeight="1">
      <c r="A1000" s="12" t="n">
        <f>WEEKNUM(B1000,2)</f>
        <v>41</v>
      </c>
      <c r="B1000" s="55" t="n">
        <v>46303</v>
      </c>
      <c r="C1000" s="38" t="n">
        <v>91564896</v>
      </c>
      <c r="D1000" s="64" t="s">
        <v>50</v>
      </c>
      <c r="E1000" s="38" t="s">
        <v>14</v>
      </c>
      <c r="F1000" s="12" t="s">
        <v>15</v>
      </c>
      <c r="G1000" s="56" t="n">
        <v>36</v>
      </c>
      <c r="H1000" s="57" t="n">
        <v>0.35</v>
      </c>
      <c r="I1000" s="57" t="n">
        <v>12.6</v>
      </c>
      <c r="J1000" s="13"/>
    </row>
    <row r="1001" ht="22.5" customHeight="1">
      <c r="A1001" s="12" t="n">
        <f>WEEKNUM(B1001,2)</f>
        <v>41</v>
      </c>
      <c r="B1001" s="55" t="n">
        <v>46303</v>
      </c>
      <c r="C1001" s="38" t="n">
        <v>91566789</v>
      </c>
      <c r="D1001" s="64" t="s">
        <v>84</v>
      </c>
      <c r="E1001" s="38" t="s">
        <v>40</v>
      </c>
      <c r="F1001" s="12" t="s">
        <v>15</v>
      </c>
      <c r="G1001" s="56" t="n">
        <v>1</v>
      </c>
      <c r="H1001" s="57" t="n">
        <v>0.1</v>
      </c>
      <c r="I1001" s="57" t="n">
        <v>0.1</v>
      </c>
      <c r="J1001" s="13"/>
    </row>
    <row r="1002" ht="22.5" customHeight="1">
      <c r="A1002" s="12" t="n">
        <f>WEEKNUM(B1002,2)</f>
        <v>41</v>
      </c>
      <c r="B1002" s="55" t="n">
        <v>46303</v>
      </c>
      <c r="C1002" s="38" t="n">
        <v>12306671</v>
      </c>
      <c r="D1002" s="64" t="s">
        <v>51</v>
      </c>
      <c r="E1002" s="38" t="s">
        <v>52</v>
      </c>
      <c r="F1002" s="12" t="s">
        <v>21</v>
      </c>
      <c r="G1002" s="56" t="n">
        <v>11</v>
      </c>
      <c r="H1002" s="57" t="n">
        <v>0.22</v>
      </c>
      <c r="I1002" s="57" t="n">
        <v>2.42</v>
      </c>
      <c r="J1002" s="13"/>
    </row>
    <row r="1003" ht="22.5" customHeight="1">
      <c r="A1003" s="12" t="n">
        <f>WEEKNUM(B1003,2)</f>
        <v>41</v>
      </c>
      <c r="B1003" s="55" t="n">
        <v>46303</v>
      </c>
      <c r="C1003" s="38" t="n">
        <v>91567363</v>
      </c>
      <c r="D1003" s="64" t="s">
        <v>53</v>
      </c>
      <c r="E1003" s="38" t="s">
        <v>14</v>
      </c>
      <c r="F1003" s="12" t="s">
        <v>15</v>
      </c>
      <c r="G1003" s="56" t="n">
        <v>56</v>
      </c>
      <c r="H1003" s="57" t="n">
        <v>0.25</v>
      </c>
      <c r="I1003" s="57" t="n">
        <v>14</v>
      </c>
      <c r="J1003" s="13"/>
    </row>
    <row r="1004" ht="22.5" customHeight="1">
      <c r="A1004" s="12" t="n">
        <f>WEEKNUM(B1004,2)</f>
        <v>41</v>
      </c>
      <c r="B1004" s="55" t="n">
        <v>46303</v>
      </c>
      <c r="C1004" s="38" t="n">
        <v>91567806</v>
      </c>
      <c r="D1004" s="64" t="s">
        <v>53</v>
      </c>
      <c r="E1004" s="38" t="s">
        <v>54</v>
      </c>
      <c r="F1004" s="12" t="s">
        <v>15</v>
      </c>
      <c r="G1004" s="56" t="n">
        <v>47</v>
      </c>
      <c r="H1004" s="57" t="n">
        <v>0.15</v>
      </c>
      <c r="I1004" s="57" t="n">
        <v>7.05</v>
      </c>
      <c r="J1004" s="13"/>
    </row>
    <row r="1005" ht="22.5" customHeight="1">
      <c r="A1005" s="12" t="n">
        <f>WEEKNUM(B1005,2)</f>
        <v>41</v>
      </c>
      <c r="B1005" s="55" t="n">
        <v>46303</v>
      </c>
      <c r="C1005" s="38" t="n">
        <v>12373981</v>
      </c>
      <c r="D1005" s="64" t="s">
        <v>89</v>
      </c>
      <c r="E1005" s="38" t="s">
        <v>37</v>
      </c>
      <c r="F1005" s="12" t="s">
        <v>15</v>
      </c>
      <c r="G1005" s="56" t="n">
        <v>87</v>
      </c>
      <c r="H1005" s="57" t="n">
        <v>0.04</v>
      </c>
      <c r="I1005" s="57" t="n">
        <v>3.48</v>
      </c>
      <c r="J1005" s="13"/>
    </row>
    <row r="1006" ht="22.5" customHeight="1">
      <c r="A1006" s="12" t="n">
        <f>WEEKNUM(B1006,2)</f>
        <v>41</v>
      </c>
      <c r="B1006" s="55" t="n">
        <v>46303</v>
      </c>
      <c r="C1006" s="38" t="n">
        <v>5365721</v>
      </c>
      <c r="D1006" s="64" t="s">
        <v>55</v>
      </c>
      <c r="E1006" s="38" t="s">
        <v>54</v>
      </c>
      <c r="F1006" s="12" t="s">
        <v>15</v>
      </c>
      <c r="G1006" s="56" t="n">
        <v>100</v>
      </c>
      <c r="H1006" s="57" t="n">
        <v>0.5</v>
      </c>
      <c r="I1006" s="57" t="n">
        <v>50</v>
      </c>
      <c r="J1006" s="13"/>
    </row>
    <row r="1007" ht="22.5" customHeight="1">
      <c r="A1007" s="12" t="n">
        <f>WEEKNUM(B1007,2)</f>
        <v>41</v>
      </c>
      <c r="B1007" s="55" t="n">
        <v>46303</v>
      </c>
      <c r="C1007" s="38" t="n">
        <v>91568575</v>
      </c>
      <c r="D1007" s="64" t="s">
        <v>56</v>
      </c>
      <c r="E1007" s="38" t="s">
        <v>14</v>
      </c>
      <c r="F1007" s="12" t="s">
        <v>15</v>
      </c>
      <c r="G1007" s="56" t="n">
        <v>0</v>
      </c>
      <c r="H1007" s="57" t="n">
        <v>0</v>
      </c>
      <c r="I1007" s="57" t="n">
        <v>0</v>
      </c>
      <c r="J1007" s="13"/>
    </row>
    <row r="1008" ht="22.5" customHeight="1">
      <c r="A1008" s="12" t="n">
        <f>WEEKNUM(B1008,2)</f>
        <v>41</v>
      </c>
      <c r="B1008" s="55" t="n">
        <v>46303</v>
      </c>
      <c r="C1008" s="38" t="n">
        <v>9298539</v>
      </c>
      <c r="D1008" s="64" t="s">
        <v>90</v>
      </c>
      <c r="E1008" s="38" t="s">
        <v>14</v>
      </c>
      <c r="F1008" s="12" t="s">
        <v>15</v>
      </c>
      <c r="G1008" s="56" t="n">
        <v>0</v>
      </c>
      <c r="H1008" s="57" t="n">
        <v>0</v>
      </c>
      <c r="I1008" s="57" t="n">
        <v>0</v>
      </c>
      <c r="J1008" s="13"/>
    </row>
    <row r="1009" ht="22.5" customHeight="1">
      <c r="A1009" s="12" t="n">
        <f>WEEKNUM(B1009,2)</f>
        <v>41</v>
      </c>
      <c r="B1009" s="55" t="n">
        <v>46303</v>
      </c>
      <c r="C1009" s="38" t="n">
        <v>12811904</v>
      </c>
      <c r="D1009" s="64" t="s">
        <v>51</v>
      </c>
      <c r="E1009" s="38" t="s">
        <v>52</v>
      </c>
      <c r="F1009" s="12" t="s">
        <v>34</v>
      </c>
      <c r="G1009" s="56" t="n">
        <v>2</v>
      </c>
      <c r="H1009" s="57" t="n">
        <v>5.055</v>
      </c>
      <c r="I1009" s="57" t="n">
        <v>10.11</v>
      </c>
      <c r="J1009" s="13"/>
    </row>
    <row r="1010" ht="22.5" customHeight="1">
      <c r="A1010" s="12" t="n">
        <f>WEEKNUM(B1010,2)</f>
        <v>41</v>
      </c>
      <c r="B1010" s="55" t="n">
        <v>46303</v>
      </c>
      <c r="C1010" s="38" t="n">
        <v>91557160</v>
      </c>
      <c r="D1010" s="64" t="s">
        <v>57</v>
      </c>
      <c r="E1010" s="38" t="s">
        <v>11</v>
      </c>
      <c r="F1010" s="12" t="s">
        <v>15</v>
      </c>
      <c r="G1010" s="56" t="n">
        <v>0</v>
      </c>
      <c r="H1010" s="57" t="n">
        <v>0</v>
      </c>
      <c r="I1010" s="57" t="n">
        <v>0</v>
      </c>
      <c r="J1010" s="13"/>
    </row>
    <row r="1011" ht="22.5" customHeight="1">
      <c r="A1011" s="12" t="n">
        <f>WEEKNUM(B1011,2)</f>
        <v>41</v>
      </c>
      <c r="B1011" s="55" t="n">
        <v>46303</v>
      </c>
      <c r="C1011" s="38" t="n">
        <v>91399437</v>
      </c>
      <c r="D1011" s="64" t="s">
        <v>91</v>
      </c>
      <c r="E1011" s="58" t="s">
        <v>67</v>
      </c>
      <c r="F1011" s="12" t="s">
        <v>15</v>
      </c>
      <c r="G1011" s="56" t="n">
        <v>0</v>
      </c>
      <c r="H1011" s="57" t="n">
        <v>0</v>
      </c>
      <c r="I1011" s="57" t="n">
        <v>0</v>
      </c>
      <c r="J1011" s="13"/>
    </row>
    <row r="1012" ht="22.5" customHeight="1">
      <c r="A1012" s="12" t="n">
        <f>WEEKNUM(B1012,2)</f>
        <v>41</v>
      </c>
      <c r="B1012" s="55" t="n">
        <v>46303</v>
      </c>
      <c r="C1012" s="38" t="n">
        <v>5556054</v>
      </c>
      <c r="D1012" s="64" t="s">
        <v>64</v>
      </c>
      <c r="E1012" s="38" t="s">
        <v>37</v>
      </c>
      <c r="F1012" s="45" t="s">
        <v>15</v>
      </c>
      <c r="G1012" s="79" t="n">
        <v>1</v>
      </c>
      <c r="H1012" s="62" t="n">
        <v>2.195</v>
      </c>
      <c r="I1012" s="62" t="n">
        <v>2.195</v>
      </c>
      <c r="J1012" s="46"/>
    </row>
    <row r="1013" ht="22.5" customHeight="1">
      <c r="A1013" s="12" t="n">
        <f>WEEKNUM(B1013,2)</f>
        <v>41</v>
      </c>
      <c r="B1013" s="55" t="n">
        <v>46303</v>
      </c>
      <c r="C1013" s="38" t="n">
        <v>8628042</v>
      </c>
      <c r="D1013" s="64" t="s">
        <v>27</v>
      </c>
      <c r="E1013" s="38" t="s">
        <v>14</v>
      </c>
      <c r="F1013" s="12" t="s">
        <v>26</v>
      </c>
      <c r="G1013" s="12" t="n">
        <v>383</v>
      </c>
      <c r="H1013" s="57" t="n">
        <v>0.37</v>
      </c>
      <c r="I1013" s="57" t="n">
        <v>143.62</v>
      </c>
      <c r="J1013" s="13"/>
    </row>
    <row r="1014" ht="22.5" customHeight="1">
      <c r="A1014" s="12" t="n">
        <f>WEEKNUM(B1014,2)</f>
        <v>41</v>
      </c>
      <c r="B1014" s="55" t="n">
        <v>46303</v>
      </c>
      <c r="C1014" s="38" t="n">
        <v>9297014</v>
      </c>
      <c r="D1014" s="64" t="s">
        <v>13</v>
      </c>
      <c r="E1014" s="38" t="s">
        <v>14</v>
      </c>
      <c r="F1014" s="12" t="s">
        <v>26</v>
      </c>
      <c r="G1014" s="12" t="n">
        <v>195</v>
      </c>
      <c r="H1014" s="57" t="n">
        <v>0.16</v>
      </c>
      <c r="I1014" s="57" t="n">
        <v>31.57</v>
      </c>
      <c r="J1014" s="13"/>
    </row>
    <row r="1015" ht="22.5" customHeight="1">
      <c r="A1015" s="12" t="n">
        <f>WEEKNUM(B1015,2)</f>
        <v>41</v>
      </c>
      <c r="B1015" s="55" t="n">
        <v>46303</v>
      </c>
      <c r="C1015" s="38" t="n">
        <v>7815836</v>
      </c>
      <c r="D1015" s="64" t="s">
        <v>65</v>
      </c>
      <c r="E1015" s="38" t="s">
        <v>37</v>
      </c>
      <c r="F1015" s="12" t="s">
        <v>15</v>
      </c>
      <c r="G1015" s="59" t="n">
        <v>3441</v>
      </c>
      <c r="H1015" s="57" t="n">
        <v>0.112</v>
      </c>
      <c r="I1015" s="57" t="n">
        <v>385.17</v>
      </c>
      <c r="J1015" s="13"/>
    </row>
    <row r="1016" ht="22.5" customHeight="1">
      <c r="A1016" s="12" t="n">
        <f>WEEKNUM(B1016,2)</f>
        <v>41</v>
      </c>
      <c r="B1016" s="55" t="n">
        <v>46303</v>
      </c>
      <c r="C1016" s="38" t="n">
        <v>91467820</v>
      </c>
      <c r="D1016" s="64" t="s">
        <v>66</v>
      </c>
      <c r="E1016" s="38" t="s">
        <v>37</v>
      </c>
      <c r="F1016" s="12" t="s">
        <v>15</v>
      </c>
      <c r="G1016" s="59" t="n">
        <v>138</v>
      </c>
      <c r="H1016" s="57" t="n">
        <v>0.1</v>
      </c>
      <c r="I1016" s="57" t="n">
        <v>13.8</v>
      </c>
      <c r="J1016" s="13"/>
    </row>
    <row r="1017" ht="22.5" customHeight="1">
      <c r="A1017" s="12" t="n">
        <f>WEEKNUM(B1017,2)</f>
        <v>41</v>
      </c>
      <c r="B1017" s="55" t="n">
        <v>46303</v>
      </c>
      <c r="C1017" s="38" t="n">
        <v>91496145</v>
      </c>
      <c r="D1017" s="64" t="s">
        <v>66</v>
      </c>
      <c r="E1017" s="38" t="s">
        <v>67</v>
      </c>
      <c r="F1017" s="12" t="s">
        <v>15</v>
      </c>
      <c r="G1017" s="59" t="n">
        <v>26</v>
      </c>
      <c r="H1017" s="57" t="n">
        <v>0.15</v>
      </c>
      <c r="I1017" s="57" t="n">
        <v>3.9</v>
      </c>
      <c r="J1017" s="13"/>
    </row>
    <row r="1018" ht="22.5" customHeight="1">
      <c r="A1018" s="12" t="n">
        <f>WEEKNUM(B1018,2)</f>
        <v>41</v>
      </c>
      <c r="B1018" s="55" t="n">
        <v>46303</v>
      </c>
      <c r="C1018" s="38" t="n">
        <v>91496146</v>
      </c>
      <c r="D1018" s="64" t="s">
        <v>66</v>
      </c>
      <c r="E1018" s="38" t="s">
        <v>43</v>
      </c>
      <c r="F1018" s="12" t="s">
        <v>15</v>
      </c>
      <c r="G1018" s="59" t="n">
        <v>44</v>
      </c>
      <c r="H1018" s="57" t="n">
        <v>0.14</v>
      </c>
      <c r="I1018" s="57" t="n">
        <v>6.16</v>
      </c>
      <c r="J1018" s="13"/>
    </row>
    <row r="1019" ht="22.5" customHeight="1">
      <c r="A1019" s="12" t="n">
        <f>WEEKNUM(B1019,2)</f>
        <v>41</v>
      </c>
      <c r="B1019" s="55" t="n">
        <v>46303</v>
      </c>
      <c r="C1019" s="38" t="n">
        <v>91496147</v>
      </c>
      <c r="D1019" s="64" t="s">
        <v>66</v>
      </c>
      <c r="E1019" s="38" t="s">
        <v>11</v>
      </c>
      <c r="F1019" s="12" t="s">
        <v>15</v>
      </c>
      <c r="G1019" s="59" t="n">
        <v>122</v>
      </c>
      <c r="H1019" s="57" t="n">
        <v>0.13</v>
      </c>
      <c r="I1019" s="57" t="n">
        <v>15.86</v>
      </c>
      <c r="J1019" s="13"/>
    </row>
    <row r="1020" ht="22.5" customHeight="1">
      <c r="A1020" s="12" t="n">
        <f>WEEKNUM(B1020,2)</f>
        <v>41</v>
      </c>
      <c r="B1020" s="55" t="n">
        <v>46303</v>
      </c>
      <c r="C1020" s="38" t="n">
        <v>91496148</v>
      </c>
      <c r="D1020" s="64" t="s">
        <v>66</v>
      </c>
      <c r="E1020" s="38" t="s">
        <v>14</v>
      </c>
      <c r="F1020" s="12" t="s">
        <v>15</v>
      </c>
      <c r="G1020" s="59" t="n">
        <v>160</v>
      </c>
      <c r="H1020" s="57" t="n">
        <v>0.15</v>
      </c>
      <c r="I1020" s="57" t="n">
        <v>24</v>
      </c>
      <c r="J1020" s="13"/>
    </row>
    <row r="1021" ht="22.5" customHeight="1">
      <c r="A1021" s="12" t="n">
        <f>WEEKNUM(B1021,2)</f>
        <v>41</v>
      </c>
      <c r="B1021" s="55" t="n">
        <v>46303</v>
      </c>
      <c r="C1021" s="38" t="n">
        <v>11079953</v>
      </c>
      <c r="D1021" s="64" t="s">
        <v>64</v>
      </c>
      <c r="E1021" s="38" t="s">
        <v>37</v>
      </c>
      <c r="F1021" s="12" t="s">
        <v>15</v>
      </c>
      <c r="G1021" s="56" t="n">
        <v>0</v>
      </c>
      <c r="H1021" s="57" t="n">
        <v>0</v>
      </c>
      <c r="I1021" s="57" t="n">
        <v>0</v>
      </c>
      <c r="J1021" s="13"/>
    </row>
    <row r="1022" ht="22.5" customHeight="1">
      <c r="A1022" s="12" t="n">
        <f>WEEKNUM(B1022,2)</f>
        <v>41</v>
      </c>
      <c r="B1022" s="55" t="n">
        <v>46303</v>
      </c>
      <c r="C1022" s="38" t="n">
        <v>11690181</v>
      </c>
      <c r="D1022" s="64" t="s">
        <v>68</v>
      </c>
      <c r="E1022" s="38" t="s">
        <v>14</v>
      </c>
      <c r="F1022" s="12" t="s">
        <v>15</v>
      </c>
      <c r="G1022" s="59" t="n">
        <v>1000</v>
      </c>
      <c r="H1022" s="57" t="n">
        <v>0.42</v>
      </c>
      <c r="I1022" s="57" t="n">
        <v>420</v>
      </c>
      <c r="J1022" s="13"/>
    </row>
    <row r="1023" ht="22.5" customHeight="1">
      <c r="A1023" s="12" t="n">
        <f>WEEKNUM(B1023,2)</f>
        <v>41</v>
      </c>
      <c r="B1023" s="55" t="n">
        <v>46303</v>
      </c>
      <c r="C1023" s="38" t="n">
        <v>11836152</v>
      </c>
      <c r="D1023" s="64" t="s">
        <v>65</v>
      </c>
      <c r="E1023" s="58" t="s">
        <v>37</v>
      </c>
      <c r="F1023" s="12" t="s">
        <v>15</v>
      </c>
      <c r="G1023" s="59" t="n">
        <v>4</v>
      </c>
      <c r="H1023" s="57" t="n">
        <v>0.09</v>
      </c>
      <c r="I1023" s="57" t="n">
        <v>0.36</v>
      </c>
      <c r="J1023" s="13"/>
    </row>
    <row r="1024" ht="22.5" customHeight="1">
      <c r="A1024" s="12" t="n">
        <f>WEEKNUM(B1024,2)</f>
        <v>41</v>
      </c>
      <c r="B1024" s="55" t="n">
        <v>46303</v>
      </c>
      <c r="C1024" s="38" t="n">
        <v>12038500</v>
      </c>
      <c r="D1024" s="64" t="s">
        <v>68</v>
      </c>
      <c r="E1024" s="38" t="s">
        <v>14</v>
      </c>
      <c r="F1024" s="12" t="s">
        <v>15</v>
      </c>
      <c r="G1024" s="59" t="n">
        <v>43</v>
      </c>
      <c r="H1024" s="57" t="n">
        <v>0.4</v>
      </c>
      <c r="I1024" s="57" t="n">
        <v>17.2</v>
      </c>
      <c r="J1024" s="13"/>
    </row>
    <row r="1025" ht="22.5" customHeight="1">
      <c r="A1025" s="12" t="n">
        <f>WEEKNUM(B1025,2)</f>
        <v>41</v>
      </c>
      <c r="B1025" s="55" t="n">
        <v>46303</v>
      </c>
      <c r="C1025" s="38" t="n">
        <v>91565943</v>
      </c>
      <c r="D1025" s="64" t="s">
        <v>66</v>
      </c>
      <c r="E1025" s="38" t="s">
        <v>43</v>
      </c>
      <c r="F1025" s="12" t="s">
        <v>15</v>
      </c>
      <c r="G1025" s="59" t="n">
        <v>6</v>
      </c>
      <c r="H1025" s="57" t="n">
        <v>0.14</v>
      </c>
      <c r="I1025" s="57" t="n">
        <v>0.84</v>
      </c>
      <c r="J1025" s="13"/>
    </row>
    <row r="1026" ht="22.5" customHeight="1">
      <c r="A1026" s="12" t="n">
        <f>WEEKNUM(B1026,2)</f>
        <v>41</v>
      </c>
      <c r="B1026" s="55" t="n">
        <v>46303</v>
      </c>
      <c r="C1026" s="38" t="n">
        <v>91565945</v>
      </c>
      <c r="D1026" s="64" t="s">
        <v>66</v>
      </c>
      <c r="E1026" s="58" t="s">
        <v>37</v>
      </c>
      <c r="F1026" s="12" t="s">
        <v>15</v>
      </c>
      <c r="G1026" s="59" t="n">
        <v>136</v>
      </c>
      <c r="H1026" s="57" t="n">
        <v>0.12</v>
      </c>
      <c r="I1026" s="57" t="n">
        <v>16.32</v>
      </c>
      <c r="J1026" s="13"/>
    </row>
    <row r="1027" ht="22.5" customHeight="1">
      <c r="A1027" s="12" t="n">
        <f>WEEKNUM(B1027,2)</f>
        <v>41</v>
      </c>
      <c r="B1027" s="55" t="n">
        <v>46303</v>
      </c>
      <c r="C1027" s="38" t="n">
        <v>91551845</v>
      </c>
      <c r="D1027" s="64" t="s">
        <v>66</v>
      </c>
      <c r="E1027" s="38" t="s">
        <v>11</v>
      </c>
      <c r="F1027" s="12" t="s">
        <v>15</v>
      </c>
      <c r="G1027" s="59" t="n">
        <v>31</v>
      </c>
      <c r="H1027" s="57" t="n">
        <v>0.14</v>
      </c>
      <c r="I1027" s="57" t="n">
        <v>4.34</v>
      </c>
      <c r="J1027" s="13"/>
    </row>
    <row r="1028" ht="22.5" customHeight="1">
      <c r="A1028" s="12" t="n">
        <f>WEEKNUM(B1028,2)</f>
        <v>41</v>
      </c>
      <c r="B1028" s="55" t="n">
        <v>46303</v>
      </c>
      <c r="C1028" s="38" t="n">
        <v>91565949</v>
      </c>
      <c r="D1028" s="64" t="s">
        <v>66</v>
      </c>
      <c r="E1028" s="38" t="s">
        <v>67</v>
      </c>
      <c r="F1028" s="12" t="s">
        <v>15</v>
      </c>
      <c r="G1028" s="59" t="n">
        <v>50</v>
      </c>
      <c r="H1028" s="57" t="n">
        <v>0.15</v>
      </c>
      <c r="I1028" s="57" t="n">
        <v>7.5</v>
      </c>
      <c r="J1028" s="13"/>
    </row>
    <row r="1029" ht="22.5" customHeight="1">
      <c r="A1029" s="12" t="n">
        <f>WEEKNUM(B1029,2)</f>
        <v>41</v>
      </c>
      <c r="B1029" s="55" t="n">
        <v>46303</v>
      </c>
      <c r="C1029" s="38" t="n">
        <v>91573130</v>
      </c>
      <c r="D1029" s="64" t="s">
        <v>46</v>
      </c>
      <c r="E1029" s="38" t="s">
        <v>17</v>
      </c>
      <c r="F1029" s="57" t="s">
        <v>15</v>
      </c>
      <c r="G1029" s="59" t="n">
        <v>1</v>
      </c>
      <c r="H1029" s="57" t="n">
        <v>0.2</v>
      </c>
      <c r="I1029" s="57" t="n">
        <v>0.2</v>
      </c>
      <c r="J1029" s="69"/>
    </row>
    <row r="1030" ht="22.5" customHeight="1">
      <c r="A1030" s="12" t="n">
        <f>WEEKNUM(B1030,2)</f>
        <v>41</v>
      </c>
      <c r="B1030" s="55" t="n">
        <v>46303</v>
      </c>
      <c r="C1030" s="38" t="n">
        <v>91573131</v>
      </c>
      <c r="D1030" s="64" t="s">
        <v>46</v>
      </c>
      <c r="E1030" s="38" t="s">
        <v>32</v>
      </c>
      <c r="F1030" s="57" t="s">
        <v>15</v>
      </c>
      <c r="G1030" s="56" t="n">
        <v>0</v>
      </c>
      <c r="H1030" s="57" t="n">
        <v>0</v>
      </c>
      <c r="I1030" s="57" t="n">
        <v>0</v>
      </c>
      <c r="J1030" s="69"/>
    </row>
    <row r="1031" ht="22.5" customHeight="1">
      <c r="A1031" s="12" t="n">
        <f>WEEKNUM(B1031,2)</f>
        <v>41</v>
      </c>
      <c r="B1031" s="55" t="n">
        <v>46303</v>
      </c>
      <c r="C1031" s="38" t="n">
        <v>12809532</v>
      </c>
      <c r="D1031" s="64" t="s">
        <v>68</v>
      </c>
      <c r="E1031" s="38" t="s">
        <v>14</v>
      </c>
      <c r="F1031" s="12" t="s">
        <v>34</v>
      </c>
      <c r="G1031" s="59" t="n">
        <v>1</v>
      </c>
      <c r="H1031" s="57" t="n">
        <v>2.5</v>
      </c>
      <c r="I1031" s="57" t="n">
        <v>2.5</v>
      </c>
      <c r="J1031" s="69"/>
    </row>
    <row r="1032" ht="22.5" customHeight="1">
      <c r="A1032" s="12" t="n">
        <f>WEEKNUM(B1032,2)</f>
        <v>41</v>
      </c>
      <c r="B1032" s="55" t="n">
        <v>46303</v>
      </c>
      <c r="C1032" s="38" t="n">
        <v>12895313</v>
      </c>
      <c r="D1032" s="64" t="s">
        <v>65</v>
      </c>
      <c r="E1032" s="38" t="s">
        <v>37</v>
      </c>
      <c r="F1032" s="12" t="s">
        <v>34</v>
      </c>
      <c r="G1032" s="59" t="n">
        <v>1</v>
      </c>
      <c r="H1032" s="57" t="n">
        <v>2.89</v>
      </c>
      <c r="I1032" s="57" t="n">
        <v>2.89</v>
      </c>
      <c r="J1032" s="69"/>
    </row>
    <row r="1033" ht="22.5" customHeight="1">
      <c r="A1033" s="12" t="n">
        <f>WEEKNUM(B1033,2)</f>
        <v>41</v>
      </c>
      <c r="B1033" s="55" t="n">
        <v>46303</v>
      </c>
      <c r="C1033" s="38" t="n">
        <v>91574954</v>
      </c>
      <c r="D1033" s="64" t="s">
        <v>66</v>
      </c>
      <c r="E1033" s="38" t="s">
        <v>11</v>
      </c>
      <c r="F1033" s="12" t="s">
        <v>34</v>
      </c>
      <c r="G1033" s="59" t="n">
        <v>0</v>
      </c>
      <c r="H1033" s="57" t="n">
        <v>0</v>
      </c>
      <c r="I1033" s="57" t="n">
        <v>0.03</v>
      </c>
      <c r="J1033" s="69"/>
    </row>
    <row r="1034" ht="22.5" customHeight="1">
      <c r="A1034" s="12" t="n">
        <f>WEEKNUM(B1034,2)</f>
        <v>41</v>
      </c>
      <c r="B1034" s="55" t="n">
        <v>46303</v>
      </c>
      <c r="C1034" s="38" t="n">
        <v>91574960</v>
      </c>
      <c r="D1034" s="64" t="s">
        <v>66</v>
      </c>
      <c r="E1034" s="38" t="s">
        <v>67</v>
      </c>
      <c r="F1034" s="12" t="s">
        <v>34</v>
      </c>
      <c r="G1034" s="59" t="n">
        <v>0</v>
      </c>
      <c r="H1034" s="57" t="n">
        <v>0</v>
      </c>
      <c r="I1034" s="57" t="n">
        <v>0.03</v>
      </c>
      <c r="J1034" s="69"/>
    </row>
    <row r="1035" ht="22.5" customHeight="1">
      <c r="A1035" s="12" t="n">
        <f>WEEKNUM(B1035,2)</f>
        <v>41</v>
      </c>
      <c r="B1035" s="55" t="n">
        <v>46303</v>
      </c>
      <c r="C1035" s="38" t="n">
        <v>91574963</v>
      </c>
      <c r="D1035" s="64" t="s">
        <v>66</v>
      </c>
      <c r="E1035" s="38" t="s">
        <v>37</v>
      </c>
      <c r="F1035" s="12" t="s">
        <v>34</v>
      </c>
      <c r="G1035" s="59" t="n">
        <v>0</v>
      </c>
      <c r="H1035" s="57" t="n">
        <v>0</v>
      </c>
      <c r="I1035" s="57" t="n">
        <v>0.01</v>
      </c>
      <c r="J1035" s="69"/>
    </row>
    <row r="1036" ht="22.5" customHeight="1">
      <c r="A1036" s="12" t="n">
        <f>WEEKNUM(B1036,2)</f>
        <v>41</v>
      </c>
      <c r="B1036" s="55" t="n">
        <v>46303</v>
      </c>
      <c r="C1036" s="38" t="n">
        <v>91574965</v>
      </c>
      <c r="D1036" s="64" t="s">
        <v>46</v>
      </c>
      <c r="E1036" s="38" t="s">
        <v>17</v>
      </c>
      <c r="F1036" s="12" t="s">
        <v>34</v>
      </c>
      <c r="G1036" s="59" t="n">
        <v>0</v>
      </c>
      <c r="H1036" s="57" t="n">
        <v>0</v>
      </c>
      <c r="I1036" s="57" t="n">
        <v>0.02</v>
      </c>
      <c r="J1036" s="69"/>
    </row>
    <row r="1037" ht="22.5" customHeight="1">
      <c r="A1037" s="12" t="n">
        <f>WEEKNUM(B1037,2)</f>
        <v>41</v>
      </c>
      <c r="B1037" s="55" t="n">
        <v>46303</v>
      </c>
      <c r="C1037" s="38" t="n">
        <v>6395488</v>
      </c>
      <c r="D1037" s="64" t="s">
        <v>39</v>
      </c>
      <c r="E1037" s="38" t="s">
        <v>14</v>
      </c>
      <c r="F1037" s="12" t="s">
        <v>15</v>
      </c>
      <c r="G1037" s="12" t="n">
        <v>200</v>
      </c>
      <c r="H1037" s="57" t="n">
        <v>0.3</v>
      </c>
      <c r="I1037" s="57" t="n">
        <v>60</v>
      </c>
      <c r="J1037" s="13"/>
    </row>
    <row r="1038" ht="22.5" customHeight="1">
      <c r="A1038" s="12" t="n">
        <f>WEEKNUM(B1038,2)</f>
        <v>41</v>
      </c>
      <c r="B1038" s="55" t="n">
        <v>46303</v>
      </c>
      <c r="C1038" s="38" t="n">
        <v>8291713</v>
      </c>
      <c r="D1038" s="63" t="s">
        <v>79</v>
      </c>
      <c r="E1038" s="54" t="s">
        <v>14</v>
      </c>
      <c r="F1038" s="45" t="s">
        <v>15</v>
      </c>
      <c r="G1038" s="61" t="n">
        <v>1500</v>
      </c>
      <c r="H1038" s="62" t="n">
        <v>0.14</v>
      </c>
      <c r="I1038" s="62" t="n">
        <v>210</v>
      </c>
      <c r="J1038" s="13"/>
    </row>
    <row r="1039" ht="22.5" customHeight="1">
      <c r="A1039" s="12" t="n">
        <f>WEEKNUM(B1039,2)</f>
        <v>41</v>
      </c>
      <c r="B1039" s="55" t="n">
        <v>46303</v>
      </c>
      <c r="C1039" s="38" t="n">
        <v>8566541</v>
      </c>
      <c r="D1039" s="63" t="s">
        <v>85</v>
      </c>
      <c r="E1039" s="58" t="s">
        <v>14</v>
      </c>
      <c r="F1039" s="57" t="s">
        <v>26</v>
      </c>
      <c r="G1039" s="56" t="n">
        <v>323</v>
      </c>
      <c r="H1039" s="57" t="n">
        <v>0.2</v>
      </c>
      <c r="I1039" s="57" t="n">
        <v>63.47</v>
      </c>
      <c r="J1039" s="13"/>
    </row>
    <row r="1040" ht="22.5" customHeight="1">
      <c r="A1040" s="12" t="n">
        <f>WEEKNUM(B1040,2)</f>
        <v>41</v>
      </c>
      <c r="B1040" s="55" t="n">
        <v>46303</v>
      </c>
      <c r="C1040" s="38" t="n">
        <v>8566084</v>
      </c>
      <c r="D1040" s="63" t="s">
        <v>73</v>
      </c>
      <c r="E1040" s="58" t="s">
        <v>40</v>
      </c>
      <c r="F1040" s="12" t="s">
        <v>15</v>
      </c>
      <c r="G1040" s="60" t="n">
        <v>100</v>
      </c>
      <c r="H1040" s="57" t="n">
        <v>0.12</v>
      </c>
      <c r="I1040" s="57" t="n">
        <v>12</v>
      </c>
      <c r="J1040" s="13"/>
    </row>
    <row r="1041" ht="22.5" customHeight="1">
      <c r="A1041" s="12" t="n">
        <f>WEEKNUM(B1041,2)</f>
        <v>41</v>
      </c>
      <c r="B1041" s="55" t="n">
        <v>46303</v>
      </c>
      <c r="C1041" s="38" t="n">
        <v>2937658</v>
      </c>
      <c r="D1041" s="63" t="s">
        <v>80</v>
      </c>
      <c r="E1041" s="58" t="s">
        <v>14</v>
      </c>
      <c r="F1041" s="12" t="s">
        <v>15</v>
      </c>
      <c r="G1041" s="60" t="n">
        <v>100</v>
      </c>
      <c r="H1041" s="57" t="n">
        <v>0.123</v>
      </c>
      <c r="I1041" s="57" t="n">
        <v>12.3</v>
      </c>
      <c r="J1041" s="13"/>
    </row>
    <row r="1042" ht="22.5" customHeight="1">
      <c r="A1042" s="12" t="n">
        <f>WEEKNUM(B1042,2)</f>
        <v>41</v>
      </c>
      <c r="B1042" s="55" t="n">
        <v>46303</v>
      </c>
      <c r="C1042" s="38" t="n">
        <v>6706444</v>
      </c>
      <c r="D1042" s="63" t="s">
        <v>74</v>
      </c>
      <c r="E1042" s="38" t="s">
        <v>75</v>
      </c>
      <c r="F1042" s="57" t="s">
        <v>12</v>
      </c>
      <c r="G1042" s="60" t="n">
        <v>9</v>
      </c>
      <c r="H1042" s="57" t="n">
        <v>0.705</v>
      </c>
      <c r="I1042" s="57" t="n">
        <v>6.3471</v>
      </c>
      <c r="J1042" s="13"/>
    </row>
    <row r="1043" ht="22.5" customHeight="1">
      <c r="A1043" s="12" t="n">
        <f>WEEKNUM(B1043,2)</f>
        <v>41</v>
      </c>
      <c r="B1043" s="55" t="n">
        <v>46303</v>
      </c>
      <c r="C1043" s="38" t="n">
        <v>5963354</v>
      </c>
      <c r="D1043" s="64" t="s">
        <v>74</v>
      </c>
      <c r="E1043" s="38" t="s">
        <v>75</v>
      </c>
      <c r="F1043" s="12" t="s">
        <v>15</v>
      </c>
      <c r="G1043" s="60" t="n">
        <v>334</v>
      </c>
      <c r="H1043" s="57" t="n">
        <v>0.57</v>
      </c>
      <c r="I1043" s="57" t="n">
        <v>190.484</v>
      </c>
      <c r="J1043" s="65"/>
    </row>
    <row r="1044" ht="22.5" customHeight="1">
      <c r="A1044" s="12" t="n">
        <f>WEEKNUM(B1044,2)</f>
        <v>41</v>
      </c>
      <c r="B1044" s="55" t="n">
        <v>46303</v>
      </c>
      <c r="C1044" s="38" t="n">
        <v>9686529</v>
      </c>
      <c r="D1044" s="63" t="s">
        <v>74</v>
      </c>
      <c r="E1044" s="58" t="s">
        <v>76</v>
      </c>
      <c r="F1044" s="12" t="s">
        <v>15</v>
      </c>
      <c r="G1044" s="60" t="n">
        <v>55</v>
      </c>
      <c r="H1044" s="57" t="n">
        <v>0.5</v>
      </c>
      <c r="I1044" s="57" t="n">
        <v>27.5</v>
      </c>
      <c r="J1044" s="13"/>
    </row>
    <row r="1045" ht="22.5" customHeight="1">
      <c r="A1045" s="12" t="n">
        <f>WEEKNUM(B1045,2)</f>
        <v>41</v>
      </c>
      <c r="B1045" s="55" t="n">
        <v>46303</v>
      </c>
      <c r="C1045" s="38" t="n">
        <v>5963400</v>
      </c>
      <c r="D1045" s="63" t="s">
        <v>74</v>
      </c>
      <c r="E1045" s="58" t="s">
        <v>77</v>
      </c>
      <c r="F1045" s="12" t="s">
        <v>15</v>
      </c>
      <c r="G1045" s="60" t="n">
        <v>31</v>
      </c>
      <c r="H1045" s="57" t="n">
        <v>0.2</v>
      </c>
      <c r="I1045" s="57" t="n">
        <v>6.2</v>
      </c>
      <c r="J1045" s="13"/>
    </row>
    <row r="1046" ht="22.5" customHeight="1">
      <c r="A1046" s="30" t="n">
        <f>WEEKNUM(B1046,2)</f>
        <v>41</v>
      </c>
      <c r="B1046" s="55" t="n">
        <v>46303</v>
      </c>
      <c r="C1046" s="66" t="n">
        <v>10080665</v>
      </c>
      <c r="D1046" s="68" t="s">
        <v>74</v>
      </c>
      <c r="E1046" s="58" t="s">
        <v>78</v>
      </c>
      <c r="F1046" s="12" t="s">
        <v>15</v>
      </c>
      <c r="G1046" s="60" t="n">
        <v>15</v>
      </c>
      <c r="H1046" s="57" t="n">
        <v>0.38</v>
      </c>
      <c r="I1046" s="57" t="n">
        <v>5.7</v>
      </c>
      <c r="J1046" s="13"/>
    </row>
    <row r="1047" ht="22.5" customHeight="1">
      <c r="A1047" s="12" t="n">
        <f>WEEKNUM(B1047,2)</f>
        <v>41</v>
      </c>
      <c r="B1047" s="55" t="n">
        <v>46303</v>
      </c>
      <c r="C1047" s="12" t="n">
        <v>91520433</v>
      </c>
      <c r="D1047" s="63" t="s">
        <v>66</v>
      </c>
      <c r="E1047" s="58" t="s">
        <v>14</v>
      </c>
      <c r="F1047" s="12" t="s">
        <v>15</v>
      </c>
      <c r="G1047" s="60" t="n">
        <v>2</v>
      </c>
      <c r="H1047" s="57" t="n">
        <v>0.16</v>
      </c>
      <c r="I1047" s="57" t="n">
        <v>0.32</v>
      </c>
      <c r="J1047" s="13"/>
    </row>
    <row r="1048" ht="22.5" customHeight="1">
      <c r="A1048" s="12" t="n">
        <f>WEEKNUM(B1048,2)</f>
        <v>41</v>
      </c>
      <c r="B1048" s="55" t="n">
        <v>46303</v>
      </c>
      <c r="C1048" s="38" t="n">
        <v>11078827</v>
      </c>
      <c r="D1048" s="63" t="s">
        <v>74</v>
      </c>
      <c r="E1048" s="58" t="s">
        <v>77</v>
      </c>
      <c r="F1048" s="12" t="s">
        <v>15</v>
      </c>
      <c r="G1048" s="60" t="n">
        <v>2</v>
      </c>
      <c r="H1048" s="57" t="n">
        <v>0.3</v>
      </c>
      <c r="I1048" s="57" t="n">
        <v>0.6</v>
      </c>
      <c r="J1048" s="13"/>
    </row>
    <row r="1049" ht="22.5" customHeight="1">
      <c r="A1049" s="12" t="n">
        <f>WEEKNUM(B1049,2)</f>
        <v>41</v>
      </c>
      <c r="B1049" s="55" t="n">
        <v>46303</v>
      </c>
      <c r="C1049" s="38" t="n">
        <v>11078981</v>
      </c>
      <c r="D1049" s="63" t="s">
        <v>74</v>
      </c>
      <c r="E1049" s="38" t="s">
        <v>75</v>
      </c>
      <c r="F1049" s="12" t="s">
        <v>15</v>
      </c>
      <c r="G1049" s="60" t="n">
        <v>0</v>
      </c>
      <c r="H1049" s="57" t="n">
        <v>0</v>
      </c>
      <c r="I1049" s="57" t="n">
        <v>0</v>
      </c>
      <c r="J1049" s="13"/>
    </row>
    <row r="1050" ht="22.5" customHeight="1">
      <c r="A1050" s="12" t="n">
        <f>WEEKNUM(B1050,2)</f>
        <v>41</v>
      </c>
      <c r="B1050" s="55" t="n">
        <v>46303</v>
      </c>
      <c r="C1050" s="38" t="n">
        <v>11080833</v>
      </c>
      <c r="D1050" s="63" t="s">
        <v>74</v>
      </c>
      <c r="E1050" s="58" t="s">
        <v>76</v>
      </c>
      <c r="F1050" s="12" t="s">
        <v>15</v>
      </c>
      <c r="G1050" s="60" t="n">
        <v>0</v>
      </c>
      <c r="H1050" s="57" t="n">
        <v>0</v>
      </c>
      <c r="I1050" s="57" t="n">
        <v>0</v>
      </c>
      <c r="J1050" s="13"/>
    </row>
    <row r="1051" ht="22.5" customHeight="1">
      <c r="A1051" s="12" t="n">
        <f>WEEKNUM(B1051,2)</f>
        <v>41</v>
      </c>
      <c r="B1051" s="55" t="n">
        <v>46303</v>
      </c>
      <c r="C1051" s="38" t="n">
        <v>11081056</v>
      </c>
      <c r="D1051" s="63" t="s">
        <v>74</v>
      </c>
      <c r="E1051" s="58" t="s">
        <v>78</v>
      </c>
      <c r="F1051" s="12" t="s">
        <v>15</v>
      </c>
      <c r="G1051" s="60" t="n">
        <v>0</v>
      </c>
      <c r="H1051" s="57" t="n">
        <v>0</v>
      </c>
      <c r="I1051" s="57" t="n">
        <v>0</v>
      </c>
      <c r="J1051" s="13"/>
    </row>
    <row r="1052" ht="22.5" customHeight="1">
      <c r="A1052" s="12" t="n">
        <f>WEEKNUM(B1052,2)</f>
        <v>41</v>
      </c>
      <c r="B1052" s="55" t="n">
        <v>46303</v>
      </c>
      <c r="C1052" s="38" t="n">
        <v>11078963</v>
      </c>
      <c r="D1052" s="63" t="s">
        <v>80</v>
      </c>
      <c r="E1052" s="58" t="s">
        <v>14</v>
      </c>
      <c r="F1052" s="12" t="s">
        <v>15</v>
      </c>
      <c r="G1052" s="60" t="n">
        <v>81</v>
      </c>
      <c r="H1052" s="57" t="n">
        <v>0.4</v>
      </c>
      <c r="I1052" s="57" t="n">
        <v>32.4</v>
      </c>
      <c r="J1052" s="13"/>
    </row>
    <row r="1053" ht="22.5" customHeight="1">
      <c r="A1053" s="12" t="n">
        <f>WEEKNUM(B1053,2)</f>
        <v>41</v>
      </c>
      <c r="B1053" s="55" t="n">
        <v>46303</v>
      </c>
      <c r="C1053" s="38" t="n">
        <v>91538300</v>
      </c>
      <c r="D1053" s="63" t="s">
        <v>66</v>
      </c>
      <c r="E1053" s="58" t="s">
        <v>37</v>
      </c>
      <c r="F1053" s="12" t="s">
        <v>15</v>
      </c>
      <c r="G1053" s="60" t="n">
        <v>4</v>
      </c>
      <c r="H1053" s="57" t="n">
        <v>0.14</v>
      </c>
      <c r="I1053" s="57" t="n">
        <v>0.56</v>
      </c>
      <c r="J1053" s="13"/>
    </row>
    <row r="1054" ht="22.5" customHeight="1">
      <c r="A1054" s="12" t="n">
        <f>WEEKNUM(B1054,2)</f>
        <v>41</v>
      </c>
      <c r="B1054" s="55" t="n">
        <v>46303</v>
      </c>
      <c r="C1054" s="38" t="n">
        <v>91538301</v>
      </c>
      <c r="D1054" s="63" t="s">
        <v>66</v>
      </c>
      <c r="E1054" s="58" t="s">
        <v>14</v>
      </c>
      <c r="F1054" s="12" t="s">
        <v>15</v>
      </c>
      <c r="G1054" s="60" t="n">
        <v>0</v>
      </c>
      <c r="H1054" s="57" t="n">
        <v>0</v>
      </c>
      <c r="I1054" s="57" t="n">
        <v>0</v>
      </c>
      <c r="J1054" s="13"/>
    </row>
    <row r="1055" ht="22.5" customHeight="1">
      <c r="A1055" s="12" t="n">
        <f>WEEKNUM(B1055,2)</f>
        <v>41</v>
      </c>
      <c r="B1055" s="55" t="n">
        <v>46303</v>
      </c>
      <c r="C1055" s="66" t="n">
        <v>91538306</v>
      </c>
      <c r="D1055" s="68" t="s">
        <v>66</v>
      </c>
      <c r="E1055" s="58" t="s">
        <v>67</v>
      </c>
      <c r="F1055" s="12" t="s">
        <v>15</v>
      </c>
      <c r="G1055" s="60" t="n">
        <v>1</v>
      </c>
      <c r="H1055" s="57" t="n">
        <v>0.18</v>
      </c>
      <c r="I1055" s="57" t="n">
        <v>0.18</v>
      </c>
      <c r="J1055" s="13"/>
    </row>
    <row r="1056" ht="22.5" customHeight="1">
      <c r="A1056" s="12" t="n">
        <f>WEEKNUM(B1056,2)</f>
        <v>41</v>
      </c>
      <c r="B1056" s="55" t="n">
        <v>46303</v>
      </c>
      <c r="C1056" s="12" t="n">
        <v>91538307</v>
      </c>
      <c r="D1056" s="63" t="s">
        <v>66</v>
      </c>
      <c r="E1056" s="38" t="s">
        <v>17</v>
      </c>
      <c r="F1056" s="12" t="s">
        <v>15</v>
      </c>
      <c r="G1056" s="60" t="n">
        <v>0</v>
      </c>
      <c r="H1056" s="57" t="n">
        <v>0</v>
      </c>
      <c r="I1056" s="57" t="n">
        <v>0</v>
      </c>
      <c r="J1056" s="13"/>
    </row>
    <row r="1057" ht="22.5" customHeight="1">
      <c r="A1057" s="12" t="n">
        <f>WEEKNUM(B1057,2)</f>
        <v>41</v>
      </c>
      <c r="B1057" s="55" t="n">
        <v>46303</v>
      </c>
      <c r="C1057" s="12" t="n">
        <v>91538308</v>
      </c>
      <c r="D1057" s="63" t="s">
        <v>66</v>
      </c>
      <c r="E1057" s="38" t="s">
        <v>11</v>
      </c>
      <c r="F1057" s="12" t="s">
        <v>15</v>
      </c>
      <c r="G1057" s="60" t="n">
        <v>0</v>
      </c>
      <c r="H1057" s="57" t="n">
        <v>0</v>
      </c>
      <c r="I1057" s="57" t="n">
        <v>0</v>
      </c>
      <c r="J1057" s="13"/>
    </row>
    <row r="1058" ht="22.5" customHeight="1">
      <c r="A1058" s="12" t="n">
        <f>WEEKNUM(B1058,2)</f>
        <v>41</v>
      </c>
      <c r="B1058" s="55" t="n">
        <v>46303</v>
      </c>
      <c r="C1058" s="38" t="n">
        <v>91538309</v>
      </c>
      <c r="D1058" s="63" t="s">
        <v>66</v>
      </c>
      <c r="E1058" s="58" t="s">
        <v>43</v>
      </c>
      <c r="F1058" s="12" t="s">
        <v>15</v>
      </c>
      <c r="G1058" s="60" t="n">
        <v>0</v>
      </c>
      <c r="H1058" s="57" t="n">
        <v>0</v>
      </c>
      <c r="I1058" s="57" t="n">
        <v>0</v>
      </c>
      <c r="J1058" s="13"/>
    </row>
    <row r="1059" ht="22.5" customHeight="1">
      <c r="A1059" s="12" t="n">
        <f>WEEKNUM(B1059,2)</f>
        <v>41</v>
      </c>
      <c r="B1059" s="55" t="n">
        <v>46303</v>
      </c>
      <c r="C1059" s="38" t="n">
        <v>11511535</v>
      </c>
      <c r="D1059" s="63" t="s">
        <v>80</v>
      </c>
      <c r="E1059" s="58" t="s">
        <v>14</v>
      </c>
      <c r="F1059" s="57" t="s">
        <v>26</v>
      </c>
      <c r="G1059" s="60" t="n">
        <v>633</v>
      </c>
      <c r="H1059" s="57" t="n">
        <v>0.362685624012638</v>
      </c>
      <c r="I1059" s="57" t="n">
        <v>229.58</v>
      </c>
      <c r="J1059" s="13"/>
    </row>
    <row r="1060" ht="22.5" customHeight="1">
      <c r="A1060" s="12" t="n">
        <f>WEEKNUM(B1060,2)</f>
        <v>41</v>
      </c>
      <c r="B1060" s="55" t="n">
        <v>46303</v>
      </c>
      <c r="C1060" s="38" t="n">
        <v>11792342</v>
      </c>
      <c r="D1060" s="63" t="s">
        <v>81</v>
      </c>
      <c r="E1060" s="58" t="s">
        <v>40</v>
      </c>
      <c r="F1060" s="12" t="s">
        <v>15</v>
      </c>
      <c r="G1060" s="60" t="n">
        <v>0</v>
      </c>
      <c r="H1060" s="57" t="n">
        <v>0</v>
      </c>
      <c r="I1060" s="57" t="n">
        <v>0</v>
      </c>
      <c r="J1060" s="13"/>
    </row>
    <row r="1061" ht="22.5" customHeight="1">
      <c r="A1061" s="12" t="n">
        <f>WEEKNUM(B1061,2)</f>
        <v>41</v>
      </c>
      <c r="B1061" s="55" t="n">
        <v>46303</v>
      </c>
      <c r="C1061" s="38" t="n">
        <v>5365722</v>
      </c>
      <c r="D1061" s="63" t="s">
        <v>55</v>
      </c>
      <c r="E1061" s="58" t="s">
        <v>54</v>
      </c>
      <c r="F1061" s="57" t="s">
        <v>12</v>
      </c>
      <c r="G1061" s="60" t="n">
        <v>34</v>
      </c>
      <c r="H1061" s="57" t="n">
        <v>0.288</v>
      </c>
      <c r="I1061" s="57" t="n">
        <v>9.8068</v>
      </c>
      <c r="J1061" s="13"/>
    </row>
    <row r="1062" ht="22.5" customHeight="1">
      <c r="A1062" s="12" t="n">
        <f>WEEKNUM(B1062,2)</f>
        <v>41</v>
      </c>
      <c r="B1062" s="55" t="n">
        <v>46303</v>
      </c>
      <c r="C1062" s="38" t="n">
        <v>11924654</v>
      </c>
      <c r="D1062" s="63" t="s">
        <v>55</v>
      </c>
      <c r="E1062" s="58" t="s">
        <v>54</v>
      </c>
      <c r="F1062" s="62" t="s">
        <v>12</v>
      </c>
      <c r="G1062" s="88" t="n">
        <v>0</v>
      </c>
      <c r="H1062" s="62" t="n">
        <v>0</v>
      </c>
      <c r="I1062" s="62" t="n">
        <v>0.1003</v>
      </c>
      <c r="J1062" s="13"/>
    </row>
    <row r="1063" ht="22.5" customHeight="1">
      <c r="A1063" s="12" t="n">
        <f>WEEKNUM(B1063,2)</f>
        <v>41</v>
      </c>
      <c r="B1063" s="55" t="n">
        <v>46303</v>
      </c>
      <c r="C1063" s="38" t="n">
        <v>12011132</v>
      </c>
      <c r="D1063" s="63" t="s">
        <v>92</v>
      </c>
      <c r="E1063" s="58" t="s">
        <v>14</v>
      </c>
      <c r="F1063" s="12" t="s">
        <v>15</v>
      </c>
      <c r="G1063" s="86" t="n">
        <v>150</v>
      </c>
      <c r="H1063" s="71" t="n">
        <v>0.2</v>
      </c>
      <c r="I1063" s="71" t="n">
        <v>30</v>
      </c>
      <c r="J1063" s="13"/>
    </row>
    <row r="1064" ht="22.5" customHeight="1">
      <c r="A1064" s="12" t="n">
        <f>WEEKNUM(B1064,2)</f>
        <v>41</v>
      </c>
      <c r="B1064" s="55" t="n">
        <v>46303</v>
      </c>
      <c r="C1064" s="38" t="n">
        <v>12072287</v>
      </c>
      <c r="D1064" s="63" t="s">
        <v>80</v>
      </c>
      <c r="E1064" s="58" t="s">
        <v>14</v>
      </c>
      <c r="F1064" s="38" t="s">
        <v>15</v>
      </c>
      <c r="G1064" s="60" t="n">
        <v>106</v>
      </c>
      <c r="H1064" s="57" t="n">
        <v>0.448</v>
      </c>
      <c r="I1064" s="57" t="n">
        <v>47.533</v>
      </c>
      <c r="J1064" s="13"/>
    </row>
    <row r="1065" ht="22.5" customHeight="1">
      <c r="A1065" s="12" t="n">
        <f>WEEKNUM(B1065,2)</f>
        <v>41</v>
      </c>
      <c r="B1065" s="55" t="n">
        <v>46303</v>
      </c>
      <c r="C1065" s="38" t="n">
        <v>6529449</v>
      </c>
      <c r="D1065" s="63" t="s">
        <v>80</v>
      </c>
      <c r="E1065" s="58" t="s">
        <v>14</v>
      </c>
      <c r="F1065" s="58" t="s">
        <v>12</v>
      </c>
      <c r="G1065" s="60" t="n">
        <v>176</v>
      </c>
      <c r="H1065" s="57" t="n">
        <v>0.286</v>
      </c>
      <c r="I1065" s="57" t="n">
        <v>50.263</v>
      </c>
      <c r="J1065" s="13"/>
    </row>
    <row r="1066" ht="22.5" customHeight="1">
      <c r="A1066" s="12" t="n">
        <f>WEEKNUM(B1066,2)</f>
        <v>41</v>
      </c>
      <c r="B1066" s="55" t="n">
        <v>46303</v>
      </c>
      <c r="C1066" s="38" t="n">
        <v>5623760</v>
      </c>
      <c r="D1066" s="63" t="s">
        <v>86</v>
      </c>
      <c r="E1066" s="58" t="s">
        <v>14</v>
      </c>
      <c r="F1066" s="38" t="s">
        <v>15</v>
      </c>
      <c r="G1066" s="60" t="n">
        <v>50</v>
      </c>
      <c r="H1066" s="57" t="n">
        <v>0.15</v>
      </c>
      <c r="I1066" s="57" t="n">
        <v>7.5</v>
      </c>
      <c r="J1066" s="13"/>
    </row>
    <row r="1067" ht="22.5" customHeight="1">
      <c r="A1067" s="12" t="n">
        <f>WEEKNUM(B1067,2)</f>
        <v>41</v>
      </c>
      <c r="B1067" s="55" t="n">
        <v>46303</v>
      </c>
      <c r="C1067" s="38" t="n">
        <v>12542512</v>
      </c>
      <c r="D1067" s="63" t="s">
        <v>92</v>
      </c>
      <c r="E1067" s="58" t="s">
        <v>14</v>
      </c>
      <c r="F1067" s="38" t="s">
        <v>15</v>
      </c>
      <c r="G1067" s="60" t="n">
        <v>7</v>
      </c>
      <c r="H1067" s="57" t="n">
        <v>0.15</v>
      </c>
      <c r="I1067" s="57" t="n">
        <v>1.05</v>
      </c>
      <c r="J1067" s="13"/>
    </row>
    <row r="1068" ht="22.5" customHeight="1">
      <c r="A1068" s="12" t="n">
        <f>WEEKNUM(B1068,2)</f>
        <v>41</v>
      </c>
      <c r="B1068" s="55" t="n">
        <v>46303</v>
      </c>
      <c r="C1068" s="38" t="n">
        <v>91573327</v>
      </c>
      <c r="D1068" s="63" t="s">
        <v>87</v>
      </c>
      <c r="E1068" s="58" t="s">
        <v>14</v>
      </c>
      <c r="F1068" s="38" t="s">
        <v>15</v>
      </c>
      <c r="G1068" s="60" t="n">
        <v>0</v>
      </c>
      <c r="H1068" s="57" t="n">
        <v>0</v>
      </c>
      <c r="I1068" s="57" t="n">
        <v>0</v>
      </c>
      <c r="J1068" s="13"/>
    </row>
    <row r="1069" ht="22.5" customHeight="1">
      <c r="A1069" s="12"/>
      <c r="B1069" s="55"/>
      <c r="C1069" s="38"/>
      <c r="D1069" s="63"/>
      <c r="E1069" s="58"/>
      <c r="F1069" s="58"/>
      <c r="G1069" s="45"/>
      <c r="H1069" s="62"/>
      <c r="I1069" s="62"/>
      <c r="J1069" s="13"/>
    </row>
    <row r="1070" ht="22.5" customHeight="1">
      <c r="A1070" s="12" t="n">
        <f>WEEKNUM(B1070,2)</f>
        <v>41</v>
      </c>
      <c r="B1070" s="55" t="n">
        <v>46302</v>
      </c>
      <c r="C1070" s="38" t="n">
        <v>10813123</v>
      </c>
      <c r="D1070" s="63" t="s">
        <v>10</v>
      </c>
      <c r="E1070" s="58" t="s">
        <v>11</v>
      </c>
      <c r="F1070" s="58" t="s">
        <v>12</v>
      </c>
      <c r="G1070" s="12" t="n">
        <v>9</v>
      </c>
      <c r="H1070" s="57" t="n">
        <v>0.4782</v>
      </c>
      <c r="I1070" s="57" t="n">
        <v>4.3037</v>
      </c>
      <c r="J1070" s="13"/>
    </row>
    <row r="1071" ht="22.5" customHeight="1">
      <c r="A1071" s="12" t="n">
        <f>WEEKNUM(B1071,2)</f>
        <v>41</v>
      </c>
      <c r="B1071" s="55" t="n">
        <v>46302</v>
      </c>
      <c r="C1071" s="38" t="n">
        <v>1745925</v>
      </c>
      <c r="D1071" s="63" t="s">
        <v>13</v>
      </c>
      <c r="E1071" s="58" t="s">
        <v>14</v>
      </c>
      <c r="F1071" s="58" t="s">
        <v>15</v>
      </c>
      <c r="G1071" s="56" t="n">
        <v>400</v>
      </c>
      <c r="H1071" s="57" t="n">
        <v>0.15</v>
      </c>
      <c r="I1071" s="57" t="n">
        <v>60</v>
      </c>
      <c r="J1071" s="13"/>
    </row>
    <row r="1072" ht="22.5" customHeight="1">
      <c r="A1072" s="12" t="n">
        <f>WEEKNUM(B1072,2)</f>
        <v>41</v>
      </c>
      <c r="B1072" s="55" t="n">
        <v>46302</v>
      </c>
      <c r="C1072" s="38" t="n">
        <v>6951600</v>
      </c>
      <c r="D1072" s="63" t="s">
        <v>16</v>
      </c>
      <c r="E1072" s="58" t="s">
        <v>17</v>
      </c>
      <c r="F1072" s="58" t="s">
        <v>15</v>
      </c>
      <c r="G1072" s="56" t="n">
        <v>68</v>
      </c>
      <c r="H1072" s="57" t="n">
        <v>0.175</v>
      </c>
      <c r="I1072" s="57" t="n">
        <v>11.866</v>
      </c>
      <c r="J1072" s="13"/>
    </row>
    <row r="1073" ht="22.5" customHeight="1">
      <c r="A1073" s="12" t="n">
        <f>WEEKNUM(B1073,2)</f>
        <v>41</v>
      </c>
      <c r="B1073" s="55" t="n">
        <v>46302</v>
      </c>
      <c r="C1073" s="38" t="n">
        <v>6951594</v>
      </c>
      <c r="D1073" s="63" t="s">
        <v>16</v>
      </c>
      <c r="E1073" s="58" t="s">
        <v>18</v>
      </c>
      <c r="F1073" s="58" t="s">
        <v>15</v>
      </c>
      <c r="G1073" s="56" t="n">
        <v>206</v>
      </c>
      <c r="H1073" s="57" t="n">
        <v>0.715</v>
      </c>
      <c r="I1073" s="57" t="n">
        <v>147.21</v>
      </c>
      <c r="J1073" s="13"/>
    </row>
    <row r="1074" ht="22.5" customHeight="1">
      <c r="A1074" s="12" t="n">
        <f>WEEKNUM(B1074,2)</f>
        <v>41</v>
      </c>
      <c r="B1074" s="55" t="n">
        <v>46302</v>
      </c>
      <c r="C1074" s="38" t="n">
        <v>2732727</v>
      </c>
      <c r="D1074" s="63" t="s">
        <v>10</v>
      </c>
      <c r="E1074" s="58" t="s">
        <v>19</v>
      </c>
      <c r="F1074" s="58" t="s">
        <v>15</v>
      </c>
      <c r="G1074" s="56" t="n">
        <v>502</v>
      </c>
      <c r="H1074" s="57" t="n">
        <v>0.249</v>
      </c>
      <c r="I1074" s="57" t="n">
        <v>125.225</v>
      </c>
      <c r="J1074" s="13"/>
    </row>
    <row r="1075" ht="22.5" customHeight="1">
      <c r="A1075" s="12" t="n">
        <f>WEEKNUM(B1075,2)</f>
        <v>41</v>
      </c>
      <c r="B1075" s="55" t="n">
        <v>46302</v>
      </c>
      <c r="C1075" s="38" t="n">
        <v>5619156</v>
      </c>
      <c r="D1075" s="63" t="s">
        <v>10</v>
      </c>
      <c r="E1075" s="58" t="s">
        <v>19</v>
      </c>
      <c r="F1075" s="58" t="s">
        <v>12</v>
      </c>
      <c r="G1075" s="56" t="n">
        <v>35</v>
      </c>
      <c r="H1075" s="57" t="n">
        <v>0.2124</v>
      </c>
      <c r="I1075" s="57" t="n">
        <v>7.4351</v>
      </c>
      <c r="J1075" s="13"/>
    </row>
    <row r="1076" ht="22.5" customHeight="1">
      <c r="A1076" s="12" t="n">
        <f>WEEKNUM(B1076,2)</f>
        <v>41</v>
      </c>
      <c r="B1076" s="55" t="n">
        <v>46302</v>
      </c>
      <c r="C1076" s="38" t="n">
        <v>6425889</v>
      </c>
      <c r="D1076" s="63" t="s">
        <v>10</v>
      </c>
      <c r="E1076" s="58" t="s">
        <v>20</v>
      </c>
      <c r="F1076" s="58" t="s">
        <v>15</v>
      </c>
      <c r="G1076" s="56" t="n">
        <v>224</v>
      </c>
      <c r="H1076" s="57" t="n">
        <v>0.251</v>
      </c>
      <c r="I1076" s="57" t="n">
        <v>56.2</v>
      </c>
      <c r="J1076" s="13"/>
    </row>
    <row r="1077" ht="22.5" customHeight="1">
      <c r="A1077" s="12" t="n">
        <f>WEEKNUM(B1077,2)</f>
        <v>41</v>
      </c>
      <c r="B1077" s="55" t="n">
        <v>46302</v>
      </c>
      <c r="C1077" s="38" t="n">
        <v>6439005</v>
      </c>
      <c r="D1077" s="63" t="s">
        <v>10</v>
      </c>
      <c r="E1077" s="58" t="s">
        <v>20</v>
      </c>
      <c r="F1077" s="58" t="s">
        <v>21</v>
      </c>
      <c r="G1077" s="56" t="n">
        <v>42</v>
      </c>
      <c r="H1077" s="57" t="n">
        <v>0.3</v>
      </c>
      <c r="I1077" s="57" t="n">
        <v>12.6</v>
      </c>
      <c r="J1077" s="13"/>
    </row>
    <row r="1078" ht="22.5" customHeight="1">
      <c r="A1078" s="12" t="n">
        <f>WEEKNUM(B1078,2)</f>
        <v>41</v>
      </c>
      <c r="B1078" s="55" t="n">
        <v>46302</v>
      </c>
      <c r="C1078" s="38" t="n">
        <v>7203110</v>
      </c>
      <c r="D1078" s="63" t="s">
        <v>22</v>
      </c>
      <c r="E1078" s="58" t="s">
        <v>23</v>
      </c>
      <c r="F1078" s="58" t="s">
        <v>15</v>
      </c>
      <c r="G1078" s="56" t="n">
        <v>1</v>
      </c>
      <c r="H1078" s="57" t="n">
        <v>0.2</v>
      </c>
      <c r="I1078" s="57" t="n">
        <v>0.2</v>
      </c>
      <c r="J1078" s="13"/>
    </row>
    <row r="1079" ht="22.5" customHeight="1">
      <c r="A1079" s="12" t="n">
        <f>WEEKNUM(B1079,2)</f>
        <v>41</v>
      </c>
      <c r="B1079" s="55" t="n">
        <v>46302</v>
      </c>
      <c r="C1079" s="38" t="n">
        <v>7202934</v>
      </c>
      <c r="D1079" s="63" t="s">
        <v>22</v>
      </c>
      <c r="E1079" s="58" t="s">
        <v>24</v>
      </c>
      <c r="F1079" s="58" t="s">
        <v>15</v>
      </c>
      <c r="G1079" s="56" t="n">
        <v>74</v>
      </c>
      <c r="H1079" s="57" t="n">
        <v>0.35</v>
      </c>
      <c r="I1079" s="57" t="n">
        <v>25.9</v>
      </c>
      <c r="J1079" s="13"/>
    </row>
    <row r="1080" ht="22.5" customHeight="1">
      <c r="A1080" s="12" t="n">
        <f>WEEKNUM(B1080,2)</f>
        <v>41</v>
      </c>
      <c r="B1080" s="55" t="n">
        <v>46302</v>
      </c>
      <c r="C1080" s="38" t="n">
        <v>5847496</v>
      </c>
      <c r="D1080" s="63" t="s">
        <v>10</v>
      </c>
      <c r="E1080" s="58" t="s">
        <v>25</v>
      </c>
      <c r="F1080" s="58" t="s">
        <v>12</v>
      </c>
      <c r="G1080" s="56" t="n">
        <v>5</v>
      </c>
      <c r="H1080" s="57" t="n">
        <v>0.412</v>
      </c>
      <c r="I1080" s="57" t="n">
        <v>2.058</v>
      </c>
      <c r="J1080" s="13"/>
    </row>
    <row r="1081" ht="22.5" customHeight="1">
      <c r="A1081" s="12" t="n">
        <f>WEEKNUM(B1081,2)</f>
        <v>41</v>
      </c>
      <c r="B1081" s="55" t="n">
        <v>46302</v>
      </c>
      <c r="C1081" s="38" t="n">
        <v>7572369</v>
      </c>
      <c r="D1081" s="63" t="s">
        <v>10</v>
      </c>
      <c r="E1081" s="58" t="s">
        <v>25</v>
      </c>
      <c r="F1081" s="58" t="s">
        <v>15</v>
      </c>
      <c r="G1081" s="56" t="n">
        <v>119</v>
      </c>
      <c r="H1081" s="57" t="n">
        <v>0.311</v>
      </c>
      <c r="I1081" s="57" t="n">
        <v>36.96</v>
      </c>
      <c r="J1081" s="13"/>
    </row>
    <row r="1082" ht="22.5" customHeight="1">
      <c r="A1082" s="12" t="n">
        <f>WEEKNUM(B1082,2)</f>
        <v>41</v>
      </c>
      <c r="B1082" s="55" t="n">
        <v>46302</v>
      </c>
      <c r="C1082" s="38" t="n">
        <v>8460883</v>
      </c>
      <c r="D1082" s="63" t="s">
        <v>16</v>
      </c>
      <c r="E1082" s="58" t="s">
        <v>11</v>
      </c>
      <c r="F1082" s="58" t="s">
        <v>15</v>
      </c>
      <c r="G1082" s="56" t="n">
        <v>663</v>
      </c>
      <c r="H1082" s="57" t="n">
        <v>0.141</v>
      </c>
      <c r="I1082" s="57" t="n">
        <v>93.59</v>
      </c>
      <c r="J1082" s="13"/>
    </row>
    <row r="1083" ht="22.5" customHeight="1">
      <c r="A1083" s="12" t="n">
        <f>WEEKNUM(B1083,2)</f>
        <v>41</v>
      </c>
      <c r="B1083" s="55" t="n">
        <v>46302</v>
      </c>
      <c r="C1083" s="38" t="n">
        <v>8531973</v>
      </c>
      <c r="D1083" s="63" t="s">
        <v>16</v>
      </c>
      <c r="E1083" s="58" t="s">
        <v>18</v>
      </c>
      <c r="F1083" s="38" t="s">
        <v>26</v>
      </c>
      <c r="G1083" s="56" t="n">
        <v>25</v>
      </c>
      <c r="H1083" s="57" t="n">
        <v>0.44</v>
      </c>
      <c r="I1083" s="57" t="n">
        <v>11.12</v>
      </c>
      <c r="J1083" s="13"/>
    </row>
    <row r="1084" ht="22.5" customHeight="1">
      <c r="A1084" s="12" t="n">
        <f>WEEKNUM(B1084,2)</f>
        <v>41</v>
      </c>
      <c r="B1084" s="55" t="n">
        <v>46302</v>
      </c>
      <c r="C1084" s="38" t="n">
        <v>8156506</v>
      </c>
      <c r="D1084" s="63" t="s">
        <v>82</v>
      </c>
      <c r="E1084" s="58" t="s">
        <v>14</v>
      </c>
      <c r="F1084" s="58" t="s">
        <v>15</v>
      </c>
      <c r="G1084" s="56" t="n">
        <v>1000</v>
      </c>
      <c r="H1084" s="57" t="n">
        <v>0.136</v>
      </c>
      <c r="I1084" s="57" t="n">
        <v>136.255</v>
      </c>
      <c r="J1084" s="13"/>
    </row>
    <row r="1085" ht="22.5" customHeight="1">
      <c r="A1085" s="12" t="n">
        <f>WEEKNUM(B1085,2)</f>
        <v>41</v>
      </c>
      <c r="B1085" s="55" t="n">
        <v>46302</v>
      </c>
      <c r="C1085" s="38" t="n">
        <v>8819666</v>
      </c>
      <c r="D1085" s="63" t="s">
        <v>82</v>
      </c>
      <c r="E1085" s="58" t="s">
        <v>14</v>
      </c>
      <c r="F1085" s="58" t="s">
        <v>12</v>
      </c>
      <c r="G1085" s="56" t="n">
        <v>194</v>
      </c>
      <c r="H1085" s="57" t="n">
        <v>0.103</v>
      </c>
      <c r="I1085" s="57" t="n">
        <v>20.0463</v>
      </c>
      <c r="J1085" s="13"/>
    </row>
    <row r="1086" ht="22.5" customHeight="1">
      <c r="A1086" s="12" t="n">
        <f>WEEKNUM(B1086,2)</f>
        <v>41</v>
      </c>
      <c r="B1086" s="55" t="n">
        <v>46302</v>
      </c>
      <c r="C1086" s="38" t="n">
        <v>7872826</v>
      </c>
      <c r="D1086" s="63" t="s">
        <v>27</v>
      </c>
      <c r="E1086" s="58" t="s">
        <v>14</v>
      </c>
      <c r="F1086" s="58" t="s">
        <v>15</v>
      </c>
      <c r="G1086" s="56" t="n">
        <v>100</v>
      </c>
      <c r="H1086" s="57" t="n">
        <v>0.48</v>
      </c>
      <c r="I1086" s="57" t="n">
        <v>47.976</v>
      </c>
      <c r="J1086" s="13"/>
    </row>
    <row r="1087" ht="22.5" customHeight="1">
      <c r="A1087" s="12" t="n">
        <f>WEEKNUM(B1087,2)</f>
        <v>41</v>
      </c>
      <c r="B1087" s="55" t="n">
        <v>46302</v>
      </c>
      <c r="C1087" s="38" t="n">
        <v>9311355</v>
      </c>
      <c r="D1087" s="63" t="s">
        <v>28</v>
      </c>
      <c r="E1087" s="58" t="s">
        <v>14</v>
      </c>
      <c r="F1087" s="58" t="s">
        <v>15</v>
      </c>
      <c r="G1087" s="56" t="n">
        <v>102</v>
      </c>
      <c r="H1087" s="57" t="n">
        <v>0.25</v>
      </c>
      <c r="I1087" s="57" t="n">
        <v>25.5</v>
      </c>
      <c r="J1087" s="13"/>
    </row>
    <row r="1088" ht="22.5" customHeight="1">
      <c r="A1088" s="12" t="n">
        <f>WEEKNUM(B1088,2)</f>
        <v>41</v>
      </c>
      <c r="B1088" s="55" t="n">
        <v>46302</v>
      </c>
      <c r="C1088" s="38" t="n">
        <v>12114239</v>
      </c>
      <c r="D1088" s="63" t="s">
        <v>82</v>
      </c>
      <c r="E1088" s="58" t="s">
        <v>14</v>
      </c>
      <c r="F1088" s="38" t="s">
        <v>26</v>
      </c>
      <c r="G1088" s="56" t="n">
        <v>34</v>
      </c>
      <c r="H1088" s="57" t="n">
        <v>0.22</v>
      </c>
      <c r="I1088" s="57" t="n">
        <v>7.56</v>
      </c>
      <c r="J1088" s="65"/>
    </row>
    <row r="1089" ht="22.5" customHeight="1">
      <c r="A1089" s="12" t="n">
        <f>WEEKNUM(B1089,2)</f>
        <v>41</v>
      </c>
      <c r="B1089" s="55" t="n">
        <v>46302</v>
      </c>
      <c r="C1089" s="38" t="n">
        <v>10501490</v>
      </c>
      <c r="D1089" s="63" t="s">
        <v>13</v>
      </c>
      <c r="E1089" s="58" t="s">
        <v>14</v>
      </c>
      <c r="F1089" s="58" t="s">
        <v>15</v>
      </c>
      <c r="G1089" s="56" t="n">
        <v>7</v>
      </c>
      <c r="H1089" s="57" t="n">
        <v>0.13</v>
      </c>
      <c r="I1089" s="57" t="n">
        <v>0.91</v>
      </c>
      <c r="J1089" s="13"/>
    </row>
    <row r="1090" ht="22.5" customHeight="1">
      <c r="A1090" s="12" t="n">
        <f>WEEKNUM(B1090,2)</f>
        <v>41</v>
      </c>
      <c r="B1090" s="55" t="n">
        <v>46302</v>
      </c>
      <c r="C1090" s="38" t="n">
        <v>10912510</v>
      </c>
      <c r="D1090" s="63" t="s">
        <v>10</v>
      </c>
      <c r="E1090" s="67" t="s">
        <v>11</v>
      </c>
      <c r="F1090" s="58" t="s">
        <v>29</v>
      </c>
      <c r="G1090" s="56" t="n">
        <v>80</v>
      </c>
      <c r="H1090" s="57" t="n">
        <v>0.35</v>
      </c>
      <c r="I1090" s="57" t="n">
        <v>27.62</v>
      </c>
      <c r="J1090" s="65" t="n">
        <v>23.976</v>
      </c>
    </row>
    <row r="1091" ht="22.5" customHeight="1">
      <c r="A1091" s="12" t="n">
        <f>WEEKNUM(B1091,2)</f>
        <v>41</v>
      </c>
      <c r="B1091" s="55" t="n">
        <v>46302</v>
      </c>
      <c r="C1091" s="38" t="n">
        <v>11080098</v>
      </c>
      <c r="D1091" s="63" t="s">
        <v>22</v>
      </c>
      <c r="E1091" s="58" t="s">
        <v>24</v>
      </c>
      <c r="F1091" s="58" t="s">
        <v>15</v>
      </c>
      <c r="G1091" s="56" t="n">
        <v>0</v>
      </c>
      <c r="H1091" s="57" t="n">
        <v>0</v>
      </c>
      <c r="I1091" s="57" t="n">
        <v>0</v>
      </c>
      <c r="J1091" s="13"/>
    </row>
    <row r="1092" ht="22.5" customHeight="1">
      <c r="A1092" s="12" t="n">
        <f>WEEKNUM(B1092,2)</f>
        <v>41</v>
      </c>
      <c r="B1092" s="55" t="n">
        <v>46302</v>
      </c>
      <c r="C1092" s="38" t="n">
        <v>11715627</v>
      </c>
      <c r="D1092" s="63" t="s">
        <v>28</v>
      </c>
      <c r="E1092" s="58" t="s">
        <v>14</v>
      </c>
      <c r="F1092" s="58" t="s">
        <v>15</v>
      </c>
      <c r="G1092" s="56" t="n">
        <v>0</v>
      </c>
      <c r="H1092" s="57" t="n">
        <v>0</v>
      </c>
      <c r="I1092" s="57" t="n">
        <v>0</v>
      </c>
      <c r="J1092" s="13"/>
    </row>
    <row r="1093" ht="22.5" customHeight="1">
      <c r="A1093" s="12" t="n">
        <f>WEEKNUM(B1093,2)</f>
        <v>41</v>
      </c>
      <c r="B1093" s="55" t="n">
        <v>46302</v>
      </c>
      <c r="C1093" s="38" t="n">
        <v>11715655</v>
      </c>
      <c r="D1093" s="63" t="s">
        <v>16</v>
      </c>
      <c r="E1093" s="58" t="s">
        <v>11</v>
      </c>
      <c r="F1093" s="58" t="s">
        <v>15</v>
      </c>
      <c r="G1093" s="70" t="n">
        <v>0</v>
      </c>
      <c r="H1093" s="71" t="n">
        <v>0</v>
      </c>
      <c r="I1093" s="71" t="n">
        <v>0</v>
      </c>
      <c r="J1093" s="13"/>
    </row>
    <row r="1094" ht="22.5" customHeight="1">
      <c r="A1094" s="12" t="n">
        <f>WEEKNUM(B1094,2)</f>
        <v>41</v>
      </c>
      <c r="B1094" s="55" t="n">
        <v>46302</v>
      </c>
      <c r="C1094" s="38" t="n">
        <v>11715811</v>
      </c>
      <c r="D1094" s="63" t="s">
        <v>16</v>
      </c>
      <c r="E1094" s="38" t="s">
        <v>17</v>
      </c>
      <c r="F1094" s="38" t="s">
        <v>15</v>
      </c>
      <c r="G1094" s="56" t="n">
        <v>0</v>
      </c>
      <c r="H1094" s="57" t="n">
        <v>0</v>
      </c>
      <c r="I1094" s="57" t="n">
        <v>0</v>
      </c>
      <c r="J1094" s="13"/>
    </row>
    <row r="1095" ht="22.5" customHeight="1">
      <c r="A1095" s="12" t="n">
        <f>WEEKNUM(B1095,2)</f>
        <v>41</v>
      </c>
      <c r="B1095" s="55" t="n">
        <v>46302</v>
      </c>
      <c r="C1095" s="38" t="n">
        <v>11729927</v>
      </c>
      <c r="D1095" s="63" t="s">
        <v>10</v>
      </c>
      <c r="E1095" s="38" t="s">
        <v>20</v>
      </c>
      <c r="F1095" s="38" t="s">
        <v>15</v>
      </c>
      <c r="G1095" s="56" t="n">
        <v>0</v>
      </c>
      <c r="H1095" s="57" t="n">
        <v>0</v>
      </c>
      <c r="I1095" s="57" t="n">
        <v>0</v>
      </c>
      <c r="J1095" s="13"/>
    </row>
    <row r="1096" ht="22.5" customHeight="1">
      <c r="A1096" s="12" t="n">
        <f>WEEKNUM(B1096,2)</f>
        <v>41</v>
      </c>
      <c r="B1096" s="55" t="n">
        <v>46302</v>
      </c>
      <c r="C1096" s="38" t="n">
        <v>11729820</v>
      </c>
      <c r="D1096" s="63" t="s">
        <v>10</v>
      </c>
      <c r="E1096" s="38" t="s">
        <v>25</v>
      </c>
      <c r="F1096" s="38" t="s">
        <v>15</v>
      </c>
      <c r="G1096" s="56" t="n">
        <v>0</v>
      </c>
      <c r="H1096" s="57" t="n">
        <v>0</v>
      </c>
      <c r="I1096" s="57" t="n">
        <v>0</v>
      </c>
      <c r="J1096" s="13"/>
    </row>
    <row r="1097" ht="22.5" customHeight="1">
      <c r="A1097" s="12" t="n">
        <f>WEEKNUM(B1097,2)</f>
        <v>41</v>
      </c>
      <c r="B1097" s="55" t="n">
        <v>46302</v>
      </c>
      <c r="C1097" s="38" t="n">
        <v>11729830</v>
      </c>
      <c r="D1097" s="63" t="s">
        <v>10</v>
      </c>
      <c r="E1097" s="38" t="s">
        <v>11</v>
      </c>
      <c r="F1097" s="38" t="s">
        <v>12</v>
      </c>
      <c r="G1097" s="56" t="n">
        <v>0</v>
      </c>
      <c r="H1097" s="57" t="n">
        <v>0</v>
      </c>
      <c r="I1097" s="57" t="n">
        <v>0</v>
      </c>
      <c r="J1097" s="13"/>
    </row>
    <row r="1098" ht="22.5" customHeight="1">
      <c r="A1098" s="12" t="n">
        <f>WEEKNUM(B1098,2)</f>
        <v>41</v>
      </c>
      <c r="B1098" s="55" t="n">
        <v>46302</v>
      </c>
      <c r="C1098" s="38" t="n">
        <v>11892329</v>
      </c>
      <c r="D1098" s="63" t="s">
        <v>10</v>
      </c>
      <c r="E1098" s="38" t="s">
        <v>11</v>
      </c>
      <c r="F1098" s="38" t="s">
        <v>15</v>
      </c>
      <c r="G1098" s="56" t="n">
        <v>2001</v>
      </c>
      <c r="H1098" s="57" t="n">
        <v>0.25</v>
      </c>
      <c r="I1098" s="57" t="n">
        <v>500.25</v>
      </c>
      <c r="J1098" s="13"/>
    </row>
    <row r="1099" ht="22.5" customHeight="1">
      <c r="A1099" s="12" t="n">
        <f>WEEKNUM(B1099,2)</f>
        <v>41</v>
      </c>
      <c r="B1099" s="55" t="n">
        <v>46302</v>
      </c>
      <c r="C1099" s="38" t="n">
        <v>91560708</v>
      </c>
      <c r="D1099" s="63" t="s">
        <v>30</v>
      </c>
      <c r="E1099" s="58" t="s">
        <v>31</v>
      </c>
      <c r="F1099" s="58" t="s">
        <v>15</v>
      </c>
      <c r="G1099" s="56" t="n">
        <v>111</v>
      </c>
      <c r="H1099" s="57" t="n">
        <v>0.101</v>
      </c>
      <c r="I1099" s="57" t="n">
        <v>11.205</v>
      </c>
      <c r="J1099" s="13"/>
    </row>
    <row r="1100" ht="22.5" customHeight="1">
      <c r="A1100" s="12" t="n">
        <f>WEEKNUM(B1100,2)</f>
        <v>41</v>
      </c>
      <c r="B1100" s="55" t="n">
        <v>46302</v>
      </c>
      <c r="C1100" s="38" t="n">
        <v>91560709</v>
      </c>
      <c r="D1100" s="63" t="s">
        <v>30</v>
      </c>
      <c r="E1100" s="58" t="s">
        <v>32</v>
      </c>
      <c r="F1100" s="58" t="s">
        <v>15</v>
      </c>
      <c r="G1100" s="56" t="n">
        <v>274</v>
      </c>
      <c r="H1100" s="57" t="n">
        <v>0.06</v>
      </c>
      <c r="I1100" s="57" t="n">
        <v>16.44</v>
      </c>
      <c r="J1100" s="13"/>
    </row>
    <row r="1101" ht="22.5" customHeight="1">
      <c r="A1101" s="12" t="n">
        <f>WEEKNUM(B1101,2)</f>
        <v>41</v>
      </c>
      <c r="B1101" s="55" t="n">
        <v>46302</v>
      </c>
      <c r="C1101" s="38" t="n">
        <v>12064281</v>
      </c>
      <c r="D1101" s="63" t="s">
        <v>16</v>
      </c>
      <c r="E1101" s="58" t="s">
        <v>18</v>
      </c>
      <c r="F1101" s="58" t="s">
        <v>15</v>
      </c>
      <c r="G1101" s="56" t="n">
        <v>0</v>
      </c>
      <c r="H1101" s="57" t="n">
        <v>0</v>
      </c>
      <c r="I1101" s="57" t="n">
        <v>0</v>
      </c>
      <c r="J1101" s="13"/>
    </row>
    <row r="1102" ht="22.5" customHeight="1">
      <c r="A1102" s="12" t="n">
        <f>WEEKNUM(B1102,2)</f>
        <v>41</v>
      </c>
      <c r="B1102" s="55" t="n">
        <v>46302</v>
      </c>
      <c r="C1102" s="38" t="n">
        <v>11987622</v>
      </c>
      <c r="D1102" s="63" t="s">
        <v>10</v>
      </c>
      <c r="E1102" s="58" t="s">
        <v>11</v>
      </c>
      <c r="F1102" s="58" t="s">
        <v>29</v>
      </c>
      <c r="G1102" s="56" t="n">
        <v>2</v>
      </c>
      <c r="H1102" s="57" t="n">
        <v>0.42</v>
      </c>
      <c r="I1102" s="57" t="n">
        <v>0.83</v>
      </c>
      <c r="J1102" s="65" t="n">
        <v>0.832</v>
      </c>
    </row>
    <row r="1103" ht="22.5" customHeight="1">
      <c r="A1103" s="12" t="n">
        <f>WEEKNUM(B1103,2)</f>
        <v>41</v>
      </c>
      <c r="B1103" s="55" t="n">
        <v>46302</v>
      </c>
      <c r="C1103" s="38" t="n">
        <v>91567811</v>
      </c>
      <c r="D1103" s="63" t="s">
        <v>33</v>
      </c>
      <c r="E1103" s="58" t="s">
        <v>14</v>
      </c>
      <c r="F1103" s="58" t="s">
        <v>15</v>
      </c>
      <c r="G1103" s="56" t="n">
        <v>33</v>
      </c>
      <c r="H1103" s="57" t="n">
        <v>0.1</v>
      </c>
      <c r="I1103" s="57" t="n">
        <v>33</v>
      </c>
      <c r="J1103" s="65"/>
    </row>
    <row r="1104" ht="22.5" customHeight="1">
      <c r="A1104" s="12" t="n">
        <f>WEEKNUM(B1104,2)</f>
        <v>41</v>
      </c>
      <c r="B1104" s="55" t="n">
        <v>46302</v>
      </c>
      <c r="C1104" s="38" t="n">
        <v>91548044</v>
      </c>
      <c r="D1104" s="63" t="s">
        <v>33</v>
      </c>
      <c r="E1104" s="58" t="s">
        <v>14</v>
      </c>
      <c r="F1104" s="38" t="s">
        <v>12</v>
      </c>
      <c r="G1104" s="56" t="n">
        <v>50</v>
      </c>
      <c r="H1104" s="57" t="n">
        <v>0.402</v>
      </c>
      <c r="I1104" s="57" t="n">
        <v>20.099</v>
      </c>
      <c r="J1104" s="65"/>
    </row>
    <row r="1105" ht="22.5" customHeight="1">
      <c r="A1105" s="12" t="n">
        <f>WEEKNUM(B1105,2)</f>
        <v>41</v>
      </c>
      <c r="B1105" s="55" t="n">
        <v>46302</v>
      </c>
      <c r="C1105" s="38" t="n">
        <v>12801942</v>
      </c>
      <c r="D1105" s="63" t="s">
        <v>10</v>
      </c>
      <c r="E1105" s="58" t="s">
        <v>11</v>
      </c>
      <c r="F1105" s="38" t="s">
        <v>34</v>
      </c>
      <c r="G1105" s="56" t="n">
        <v>0</v>
      </c>
      <c r="H1105" s="57" t="n">
        <v>0</v>
      </c>
      <c r="I1105" s="57" t="n">
        <v>0</v>
      </c>
      <c r="J1105" s="65"/>
    </row>
    <row r="1106" ht="22.5" customHeight="1">
      <c r="A1106" s="12" t="n">
        <f>WEEKNUM(B1106,2)</f>
        <v>41</v>
      </c>
      <c r="B1106" s="55" t="n">
        <v>46302</v>
      </c>
      <c r="C1106" s="38" t="n">
        <v>6061077</v>
      </c>
      <c r="D1106" s="63" t="s">
        <v>36</v>
      </c>
      <c r="E1106" s="58" t="s">
        <v>14</v>
      </c>
      <c r="F1106" s="58" t="s">
        <v>15</v>
      </c>
      <c r="G1106" s="61" t="n">
        <v>3</v>
      </c>
      <c r="H1106" s="62" t="n">
        <v>0.494</v>
      </c>
      <c r="I1106" s="62" t="n">
        <v>1.482</v>
      </c>
      <c r="J1106" s="13"/>
    </row>
    <row r="1107" ht="22.5" customHeight="1">
      <c r="A1107" s="12" t="n">
        <f>WEEKNUM(B1107,2)</f>
        <v>41</v>
      </c>
      <c r="B1107" s="55" t="n">
        <v>46302</v>
      </c>
      <c r="C1107" s="38" t="n">
        <v>6607117</v>
      </c>
      <c r="D1107" s="64" t="s">
        <v>36</v>
      </c>
      <c r="E1107" s="38" t="s">
        <v>14</v>
      </c>
      <c r="F1107" s="72" t="s">
        <v>15</v>
      </c>
      <c r="G1107" s="56" t="n">
        <v>98</v>
      </c>
      <c r="H1107" s="57" t="n">
        <v>0.636</v>
      </c>
      <c r="I1107" s="57" t="n">
        <v>62.345</v>
      </c>
      <c r="J1107" s="13"/>
    </row>
    <row r="1108" ht="22.5" customHeight="1">
      <c r="A1108" s="12" t="n">
        <f>WEEKNUM(B1108,2)</f>
        <v>41</v>
      </c>
      <c r="B1108" s="55" t="n">
        <v>46302</v>
      </c>
      <c r="C1108" s="38" t="n">
        <v>5497580</v>
      </c>
      <c r="D1108" s="64" t="s">
        <v>30</v>
      </c>
      <c r="E1108" s="38" t="s">
        <v>17</v>
      </c>
      <c r="F1108" s="38" t="s">
        <v>15</v>
      </c>
      <c r="G1108" s="56" t="n">
        <v>1660</v>
      </c>
      <c r="H1108" s="57" t="n">
        <v>0.255</v>
      </c>
      <c r="I1108" s="57" t="n">
        <v>422.462</v>
      </c>
      <c r="J1108" s="13"/>
    </row>
    <row r="1109" ht="22.5" customHeight="1">
      <c r="A1109" s="12" t="n">
        <f>WEEKNUM(B1109,2)</f>
        <v>41</v>
      </c>
      <c r="B1109" s="55" t="n">
        <v>46302</v>
      </c>
      <c r="C1109" s="38" t="n">
        <v>91407542</v>
      </c>
      <c r="D1109" s="64" t="s">
        <v>30</v>
      </c>
      <c r="E1109" s="38" t="s">
        <v>37</v>
      </c>
      <c r="F1109" s="72" t="s">
        <v>15</v>
      </c>
      <c r="G1109" s="56" t="n">
        <v>40</v>
      </c>
      <c r="H1109" s="57" t="n">
        <v>0.021</v>
      </c>
      <c r="I1109" s="57" t="n">
        <v>0.84</v>
      </c>
      <c r="J1109" s="46"/>
    </row>
    <row r="1110" ht="22.5" customHeight="1">
      <c r="A1110" s="12" t="n">
        <f>WEEKNUM(B1110,2)</f>
        <v>41</v>
      </c>
      <c r="B1110" s="55" t="n">
        <v>46302</v>
      </c>
      <c r="C1110" s="38" t="n">
        <v>8998645</v>
      </c>
      <c r="D1110" s="64" t="s">
        <v>30</v>
      </c>
      <c r="E1110" s="38" t="s">
        <v>17</v>
      </c>
      <c r="F1110" s="38" t="s">
        <v>15</v>
      </c>
      <c r="G1110" s="56" t="n">
        <v>190</v>
      </c>
      <c r="H1110" s="57" t="n">
        <v>0.619</v>
      </c>
      <c r="I1110" s="57" t="n">
        <v>117.638</v>
      </c>
      <c r="J1110" s="13"/>
    </row>
    <row r="1111" ht="22.5" customHeight="1">
      <c r="A1111" s="12" t="n">
        <f>WEEKNUM(B1111,2)</f>
        <v>41</v>
      </c>
      <c r="B1111" s="55" t="n">
        <v>46302</v>
      </c>
      <c r="C1111" s="38" t="n">
        <v>4383473</v>
      </c>
      <c r="D1111" s="64" t="s">
        <v>36</v>
      </c>
      <c r="E1111" s="38" t="s">
        <v>14</v>
      </c>
      <c r="F1111" s="58" t="s">
        <v>15</v>
      </c>
      <c r="G1111" s="56" t="n">
        <v>150</v>
      </c>
      <c r="H1111" s="57" t="n">
        <v>0.198</v>
      </c>
      <c r="I1111" s="57" t="n">
        <v>29.682</v>
      </c>
      <c r="J1111" s="13"/>
    </row>
    <row r="1112" ht="22.5" customHeight="1">
      <c r="A1112" s="12" t="n">
        <f>WEEKNUM(B1112,2)</f>
        <v>41</v>
      </c>
      <c r="B1112" s="55" t="n">
        <v>46302</v>
      </c>
      <c r="C1112" s="38" t="n">
        <v>8094753</v>
      </c>
      <c r="D1112" s="64" t="s">
        <v>36</v>
      </c>
      <c r="E1112" s="38" t="s">
        <v>14</v>
      </c>
      <c r="F1112" s="38" t="s">
        <v>26</v>
      </c>
      <c r="G1112" s="56" t="n">
        <v>381</v>
      </c>
      <c r="H1112" s="57" t="n">
        <v>0.3</v>
      </c>
      <c r="I1112" s="57" t="n">
        <v>115.07</v>
      </c>
      <c r="J1112" s="13"/>
    </row>
    <row r="1113" ht="22.5" customHeight="1">
      <c r="A1113" s="12" t="n">
        <f>WEEKNUM(B1113,2)</f>
        <v>41</v>
      </c>
      <c r="B1113" s="55" t="n">
        <v>46302</v>
      </c>
      <c r="C1113" s="38" t="n">
        <v>2783561</v>
      </c>
      <c r="D1113" s="64" t="s">
        <v>38</v>
      </c>
      <c r="E1113" s="38" t="s">
        <v>14</v>
      </c>
      <c r="F1113" s="58" t="s">
        <v>15</v>
      </c>
      <c r="G1113" s="56" t="n">
        <v>454</v>
      </c>
      <c r="H1113" s="57" t="n">
        <v>0.102</v>
      </c>
      <c r="I1113" s="57" t="n">
        <v>46.27</v>
      </c>
      <c r="J1113" s="13"/>
    </row>
    <row r="1114" ht="22.5" customHeight="1">
      <c r="A1114" s="12" t="n">
        <f>WEEKNUM(B1114,2)</f>
        <v>41</v>
      </c>
      <c r="B1114" s="55" t="n">
        <v>46302</v>
      </c>
      <c r="C1114" s="38" t="n">
        <v>10599157</v>
      </c>
      <c r="D1114" s="64" t="s">
        <v>39</v>
      </c>
      <c r="E1114" s="38" t="s">
        <v>14</v>
      </c>
      <c r="F1114" s="58" t="s">
        <v>15</v>
      </c>
      <c r="G1114" s="56" t="n">
        <v>100</v>
      </c>
      <c r="H1114" s="57" t="n">
        <v>0.307</v>
      </c>
      <c r="I1114" s="57" t="n">
        <v>30.7</v>
      </c>
      <c r="J1114" s="13"/>
    </row>
    <row r="1115" ht="22.5" customHeight="1">
      <c r="A1115" s="12" t="n">
        <f>WEEKNUM(B1115,2)</f>
        <v>41</v>
      </c>
      <c r="B1115" s="55" t="n">
        <v>46302</v>
      </c>
      <c r="C1115" s="38" t="n">
        <v>10599681</v>
      </c>
      <c r="D1115" s="64" t="s">
        <v>79</v>
      </c>
      <c r="E1115" s="38" t="s">
        <v>14</v>
      </c>
      <c r="F1115" s="58" t="s">
        <v>15</v>
      </c>
      <c r="G1115" s="56" t="n">
        <v>256</v>
      </c>
      <c r="H1115" s="57" t="n">
        <v>0.13</v>
      </c>
      <c r="I1115" s="57" t="n">
        <v>33.28</v>
      </c>
      <c r="J1115" s="13"/>
    </row>
    <row r="1116" ht="22.5" customHeight="1">
      <c r="A1116" s="12" t="n">
        <f>WEEKNUM(B1116,2)</f>
        <v>41</v>
      </c>
      <c r="B1116" s="55" t="n">
        <v>46302</v>
      </c>
      <c r="C1116" s="38" t="n">
        <v>6060965</v>
      </c>
      <c r="D1116" s="64" t="s">
        <v>36</v>
      </c>
      <c r="E1116" s="38" t="s">
        <v>14</v>
      </c>
      <c r="F1116" s="58" t="s">
        <v>15</v>
      </c>
      <c r="G1116" s="56" t="n">
        <v>97</v>
      </c>
      <c r="H1116" s="57" t="n">
        <v>0.3</v>
      </c>
      <c r="I1116" s="57" t="n">
        <v>29.1</v>
      </c>
      <c r="J1116" s="13"/>
    </row>
    <row r="1117" ht="22.5" customHeight="1">
      <c r="A1117" s="12" t="n">
        <f>WEEKNUM(B1117,2)</f>
        <v>41</v>
      </c>
      <c r="B1117" s="55" t="n">
        <v>46302</v>
      </c>
      <c r="C1117" s="38" t="n">
        <v>10842514</v>
      </c>
      <c r="D1117" s="64" t="s">
        <v>42</v>
      </c>
      <c r="E1117" s="38" t="s">
        <v>14</v>
      </c>
      <c r="F1117" s="38" t="s">
        <v>26</v>
      </c>
      <c r="G1117" s="56" t="n">
        <v>16</v>
      </c>
      <c r="H1117" s="57" t="n">
        <v>0.47</v>
      </c>
      <c r="I1117" s="57" t="n">
        <v>7.55</v>
      </c>
      <c r="J1117" s="13"/>
    </row>
    <row r="1118" ht="22.5" customHeight="1">
      <c r="A1118" s="12" t="n">
        <f>WEEKNUM(B1118,2)</f>
        <v>41</v>
      </c>
      <c r="B1118" s="55" t="n">
        <v>46302</v>
      </c>
      <c r="C1118" s="38" t="n">
        <v>10815258</v>
      </c>
      <c r="D1118" s="64" t="s">
        <v>42</v>
      </c>
      <c r="E1118" s="38" t="s">
        <v>14</v>
      </c>
      <c r="F1118" s="58" t="s">
        <v>15</v>
      </c>
      <c r="G1118" s="56" t="n">
        <v>93</v>
      </c>
      <c r="H1118" s="57" t="n">
        <v>0.152</v>
      </c>
      <c r="I1118" s="57" t="n">
        <v>14.13</v>
      </c>
      <c r="J1118" s="13"/>
    </row>
    <row r="1119" ht="22.5" customHeight="1">
      <c r="A1119" s="12" t="n">
        <f>WEEKNUM(B1119,2)</f>
        <v>41</v>
      </c>
      <c r="B1119" s="55" t="n">
        <v>46302</v>
      </c>
      <c r="C1119" s="38" t="n">
        <v>91535229</v>
      </c>
      <c r="D1119" s="64" t="s">
        <v>30</v>
      </c>
      <c r="E1119" s="38" t="s">
        <v>37</v>
      </c>
      <c r="F1119" s="58" t="s">
        <v>15</v>
      </c>
      <c r="G1119" s="56" t="n">
        <v>2</v>
      </c>
      <c r="H1119" s="57" t="n">
        <v>0.04</v>
      </c>
      <c r="I1119" s="57" t="n">
        <v>0.08</v>
      </c>
      <c r="J1119" s="13"/>
    </row>
    <row r="1120" ht="22.5" customHeight="1">
      <c r="A1120" s="12" t="n">
        <f>WEEKNUM(B1120,2)</f>
        <v>41</v>
      </c>
      <c r="B1120" s="55" t="n">
        <v>46302</v>
      </c>
      <c r="C1120" s="38" t="n">
        <v>91535331</v>
      </c>
      <c r="D1120" s="64" t="s">
        <v>30</v>
      </c>
      <c r="E1120" s="38" t="s">
        <v>40</v>
      </c>
      <c r="F1120" s="58" t="s">
        <v>15</v>
      </c>
      <c r="G1120" s="56" t="n">
        <v>8</v>
      </c>
      <c r="H1120" s="57" t="n">
        <v>0.035</v>
      </c>
      <c r="I1120" s="57" t="n">
        <v>0.28</v>
      </c>
      <c r="J1120" s="13"/>
    </row>
    <row r="1121" ht="22.5" customHeight="1">
      <c r="A1121" s="12" t="n">
        <f>WEEKNUM(B1121,2)</f>
        <v>41</v>
      </c>
      <c r="B1121" s="55" t="n">
        <v>46302</v>
      </c>
      <c r="C1121" s="38" t="n">
        <v>11324493</v>
      </c>
      <c r="D1121" s="64" t="s">
        <v>30</v>
      </c>
      <c r="E1121" s="38" t="s">
        <v>17</v>
      </c>
      <c r="F1121" s="38" t="s">
        <v>15</v>
      </c>
      <c r="G1121" s="56" t="n">
        <v>1</v>
      </c>
      <c r="H1121" s="57" t="n">
        <v>0.4</v>
      </c>
      <c r="I1121" s="57" t="n">
        <v>0.4</v>
      </c>
      <c r="J1121" s="13"/>
    </row>
    <row r="1122" ht="22.5" customHeight="1">
      <c r="A1122" s="12" t="n">
        <f>WEEKNUM(B1122,2)</f>
        <v>41</v>
      </c>
      <c r="B1122" s="55" t="n">
        <v>46302</v>
      </c>
      <c r="C1122" s="38" t="n">
        <v>10298628</v>
      </c>
      <c r="D1122" s="64" t="s">
        <v>83</v>
      </c>
      <c r="E1122" s="38" t="s">
        <v>14</v>
      </c>
      <c r="F1122" s="38" t="s">
        <v>26</v>
      </c>
      <c r="G1122" s="56" t="n">
        <v>71</v>
      </c>
      <c r="H1122" s="57" t="n">
        <v>0.17</v>
      </c>
      <c r="I1122" s="57" t="n">
        <v>12.17</v>
      </c>
      <c r="J1122" s="13"/>
    </row>
    <row r="1123" ht="22.5" customHeight="1">
      <c r="A1123" s="12" t="n">
        <f>WEEKNUM(B1123,2)</f>
        <v>41</v>
      </c>
      <c r="B1123" s="55" t="n">
        <v>46302</v>
      </c>
      <c r="C1123" s="38" t="n">
        <v>11655595</v>
      </c>
      <c r="D1123" s="64" t="s">
        <v>41</v>
      </c>
      <c r="E1123" s="38" t="s">
        <v>14</v>
      </c>
      <c r="F1123" s="38" t="s">
        <v>26</v>
      </c>
      <c r="G1123" s="56" t="n">
        <v>2</v>
      </c>
      <c r="H1123" s="57" t="n">
        <v>2.03</v>
      </c>
      <c r="I1123" s="57" t="n">
        <v>4.06</v>
      </c>
      <c r="J1123" s="13"/>
    </row>
    <row r="1124" ht="22.5" customHeight="1">
      <c r="A1124" s="12" t="n">
        <f>WEEKNUM(B1124,2)</f>
        <v>41</v>
      </c>
      <c r="B1124" s="55" t="n">
        <v>46302</v>
      </c>
      <c r="C1124" s="38" t="n">
        <v>11655596</v>
      </c>
      <c r="D1124" s="64" t="s">
        <v>41</v>
      </c>
      <c r="E1124" s="38" t="s">
        <v>14</v>
      </c>
      <c r="F1124" s="38" t="s">
        <v>12</v>
      </c>
      <c r="G1124" s="56" t="n">
        <v>0</v>
      </c>
      <c r="H1124" s="57" t="n">
        <v>0</v>
      </c>
      <c r="I1124" s="57" t="n">
        <v>0</v>
      </c>
      <c r="J1124" s="13"/>
    </row>
    <row r="1125" ht="22.5" customHeight="1">
      <c r="A1125" s="12" t="n">
        <f>WEEKNUM(B1125,2)</f>
        <v>41</v>
      </c>
      <c r="B1125" s="55" t="n">
        <v>46302</v>
      </c>
      <c r="C1125" s="38" t="n">
        <v>11690183</v>
      </c>
      <c r="D1125" s="64" t="s">
        <v>38</v>
      </c>
      <c r="E1125" s="38" t="s">
        <v>14</v>
      </c>
      <c r="F1125" s="38" t="s">
        <v>15</v>
      </c>
      <c r="G1125" s="56" t="n">
        <v>46</v>
      </c>
      <c r="H1125" s="57" t="n">
        <v>0.195</v>
      </c>
      <c r="I1125" s="57" t="n">
        <v>8.98</v>
      </c>
      <c r="J1125" s="13"/>
    </row>
    <row r="1126" ht="22.5" customHeight="1">
      <c r="A1126" s="12" t="n">
        <f>WEEKNUM(B1126,2)</f>
        <v>41</v>
      </c>
      <c r="B1126" s="55" t="n">
        <v>46302</v>
      </c>
      <c r="C1126" s="38" t="n">
        <v>11763482</v>
      </c>
      <c r="D1126" s="64" t="s">
        <v>41</v>
      </c>
      <c r="E1126" s="66" t="s">
        <v>14</v>
      </c>
      <c r="F1126" s="38" t="s">
        <v>12</v>
      </c>
      <c r="G1126" s="56" t="n">
        <v>0</v>
      </c>
      <c r="H1126" s="57" t="n">
        <v>0</v>
      </c>
      <c r="I1126" s="57" t="n">
        <v>0.0954</v>
      </c>
      <c r="J1126" s="13"/>
    </row>
    <row r="1127" ht="22.5" customHeight="1">
      <c r="A1127" s="12" t="n">
        <f>WEEKNUM(B1127,2)</f>
        <v>41</v>
      </c>
      <c r="B1127" s="55" t="n">
        <v>46302</v>
      </c>
      <c r="C1127" s="38" t="n">
        <v>91565942</v>
      </c>
      <c r="D1127" s="64" t="s">
        <v>30</v>
      </c>
      <c r="E1127" s="38" t="s">
        <v>37</v>
      </c>
      <c r="F1127" s="58" t="s">
        <v>15</v>
      </c>
      <c r="G1127" s="56" t="n">
        <v>43</v>
      </c>
      <c r="H1127" s="57" t="n">
        <v>0.03</v>
      </c>
      <c r="I1127" s="57" t="n">
        <v>1.299</v>
      </c>
      <c r="J1127" s="13"/>
    </row>
    <row r="1128" ht="22.5" customHeight="1">
      <c r="A1128" s="12" t="n">
        <f>WEEKNUM(B1128,2)</f>
        <v>41</v>
      </c>
      <c r="B1128" s="55" t="n">
        <v>46302</v>
      </c>
      <c r="C1128" s="38" t="n">
        <v>91565947</v>
      </c>
      <c r="D1128" s="64" t="s">
        <v>30</v>
      </c>
      <c r="E1128" s="38" t="s">
        <v>40</v>
      </c>
      <c r="F1128" s="58" t="s">
        <v>15</v>
      </c>
      <c r="G1128" s="56" t="n">
        <v>1000</v>
      </c>
      <c r="H1128" s="57" t="n">
        <v>0.02</v>
      </c>
      <c r="I1128" s="57" t="n">
        <v>20</v>
      </c>
      <c r="J1128" s="13"/>
    </row>
    <row r="1129" ht="22.5" customHeight="1">
      <c r="A1129" s="12" t="n">
        <f>WEEKNUM(B1129,2)</f>
        <v>41</v>
      </c>
      <c r="B1129" s="55" t="n">
        <v>46302</v>
      </c>
      <c r="C1129" s="38" t="n">
        <v>12807775</v>
      </c>
      <c r="D1129" s="64" t="s">
        <v>38</v>
      </c>
      <c r="E1129" s="38" t="s">
        <v>14</v>
      </c>
      <c r="F1129" s="38" t="s">
        <v>34</v>
      </c>
      <c r="G1129" s="56" t="n">
        <v>0</v>
      </c>
      <c r="H1129" s="57" t="n">
        <v>0</v>
      </c>
      <c r="I1129" s="57" t="n">
        <v>0.01</v>
      </c>
      <c r="J1129" s="13"/>
    </row>
    <row r="1130" ht="22.5" customHeight="1">
      <c r="A1130" s="12" t="n">
        <f>WEEKNUM(B1130,2)</f>
        <v>41</v>
      </c>
      <c r="B1130" s="55" t="n">
        <v>46302</v>
      </c>
      <c r="C1130" s="38" t="n">
        <v>12808718</v>
      </c>
      <c r="D1130" s="64" t="s">
        <v>36</v>
      </c>
      <c r="E1130" s="38" t="s">
        <v>14</v>
      </c>
      <c r="F1130" s="38" t="s">
        <v>34</v>
      </c>
      <c r="G1130" s="56" t="n">
        <v>0</v>
      </c>
      <c r="H1130" s="57" t="n">
        <v>0</v>
      </c>
      <c r="I1130" s="57" t="n">
        <v>0.45</v>
      </c>
      <c r="J1130" s="13"/>
    </row>
    <row r="1131" ht="22.5" customHeight="1">
      <c r="A1131" s="12" t="n">
        <f>WEEKNUM(B1131,2)</f>
        <v>41</v>
      </c>
      <c r="B1131" s="55" t="n">
        <v>46302</v>
      </c>
      <c r="C1131" s="38" t="n">
        <v>5464039</v>
      </c>
      <c r="D1131" s="64" t="s">
        <v>30</v>
      </c>
      <c r="E1131" s="38" t="s">
        <v>43</v>
      </c>
      <c r="F1131" s="38" t="s">
        <v>15</v>
      </c>
      <c r="G1131" s="61" t="n">
        <v>619</v>
      </c>
      <c r="H1131" s="62" t="n">
        <v>0.299</v>
      </c>
      <c r="I1131" s="62" t="n">
        <v>185.165</v>
      </c>
      <c r="J1131" s="13"/>
    </row>
    <row r="1132" ht="22.5" customHeight="1">
      <c r="A1132" s="12" t="n">
        <f>WEEKNUM(B1132,2)</f>
        <v>41</v>
      </c>
      <c r="B1132" s="55" t="n">
        <v>46302</v>
      </c>
      <c r="C1132" s="38" t="n">
        <v>8057746</v>
      </c>
      <c r="D1132" s="64" t="s">
        <v>30</v>
      </c>
      <c r="E1132" s="38" t="s">
        <v>43</v>
      </c>
      <c r="F1132" s="72" t="s">
        <v>15</v>
      </c>
      <c r="G1132" s="56" t="n">
        <v>1</v>
      </c>
      <c r="H1132" s="57" t="n">
        <v>0.28</v>
      </c>
      <c r="I1132" s="57" t="n">
        <v>0.28</v>
      </c>
      <c r="J1132" s="46"/>
    </row>
    <row r="1133" ht="22.5" customHeight="1">
      <c r="A1133" s="12" t="n">
        <f>WEEKNUM(B1133,2)</f>
        <v>41</v>
      </c>
      <c r="B1133" s="55" t="n">
        <v>46302</v>
      </c>
      <c r="C1133" s="38" t="n">
        <v>91399821</v>
      </c>
      <c r="D1133" s="63" t="s">
        <v>79</v>
      </c>
      <c r="E1133" s="38" t="s">
        <v>14</v>
      </c>
      <c r="F1133" s="38" t="s">
        <v>26</v>
      </c>
      <c r="G1133" s="56" t="n">
        <v>461</v>
      </c>
      <c r="H1133" s="57" t="n">
        <v>0.04</v>
      </c>
      <c r="I1133" s="57" t="n">
        <v>17.25</v>
      </c>
      <c r="J1133" s="13"/>
    </row>
    <row r="1134" ht="22.5" customHeight="1">
      <c r="A1134" s="12" t="n">
        <f>WEEKNUM(B1134,2)</f>
        <v>41</v>
      </c>
      <c r="B1134" s="55" t="n">
        <v>46302</v>
      </c>
      <c r="C1134" s="38" t="n">
        <v>8670368</v>
      </c>
      <c r="D1134" s="63" t="s">
        <v>16</v>
      </c>
      <c r="E1134" s="38" t="s">
        <v>11</v>
      </c>
      <c r="F1134" s="38" t="s">
        <v>29</v>
      </c>
      <c r="G1134" s="56" t="n">
        <v>17</v>
      </c>
      <c r="H1134" s="57" t="n">
        <v>0.19</v>
      </c>
      <c r="I1134" s="57" t="n">
        <v>3.15</v>
      </c>
      <c r="J1134" s="65" t="n">
        <v>0</v>
      </c>
    </row>
    <row r="1135" ht="22.5" customHeight="1">
      <c r="A1135" s="12" t="n">
        <f>WEEKNUM(B1135,2)</f>
        <v>41</v>
      </c>
      <c r="B1135" s="55" t="n">
        <v>46302</v>
      </c>
      <c r="C1135" s="38" t="n">
        <v>10514860</v>
      </c>
      <c r="D1135" s="64" t="s">
        <v>41</v>
      </c>
      <c r="E1135" s="38" t="s">
        <v>14</v>
      </c>
      <c r="F1135" s="38" t="s">
        <v>15</v>
      </c>
      <c r="G1135" s="56" t="n">
        <v>38</v>
      </c>
      <c r="H1135" s="57" t="n">
        <v>0.65</v>
      </c>
      <c r="I1135" s="57" t="n">
        <v>2.6</v>
      </c>
      <c r="J1135" s="13"/>
    </row>
    <row r="1136" ht="22.5" customHeight="1">
      <c r="A1136" s="12" t="n">
        <f>WEEKNUM(B1136,2)</f>
        <v>41</v>
      </c>
      <c r="B1136" s="55" t="n">
        <v>46302</v>
      </c>
      <c r="C1136" s="38" t="n">
        <v>91532857</v>
      </c>
      <c r="D1136" s="64" t="s">
        <v>44</v>
      </c>
      <c r="E1136" s="38" t="s">
        <v>14</v>
      </c>
      <c r="F1136" s="38" t="s">
        <v>12</v>
      </c>
      <c r="G1136" s="56" t="n">
        <v>11</v>
      </c>
      <c r="H1136" s="57" t="n">
        <v>0.343</v>
      </c>
      <c r="I1136" s="57" t="n">
        <v>3.7707</v>
      </c>
      <c r="J1136" s="13"/>
    </row>
    <row r="1137" ht="22.5" customHeight="1">
      <c r="A1137" s="12" t="n">
        <f>WEEKNUM(B1137,2)</f>
        <v>41</v>
      </c>
      <c r="B1137" s="55" t="n">
        <v>46302</v>
      </c>
      <c r="C1137" s="38" t="n">
        <v>91545519</v>
      </c>
      <c r="D1137" s="64" t="s">
        <v>45</v>
      </c>
      <c r="E1137" s="38" t="s">
        <v>43</v>
      </c>
      <c r="F1137" s="66" t="s">
        <v>15</v>
      </c>
      <c r="G1137" s="56" t="n">
        <v>75</v>
      </c>
      <c r="H1137" s="57" t="n">
        <v>0.153</v>
      </c>
      <c r="I1137" s="57" t="n">
        <v>11.5</v>
      </c>
      <c r="J1137" s="13"/>
    </row>
    <row r="1138" ht="22.5" customHeight="1">
      <c r="A1138" s="12" t="n">
        <f>WEEKNUM(B1138,2)</f>
        <v>41</v>
      </c>
      <c r="B1138" s="55" t="n">
        <v>46302</v>
      </c>
      <c r="C1138" s="38" t="n">
        <v>91551388</v>
      </c>
      <c r="D1138" s="64" t="s">
        <v>46</v>
      </c>
      <c r="E1138" s="38" t="s">
        <v>47</v>
      </c>
      <c r="F1138" s="38" t="s">
        <v>12</v>
      </c>
      <c r="G1138" s="56" t="n">
        <v>36</v>
      </c>
      <c r="H1138" s="57" t="n">
        <v>0.763</v>
      </c>
      <c r="I1138" s="57" t="n">
        <v>27.462</v>
      </c>
      <c r="J1138" s="13"/>
    </row>
    <row r="1139" ht="22.5" customHeight="1">
      <c r="A1139" s="12" t="n">
        <f>WEEKNUM(B1139,2)</f>
        <v>41</v>
      </c>
      <c r="B1139" s="55" t="n">
        <v>46302</v>
      </c>
      <c r="C1139" s="38" t="n">
        <v>91565948</v>
      </c>
      <c r="D1139" s="64" t="s">
        <v>44</v>
      </c>
      <c r="E1139" s="38" t="s">
        <v>14</v>
      </c>
      <c r="F1139" s="38" t="s">
        <v>12</v>
      </c>
      <c r="G1139" s="56" t="n">
        <v>3</v>
      </c>
      <c r="H1139" s="57" t="n">
        <v>0.183</v>
      </c>
      <c r="I1139" s="57" t="n">
        <v>0.5481</v>
      </c>
      <c r="J1139" s="13"/>
    </row>
    <row r="1140" ht="22.5" customHeight="1">
      <c r="A1140" s="12" t="n">
        <f>WEEKNUM(B1140,2)</f>
        <v>41</v>
      </c>
      <c r="B1140" s="55" t="n">
        <v>46302</v>
      </c>
      <c r="C1140" s="38" t="n">
        <v>91550293</v>
      </c>
      <c r="D1140" s="64" t="s">
        <v>48</v>
      </c>
      <c r="E1140" s="38" t="s">
        <v>35</v>
      </c>
      <c r="F1140" s="38" t="s">
        <v>15</v>
      </c>
      <c r="G1140" s="56" t="n">
        <v>34</v>
      </c>
      <c r="H1140" s="57" t="n">
        <v>0.35</v>
      </c>
      <c r="I1140" s="57" t="n">
        <v>11.9</v>
      </c>
      <c r="J1140" s="13"/>
    </row>
    <row r="1141" ht="22.5" customHeight="1">
      <c r="A1141" s="12" t="n">
        <f>WEEKNUM(B1141,2)</f>
        <v>41</v>
      </c>
      <c r="B1141" s="55" t="n">
        <v>46302</v>
      </c>
      <c r="C1141" s="38" t="n">
        <v>9333145</v>
      </c>
      <c r="D1141" s="64" t="s">
        <v>90</v>
      </c>
      <c r="E1141" s="38" t="s">
        <v>14</v>
      </c>
      <c r="F1141" s="38" t="s">
        <v>26</v>
      </c>
      <c r="G1141" s="56" t="n">
        <v>0</v>
      </c>
      <c r="H1141" s="57" t="n">
        <v>0</v>
      </c>
      <c r="I1141" s="57" t="n">
        <v>12.18</v>
      </c>
      <c r="J1141" s="13"/>
    </row>
    <row r="1142" ht="22.5" customHeight="1">
      <c r="A1142" s="12" t="n">
        <f>WEEKNUM(B1142,2)</f>
        <v>41</v>
      </c>
      <c r="B1142" s="55" t="n">
        <v>46302</v>
      </c>
      <c r="C1142" s="38" t="n">
        <v>91557347</v>
      </c>
      <c r="D1142" s="64" t="s">
        <v>49</v>
      </c>
      <c r="E1142" s="38" t="s">
        <v>14</v>
      </c>
      <c r="F1142" s="38" t="s">
        <v>15</v>
      </c>
      <c r="G1142" s="56" t="n">
        <v>23</v>
      </c>
      <c r="H1142" s="57" t="n">
        <v>0.8</v>
      </c>
      <c r="I1142" s="57" t="n">
        <v>18.4</v>
      </c>
      <c r="J1142" s="13"/>
    </row>
    <row r="1143" ht="22.5" customHeight="1">
      <c r="A1143" s="12" t="n">
        <f>WEEKNUM(B1143,2)</f>
        <v>41</v>
      </c>
      <c r="B1143" s="55" t="n">
        <v>46302</v>
      </c>
      <c r="C1143" s="38" t="n">
        <v>91564896</v>
      </c>
      <c r="D1143" s="64" t="s">
        <v>50</v>
      </c>
      <c r="E1143" s="38" t="s">
        <v>14</v>
      </c>
      <c r="F1143" s="72" t="s">
        <v>15</v>
      </c>
      <c r="G1143" s="56" t="n">
        <v>42</v>
      </c>
      <c r="H1143" s="57" t="n">
        <v>0.35</v>
      </c>
      <c r="I1143" s="57" t="n">
        <v>14.7</v>
      </c>
      <c r="J1143" s="13"/>
    </row>
    <row r="1144" ht="22.5" customHeight="1">
      <c r="A1144" s="12" t="n">
        <f>WEEKNUM(B1144,2)</f>
        <v>41</v>
      </c>
      <c r="B1144" s="55" t="n">
        <v>46302</v>
      </c>
      <c r="C1144" s="38" t="n">
        <v>91566789</v>
      </c>
      <c r="D1144" s="64" t="s">
        <v>84</v>
      </c>
      <c r="E1144" s="38" t="s">
        <v>40</v>
      </c>
      <c r="F1144" s="38" t="s">
        <v>15</v>
      </c>
      <c r="G1144" s="56" t="n">
        <v>0</v>
      </c>
      <c r="H1144" s="57" t="n">
        <v>0</v>
      </c>
      <c r="I1144" s="57" t="n">
        <v>0</v>
      </c>
      <c r="J1144" s="13"/>
    </row>
    <row r="1145" ht="22.5" customHeight="1">
      <c r="A1145" s="12" t="n">
        <f>WEEKNUM(B1145,2)</f>
        <v>41</v>
      </c>
      <c r="B1145" s="55" t="n">
        <v>46302</v>
      </c>
      <c r="C1145" s="38" t="n">
        <v>12306671</v>
      </c>
      <c r="D1145" s="64" t="s">
        <v>51</v>
      </c>
      <c r="E1145" s="38" t="s">
        <v>52</v>
      </c>
      <c r="F1145" s="38" t="s">
        <v>21</v>
      </c>
      <c r="G1145" s="56" t="n">
        <v>5</v>
      </c>
      <c r="H1145" s="57" t="n">
        <v>0.22</v>
      </c>
      <c r="I1145" s="57" t="n">
        <v>1.1</v>
      </c>
      <c r="J1145" s="13"/>
    </row>
    <row r="1146" ht="22.5" customHeight="1">
      <c r="A1146" s="12" t="n">
        <f>WEEKNUM(B1146,2)</f>
        <v>41</v>
      </c>
      <c r="B1146" s="55" t="n">
        <v>46302</v>
      </c>
      <c r="C1146" s="38" t="n">
        <v>91567363</v>
      </c>
      <c r="D1146" s="64" t="s">
        <v>53</v>
      </c>
      <c r="E1146" s="38" t="s">
        <v>14</v>
      </c>
      <c r="F1146" s="38" t="s">
        <v>15</v>
      </c>
      <c r="G1146" s="56" t="n">
        <v>30</v>
      </c>
      <c r="H1146" s="57" t="n">
        <v>0.25</v>
      </c>
      <c r="I1146" s="57" t="n">
        <v>7.5</v>
      </c>
      <c r="J1146" s="13"/>
    </row>
    <row r="1147" ht="22.5" customHeight="1">
      <c r="A1147" s="12" t="n">
        <f>WEEKNUM(B1147,2)</f>
        <v>41</v>
      </c>
      <c r="B1147" s="55" t="n">
        <v>46302</v>
      </c>
      <c r="C1147" s="38" t="n">
        <v>91567806</v>
      </c>
      <c r="D1147" s="64" t="s">
        <v>53</v>
      </c>
      <c r="E1147" s="38" t="s">
        <v>54</v>
      </c>
      <c r="F1147" s="38" t="s">
        <v>15</v>
      </c>
      <c r="G1147" s="56" t="n">
        <v>29</v>
      </c>
      <c r="H1147" s="57" t="n">
        <v>0.15</v>
      </c>
      <c r="I1147" s="57" t="n">
        <v>4.35</v>
      </c>
      <c r="J1147" s="13"/>
    </row>
    <row r="1148" ht="22.5" customHeight="1">
      <c r="A1148" s="12" t="n">
        <f>WEEKNUM(B1148,2)</f>
        <v>41</v>
      </c>
      <c r="B1148" s="55" t="n">
        <v>46302</v>
      </c>
      <c r="C1148" s="38" t="n">
        <v>12373981</v>
      </c>
      <c r="D1148" s="64" t="s">
        <v>89</v>
      </c>
      <c r="E1148" s="38" t="s">
        <v>37</v>
      </c>
      <c r="F1148" s="38" t="s">
        <v>15</v>
      </c>
      <c r="G1148" s="56" t="n">
        <v>107</v>
      </c>
      <c r="H1148" s="57" t="n">
        <v>0.04</v>
      </c>
      <c r="I1148" s="57" t="n">
        <v>4.28</v>
      </c>
      <c r="J1148" s="13"/>
    </row>
    <row r="1149" ht="22.5" customHeight="1">
      <c r="A1149" s="12" t="n">
        <f>WEEKNUM(B1149,2)</f>
        <v>41</v>
      </c>
      <c r="B1149" s="55" t="n">
        <v>46302</v>
      </c>
      <c r="C1149" s="38" t="n">
        <v>5365721</v>
      </c>
      <c r="D1149" s="64" t="s">
        <v>55</v>
      </c>
      <c r="E1149" s="38" t="s">
        <v>54</v>
      </c>
      <c r="F1149" s="38" t="s">
        <v>15</v>
      </c>
      <c r="G1149" s="56" t="n">
        <v>100</v>
      </c>
      <c r="H1149" s="57" t="n">
        <v>0.5</v>
      </c>
      <c r="I1149" s="57" t="n">
        <v>50</v>
      </c>
      <c r="J1149" s="13"/>
    </row>
    <row r="1150" ht="22.5" customHeight="1">
      <c r="A1150" s="12" t="n">
        <f>WEEKNUM(B1150,2)</f>
        <v>41</v>
      </c>
      <c r="B1150" s="55" t="n">
        <v>46302</v>
      </c>
      <c r="C1150" s="38" t="n">
        <v>91568575</v>
      </c>
      <c r="D1150" s="64" t="s">
        <v>56</v>
      </c>
      <c r="E1150" s="38" t="s">
        <v>14</v>
      </c>
      <c r="F1150" s="38" t="s">
        <v>15</v>
      </c>
      <c r="G1150" s="56" t="n">
        <v>0</v>
      </c>
      <c r="H1150" s="57" t="n">
        <v>0</v>
      </c>
      <c r="I1150" s="57" t="n">
        <v>0</v>
      </c>
      <c r="J1150" s="13"/>
    </row>
    <row r="1151" ht="22.5" customHeight="1">
      <c r="A1151" s="12" t="n">
        <f>WEEKNUM(B1151,2)</f>
        <v>41</v>
      </c>
      <c r="B1151" s="55" t="n">
        <v>46302</v>
      </c>
      <c r="C1151" s="38" t="n">
        <v>9298539</v>
      </c>
      <c r="D1151" s="64" t="s">
        <v>90</v>
      </c>
      <c r="E1151" s="38" t="s">
        <v>14</v>
      </c>
      <c r="F1151" s="38" t="s">
        <v>15</v>
      </c>
      <c r="G1151" s="56" t="n">
        <v>0</v>
      </c>
      <c r="H1151" s="57" t="n">
        <v>0</v>
      </c>
      <c r="I1151" s="57" t="n">
        <v>0</v>
      </c>
      <c r="J1151" s="13"/>
    </row>
    <row r="1152" ht="22.5" customHeight="1">
      <c r="A1152" s="12" t="n">
        <f>WEEKNUM(B1152,2)</f>
        <v>41</v>
      </c>
      <c r="B1152" s="55" t="n">
        <v>46302</v>
      </c>
      <c r="C1152" s="38" t="n">
        <v>12811904</v>
      </c>
      <c r="D1152" s="64" t="s">
        <v>51</v>
      </c>
      <c r="E1152" s="38" t="s">
        <v>52</v>
      </c>
      <c r="F1152" s="38" t="s">
        <v>34</v>
      </c>
      <c r="G1152" s="56" t="n">
        <v>0</v>
      </c>
      <c r="H1152" s="57" t="n">
        <v>0</v>
      </c>
      <c r="I1152" s="57" t="n">
        <v>0.42</v>
      </c>
      <c r="J1152" s="13"/>
    </row>
    <row r="1153" ht="22.5" customHeight="1">
      <c r="A1153" s="12" t="n">
        <f>WEEKNUM(B1153,2)</f>
        <v>41</v>
      </c>
      <c r="B1153" s="55" t="n">
        <v>46302</v>
      </c>
      <c r="C1153" s="38" t="n">
        <v>91399437</v>
      </c>
      <c r="D1153" s="64" t="s">
        <v>91</v>
      </c>
      <c r="E1153" s="58" t="s">
        <v>67</v>
      </c>
      <c r="F1153" s="38" t="s">
        <v>15</v>
      </c>
      <c r="G1153" s="61" t="n">
        <v>50</v>
      </c>
      <c r="H1153" s="62" t="n">
        <v>0.15</v>
      </c>
      <c r="I1153" s="62" t="n">
        <v>7.5</v>
      </c>
      <c r="J1153" s="13"/>
    </row>
    <row r="1154" ht="22.5" customHeight="1">
      <c r="A1154" s="12" t="n">
        <f>WEEKNUM(B1154,2)</f>
        <v>41</v>
      </c>
      <c r="B1154" s="55" t="n">
        <v>46302</v>
      </c>
      <c r="C1154" s="38" t="n">
        <v>5556054</v>
      </c>
      <c r="D1154" s="64" t="s">
        <v>64</v>
      </c>
      <c r="E1154" s="38" t="s">
        <v>37</v>
      </c>
      <c r="F1154" s="72" t="s">
        <v>15</v>
      </c>
      <c r="G1154" s="59" t="n">
        <v>1</v>
      </c>
      <c r="H1154" s="57" t="n">
        <v>2.553</v>
      </c>
      <c r="I1154" s="57" t="n">
        <v>2.553</v>
      </c>
      <c r="J1154" s="46"/>
    </row>
    <row r="1155" ht="22.5" customHeight="1">
      <c r="A1155" s="12" t="n">
        <f>WEEKNUM(B1155,2)</f>
        <v>41</v>
      </c>
      <c r="B1155" s="55" t="n">
        <v>46302</v>
      </c>
      <c r="C1155" s="38" t="n">
        <v>8628042</v>
      </c>
      <c r="D1155" s="64" t="s">
        <v>27</v>
      </c>
      <c r="E1155" s="38" t="s">
        <v>14</v>
      </c>
      <c r="F1155" s="38" t="s">
        <v>26</v>
      </c>
      <c r="G1155" s="59" t="n">
        <v>385</v>
      </c>
      <c r="H1155" s="57" t="n">
        <v>0.38</v>
      </c>
      <c r="I1155" s="57" t="n">
        <v>146.08</v>
      </c>
      <c r="J1155" s="13"/>
    </row>
    <row r="1156" ht="22.5" customHeight="1">
      <c r="A1156" s="12" t="n">
        <f>WEEKNUM(B1156,2)</f>
        <v>41</v>
      </c>
      <c r="B1156" s="55" t="n">
        <v>46302</v>
      </c>
      <c r="C1156" s="38" t="n">
        <v>9297014</v>
      </c>
      <c r="D1156" s="64" t="s">
        <v>13</v>
      </c>
      <c r="E1156" s="38" t="s">
        <v>14</v>
      </c>
      <c r="F1156" s="38" t="s">
        <v>26</v>
      </c>
      <c r="G1156" s="59" t="n">
        <v>196</v>
      </c>
      <c r="H1156" s="57" t="n">
        <v>0.16</v>
      </c>
      <c r="I1156" s="57" t="n">
        <v>30.51</v>
      </c>
      <c r="J1156" s="13"/>
    </row>
    <row r="1157" ht="22.5" customHeight="1">
      <c r="A1157" s="12" t="n">
        <f>WEEKNUM(B1157,2)</f>
        <v>41</v>
      </c>
      <c r="B1157" s="55" t="n">
        <v>46302</v>
      </c>
      <c r="C1157" s="38" t="n">
        <v>7815836</v>
      </c>
      <c r="D1157" s="64" t="s">
        <v>65</v>
      </c>
      <c r="E1157" s="38" t="s">
        <v>37</v>
      </c>
      <c r="F1157" s="38" t="s">
        <v>15</v>
      </c>
      <c r="G1157" s="59" t="n">
        <v>3501</v>
      </c>
      <c r="H1157" s="57" t="n">
        <v>0.112</v>
      </c>
      <c r="I1157" s="57" t="n">
        <v>392.42</v>
      </c>
      <c r="J1157" s="13"/>
    </row>
    <row r="1158" ht="22.5" customHeight="1">
      <c r="A1158" s="12" t="n">
        <f>WEEKNUM(B1158,2)</f>
        <v>41</v>
      </c>
      <c r="B1158" s="55" t="n">
        <v>46302</v>
      </c>
      <c r="C1158" s="38" t="n">
        <v>91467820</v>
      </c>
      <c r="D1158" s="64" t="s">
        <v>66</v>
      </c>
      <c r="E1158" s="38" t="s">
        <v>37</v>
      </c>
      <c r="F1158" s="38" t="s">
        <v>15</v>
      </c>
      <c r="G1158" s="59" t="n">
        <v>154</v>
      </c>
      <c r="H1158" s="57" t="n">
        <v>0.1</v>
      </c>
      <c r="I1158" s="57" t="n">
        <v>15.4</v>
      </c>
      <c r="J1158" s="13"/>
    </row>
    <row r="1159" ht="22.5" customHeight="1">
      <c r="A1159" s="12" t="n">
        <f>WEEKNUM(B1159,2)</f>
        <v>41</v>
      </c>
      <c r="B1159" s="55" t="n">
        <v>46302</v>
      </c>
      <c r="C1159" s="38" t="n">
        <v>91496145</v>
      </c>
      <c r="D1159" s="64" t="s">
        <v>66</v>
      </c>
      <c r="E1159" s="38" t="s">
        <v>67</v>
      </c>
      <c r="F1159" s="38" t="s">
        <v>15</v>
      </c>
      <c r="G1159" s="59" t="n">
        <v>5</v>
      </c>
      <c r="H1159" s="57" t="n">
        <v>0.15</v>
      </c>
      <c r="I1159" s="57" t="n">
        <v>0.75</v>
      </c>
      <c r="J1159" s="13"/>
    </row>
    <row r="1160" ht="22.5" customHeight="1">
      <c r="A1160" s="12" t="n">
        <f>WEEKNUM(B1160,2)</f>
        <v>41</v>
      </c>
      <c r="B1160" s="55" t="n">
        <v>46302</v>
      </c>
      <c r="C1160" s="38" t="n">
        <v>91496146</v>
      </c>
      <c r="D1160" s="64" t="s">
        <v>66</v>
      </c>
      <c r="E1160" s="38" t="s">
        <v>43</v>
      </c>
      <c r="F1160" s="38" t="s">
        <v>15</v>
      </c>
      <c r="G1160" s="59" t="n">
        <v>32</v>
      </c>
      <c r="H1160" s="57" t="n">
        <v>0.14</v>
      </c>
      <c r="I1160" s="57" t="n">
        <v>4.48</v>
      </c>
      <c r="J1160" s="13"/>
    </row>
    <row r="1161" ht="22.5" customHeight="1">
      <c r="A1161" s="12" t="n">
        <f>WEEKNUM(B1161,2)</f>
        <v>41</v>
      </c>
      <c r="B1161" s="55" t="n">
        <v>46302</v>
      </c>
      <c r="C1161" s="38" t="n">
        <v>91496147</v>
      </c>
      <c r="D1161" s="64" t="s">
        <v>66</v>
      </c>
      <c r="E1161" s="38" t="s">
        <v>11</v>
      </c>
      <c r="F1161" s="38" t="s">
        <v>15</v>
      </c>
      <c r="G1161" s="59" t="n">
        <v>62</v>
      </c>
      <c r="H1161" s="57" t="n">
        <v>0.13</v>
      </c>
      <c r="I1161" s="57" t="n">
        <v>8.06</v>
      </c>
      <c r="J1161" s="13"/>
    </row>
    <row r="1162" ht="22.5" customHeight="1">
      <c r="A1162" s="12" t="n">
        <f>WEEKNUM(B1162,2)</f>
        <v>41</v>
      </c>
      <c r="B1162" s="55" t="n">
        <v>46302</v>
      </c>
      <c r="C1162" s="38" t="n">
        <v>91496148</v>
      </c>
      <c r="D1162" s="64" t="s">
        <v>66</v>
      </c>
      <c r="E1162" s="38" t="s">
        <v>14</v>
      </c>
      <c r="F1162" s="38" t="s">
        <v>15</v>
      </c>
      <c r="G1162" s="59" t="n">
        <v>154</v>
      </c>
      <c r="H1162" s="57" t="n">
        <v>0.15</v>
      </c>
      <c r="I1162" s="57" t="n">
        <v>23.1</v>
      </c>
      <c r="J1162" s="13"/>
    </row>
    <row r="1163" ht="22.5" customHeight="1">
      <c r="A1163" s="12" t="n">
        <f>WEEKNUM(B1163,2)</f>
        <v>41</v>
      </c>
      <c r="B1163" s="55" t="n">
        <v>46302</v>
      </c>
      <c r="C1163" s="38" t="n">
        <v>11079953</v>
      </c>
      <c r="D1163" s="64" t="s">
        <v>64</v>
      </c>
      <c r="E1163" s="38" t="s">
        <v>37</v>
      </c>
      <c r="F1163" s="38" t="s">
        <v>15</v>
      </c>
      <c r="G1163" s="59" t="n">
        <v>0</v>
      </c>
      <c r="H1163" s="57" t="n">
        <v>0</v>
      </c>
      <c r="I1163" s="57" t="n">
        <v>0</v>
      </c>
      <c r="J1163" s="13"/>
    </row>
    <row r="1164" ht="22.5" customHeight="1">
      <c r="A1164" s="12" t="n">
        <f>WEEKNUM(B1164,2)</f>
        <v>41</v>
      </c>
      <c r="B1164" s="55" t="n">
        <v>46302</v>
      </c>
      <c r="C1164" s="38" t="n">
        <v>11690181</v>
      </c>
      <c r="D1164" s="64" t="s">
        <v>68</v>
      </c>
      <c r="E1164" s="38" t="s">
        <v>14</v>
      </c>
      <c r="F1164" s="38" t="s">
        <v>15</v>
      </c>
      <c r="G1164" s="56" t="n">
        <v>1000</v>
      </c>
      <c r="H1164" s="57" t="n">
        <v>0.42</v>
      </c>
      <c r="I1164" s="57" t="n">
        <v>420</v>
      </c>
      <c r="J1164" s="13"/>
    </row>
    <row r="1165" ht="22.5" customHeight="1">
      <c r="A1165" s="12" t="n">
        <f>WEEKNUM(B1165,2)</f>
        <v>41</v>
      </c>
      <c r="B1165" s="55" t="n">
        <v>46302</v>
      </c>
      <c r="C1165" s="38" t="n">
        <v>11836152</v>
      </c>
      <c r="D1165" s="64" t="s">
        <v>65</v>
      </c>
      <c r="E1165" s="58" t="s">
        <v>37</v>
      </c>
      <c r="F1165" s="38" t="s">
        <v>15</v>
      </c>
      <c r="G1165" s="59" t="n">
        <v>1</v>
      </c>
      <c r="H1165" s="57" t="n">
        <v>0.09</v>
      </c>
      <c r="I1165" s="57" t="n">
        <v>0.09</v>
      </c>
      <c r="J1165" s="13"/>
    </row>
    <row r="1166" ht="22.5" customHeight="1">
      <c r="A1166" s="12" t="n">
        <f>WEEKNUM(B1166,2)</f>
        <v>41</v>
      </c>
      <c r="B1166" s="55" t="n">
        <v>46302</v>
      </c>
      <c r="C1166" s="38" t="n">
        <v>12038500</v>
      </c>
      <c r="D1166" s="64" t="s">
        <v>68</v>
      </c>
      <c r="E1166" s="38" t="s">
        <v>14</v>
      </c>
      <c r="F1166" s="38" t="s">
        <v>15</v>
      </c>
      <c r="G1166" s="59" t="n">
        <v>47</v>
      </c>
      <c r="H1166" s="57" t="n">
        <v>0.4</v>
      </c>
      <c r="I1166" s="57" t="n">
        <v>18.8</v>
      </c>
      <c r="J1166" s="13"/>
    </row>
    <row r="1167" ht="22.5" customHeight="1">
      <c r="A1167" s="12" t="n">
        <f>WEEKNUM(B1167,2)</f>
        <v>41</v>
      </c>
      <c r="B1167" s="55" t="n">
        <v>46302</v>
      </c>
      <c r="C1167" s="38" t="n">
        <v>91565943</v>
      </c>
      <c r="D1167" s="64" t="s">
        <v>66</v>
      </c>
      <c r="E1167" s="38" t="s">
        <v>43</v>
      </c>
      <c r="F1167" s="38" t="s">
        <v>15</v>
      </c>
      <c r="G1167" s="59" t="n">
        <v>3</v>
      </c>
      <c r="H1167" s="57" t="n">
        <v>0.14</v>
      </c>
      <c r="I1167" s="57" t="n">
        <v>0.42</v>
      </c>
      <c r="J1167" s="13"/>
    </row>
    <row r="1168" ht="22.5" customHeight="1">
      <c r="A1168" s="12" t="n">
        <f>WEEKNUM(B1168,2)</f>
        <v>41</v>
      </c>
      <c r="B1168" s="55" t="n">
        <v>46302</v>
      </c>
      <c r="C1168" s="38" t="n">
        <v>91565945</v>
      </c>
      <c r="D1168" s="64" t="s">
        <v>66</v>
      </c>
      <c r="E1168" s="58" t="s">
        <v>37</v>
      </c>
      <c r="F1168" s="38" t="s">
        <v>15</v>
      </c>
      <c r="G1168" s="59" t="n">
        <v>96</v>
      </c>
      <c r="H1168" s="57" t="n">
        <v>0.12</v>
      </c>
      <c r="I1168" s="57" t="n">
        <v>11.52</v>
      </c>
      <c r="J1168" s="13"/>
    </row>
    <row r="1169" ht="22.5" customHeight="1">
      <c r="A1169" s="12" t="n">
        <f>WEEKNUM(B1169,2)</f>
        <v>41</v>
      </c>
      <c r="B1169" s="55" t="n">
        <v>46302</v>
      </c>
      <c r="C1169" s="38" t="n">
        <v>91551845</v>
      </c>
      <c r="D1169" s="64" t="s">
        <v>66</v>
      </c>
      <c r="E1169" s="38" t="s">
        <v>11</v>
      </c>
      <c r="F1169" s="38" t="s">
        <v>15</v>
      </c>
      <c r="G1169" s="59" t="n">
        <v>19</v>
      </c>
      <c r="H1169" s="57" t="n">
        <v>0.14</v>
      </c>
      <c r="I1169" s="57" t="n">
        <v>2.66</v>
      </c>
      <c r="J1169" s="13"/>
    </row>
    <row r="1170" ht="22.5" customHeight="1">
      <c r="A1170" s="12" t="n">
        <f>WEEKNUM(B1170,2)</f>
        <v>41</v>
      </c>
      <c r="B1170" s="55" t="n">
        <v>46302</v>
      </c>
      <c r="C1170" s="38" t="n">
        <v>91565949</v>
      </c>
      <c r="D1170" s="64" t="s">
        <v>66</v>
      </c>
      <c r="E1170" s="38" t="s">
        <v>67</v>
      </c>
      <c r="F1170" s="38" t="s">
        <v>15</v>
      </c>
      <c r="G1170" s="59" t="n">
        <v>46</v>
      </c>
      <c r="H1170" s="57" t="n">
        <v>0.15</v>
      </c>
      <c r="I1170" s="57" t="n">
        <v>6.9</v>
      </c>
      <c r="J1170" s="13"/>
    </row>
    <row r="1171" ht="22.5" customHeight="1">
      <c r="A1171" s="12" t="n">
        <f>WEEKNUM(B1171,2)</f>
        <v>41</v>
      </c>
      <c r="B1171" s="55" t="n">
        <v>46302</v>
      </c>
      <c r="C1171" s="38" t="n">
        <v>91573130</v>
      </c>
      <c r="D1171" s="64" t="s">
        <v>46</v>
      </c>
      <c r="E1171" s="38" t="s">
        <v>17</v>
      </c>
      <c r="F1171" s="58" t="s">
        <v>15</v>
      </c>
      <c r="G1171" s="59" t="n">
        <v>3</v>
      </c>
      <c r="H1171" s="57" t="n">
        <v>0.2</v>
      </c>
      <c r="I1171" s="57" t="n">
        <v>0.6</v>
      </c>
      <c r="J1171" s="69"/>
    </row>
    <row r="1172" ht="22.5" customHeight="1">
      <c r="A1172" s="12" t="n">
        <f>WEEKNUM(B1172,2)</f>
        <v>41</v>
      </c>
      <c r="B1172" s="55" t="n">
        <v>46302</v>
      </c>
      <c r="C1172" s="38" t="n">
        <v>91573131</v>
      </c>
      <c r="D1172" s="64" t="s">
        <v>46</v>
      </c>
      <c r="E1172" s="38" t="s">
        <v>32</v>
      </c>
      <c r="F1172" s="58" t="s">
        <v>15</v>
      </c>
      <c r="G1172" s="59" t="n">
        <v>0</v>
      </c>
      <c r="H1172" s="57" t="n">
        <v>0</v>
      </c>
      <c r="I1172" s="57" t="n">
        <v>0</v>
      </c>
      <c r="J1172" s="69"/>
    </row>
    <row r="1173" ht="22.5" customHeight="1">
      <c r="A1173" s="12" t="n">
        <f>WEEKNUM(B1173,2)</f>
        <v>41</v>
      </c>
      <c r="B1173" s="55" t="n">
        <v>46302</v>
      </c>
      <c r="C1173" s="38" t="n">
        <v>6395488</v>
      </c>
      <c r="D1173" s="64" t="s">
        <v>39</v>
      </c>
      <c r="E1173" s="38" t="s">
        <v>14</v>
      </c>
      <c r="F1173" s="12" t="s">
        <v>15</v>
      </c>
      <c r="G1173" s="45" t="n">
        <v>200</v>
      </c>
      <c r="H1173" s="62" t="n">
        <v>0.3</v>
      </c>
      <c r="I1173" s="62" t="n">
        <v>60</v>
      </c>
      <c r="J1173" s="13"/>
    </row>
    <row r="1174" ht="22.5" customHeight="1">
      <c r="A1174" s="12" t="n">
        <f>WEEKNUM(B1174,2)</f>
        <v>41</v>
      </c>
      <c r="B1174" s="55" t="n">
        <v>46302</v>
      </c>
      <c r="C1174" s="38" t="n">
        <v>8291713</v>
      </c>
      <c r="D1174" s="63" t="s">
        <v>79</v>
      </c>
      <c r="E1174" s="54" t="s">
        <v>14</v>
      </c>
      <c r="F1174" s="45" t="s">
        <v>15</v>
      </c>
      <c r="G1174" s="61" t="n">
        <v>1186</v>
      </c>
      <c r="H1174" s="62" t="n">
        <v>0.14</v>
      </c>
      <c r="I1174" s="62" t="n">
        <v>166.04</v>
      </c>
      <c r="J1174" s="13"/>
    </row>
    <row r="1175" ht="22.5" customHeight="1">
      <c r="A1175" s="12" t="n">
        <f>WEEKNUM(B1175,2)</f>
        <v>41</v>
      </c>
      <c r="B1175" s="55" t="n">
        <v>46302</v>
      </c>
      <c r="C1175" s="38" t="n">
        <v>8566541</v>
      </c>
      <c r="D1175" s="63" t="s">
        <v>85</v>
      </c>
      <c r="E1175" s="58" t="s">
        <v>14</v>
      </c>
      <c r="F1175" s="57" t="s">
        <v>26</v>
      </c>
      <c r="G1175" s="56" t="n">
        <v>333</v>
      </c>
      <c r="H1175" s="57" t="n">
        <v>0.2</v>
      </c>
      <c r="I1175" s="57" t="n">
        <v>65.38</v>
      </c>
      <c r="J1175" s="13"/>
    </row>
    <row r="1176" ht="22.5" customHeight="1">
      <c r="A1176" s="12" t="n">
        <f>WEEKNUM(B1176,2)</f>
        <v>41</v>
      </c>
      <c r="B1176" s="55" t="n">
        <v>46302</v>
      </c>
      <c r="C1176" s="38" t="n">
        <v>8566084</v>
      </c>
      <c r="D1176" s="63" t="s">
        <v>73</v>
      </c>
      <c r="E1176" s="58" t="s">
        <v>40</v>
      </c>
      <c r="F1176" s="12" t="s">
        <v>15</v>
      </c>
      <c r="G1176" s="60" t="n">
        <v>100</v>
      </c>
      <c r="H1176" s="57" t="n">
        <v>0.12</v>
      </c>
      <c r="I1176" s="57" t="n">
        <v>12</v>
      </c>
      <c r="J1176" s="13"/>
    </row>
    <row r="1177" ht="22.5" customHeight="1">
      <c r="A1177" s="12" t="n">
        <f>WEEKNUM(B1177,2)</f>
        <v>41</v>
      </c>
      <c r="B1177" s="55" t="n">
        <v>46302</v>
      </c>
      <c r="C1177" s="38" t="n">
        <v>2937658</v>
      </c>
      <c r="D1177" s="63" t="s">
        <v>80</v>
      </c>
      <c r="E1177" s="58" t="s">
        <v>14</v>
      </c>
      <c r="F1177" s="12" t="s">
        <v>15</v>
      </c>
      <c r="G1177" s="60" t="n">
        <v>100</v>
      </c>
      <c r="H1177" s="57" t="n">
        <v>0.123</v>
      </c>
      <c r="I1177" s="57" t="n">
        <v>12.331</v>
      </c>
      <c r="J1177" s="13"/>
    </row>
    <row r="1178" ht="22.5" customHeight="1">
      <c r="A1178" s="12" t="n">
        <f>WEEKNUM(B1178,2)</f>
        <v>41</v>
      </c>
      <c r="B1178" s="55" t="n">
        <v>46302</v>
      </c>
      <c r="C1178" s="38" t="n">
        <v>6706444</v>
      </c>
      <c r="D1178" s="63" t="s">
        <v>74</v>
      </c>
      <c r="E1178" s="38" t="s">
        <v>75</v>
      </c>
      <c r="F1178" s="57" t="s">
        <v>12</v>
      </c>
      <c r="G1178" s="60" t="n">
        <v>10</v>
      </c>
      <c r="H1178" s="57" t="n">
        <v>0.555</v>
      </c>
      <c r="I1178" s="57" t="n">
        <v>5.546</v>
      </c>
      <c r="J1178" s="13"/>
    </row>
    <row r="1179" ht="22.5" customHeight="1">
      <c r="A1179" s="12" t="n">
        <f>WEEKNUM(B1179,2)</f>
        <v>41</v>
      </c>
      <c r="B1179" s="55" t="n">
        <v>46302</v>
      </c>
      <c r="C1179" s="38" t="n">
        <v>5963354</v>
      </c>
      <c r="D1179" s="64" t="s">
        <v>74</v>
      </c>
      <c r="E1179" s="38" t="s">
        <v>75</v>
      </c>
      <c r="F1179" s="12" t="s">
        <v>15</v>
      </c>
      <c r="G1179" s="60" t="n">
        <v>298</v>
      </c>
      <c r="H1179" s="57" t="n">
        <v>0.567</v>
      </c>
      <c r="I1179" s="57" t="n">
        <v>168.931</v>
      </c>
      <c r="J1179" s="65"/>
    </row>
    <row r="1180" ht="22.5" customHeight="1">
      <c r="A1180" s="12" t="n">
        <f>WEEKNUM(B1180,2)</f>
        <v>41</v>
      </c>
      <c r="B1180" s="55" t="n">
        <v>46302</v>
      </c>
      <c r="C1180" s="38" t="n">
        <v>9686529</v>
      </c>
      <c r="D1180" s="63" t="s">
        <v>74</v>
      </c>
      <c r="E1180" s="58" t="s">
        <v>76</v>
      </c>
      <c r="F1180" s="12" t="s">
        <v>15</v>
      </c>
      <c r="G1180" s="60" t="n">
        <v>55</v>
      </c>
      <c r="H1180" s="57" t="n">
        <v>0.5</v>
      </c>
      <c r="I1180" s="57" t="n">
        <v>27.5</v>
      </c>
      <c r="J1180" s="13"/>
    </row>
    <row r="1181" ht="22.5" customHeight="1">
      <c r="A1181" s="12" t="n">
        <f>WEEKNUM(B1181,2)</f>
        <v>41</v>
      </c>
      <c r="B1181" s="55" t="n">
        <v>46302</v>
      </c>
      <c r="C1181" s="38" t="n">
        <v>5963400</v>
      </c>
      <c r="D1181" s="63" t="s">
        <v>74</v>
      </c>
      <c r="E1181" s="58" t="s">
        <v>77</v>
      </c>
      <c r="F1181" s="12" t="s">
        <v>15</v>
      </c>
      <c r="G1181" s="60" t="n">
        <v>30</v>
      </c>
      <c r="H1181" s="57" t="n">
        <v>0.2</v>
      </c>
      <c r="I1181" s="57" t="n">
        <v>6</v>
      </c>
      <c r="J1181" s="13"/>
    </row>
    <row r="1182" ht="22.5" customHeight="1">
      <c r="A1182" s="30" t="n">
        <f>WEEKNUM(B1182,2)</f>
        <v>41</v>
      </c>
      <c r="B1182" s="55" t="n">
        <v>46302</v>
      </c>
      <c r="C1182" s="66" t="n">
        <v>10080665</v>
      </c>
      <c r="D1182" s="68" t="s">
        <v>74</v>
      </c>
      <c r="E1182" s="58" t="s">
        <v>78</v>
      </c>
      <c r="F1182" s="12" t="s">
        <v>15</v>
      </c>
      <c r="G1182" s="60" t="n">
        <v>7</v>
      </c>
      <c r="H1182" s="57" t="n">
        <v>0.38</v>
      </c>
      <c r="I1182" s="57" t="n">
        <v>2.66</v>
      </c>
      <c r="J1182" s="13"/>
    </row>
    <row r="1183" ht="22.5" customHeight="1">
      <c r="A1183" s="12" t="n">
        <f>WEEKNUM(B1183,2)</f>
        <v>41</v>
      </c>
      <c r="B1183" s="55" t="n">
        <v>46302</v>
      </c>
      <c r="C1183" s="12" t="n">
        <v>91520433</v>
      </c>
      <c r="D1183" s="63" t="s">
        <v>66</v>
      </c>
      <c r="E1183" s="58" t="s">
        <v>14</v>
      </c>
      <c r="F1183" s="12" t="s">
        <v>15</v>
      </c>
      <c r="G1183" s="60" t="n">
        <v>2</v>
      </c>
      <c r="H1183" s="57" t="n">
        <v>0.16</v>
      </c>
      <c r="I1183" s="57" t="n">
        <v>0.32</v>
      </c>
      <c r="J1183" s="13"/>
    </row>
    <row r="1184" ht="22.5" customHeight="1">
      <c r="A1184" s="12" t="n">
        <f>WEEKNUM(B1184,2)</f>
        <v>41</v>
      </c>
      <c r="B1184" s="55" t="n">
        <v>46302</v>
      </c>
      <c r="C1184" s="38" t="n">
        <v>11078827</v>
      </c>
      <c r="D1184" s="63" t="s">
        <v>74</v>
      </c>
      <c r="E1184" s="58" t="s">
        <v>77</v>
      </c>
      <c r="F1184" s="12" t="s">
        <v>15</v>
      </c>
      <c r="G1184" s="60" t="n">
        <v>1</v>
      </c>
      <c r="H1184" s="57" t="n">
        <v>0.3</v>
      </c>
      <c r="I1184" s="57" t="n">
        <v>0.3</v>
      </c>
      <c r="J1184" s="13"/>
    </row>
    <row r="1185" ht="22.5" customHeight="1">
      <c r="A1185" s="12" t="n">
        <f>WEEKNUM(B1185,2)</f>
        <v>41</v>
      </c>
      <c r="B1185" s="55" t="n">
        <v>46302</v>
      </c>
      <c r="C1185" s="38" t="n">
        <v>11078981</v>
      </c>
      <c r="D1185" s="63" t="s">
        <v>74</v>
      </c>
      <c r="E1185" s="38" t="s">
        <v>75</v>
      </c>
      <c r="F1185" s="12" t="s">
        <v>15</v>
      </c>
      <c r="G1185" s="60" t="n">
        <v>0</v>
      </c>
      <c r="H1185" s="57" t="n">
        <v>0</v>
      </c>
      <c r="I1185" s="57" t="n">
        <v>0</v>
      </c>
      <c r="J1185" s="13"/>
    </row>
    <row r="1186" ht="22.5" customHeight="1">
      <c r="A1186" s="12" t="n">
        <f>WEEKNUM(B1186,2)</f>
        <v>41</v>
      </c>
      <c r="B1186" s="55" t="n">
        <v>46302</v>
      </c>
      <c r="C1186" s="38" t="n">
        <v>11080833</v>
      </c>
      <c r="D1186" s="63" t="s">
        <v>74</v>
      </c>
      <c r="E1186" s="58" t="s">
        <v>76</v>
      </c>
      <c r="F1186" s="12" t="s">
        <v>15</v>
      </c>
      <c r="G1186" s="60" t="n">
        <v>0</v>
      </c>
      <c r="H1186" s="57" t="n">
        <v>0</v>
      </c>
      <c r="I1186" s="57" t="n">
        <v>0</v>
      </c>
      <c r="J1186" s="13"/>
    </row>
    <row r="1187" ht="22.5" customHeight="1">
      <c r="A1187" s="12" t="n">
        <f>WEEKNUM(B1187,2)</f>
        <v>41</v>
      </c>
      <c r="B1187" s="55" t="n">
        <v>46302</v>
      </c>
      <c r="C1187" s="38" t="n">
        <v>11081056</v>
      </c>
      <c r="D1187" s="63" t="s">
        <v>74</v>
      </c>
      <c r="E1187" s="58" t="s">
        <v>78</v>
      </c>
      <c r="F1187" s="12" t="s">
        <v>15</v>
      </c>
      <c r="G1187" s="60" t="n">
        <v>0</v>
      </c>
      <c r="H1187" s="57" t="n">
        <v>0</v>
      </c>
      <c r="I1187" s="57" t="n">
        <v>0</v>
      </c>
      <c r="J1187" s="13"/>
    </row>
    <row r="1188" ht="22.5" customHeight="1">
      <c r="A1188" s="12" t="n">
        <f>WEEKNUM(B1188,2)</f>
        <v>41</v>
      </c>
      <c r="B1188" s="55" t="n">
        <v>46302</v>
      </c>
      <c r="C1188" s="38" t="n">
        <v>11078963</v>
      </c>
      <c r="D1188" s="63" t="s">
        <v>80</v>
      </c>
      <c r="E1188" s="58" t="s">
        <v>14</v>
      </c>
      <c r="F1188" s="12" t="s">
        <v>15</v>
      </c>
      <c r="G1188" s="60" t="n">
        <v>81</v>
      </c>
      <c r="H1188" s="57" t="n">
        <v>0.4</v>
      </c>
      <c r="I1188" s="57" t="n">
        <v>32.4</v>
      </c>
      <c r="J1188" s="13"/>
    </row>
    <row r="1189" ht="22.5" customHeight="1">
      <c r="A1189" s="12" t="n">
        <f>WEEKNUM(B1189,2)</f>
        <v>41</v>
      </c>
      <c r="B1189" s="55" t="n">
        <v>46302</v>
      </c>
      <c r="C1189" s="38" t="n">
        <v>91538300</v>
      </c>
      <c r="D1189" s="63" t="s">
        <v>66</v>
      </c>
      <c r="E1189" s="58" t="s">
        <v>37</v>
      </c>
      <c r="F1189" s="12" t="s">
        <v>15</v>
      </c>
      <c r="G1189" s="60" t="n">
        <v>3</v>
      </c>
      <c r="H1189" s="57" t="n">
        <v>0.14</v>
      </c>
      <c r="I1189" s="57" t="n">
        <v>0.42</v>
      </c>
      <c r="J1189" s="13"/>
    </row>
    <row r="1190" ht="22.5" customHeight="1">
      <c r="A1190" s="12" t="n">
        <f>WEEKNUM(B1190,2)</f>
        <v>41</v>
      </c>
      <c r="B1190" s="55" t="n">
        <v>46302</v>
      </c>
      <c r="C1190" s="38" t="n">
        <v>91538301</v>
      </c>
      <c r="D1190" s="63" t="s">
        <v>66</v>
      </c>
      <c r="E1190" s="58" t="s">
        <v>14</v>
      </c>
      <c r="F1190" s="12" t="s">
        <v>15</v>
      </c>
      <c r="G1190" s="60" t="n">
        <v>0</v>
      </c>
      <c r="H1190" s="57" t="n">
        <v>0</v>
      </c>
      <c r="I1190" s="57" t="n">
        <v>0</v>
      </c>
      <c r="J1190" s="13"/>
    </row>
    <row r="1191" ht="22.5" customHeight="1">
      <c r="A1191" s="12" t="n">
        <f>WEEKNUM(B1191,2)</f>
        <v>41</v>
      </c>
      <c r="B1191" s="55" t="n">
        <v>46302</v>
      </c>
      <c r="C1191" s="66" t="n">
        <v>91538306</v>
      </c>
      <c r="D1191" s="68" t="s">
        <v>66</v>
      </c>
      <c r="E1191" s="58" t="s">
        <v>67</v>
      </c>
      <c r="F1191" s="12" t="s">
        <v>15</v>
      </c>
      <c r="G1191" s="60" t="n">
        <v>2</v>
      </c>
      <c r="H1191" s="57" t="n">
        <v>0.18</v>
      </c>
      <c r="I1191" s="57" t="n">
        <v>0.36</v>
      </c>
      <c r="J1191" s="13"/>
    </row>
    <row r="1192" ht="22.5" customHeight="1">
      <c r="A1192" s="12" t="n">
        <f>WEEKNUM(B1192,2)</f>
        <v>41</v>
      </c>
      <c r="B1192" s="55" t="n">
        <v>46302</v>
      </c>
      <c r="C1192" s="12" t="n">
        <v>91538307</v>
      </c>
      <c r="D1192" s="63" t="s">
        <v>66</v>
      </c>
      <c r="E1192" s="38" t="s">
        <v>17</v>
      </c>
      <c r="F1192" s="12" t="s">
        <v>15</v>
      </c>
      <c r="G1192" s="60" t="n">
        <v>0</v>
      </c>
      <c r="H1192" s="57" t="n">
        <v>0</v>
      </c>
      <c r="I1192" s="57" t="n">
        <v>0</v>
      </c>
      <c r="J1192" s="13"/>
    </row>
    <row r="1193" ht="22.5" customHeight="1">
      <c r="A1193" s="12" t="n">
        <f>WEEKNUM(B1193,2)</f>
        <v>41</v>
      </c>
      <c r="B1193" s="55" t="n">
        <v>46302</v>
      </c>
      <c r="C1193" s="12" t="n">
        <v>91538308</v>
      </c>
      <c r="D1193" s="63" t="s">
        <v>66</v>
      </c>
      <c r="E1193" s="38" t="s">
        <v>11</v>
      </c>
      <c r="F1193" s="12" t="s">
        <v>15</v>
      </c>
      <c r="G1193" s="60" t="n">
        <v>0</v>
      </c>
      <c r="H1193" s="57" t="n">
        <v>0</v>
      </c>
      <c r="I1193" s="57" t="n">
        <v>0</v>
      </c>
      <c r="J1193" s="13"/>
    </row>
    <row r="1194" ht="22.5" customHeight="1">
      <c r="A1194" s="12" t="n">
        <f>WEEKNUM(B1194,2)</f>
        <v>41</v>
      </c>
      <c r="B1194" s="55" t="n">
        <v>46302</v>
      </c>
      <c r="C1194" s="38" t="n">
        <v>91538309</v>
      </c>
      <c r="D1194" s="63" t="s">
        <v>66</v>
      </c>
      <c r="E1194" s="58" t="s">
        <v>43</v>
      </c>
      <c r="F1194" s="12" t="s">
        <v>15</v>
      </c>
      <c r="G1194" s="60" t="n">
        <v>0</v>
      </c>
      <c r="H1194" s="57" t="n">
        <v>0</v>
      </c>
      <c r="I1194" s="57" t="n">
        <v>0</v>
      </c>
      <c r="J1194" s="13"/>
    </row>
    <row r="1195" ht="22.5" customHeight="1">
      <c r="A1195" s="12" t="n">
        <f>WEEKNUM(B1195,2)</f>
        <v>41</v>
      </c>
      <c r="B1195" s="55" t="n">
        <v>46302</v>
      </c>
      <c r="C1195" s="38" t="n">
        <v>11511535</v>
      </c>
      <c r="D1195" s="63" t="s">
        <v>80</v>
      </c>
      <c r="E1195" s="58" t="s">
        <v>14</v>
      </c>
      <c r="F1195" s="57" t="s">
        <v>26</v>
      </c>
      <c r="G1195" s="60" t="n">
        <v>673</v>
      </c>
      <c r="H1195" s="57" t="n">
        <v>0.368276374442793</v>
      </c>
      <c r="I1195" s="57" t="n">
        <v>247.85</v>
      </c>
      <c r="J1195" s="13"/>
    </row>
    <row r="1196" ht="22.5" customHeight="1">
      <c r="A1196" s="12" t="n">
        <f>WEEKNUM(B1196,2)</f>
        <v>41</v>
      </c>
      <c r="B1196" s="55" t="n">
        <v>46302</v>
      </c>
      <c r="C1196" s="38" t="n">
        <v>11792342</v>
      </c>
      <c r="D1196" s="63" t="s">
        <v>81</v>
      </c>
      <c r="E1196" s="58" t="s">
        <v>40</v>
      </c>
      <c r="F1196" s="12" t="s">
        <v>15</v>
      </c>
      <c r="G1196" s="60" t="n">
        <v>0</v>
      </c>
      <c r="H1196" s="57" t="n">
        <v>0</v>
      </c>
      <c r="I1196" s="57" t="n">
        <v>0</v>
      </c>
      <c r="J1196" s="13"/>
    </row>
    <row r="1197" ht="22.5" customHeight="1">
      <c r="A1197" s="12" t="n">
        <f>WEEKNUM(B1197,2)</f>
        <v>41</v>
      </c>
      <c r="B1197" s="55" t="n">
        <v>46302</v>
      </c>
      <c r="C1197" s="38" t="n">
        <v>5365722</v>
      </c>
      <c r="D1197" s="63" t="s">
        <v>55</v>
      </c>
      <c r="E1197" s="58" t="s">
        <v>54</v>
      </c>
      <c r="F1197" s="57" t="s">
        <v>12</v>
      </c>
      <c r="G1197" s="60" t="n">
        <v>22</v>
      </c>
      <c r="H1197" s="57" t="n">
        <v>0.303</v>
      </c>
      <c r="I1197" s="57" t="n">
        <v>6.6556</v>
      </c>
      <c r="J1197" s="13"/>
    </row>
    <row r="1198" ht="22.5" customHeight="1">
      <c r="A1198" s="12" t="n">
        <f>WEEKNUM(B1198,2)</f>
        <v>41</v>
      </c>
      <c r="B1198" s="55" t="n">
        <v>46302</v>
      </c>
      <c r="C1198" s="38" t="n">
        <v>11924654</v>
      </c>
      <c r="D1198" s="63" t="s">
        <v>55</v>
      </c>
      <c r="E1198" s="58" t="s">
        <v>54</v>
      </c>
      <c r="F1198" s="57" t="s">
        <v>12</v>
      </c>
      <c r="G1198" s="60" t="n">
        <v>1</v>
      </c>
      <c r="H1198" s="57" t="n">
        <v>0.148</v>
      </c>
      <c r="I1198" s="57" t="n">
        <v>0.1483</v>
      </c>
      <c r="J1198" s="13"/>
    </row>
    <row r="1199" ht="22.5" customHeight="1">
      <c r="A1199" s="12" t="n">
        <f>WEEKNUM(B1199,2)</f>
        <v>41</v>
      </c>
      <c r="B1199" s="55" t="n">
        <v>46302</v>
      </c>
      <c r="C1199" s="38" t="n">
        <v>12011132</v>
      </c>
      <c r="D1199" s="63" t="s">
        <v>92</v>
      </c>
      <c r="E1199" s="58" t="s">
        <v>14</v>
      </c>
      <c r="F1199" s="12" t="s">
        <v>15</v>
      </c>
      <c r="G1199" s="60" t="n">
        <v>150</v>
      </c>
      <c r="H1199" s="57" t="n">
        <v>0.2</v>
      </c>
      <c r="I1199" s="57" t="n">
        <v>30</v>
      </c>
      <c r="J1199" s="13"/>
    </row>
    <row r="1200" ht="22.5" customHeight="1">
      <c r="A1200" s="12" t="n">
        <f>WEEKNUM(B1200,2)</f>
        <v>41</v>
      </c>
      <c r="B1200" s="55" t="n">
        <v>46302</v>
      </c>
      <c r="C1200" s="38" t="n">
        <v>12072287</v>
      </c>
      <c r="D1200" s="63" t="s">
        <v>80</v>
      </c>
      <c r="E1200" s="58" t="s">
        <v>14</v>
      </c>
      <c r="F1200" s="12" t="s">
        <v>15</v>
      </c>
      <c r="G1200" s="60" t="n">
        <v>202</v>
      </c>
      <c r="H1200" s="57" t="n">
        <v>0.519</v>
      </c>
      <c r="I1200" s="57" t="n">
        <v>104.871</v>
      </c>
      <c r="J1200" s="13"/>
    </row>
    <row r="1201" ht="22.5" customHeight="1">
      <c r="A1201" s="12" t="n">
        <f>WEEKNUM(B1201,2)</f>
        <v>41</v>
      </c>
      <c r="B1201" s="55" t="n">
        <v>46302</v>
      </c>
      <c r="C1201" s="38" t="n">
        <v>6529449</v>
      </c>
      <c r="D1201" s="63" t="s">
        <v>80</v>
      </c>
      <c r="E1201" s="58" t="s">
        <v>14</v>
      </c>
      <c r="F1201" s="57" t="s">
        <v>12</v>
      </c>
      <c r="G1201" s="60" t="n">
        <v>155</v>
      </c>
      <c r="H1201" s="57" t="n">
        <v>0.326</v>
      </c>
      <c r="I1201" s="57" t="n">
        <v>50.5272</v>
      </c>
      <c r="J1201" s="13"/>
    </row>
    <row r="1202" ht="22.5" customHeight="1">
      <c r="A1202" s="12" t="n">
        <f>WEEKNUM(B1202,2)</f>
        <v>41</v>
      </c>
      <c r="B1202" s="55" t="n">
        <v>46302</v>
      </c>
      <c r="C1202" s="38" t="n">
        <v>5623760</v>
      </c>
      <c r="D1202" s="63" t="s">
        <v>86</v>
      </c>
      <c r="E1202" s="58" t="s">
        <v>14</v>
      </c>
      <c r="F1202" s="12" t="s">
        <v>15</v>
      </c>
      <c r="G1202" s="60" t="n">
        <v>50</v>
      </c>
      <c r="H1202" s="57" t="n">
        <v>0.15</v>
      </c>
      <c r="I1202" s="57" t="n">
        <v>7.5</v>
      </c>
      <c r="J1202" s="13"/>
    </row>
    <row r="1203" ht="22.5" customHeight="1">
      <c r="A1203" s="12" t="n">
        <f>WEEKNUM(B1203,2)</f>
        <v>41</v>
      </c>
      <c r="B1203" s="55" t="n">
        <v>46302</v>
      </c>
      <c r="C1203" s="38" t="n">
        <v>12542512</v>
      </c>
      <c r="D1203" s="63" t="s">
        <v>92</v>
      </c>
      <c r="E1203" s="58" t="s">
        <v>14</v>
      </c>
      <c r="F1203" s="12" t="s">
        <v>15</v>
      </c>
      <c r="G1203" s="60" t="n">
        <v>24</v>
      </c>
      <c r="H1203" s="57" t="n">
        <v>0.15</v>
      </c>
      <c r="I1203" s="57" t="n">
        <v>3.6</v>
      </c>
      <c r="J1203" s="13"/>
    </row>
    <row r="1204" ht="22.5" customHeight="1">
      <c r="A1204" s="12" t="n">
        <f>WEEKNUM(B1204,2)</f>
        <v>41</v>
      </c>
      <c r="B1204" s="55" t="n">
        <v>46302</v>
      </c>
      <c r="C1204" s="38" t="n">
        <v>91573327</v>
      </c>
      <c r="D1204" s="63" t="s">
        <v>87</v>
      </c>
      <c r="E1204" s="58" t="s">
        <v>14</v>
      </c>
      <c r="F1204" s="12" t="s">
        <v>15</v>
      </c>
      <c r="G1204" s="60" t="n">
        <v>0</v>
      </c>
      <c r="H1204" s="57" t="n">
        <v>0</v>
      </c>
      <c r="I1204" s="57" t="n">
        <v>0</v>
      </c>
      <c r="J1204" s="13"/>
    </row>
    <row r="1205" ht="22.5" customHeight="1">
      <c r="A1205" s="12"/>
      <c r="B1205" s="55"/>
      <c r="C1205" s="38"/>
      <c r="D1205" s="63"/>
      <c r="E1205" s="58"/>
      <c r="F1205" s="58"/>
      <c r="G1205" s="12"/>
      <c r="H1205" s="57"/>
      <c r="I1205" s="57"/>
      <c r="J1205" s="13"/>
    </row>
    <row r="1206" ht="22.5" customHeight="1">
      <c r="A1206" s="12" t="n">
        <f>WEEKNUM(B1206,2)</f>
        <v>41</v>
      </c>
      <c r="B1206" s="55" t="n">
        <v>46301</v>
      </c>
      <c r="C1206" s="38" t="n">
        <v>10813123</v>
      </c>
      <c r="D1206" s="63" t="s">
        <v>10</v>
      </c>
      <c r="E1206" s="58" t="s">
        <v>11</v>
      </c>
      <c r="F1206" s="58" t="s">
        <v>12</v>
      </c>
      <c r="G1206" s="12" t="n">
        <v>14</v>
      </c>
      <c r="H1206" s="57" t="n">
        <v>0.4215</v>
      </c>
      <c r="I1206" s="57" t="n">
        <v>5.9005</v>
      </c>
      <c r="J1206" s="13"/>
    </row>
    <row r="1207" ht="22.5" customHeight="1">
      <c r="A1207" s="12" t="n">
        <f>WEEKNUM(B1207,2)</f>
        <v>41</v>
      </c>
      <c r="B1207" s="55" t="n">
        <v>46301</v>
      </c>
      <c r="C1207" s="38" t="n">
        <v>1745925</v>
      </c>
      <c r="D1207" s="63" t="s">
        <v>13</v>
      </c>
      <c r="E1207" s="58" t="s">
        <v>14</v>
      </c>
      <c r="F1207" s="58" t="s">
        <v>15</v>
      </c>
      <c r="G1207" s="56" t="n">
        <v>400</v>
      </c>
      <c r="H1207" s="57" t="n">
        <v>0.15</v>
      </c>
      <c r="I1207" s="57" t="n">
        <v>60</v>
      </c>
      <c r="J1207" s="13"/>
    </row>
    <row r="1208" ht="22.5" customHeight="1">
      <c r="A1208" s="12" t="n">
        <f>WEEKNUM(B1208,2)</f>
        <v>41</v>
      </c>
      <c r="B1208" s="55" t="n">
        <v>46301</v>
      </c>
      <c r="C1208" s="38" t="n">
        <v>6951600</v>
      </c>
      <c r="D1208" s="63" t="s">
        <v>16</v>
      </c>
      <c r="E1208" s="58" t="s">
        <v>17</v>
      </c>
      <c r="F1208" s="58" t="s">
        <v>15</v>
      </c>
      <c r="G1208" s="56" t="n">
        <v>57</v>
      </c>
      <c r="H1208" s="57" t="n">
        <v>0.174</v>
      </c>
      <c r="I1208" s="57" t="n">
        <v>9.928</v>
      </c>
      <c r="J1208" s="13"/>
    </row>
    <row r="1209" ht="22.5" customHeight="1">
      <c r="A1209" s="12" t="n">
        <f>WEEKNUM(B1209,2)</f>
        <v>41</v>
      </c>
      <c r="B1209" s="55" t="n">
        <v>46301</v>
      </c>
      <c r="C1209" s="38" t="n">
        <v>6951594</v>
      </c>
      <c r="D1209" s="63" t="s">
        <v>16</v>
      </c>
      <c r="E1209" s="58" t="s">
        <v>18</v>
      </c>
      <c r="F1209" s="58" t="s">
        <v>15</v>
      </c>
      <c r="G1209" s="56" t="n">
        <v>251</v>
      </c>
      <c r="H1209" s="57" t="n">
        <v>0.708</v>
      </c>
      <c r="I1209" s="57" t="n">
        <v>177.73</v>
      </c>
      <c r="J1209" s="13"/>
    </row>
    <row r="1210" ht="22.5" customHeight="1">
      <c r="A1210" s="12" t="n">
        <f>WEEKNUM(B1210,2)</f>
        <v>41</v>
      </c>
      <c r="B1210" s="55" t="n">
        <v>46301</v>
      </c>
      <c r="C1210" s="38" t="n">
        <v>2732727</v>
      </c>
      <c r="D1210" s="63" t="s">
        <v>10</v>
      </c>
      <c r="E1210" s="58" t="s">
        <v>19</v>
      </c>
      <c r="F1210" s="58" t="s">
        <v>15</v>
      </c>
      <c r="G1210" s="56" t="n">
        <v>612</v>
      </c>
      <c r="H1210" s="57" t="n">
        <v>0.249</v>
      </c>
      <c r="I1210" s="57" t="n">
        <v>152.675</v>
      </c>
      <c r="J1210" s="13"/>
    </row>
    <row r="1211" ht="22.5" customHeight="1">
      <c r="A1211" s="12" t="n">
        <f>WEEKNUM(B1211,2)</f>
        <v>41</v>
      </c>
      <c r="B1211" s="55" t="n">
        <v>46301</v>
      </c>
      <c r="C1211" s="38" t="n">
        <v>5619156</v>
      </c>
      <c r="D1211" s="63" t="s">
        <v>10</v>
      </c>
      <c r="E1211" s="58" t="s">
        <v>19</v>
      </c>
      <c r="F1211" s="58" t="s">
        <v>12</v>
      </c>
      <c r="G1211" s="56" t="n">
        <v>27</v>
      </c>
      <c r="H1211" s="57" t="n">
        <v>0.3296</v>
      </c>
      <c r="I1211" s="57" t="n">
        <v>8.8988</v>
      </c>
      <c r="J1211" s="13"/>
    </row>
    <row r="1212" ht="22.5" customHeight="1">
      <c r="A1212" s="12" t="n">
        <f>WEEKNUM(B1212,2)</f>
        <v>41</v>
      </c>
      <c r="B1212" s="55" t="n">
        <v>46301</v>
      </c>
      <c r="C1212" s="38" t="n">
        <v>6425889</v>
      </c>
      <c r="D1212" s="63" t="s">
        <v>10</v>
      </c>
      <c r="E1212" s="58" t="s">
        <v>20</v>
      </c>
      <c r="F1212" s="58" t="s">
        <v>15</v>
      </c>
      <c r="G1212" s="56" t="n">
        <v>242</v>
      </c>
      <c r="H1212" s="57" t="n">
        <v>0.251</v>
      </c>
      <c r="I1212" s="57" t="n">
        <v>60.75</v>
      </c>
      <c r="J1212" s="13"/>
    </row>
    <row r="1213" ht="22.5" customHeight="1">
      <c r="A1213" s="12" t="n">
        <f>WEEKNUM(B1213,2)</f>
        <v>41</v>
      </c>
      <c r="B1213" s="55" t="n">
        <v>46301</v>
      </c>
      <c r="C1213" s="38" t="n">
        <v>6439005</v>
      </c>
      <c r="D1213" s="63" t="s">
        <v>10</v>
      </c>
      <c r="E1213" s="58" t="s">
        <v>20</v>
      </c>
      <c r="F1213" s="58" t="s">
        <v>21</v>
      </c>
      <c r="G1213" s="56" t="n">
        <v>42</v>
      </c>
      <c r="H1213" s="57" t="n">
        <v>0.3</v>
      </c>
      <c r="I1213" s="57" t="n">
        <v>12.6</v>
      </c>
      <c r="J1213" s="13"/>
    </row>
    <row r="1214" ht="22.5" customHeight="1">
      <c r="A1214" s="12" t="n">
        <f>WEEKNUM(B1214,2)</f>
        <v>41</v>
      </c>
      <c r="B1214" s="55" t="n">
        <v>46301</v>
      </c>
      <c r="C1214" s="38" t="n">
        <v>7203110</v>
      </c>
      <c r="D1214" s="63" t="s">
        <v>22</v>
      </c>
      <c r="E1214" s="58" t="s">
        <v>23</v>
      </c>
      <c r="F1214" s="58" t="s">
        <v>15</v>
      </c>
      <c r="G1214" s="56" t="n">
        <v>3</v>
      </c>
      <c r="H1214" s="57" t="n">
        <v>0.2</v>
      </c>
      <c r="I1214" s="57" t="n">
        <v>0.6</v>
      </c>
      <c r="J1214" s="13"/>
    </row>
    <row r="1215" ht="22.5" customHeight="1">
      <c r="A1215" s="12" t="n">
        <f>WEEKNUM(B1215,2)</f>
        <v>41</v>
      </c>
      <c r="B1215" s="55" t="n">
        <v>46301</v>
      </c>
      <c r="C1215" s="38" t="n">
        <v>7202934</v>
      </c>
      <c r="D1215" s="63" t="s">
        <v>22</v>
      </c>
      <c r="E1215" s="58" t="s">
        <v>24</v>
      </c>
      <c r="F1215" s="58" t="s">
        <v>15</v>
      </c>
      <c r="G1215" s="56" t="n">
        <v>107</v>
      </c>
      <c r="H1215" s="57" t="n">
        <v>0.35</v>
      </c>
      <c r="I1215" s="57" t="n">
        <v>37.45</v>
      </c>
      <c r="J1215" s="13"/>
    </row>
    <row r="1216" ht="22.5" customHeight="1">
      <c r="A1216" s="12" t="n">
        <f>WEEKNUM(B1216,2)</f>
        <v>41</v>
      </c>
      <c r="B1216" s="55" t="n">
        <v>46301</v>
      </c>
      <c r="C1216" s="38" t="n">
        <v>5847496</v>
      </c>
      <c r="D1216" s="63" t="s">
        <v>10</v>
      </c>
      <c r="E1216" s="58" t="s">
        <v>25</v>
      </c>
      <c r="F1216" s="58" t="s">
        <v>12</v>
      </c>
      <c r="G1216" s="56" t="n">
        <v>8</v>
      </c>
      <c r="H1216" s="57" t="n">
        <v>0.343</v>
      </c>
      <c r="I1216" s="57" t="n">
        <v>2.7428</v>
      </c>
      <c r="J1216" s="13"/>
    </row>
    <row r="1217" ht="22.5" customHeight="1">
      <c r="A1217" s="12" t="n">
        <f>WEEKNUM(B1217,2)</f>
        <v>41</v>
      </c>
      <c r="B1217" s="55" t="n">
        <v>46301</v>
      </c>
      <c r="C1217" s="38" t="n">
        <v>7572369</v>
      </c>
      <c r="D1217" s="63" t="s">
        <v>10</v>
      </c>
      <c r="E1217" s="58" t="s">
        <v>25</v>
      </c>
      <c r="F1217" s="58" t="s">
        <v>15</v>
      </c>
      <c r="G1217" s="56" t="n">
        <v>182</v>
      </c>
      <c r="H1217" s="57" t="n">
        <v>0.302</v>
      </c>
      <c r="I1217" s="57" t="n">
        <v>55.05</v>
      </c>
      <c r="J1217" s="13"/>
    </row>
    <row r="1218" ht="22.5" customHeight="1">
      <c r="A1218" s="12" t="n">
        <f>WEEKNUM(B1218,2)</f>
        <v>41</v>
      </c>
      <c r="B1218" s="55" t="n">
        <v>46301</v>
      </c>
      <c r="C1218" s="38" t="n">
        <v>8460883</v>
      </c>
      <c r="D1218" s="63" t="s">
        <v>16</v>
      </c>
      <c r="E1218" s="58" t="s">
        <v>11</v>
      </c>
      <c r="F1218" s="58" t="s">
        <v>15</v>
      </c>
      <c r="G1218" s="56" t="n">
        <v>627</v>
      </c>
      <c r="H1218" s="57" t="n">
        <v>0.142</v>
      </c>
      <c r="I1218" s="57" t="n">
        <v>88.886</v>
      </c>
      <c r="J1218" s="13"/>
    </row>
    <row r="1219" ht="22.5" customHeight="1">
      <c r="A1219" s="12" t="n">
        <f>WEEKNUM(B1219,2)</f>
        <v>41</v>
      </c>
      <c r="B1219" s="55" t="n">
        <v>46301</v>
      </c>
      <c r="C1219" s="38" t="n">
        <v>8531973</v>
      </c>
      <c r="D1219" s="63" t="s">
        <v>16</v>
      </c>
      <c r="E1219" s="58" t="s">
        <v>18</v>
      </c>
      <c r="F1219" s="38" t="s">
        <v>26</v>
      </c>
      <c r="G1219" s="56" t="n">
        <v>27</v>
      </c>
      <c r="H1219" s="57" t="n">
        <v>0.42</v>
      </c>
      <c r="I1219" s="57" t="n">
        <v>11.38</v>
      </c>
      <c r="J1219" s="13"/>
    </row>
    <row r="1220" ht="22.5" customHeight="1">
      <c r="A1220" s="12" t="n">
        <f>WEEKNUM(B1220,2)</f>
        <v>41</v>
      </c>
      <c r="B1220" s="55" t="n">
        <v>46301</v>
      </c>
      <c r="C1220" s="38" t="n">
        <v>8156506</v>
      </c>
      <c r="D1220" s="63" t="s">
        <v>82</v>
      </c>
      <c r="E1220" s="58" t="s">
        <v>14</v>
      </c>
      <c r="F1220" s="58" t="s">
        <v>15</v>
      </c>
      <c r="G1220" s="56" t="n">
        <v>1000</v>
      </c>
      <c r="H1220" s="57" t="n">
        <v>0.136</v>
      </c>
      <c r="I1220" s="57" t="n">
        <v>136.207</v>
      </c>
      <c r="J1220" s="13"/>
    </row>
    <row r="1221" ht="22.5" customHeight="1">
      <c r="A1221" s="12" t="n">
        <f>WEEKNUM(B1221,2)</f>
        <v>41</v>
      </c>
      <c r="B1221" s="55" t="n">
        <v>46301</v>
      </c>
      <c r="C1221" s="38" t="n">
        <v>8819666</v>
      </c>
      <c r="D1221" s="63" t="s">
        <v>82</v>
      </c>
      <c r="E1221" s="58" t="s">
        <v>14</v>
      </c>
      <c r="F1221" s="58" t="s">
        <v>12</v>
      </c>
      <c r="G1221" s="56" t="n">
        <v>187</v>
      </c>
      <c r="H1221" s="57" t="n">
        <v>0.107</v>
      </c>
      <c r="I1221" s="57" t="n">
        <v>19.9777</v>
      </c>
      <c r="J1221" s="13"/>
    </row>
    <row r="1222" ht="22.5" customHeight="1">
      <c r="A1222" s="12" t="n">
        <f>WEEKNUM(B1222,2)</f>
        <v>41</v>
      </c>
      <c r="B1222" s="55" t="n">
        <v>46301</v>
      </c>
      <c r="C1222" s="38" t="n">
        <v>7872826</v>
      </c>
      <c r="D1222" s="63" t="s">
        <v>27</v>
      </c>
      <c r="E1222" s="58" t="s">
        <v>14</v>
      </c>
      <c r="F1222" s="58" t="s">
        <v>15</v>
      </c>
      <c r="G1222" s="56" t="n">
        <v>100</v>
      </c>
      <c r="H1222" s="57" t="n">
        <v>0.48</v>
      </c>
      <c r="I1222" s="57" t="n">
        <v>48.048</v>
      </c>
      <c r="J1222" s="13"/>
    </row>
    <row r="1223" ht="22.5" customHeight="1">
      <c r="A1223" s="12" t="n">
        <f>WEEKNUM(B1223,2)</f>
        <v>41</v>
      </c>
      <c r="B1223" s="55" t="n">
        <v>46301</v>
      </c>
      <c r="C1223" s="38" t="n">
        <v>9311355</v>
      </c>
      <c r="D1223" s="63" t="s">
        <v>28</v>
      </c>
      <c r="E1223" s="58" t="s">
        <v>14</v>
      </c>
      <c r="F1223" s="58" t="s">
        <v>15</v>
      </c>
      <c r="G1223" s="56" t="n">
        <v>60</v>
      </c>
      <c r="H1223" s="57" t="n">
        <v>0.25</v>
      </c>
      <c r="I1223" s="57" t="n">
        <v>15</v>
      </c>
      <c r="J1223" s="13"/>
    </row>
    <row r="1224" ht="22.5" customHeight="1">
      <c r="A1224" s="12" t="n">
        <f>WEEKNUM(B1224,2)</f>
        <v>41</v>
      </c>
      <c r="B1224" s="55" t="n">
        <v>46301</v>
      </c>
      <c r="C1224" s="38" t="n">
        <v>12114239</v>
      </c>
      <c r="D1224" s="63" t="s">
        <v>82</v>
      </c>
      <c r="E1224" s="58" t="s">
        <v>14</v>
      </c>
      <c r="F1224" s="38" t="s">
        <v>26</v>
      </c>
      <c r="G1224" s="56" t="n">
        <v>46</v>
      </c>
      <c r="H1224" s="57" t="n">
        <v>0.16</v>
      </c>
      <c r="I1224" s="57" t="n">
        <v>7.49</v>
      </c>
      <c r="J1224" s="65"/>
    </row>
    <row r="1225" ht="22.5" customHeight="1">
      <c r="A1225" s="12" t="n">
        <f>WEEKNUM(B1225,2)</f>
        <v>41</v>
      </c>
      <c r="B1225" s="55" t="n">
        <v>46301</v>
      </c>
      <c r="C1225" s="38" t="n">
        <v>10501490</v>
      </c>
      <c r="D1225" s="63" t="s">
        <v>13</v>
      </c>
      <c r="E1225" s="58" t="s">
        <v>14</v>
      </c>
      <c r="F1225" s="58" t="s">
        <v>15</v>
      </c>
      <c r="G1225" s="56" t="n">
        <v>12</v>
      </c>
      <c r="H1225" s="57" t="n">
        <v>0.13</v>
      </c>
      <c r="I1225" s="57" t="n">
        <v>1.56</v>
      </c>
      <c r="J1225" s="13"/>
    </row>
    <row r="1226" ht="22.5" customHeight="1">
      <c r="A1226" s="12" t="n">
        <f>WEEKNUM(B1226,2)</f>
        <v>41</v>
      </c>
      <c r="B1226" s="55" t="n">
        <v>46301</v>
      </c>
      <c r="C1226" s="38" t="n">
        <v>10912510</v>
      </c>
      <c r="D1226" s="63" t="s">
        <v>10</v>
      </c>
      <c r="E1226" s="67" t="s">
        <v>11</v>
      </c>
      <c r="F1226" s="58" t="s">
        <v>29</v>
      </c>
      <c r="G1226" s="70" t="n">
        <v>112</v>
      </c>
      <c r="H1226" s="71" t="n">
        <v>0.33</v>
      </c>
      <c r="I1226" s="71" t="n">
        <v>37.47</v>
      </c>
      <c r="J1226" s="65" t="n">
        <v>6.657</v>
      </c>
    </row>
    <row r="1227" ht="22.5" customHeight="1">
      <c r="A1227" s="12" t="n">
        <f>WEEKNUM(B1227,2)</f>
        <v>41</v>
      </c>
      <c r="B1227" s="55" t="n">
        <v>46301</v>
      </c>
      <c r="C1227" s="38" t="n">
        <v>11080098</v>
      </c>
      <c r="D1227" s="63" t="s">
        <v>22</v>
      </c>
      <c r="E1227" s="58" t="s">
        <v>24</v>
      </c>
      <c r="F1227" s="58" t="s">
        <v>15</v>
      </c>
      <c r="G1227" s="56" t="n">
        <v>1</v>
      </c>
      <c r="H1227" s="57" t="n">
        <v>0.6</v>
      </c>
      <c r="I1227" s="57" t="n">
        <v>0.6</v>
      </c>
      <c r="J1227" s="13"/>
    </row>
    <row r="1228" ht="22.5" customHeight="1">
      <c r="A1228" s="12" t="n">
        <f>WEEKNUM(B1228,2)</f>
        <v>41</v>
      </c>
      <c r="B1228" s="55" t="n">
        <v>46301</v>
      </c>
      <c r="C1228" s="38" t="n">
        <v>11715627</v>
      </c>
      <c r="D1228" s="63" t="s">
        <v>28</v>
      </c>
      <c r="E1228" s="58" t="s">
        <v>14</v>
      </c>
      <c r="F1228" s="58" t="s">
        <v>15</v>
      </c>
      <c r="G1228" s="56" t="n">
        <v>0</v>
      </c>
      <c r="H1228" s="57" t="n">
        <v>0</v>
      </c>
      <c r="I1228" s="57" t="n">
        <v>0</v>
      </c>
      <c r="J1228" s="13"/>
    </row>
    <row r="1229" ht="22.5" customHeight="1">
      <c r="A1229" s="12" t="n">
        <f>WEEKNUM(B1229,2)</f>
        <v>41</v>
      </c>
      <c r="B1229" s="55" t="n">
        <v>46301</v>
      </c>
      <c r="C1229" s="38" t="n">
        <v>11715655</v>
      </c>
      <c r="D1229" s="63" t="s">
        <v>16</v>
      </c>
      <c r="E1229" s="58" t="s">
        <v>11</v>
      </c>
      <c r="F1229" s="58" t="s">
        <v>15</v>
      </c>
      <c r="G1229" s="56" t="n">
        <v>0</v>
      </c>
      <c r="H1229" s="57" t="n">
        <v>0</v>
      </c>
      <c r="I1229" s="57" t="n">
        <v>0</v>
      </c>
      <c r="J1229" s="13"/>
    </row>
    <row r="1230" ht="22.5" customHeight="1">
      <c r="A1230" s="12" t="n">
        <f>WEEKNUM(B1230,2)</f>
        <v>41</v>
      </c>
      <c r="B1230" s="55" t="n">
        <v>46301</v>
      </c>
      <c r="C1230" s="38" t="n">
        <v>11715811</v>
      </c>
      <c r="D1230" s="63" t="s">
        <v>16</v>
      </c>
      <c r="E1230" s="38" t="s">
        <v>17</v>
      </c>
      <c r="F1230" s="38" t="s">
        <v>15</v>
      </c>
      <c r="G1230" s="56" t="n">
        <v>0</v>
      </c>
      <c r="H1230" s="57" t="n">
        <v>0</v>
      </c>
      <c r="I1230" s="57" t="n">
        <v>0</v>
      </c>
      <c r="J1230" s="13"/>
    </row>
    <row r="1231" ht="22.5" customHeight="1">
      <c r="A1231" s="12" t="n">
        <f>WEEKNUM(B1231,2)</f>
        <v>41</v>
      </c>
      <c r="B1231" s="55" t="n">
        <v>46301</v>
      </c>
      <c r="C1231" s="38" t="n">
        <v>11729927</v>
      </c>
      <c r="D1231" s="63" t="s">
        <v>10</v>
      </c>
      <c r="E1231" s="38" t="s">
        <v>20</v>
      </c>
      <c r="F1231" s="38" t="s">
        <v>15</v>
      </c>
      <c r="G1231" s="56" t="n">
        <v>0</v>
      </c>
      <c r="H1231" s="57" t="n">
        <v>0</v>
      </c>
      <c r="I1231" s="57" t="n">
        <v>0</v>
      </c>
      <c r="J1231" s="13"/>
    </row>
    <row r="1232" ht="22.5" customHeight="1">
      <c r="A1232" s="12" t="n">
        <f>WEEKNUM(B1232,2)</f>
        <v>41</v>
      </c>
      <c r="B1232" s="55" t="n">
        <v>46301</v>
      </c>
      <c r="C1232" s="38" t="n">
        <v>11729820</v>
      </c>
      <c r="D1232" s="63" t="s">
        <v>10</v>
      </c>
      <c r="E1232" s="38" t="s">
        <v>25</v>
      </c>
      <c r="F1232" s="38" t="s">
        <v>15</v>
      </c>
      <c r="G1232" s="56" t="n">
        <v>0</v>
      </c>
      <c r="H1232" s="57" t="n">
        <v>0</v>
      </c>
      <c r="I1232" s="57" t="n">
        <v>0</v>
      </c>
      <c r="J1232" s="13"/>
    </row>
    <row r="1233" ht="22.5" customHeight="1">
      <c r="A1233" s="12" t="n">
        <f>WEEKNUM(B1233,2)</f>
        <v>41</v>
      </c>
      <c r="B1233" s="55" t="n">
        <v>46301</v>
      </c>
      <c r="C1233" s="38" t="n">
        <v>11729830</v>
      </c>
      <c r="D1233" s="63" t="s">
        <v>10</v>
      </c>
      <c r="E1233" s="38" t="s">
        <v>11</v>
      </c>
      <c r="F1233" s="38" t="s">
        <v>12</v>
      </c>
      <c r="G1233" s="56" t="n">
        <v>0</v>
      </c>
      <c r="H1233" s="57" t="n">
        <v>0</v>
      </c>
      <c r="I1233" s="57" t="n">
        <v>0</v>
      </c>
      <c r="J1233" s="13"/>
    </row>
    <row r="1234" ht="22.5" customHeight="1">
      <c r="A1234" s="12" t="n">
        <f>WEEKNUM(B1234,2)</f>
        <v>41</v>
      </c>
      <c r="B1234" s="55" t="n">
        <v>46301</v>
      </c>
      <c r="C1234" s="38" t="n">
        <v>11892329</v>
      </c>
      <c r="D1234" s="63" t="s">
        <v>10</v>
      </c>
      <c r="E1234" s="38" t="s">
        <v>11</v>
      </c>
      <c r="F1234" s="38" t="s">
        <v>15</v>
      </c>
      <c r="G1234" s="56" t="n">
        <v>3000</v>
      </c>
      <c r="H1234" s="57" t="n">
        <v>0.25</v>
      </c>
      <c r="I1234" s="57" t="n">
        <v>750</v>
      </c>
      <c r="J1234" s="13"/>
    </row>
    <row r="1235" ht="22.5" customHeight="1">
      <c r="A1235" s="12" t="n">
        <f>WEEKNUM(B1235,2)</f>
        <v>41</v>
      </c>
      <c r="B1235" s="55" t="n">
        <v>46301</v>
      </c>
      <c r="C1235" s="38" t="n">
        <v>91560708</v>
      </c>
      <c r="D1235" s="63" t="s">
        <v>30</v>
      </c>
      <c r="E1235" s="58" t="s">
        <v>31</v>
      </c>
      <c r="F1235" s="58" t="s">
        <v>15</v>
      </c>
      <c r="G1235" s="56" t="n">
        <v>220</v>
      </c>
      <c r="H1235" s="57" t="n">
        <v>0.101</v>
      </c>
      <c r="I1235" s="57" t="n">
        <v>22.24</v>
      </c>
      <c r="J1235" s="13"/>
    </row>
    <row r="1236" ht="22.5" customHeight="1">
      <c r="A1236" s="12" t="n">
        <f>WEEKNUM(B1236,2)</f>
        <v>41</v>
      </c>
      <c r="B1236" s="55" t="n">
        <v>46301</v>
      </c>
      <c r="C1236" s="38" t="n">
        <v>91560709</v>
      </c>
      <c r="D1236" s="63" t="s">
        <v>30</v>
      </c>
      <c r="E1236" s="58" t="s">
        <v>32</v>
      </c>
      <c r="F1236" s="58" t="s">
        <v>15</v>
      </c>
      <c r="G1236" s="56" t="n">
        <v>260</v>
      </c>
      <c r="H1236" s="57" t="n">
        <v>0.06</v>
      </c>
      <c r="I1236" s="57" t="n">
        <v>15.6</v>
      </c>
      <c r="J1236" s="13"/>
    </row>
    <row r="1237" ht="22.5" customHeight="1">
      <c r="A1237" s="12" t="n">
        <f>WEEKNUM(B1237,2)</f>
        <v>41</v>
      </c>
      <c r="B1237" s="55" t="n">
        <v>46301</v>
      </c>
      <c r="C1237" s="38" t="n">
        <v>12064281</v>
      </c>
      <c r="D1237" s="63" t="s">
        <v>16</v>
      </c>
      <c r="E1237" s="58" t="s">
        <v>18</v>
      </c>
      <c r="F1237" s="58" t="s">
        <v>15</v>
      </c>
      <c r="G1237" s="56" t="n">
        <v>0</v>
      </c>
      <c r="H1237" s="57" t="n">
        <v>0</v>
      </c>
      <c r="I1237" s="57" t="n">
        <v>0</v>
      </c>
      <c r="J1237" s="13"/>
    </row>
    <row r="1238" ht="22.5" customHeight="1">
      <c r="A1238" s="12" t="n">
        <f>WEEKNUM(B1238,2)</f>
        <v>41</v>
      </c>
      <c r="B1238" s="55" t="n">
        <v>46301</v>
      </c>
      <c r="C1238" s="38" t="n">
        <v>11987622</v>
      </c>
      <c r="D1238" s="63" t="s">
        <v>10</v>
      </c>
      <c r="E1238" s="58" t="s">
        <v>11</v>
      </c>
      <c r="F1238" s="58" t="s">
        <v>29</v>
      </c>
      <c r="G1238" s="56" t="n">
        <v>1</v>
      </c>
      <c r="H1238" s="57" t="n">
        <v>0.55</v>
      </c>
      <c r="I1238" s="57" t="n">
        <v>0.55</v>
      </c>
      <c r="J1238" s="65" t="n">
        <v>0.551</v>
      </c>
    </row>
    <row r="1239" ht="22.5" customHeight="1">
      <c r="A1239" s="12" t="n">
        <f>WEEKNUM(B1239,2)</f>
        <v>41</v>
      </c>
      <c r="B1239" s="55" t="n">
        <v>46301</v>
      </c>
      <c r="C1239" s="38" t="n">
        <v>91567811</v>
      </c>
      <c r="D1239" s="63" t="s">
        <v>33</v>
      </c>
      <c r="E1239" s="58" t="s">
        <v>14</v>
      </c>
      <c r="F1239" s="58" t="s">
        <v>15</v>
      </c>
      <c r="G1239" s="56" t="n">
        <v>24</v>
      </c>
      <c r="H1239" s="57" t="n">
        <v>0.1</v>
      </c>
      <c r="I1239" s="57" t="n">
        <v>24</v>
      </c>
      <c r="J1239" s="65"/>
    </row>
    <row r="1240" ht="22.5" customHeight="1">
      <c r="A1240" s="12" t="n">
        <f>WEEKNUM(B1240,2)</f>
        <v>41</v>
      </c>
      <c r="B1240" s="55" t="n">
        <v>46301</v>
      </c>
      <c r="C1240" s="38" t="n">
        <v>91548044</v>
      </c>
      <c r="D1240" s="63" t="s">
        <v>33</v>
      </c>
      <c r="E1240" s="58" t="s">
        <v>14</v>
      </c>
      <c r="F1240" s="38" t="s">
        <v>12</v>
      </c>
      <c r="G1240" s="56" t="n">
        <v>18</v>
      </c>
      <c r="H1240" s="57" t="n">
        <v>1.12</v>
      </c>
      <c r="I1240" s="57" t="n">
        <v>20.1664</v>
      </c>
      <c r="J1240" s="65"/>
    </row>
    <row r="1241" ht="22.5" customHeight="1">
      <c r="A1241" s="12" t="n">
        <f>WEEKNUM(B1241,2)</f>
        <v>41</v>
      </c>
      <c r="B1241" s="55" t="n">
        <v>46301</v>
      </c>
      <c r="C1241" s="38" t="n">
        <v>12801942</v>
      </c>
      <c r="D1241" s="63" t="s">
        <v>10</v>
      </c>
      <c r="E1241" s="58" t="s">
        <v>11</v>
      </c>
      <c r="F1241" s="38" t="s">
        <v>34</v>
      </c>
      <c r="G1241" s="56" t="n">
        <v>0</v>
      </c>
      <c r="H1241" s="57" t="n">
        <v>0</v>
      </c>
      <c r="I1241" s="57" t="n">
        <v>0</v>
      </c>
      <c r="J1241" s="65"/>
    </row>
    <row r="1242" ht="22.5" customHeight="1">
      <c r="A1242" s="12" t="n">
        <f>WEEKNUM(B1242,2)</f>
        <v>41</v>
      </c>
      <c r="B1242" s="55" t="n">
        <v>46301</v>
      </c>
      <c r="C1242" s="38" t="n">
        <v>6061077</v>
      </c>
      <c r="D1242" s="63" t="s">
        <v>36</v>
      </c>
      <c r="E1242" s="58" t="s">
        <v>14</v>
      </c>
      <c r="F1242" s="58" t="s">
        <v>15</v>
      </c>
      <c r="G1242" s="61" t="n">
        <v>3</v>
      </c>
      <c r="H1242" s="62" t="n">
        <v>0.708</v>
      </c>
      <c r="I1242" s="62" t="n">
        <v>2.125</v>
      </c>
      <c r="J1242" s="13"/>
    </row>
    <row r="1243" ht="22.5" customHeight="1">
      <c r="A1243" s="12" t="n">
        <f>WEEKNUM(B1243,2)</f>
        <v>41</v>
      </c>
      <c r="B1243" s="55" t="n">
        <v>46301</v>
      </c>
      <c r="C1243" s="38" t="n">
        <v>6607117</v>
      </c>
      <c r="D1243" s="64" t="s">
        <v>36</v>
      </c>
      <c r="E1243" s="38" t="s">
        <v>14</v>
      </c>
      <c r="F1243" s="72" t="s">
        <v>15</v>
      </c>
      <c r="G1243" s="56" t="n">
        <v>123</v>
      </c>
      <c r="H1243" s="57" t="n">
        <v>0.815</v>
      </c>
      <c r="I1243" s="57" t="n">
        <v>100.253</v>
      </c>
      <c r="J1243" s="13"/>
    </row>
    <row r="1244" ht="22.5" customHeight="1">
      <c r="A1244" s="12" t="n">
        <f>WEEKNUM(B1244,2)</f>
        <v>41</v>
      </c>
      <c r="B1244" s="55" t="n">
        <v>46301</v>
      </c>
      <c r="C1244" s="38" t="n">
        <v>5497580</v>
      </c>
      <c r="D1244" s="64" t="s">
        <v>30</v>
      </c>
      <c r="E1244" s="38" t="s">
        <v>17</v>
      </c>
      <c r="F1244" s="38" t="s">
        <v>15</v>
      </c>
      <c r="G1244" s="56" t="n">
        <v>1517</v>
      </c>
      <c r="H1244" s="57" t="n">
        <v>0.252</v>
      </c>
      <c r="I1244" s="57" t="n">
        <v>382.717</v>
      </c>
      <c r="J1244" s="13"/>
    </row>
    <row r="1245" ht="22.5" customHeight="1">
      <c r="A1245" s="12" t="n">
        <f>WEEKNUM(B1245,2)</f>
        <v>41</v>
      </c>
      <c r="B1245" s="55" t="n">
        <v>46301</v>
      </c>
      <c r="C1245" s="38" t="n">
        <v>91407542</v>
      </c>
      <c r="D1245" s="64" t="s">
        <v>30</v>
      </c>
      <c r="E1245" s="38" t="s">
        <v>37</v>
      </c>
      <c r="F1245" s="72" t="s">
        <v>15</v>
      </c>
      <c r="G1245" s="56" t="n">
        <v>38</v>
      </c>
      <c r="H1245" s="57" t="n">
        <v>0.022</v>
      </c>
      <c r="I1245" s="57" t="n">
        <v>0.836</v>
      </c>
      <c r="J1245" s="46"/>
    </row>
    <row r="1246" ht="22.5" customHeight="1">
      <c r="A1246" s="12" t="n">
        <f>WEEKNUM(B1246,2)</f>
        <v>41</v>
      </c>
      <c r="B1246" s="55" t="n">
        <v>46301</v>
      </c>
      <c r="C1246" s="38" t="n">
        <v>8998645</v>
      </c>
      <c r="D1246" s="64" t="s">
        <v>30</v>
      </c>
      <c r="E1246" s="38" t="s">
        <v>17</v>
      </c>
      <c r="F1246" s="38" t="s">
        <v>15</v>
      </c>
      <c r="G1246" s="56" t="n">
        <v>189</v>
      </c>
      <c r="H1246" s="57" t="n">
        <v>0.587</v>
      </c>
      <c r="I1246" s="57" t="n">
        <v>110.894</v>
      </c>
      <c r="J1246" s="13"/>
    </row>
    <row r="1247" ht="22.5" customHeight="1">
      <c r="A1247" s="12" t="n">
        <f>WEEKNUM(B1247,2)</f>
        <v>41</v>
      </c>
      <c r="B1247" s="55" t="n">
        <v>46301</v>
      </c>
      <c r="C1247" s="38" t="n">
        <v>4383473</v>
      </c>
      <c r="D1247" s="64" t="s">
        <v>36</v>
      </c>
      <c r="E1247" s="38" t="s">
        <v>14</v>
      </c>
      <c r="F1247" s="58" t="s">
        <v>15</v>
      </c>
      <c r="G1247" s="56" t="n">
        <v>150</v>
      </c>
      <c r="H1247" s="57" t="n">
        <v>0.196</v>
      </c>
      <c r="I1247" s="57" t="n">
        <v>29.43</v>
      </c>
      <c r="J1247" s="13"/>
    </row>
    <row r="1248" ht="22.5" customHeight="1">
      <c r="A1248" s="12" t="n">
        <f>WEEKNUM(B1248,2)</f>
        <v>41</v>
      </c>
      <c r="B1248" s="55" t="n">
        <v>46301</v>
      </c>
      <c r="C1248" s="38" t="n">
        <v>8094753</v>
      </c>
      <c r="D1248" s="64" t="s">
        <v>36</v>
      </c>
      <c r="E1248" s="38" t="s">
        <v>14</v>
      </c>
      <c r="F1248" s="38" t="s">
        <v>26</v>
      </c>
      <c r="G1248" s="56" t="n">
        <v>382</v>
      </c>
      <c r="H1248" s="57" t="n">
        <v>0.3</v>
      </c>
      <c r="I1248" s="57" t="n">
        <v>116.17</v>
      </c>
      <c r="J1248" s="13"/>
    </row>
    <row r="1249" ht="22.5" customHeight="1">
      <c r="A1249" s="12" t="n">
        <f>WEEKNUM(B1249,2)</f>
        <v>41</v>
      </c>
      <c r="B1249" s="55" t="n">
        <v>46301</v>
      </c>
      <c r="C1249" s="38" t="n">
        <v>2783561</v>
      </c>
      <c r="D1249" s="64" t="s">
        <v>38</v>
      </c>
      <c r="E1249" s="38" t="s">
        <v>14</v>
      </c>
      <c r="F1249" s="58" t="s">
        <v>15</v>
      </c>
      <c r="G1249" s="56" t="n">
        <v>451</v>
      </c>
      <c r="H1249" s="57" t="n">
        <v>0.101</v>
      </c>
      <c r="I1249" s="57" t="n">
        <v>45.74</v>
      </c>
      <c r="J1249" s="13"/>
    </row>
    <row r="1250" ht="22.5" customHeight="1">
      <c r="A1250" s="12" t="n">
        <f>WEEKNUM(B1250,2)</f>
        <v>41</v>
      </c>
      <c r="B1250" s="55" t="n">
        <v>46301</v>
      </c>
      <c r="C1250" s="38" t="n">
        <v>10599157</v>
      </c>
      <c r="D1250" s="64" t="s">
        <v>39</v>
      </c>
      <c r="E1250" s="38" t="s">
        <v>14</v>
      </c>
      <c r="F1250" s="58" t="s">
        <v>15</v>
      </c>
      <c r="G1250" s="56" t="n">
        <v>94</v>
      </c>
      <c r="H1250" s="57" t="n">
        <v>0.309</v>
      </c>
      <c r="I1250" s="57" t="n">
        <v>29</v>
      </c>
      <c r="J1250" s="13"/>
    </row>
    <row r="1251" ht="22.5" customHeight="1">
      <c r="A1251" s="12" t="n">
        <f>WEEKNUM(B1251,2)</f>
        <v>41</v>
      </c>
      <c r="B1251" s="55" t="n">
        <v>46301</v>
      </c>
      <c r="C1251" s="38" t="n">
        <v>10599681</v>
      </c>
      <c r="D1251" s="64" t="s">
        <v>79</v>
      </c>
      <c r="E1251" s="38" t="s">
        <v>14</v>
      </c>
      <c r="F1251" s="58" t="s">
        <v>15</v>
      </c>
      <c r="G1251" s="56" t="n">
        <v>311</v>
      </c>
      <c r="H1251" s="57" t="n">
        <v>0.13</v>
      </c>
      <c r="I1251" s="57" t="n">
        <v>40.43</v>
      </c>
      <c r="J1251" s="13"/>
    </row>
    <row r="1252" ht="22.5" customHeight="1">
      <c r="A1252" s="12" t="n">
        <f>WEEKNUM(B1252,2)</f>
        <v>41</v>
      </c>
      <c r="B1252" s="55" t="n">
        <v>46301</v>
      </c>
      <c r="C1252" s="38" t="n">
        <v>6060965</v>
      </c>
      <c r="D1252" s="64" t="s">
        <v>36</v>
      </c>
      <c r="E1252" s="38" t="s">
        <v>14</v>
      </c>
      <c r="F1252" s="58" t="s">
        <v>15</v>
      </c>
      <c r="G1252" s="56" t="n">
        <v>94</v>
      </c>
      <c r="H1252" s="57" t="n">
        <v>0.3</v>
      </c>
      <c r="I1252" s="57" t="n">
        <v>28.2</v>
      </c>
      <c r="J1252" s="13"/>
    </row>
    <row r="1253" ht="22.5" customHeight="1">
      <c r="A1253" s="12" t="n">
        <f>WEEKNUM(B1253,2)</f>
        <v>41</v>
      </c>
      <c r="B1253" s="55" t="n">
        <v>46301</v>
      </c>
      <c r="C1253" s="38" t="n">
        <v>10842514</v>
      </c>
      <c r="D1253" s="64" t="s">
        <v>42</v>
      </c>
      <c r="E1253" s="38" t="s">
        <v>14</v>
      </c>
      <c r="F1253" s="38" t="s">
        <v>26</v>
      </c>
      <c r="G1253" s="56" t="n">
        <v>20</v>
      </c>
      <c r="H1253" s="57" t="n">
        <v>0.53</v>
      </c>
      <c r="I1253" s="57" t="n">
        <v>10.7</v>
      </c>
      <c r="J1253" s="13"/>
    </row>
    <row r="1254" ht="22.5" customHeight="1">
      <c r="A1254" s="12" t="n">
        <f>WEEKNUM(B1254,2)</f>
        <v>41</v>
      </c>
      <c r="B1254" s="55" t="n">
        <v>46301</v>
      </c>
      <c r="C1254" s="38" t="n">
        <v>10815258</v>
      </c>
      <c r="D1254" s="64" t="s">
        <v>42</v>
      </c>
      <c r="E1254" s="38" t="s">
        <v>14</v>
      </c>
      <c r="F1254" s="58" t="s">
        <v>15</v>
      </c>
      <c r="G1254" s="56" t="n">
        <v>52</v>
      </c>
      <c r="H1254" s="57" t="n">
        <v>0.153</v>
      </c>
      <c r="I1254" s="57" t="n">
        <v>7.98</v>
      </c>
      <c r="J1254" s="13"/>
    </row>
    <row r="1255" ht="22.5" customHeight="1">
      <c r="A1255" s="12" t="n">
        <f>WEEKNUM(B1255,2)</f>
        <v>41</v>
      </c>
      <c r="B1255" s="55" t="n">
        <v>46301</v>
      </c>
      <c r="C1255" s="38" t="n">
        <v>91535229</v>
      </c>
      <c r="D1255" s="64" t="s">
        <v>30</v>
      </c>
      <c r="E1255" s="38" t="s">
        <v>37</v>
      </c>
      <c r="F1255" s="58" t="s">
        <v>15</v>
      </c>
      <c r="G1255" s="56" t="n">
        <v>3</v>
      </c>
      <c r="H1255" s="57" t="n">
        <v>0.04</v>
      </c>
      <c r="I1255" s="57" t="n">
        <v>0.12</v>
      </c>
      <c r="J1255" s="13"/>
    </row>
    <row r="1256" ht="22.5" customHeight="1">
      <c r="A1256" s="12" t="n">
        <f>WEEKNUM(B1256,2)</f>
        <v>41</v>
      </c>
      <c r="B1256" s="55" t="n">
        <v>46301</v>
      </c>
      <c r="C1256" s="38" t="n">
        <v>91535331</v>
      </c>
      <c r="D1256" s="64" t="s">
        <v>30</v>
      </c>
      <c r="E1256" s="38" t="s">
        <v>40</v>
      </c>
      <c r="F1256" s="58" t="s">
        <v>15</v>
      </c>
      <c r="G1256" s="56" t="n">
        <v>7</v>
      </c>
      <c r="H1256" s="57" t="n">
        <v>0.031</v>
      </c>
      <c r="I1256" s="57" t="n">
        <v>0.22</v>
      </c>
      <c r="J1256" s="13"/>
    </row>
    <row r="1257" ht="22.5" customHeight="1">
      <c r="A1257" s="12" t="n">
        <f>WEEKNUM(B1257,2)</f>
        <v>41</v>
      </c>
      <c r="B1257" s="55" t="n">
        <v>46301</v>
      </c>
      <c r="C1257" s="38" t="n">
        <v>11324493</v>
      </c>
      <c r="D1257" s="64" t="s">
        <v>30</v>
      </c>
      <c r="E1257" s="38" t="s">
        <v>17</v>
      </c>
      <c r="F1257" s="38" t="s">
        <v>15</v>
      </c>
      <c r="G1257" s="56" t="n">
        <v>2</v>
      </c>
      <c r="H1257" s="57" t="n">
        <v>0.5</v>
      </c>
      <c r="I1257" s="57" t="n">
        <v>1</v>
      </c>
      <c r="J1257" s="13"/>
    </row>
    <row r="1258" ht="22.5" customHeight="1">
      <c r="A1258" s="12" t="n">
        <f>WEEKNUM(B1258,2)</f>
        <v>41</v>
      </c>
      <c r="B1258" s="55" t="n">
        <v>46301</v>
      </c>
      <c r="C1258" s="38" t="n">
        <v>10298628</v>
      </c>
      <c r="D1258" s="64" t="s">
        <v>83</v>
      </c>
      <c r="E1258" s="38" t="s">
        <v>14</v>
      </c>
      <c r="F1258" s="38" t="s">
        <v>26</v>
      </c>
      <c r="G1258" s="56" t="n">
        <v>56</v>
      </c>
      <c r="H1258" s="57" t="n">
        <v>0.25</v>
      </c>
      <c r="I1258" s="57" t="n">
        <v>14.22</v>
      </c>
      <c r="J1258" s="13"/>
    </row>
    <row r="1259" ht="22.5" customHeight="1">
      <c r="A1259" s="12" t="n">
        <f>WEEKNUM(B1259,2)</f>
        <v>41</v>
      </c>
      <c r="B1259" s="55" t="n">
        <v>46301</v>
      </c>
      <c r="C1259" s="38" t="n">
        <v>11655595</v>
      </c>
      <c r="D1259" s="64" t="s">
        <v>41</v>
      </c>
      <c r="E1259" s="38" t="s">
        <v>14</v>
      </c>
      <c r="F1259" s="38" t="s">
        <v>26</v>
      </c>
      <c r="G1259" s="56" t="n">
        <v>1</v>
      </c>
      <c r="H1259" s="57" t="n">
        <v>4.78</v>
      </c>
      <c r="I1259" s="57" t="n">
        <v>4.78</v>
      </c>
      <c r="J1259" s="13"/>
    </row>
    <row r="1260" ht="22.5" customHeight="1">
      <c r="A1260" s="12" t="n">
        <f>WEEKNUM(B1260,2)</f>
        <v>41</v>
      </c>
      <c r="B1260" s="55" t="n">
        <v>46301</v>
      </c>
      <c r="C1260" s="38" t="n">
        <v>11655596</v>
      </c>
      <c r="D1260" s="64" t="s">
        <v>41</v>
      </c>
      <c r="E1260" s="38" t="s">
        <v>14</v>
      </c>
      <c r="F1260" s="38" t="s">
        <v>12</v>
      </c>
      <c r="G1260" s="56" t="n">
        <v>0</v>
      </c>
      <c r="H1260" s="57" t="n">
        <v>0</v>
      </c>
      <c r="I1260" s="57" t="n">
        <v>0.0013</v>
      </c>
      <c r="J1260" s="13"/>
    </row>
    <row r="1261" ht="22.5" customHeight="1">
      <c r="A1261" s="12" t="n">
        <f>WEEKNUM(B1261,2)</f>
        <v>41</v>
      </c>
      <c r="B1261" s="55" t="n">
        <v>46301</v>
      </c>
      <c r="C1261" s="38" t="n">
        <v>11690183</v>
      </c>
      <c r="D1261" s="64" t="s">
        <v>38</v>
      </c>
      <c r="E1261" s="38" t="s">
        <v>14</v>
      </c>
      <c r="F1261" s="38" t="s">
        <v>15</v>
      </c>
      <c r="G1261" s="56" t="n">
        <v>49</v>
      </c>
      <c r="H1261" s="57" t="n">
        <v>0.198</v>
      </c>
      <c r="I1261" s="57" t="n">
        <v>9.69</v>
      </c>
      <c r="J1261" s="13"/>
    </row>
    <row r="1262" ht="22.5" customHeight="1">
      <c r="A1262" s="12" t="n">
        <f>WEEKNUM(B1262,2)</f>
        <v>41</v>
      </c>
      <c r="B1262" s="55" t="n">
        <v>46301</v>
      </c>
      <c r="C1262" s="38" t="n">
        <v>11763482</v>
      </c>
      <c r="D1262" s="64" t="s">
        <v>41</v>
      </c>
      <c r="E1262" s="66" t="s">
        <v>14</v>
      </c>
      <c r="F1262" s="38" t="s">
        <v>12</v>
      </c>
      <c r="G1262" s="56" t="n">
        <v>0</v>
      </c>
      <c r="H1262" s="57" t="n">
        <v>0</v>
      </c>
      <c r="I1262" s="57" t="n">
        <v>0.2555</v>
      </c>
      <c r="J1262" s="13"/>
    </row>
    <row r="1263" ht="22.5" customHeight="1">
      <c r="A1263" s="12" t="n">
        <f>WEEKNUM(B1263,2)</f>
        <v>41</v>
      </c>
      <c r="B1263" s="55" t="n">
        <v>46301</v>
      </c>
      <c r="C1263" s="38" t="n">
        <v>91565942</v>
      </c>
      <c r="D1263" s="64" t="s">
        <v>30</v>
      </c>
      <c r="E1263" s="38" t="s">
        <v>37</v>
      </c>
      <c r="F1263" s="58" t="s">
        <v>15</v>
      </c>
      <c r="G1263" s="56" t="n">
        <v>107</v>
      </c>
      <c r="H1263" s="57" t="n">
        <v>0.031</v>
      </c>
      <c r="I1263" s="57" t="n">
        <v>3.294</v>
      </c>
      <c r="J1263" s="13"/>
    </row>
    <row r="1264" ht="22.5" customHeight="1">
      <c r="A1264" s="12" t="n">
        <f>WEEKNUM(B1264,2)</f>
        <v>41</v>
      </c>
      <c r="B1264" s="55" t="n">
        <v>46301</v>
      </c>
      <c r="C1264" s="38" t="n">
        <v>91565947</v>
      </c>
      <c r="D1264" s="64" t="s">
        <v>30</v>
      </c>
      <c r="E1264" s="38" t="s">
        <v>40</v>
      </c>
      <c r="F1264" s="58" t="s">
        <v>15</v>
      </c>
      <c r="G1264" s="56" t="n">
        <v>1000</v>
      </c>
      <c r="H1264" s="57" t="n">
        <v>0.02</v>
      </c>
      <c r="I1264" s="57" t="n">
        <v>20</v>
      </c>
      <c r="J1264" s="13"/>
    </row>
    <row r="1265" ht="22.5" customHeight="1">
      <c r="A1265" s="12" t="n">
        <f>WEEKNUM(B1265,2)</f>
        <v>41</v>
      </c>
      <c r="B1265" s="55" t="n">
        <v>46301</v>
      </c>
      <c r="C1265" s="38" t="n">
        <v>12807775</v>
      </c>
      <c r="D1265" s="64" t="s">
        <v>38</v>
      </c>
      <c r="E1265" s="38" t="s">
        <v>14</v>
      </c>
      <c r="F1265" s="38" t="s">
        <v>34</v>
      </c>
      <c r="G1265" s="56" t="n">
        <v>0</v>
      </c>
      <c r="H1265" s="57" t="n">
        <v>0</v>
      </c>
      <c r="I1265" s="57" t="n">
        <v>0.01</v>
      </c>
      <c r="J1265" s="13"/>
    </row>
    <row r="1266" ht="22.5" customHeight="1">
      <c r="A1266" s="12" t="n">
        <f>WEEKNUM(B1266,2)</f>
        <v>41</v>
      </c>
      <c r="B1266" s="55" t="n">
        <v>46301</v>
      </c>
      <c r="C1266" s="38" t="n">
        <v>12808718</v>
      </c>
      <c r="D1266" s="64" t="s">
        <v>36</v>
      </c>
      <c r="E1266" s="38" t="s">
        <v>14</v>
      </c>
      <c r="F1266" s="38" t="s">
        <v>34</v>
      </c>
      <c r="G1266" s="56" t="n">
        <v>0</v>
      </c>
      <c r="H1266" s="57" t="n">
        <v>0</v>
      </c>
      <c r="I1266" s="57" t="n">
        <v>0.45</v>
      </c>
      <c r="J1266" s="13"/>
    </row>
    <row r="1267" ht="22.5" customHeight="1">
      <c r="A1267" s="12" t="n">
        <f>WEEKNUM(B1267,2)</f>
        <v>41</v>
      </c>
      <c r="B1267" s="55" t="n">
        <v>46301</v>
      </c>
      <c r="C1267" s="38" t="n">
        <v>5464039</v>
      </c>
      <c r="D1267" s="64" t="s">
        <v>30</v>
      </c>
      <c r="E1267" s="38" t="s">
        <v>43</v>
      </c>
      <c r="F1267" s="38" t="s">
        <v>15</v>
      </c>
      <c r="G1267" s="61" t="n">
        <v>791</v>
      </c>
      <c r="H1267" s="62" t="n">
        <v>0.298</v>
      </c>
      <c r="I1267" s="62" t="n">
        <v>235.65</v>
      </c>
      <c r="J1267" s="13"/>
    </row>
    <row r="1268" ht="22.5" customHeight="1">
      <c r="A1268" s="12" t="n">
        <f>WEEKNUM(B1268,2)</f>
        <v>41</v>
      </c>
      <c r="B1268" s="55" t="n">
        <v>46301</v>
      </c>
      <c r="C1268" s="38" t="n">
        <v>8057746</v>
      </c>
      <c r="D1268" s="64" t="s">
        <v>30</v>
      </c>
      <c r="E1268" s="38" t="s">
        <v>43</v>
      </c>
      <c r="F1268" s="72" t="s">
        <v>15</v>
      </c>
      <c r="G1268" s="56" t="n">
        <v>0</v>
      </c>
      <c r="H1268" s="57" t="n">
        <v>0</v>
      </c>
      <c r="I1268" s="57" t="n">
        <v>0</v>
      </c>
      <c r="J1268" s="46"/>
    </row>
    <row r="1269" ht="22.5" customHeight="1">
      <c r="A1269" s="12" t="n">
        <f>WEEKNUM(B1269,2)</f>
        <v>41</v>
      </c>
      <c r="B1269" s="55" t="n">
        <v>46301</v>
      </c>
      <c r="C1269" s="38" t="n">
        <v>91399821</v>
      </c>
      <c r="D1269" s="63" t="s">
        <v>79</v>
      </c>
      <c r="E1269" s="38" t="s">
        <v>14</v>
      </c>
      <c r="F1269" s="38" t="s">
        <v>26</v>
      </c>
      <c r="G1269" s="56" t="n">
        <v>476</v>
      </c>
      <c r="H1269" s="57" t="n">
        <v>0.11</v>
      </c>
      <c r="I1269" s="57" t="n">
        <v>51.02</v>
      </c>
      <c r="J1269" s="13"/>
    </row>
    <row r="1270" ht="22.5" customHeight="1">
      <c r="A1270" s="12" t="n">
        <f>WEEKNUM(B1270,2)</f>
        <v>41</v>
      </c>
      <c r="B1270" s="55" t="n">
        <v>46301</v>
      </c>
      <c r="C1270" s="38" t="n">
        <v>8670368</v>
      </c>
      <c r="D1270" s="63" t="s">
        <v>16</v>
      </c>
      <c r="E1270" s="38" t="s">
        <v>11</v>
      </c>
      <c r="F1270" s="38" t="s">
        <v>29</v>
      </c>
      <c r="G1270" s="56" t="n">
        <v>17</v>
      </c>
      <c r="H1270" s="57" t="n">
        <v>0.23</v>
      </c>
      <c r="I1270" s="57" t="n">
        <v>3.91</v>
      </c>
      <c r="J1270" s="65" t="n">
        <v>0</v>
      </c>
    </row>
    <row r="1271" ht="22.5" customHeight="1">
      <c r="A1271" s="12" t="n">
        <f>WEEKNUM(B1271,2)</f>
        <v>41</v>
      </c>
      <c r="B1271" s="55" t="n">
        <v>46301</v>
      </c>
      <c r="C1271" s="38" t="n">
        <v>10514860</v>
      </c>
      <c r="D1271" s="64" t="s">
        <v>41</v>
      </c>
      <c r="E1271" s="38" t="s">
        <v>14</v>
      </c>
      <c r="F1271" s="38" t="s">
        <v>15</v>
      </c>
      <c r="G1271" s="56" t="n">
        <v>65</v>
      </c>
      <c r="H1271" s="57" t="n">
        <v>0.712</v>
      </c>
      <c r="I1271" s="57" t="n">
        <v>46.29</v>
      </c>
      <c r="J1271" s="13"/>
    </row>
    <row r="1272" ht="22.5" customHeight="1">
      <c r="A1272" s="12" t="n">
        <f>WEEKNUM(B1272,2)</f>
        <v>41</v>
      </c>
      <c r="B1272" s="55" t="n">
        <v>46301</v>
      </c>
      <c r="C1272" s="38" t="n">
        <v>91532857</v>
      </c>
      <c r="D1272" s="64" t="s">
        <v>44</v>
      </c>
      <c r="E1272" s="38" t="s">
        <v>14</v>
      </c>
      <c r="F1272" s="38" t="s">
        <v>12</v>
      </c>
      <c r="G1272" s="56" t="n">
        <v>31</v>
      </c>
      <c r="H1272" s="57" t="n">
        <v>0.192</v>
      </c>
      <c r="I1272" s="57" t="n">
        <v>5.946</v>
      </c>
      <c r="J1272" s="13"/>
    </row>
    <row r="1273" ht="22.5" customHeight="1">
      <c r="A1273" s="12" t="n">
        <f>WEEKNUM(B1273,2)</f>
        <v>41</v>
      </c>
      <c r="B1273" s="55" t="n">
        <v>46301</v>
      </c>
      <c r="C1273" s="38" t="n">
        <v>91545519</v>
      </c>
      <c r="D1273" s="64" t="s">
        <v>45</v>
      </c>
      <c r="E1273" s="38" t="s">
        <v>43</v>
      </c>
      <c r="F1273" s="66" t="s">
        <v>15</v>
      </c>
      <c r="G1273" s="56" t="n">
        <v>75</v>
      </c>
      <c r="H1273" s="57" t="n">
        <v>0.152</v>
      </c>
      <c r="I1273" s="57" t="n">
        <v>11.38</v>
      </c>
      <c r="J1273" s="13"/>
    </row>
    <row r="1274" ht="22.5" customHeight="1">
      <c r="A1274" s="12" t="n">
        <f>WEEKNUM(B1274,2)</f>
        <v>41</v>
      </c>
      <c r="B1274" s="55" t="n">
        <v>46301</v>
      </c>
      <c r="C1274" s="38" t="n">
        <v>91551388</v>
      </c>
      <c r="D1274" s="64" t="s">
        <v>46</v>
      </c>
      <c r="E1274" s="38" t="s">
        <v>47</v>
      </c>
      <c r="F1274" s="38" t="s">
        <v>12</v>
      </c>
      <c r="G1274" s="56" t="n">
        <v>38</v>
      </c>
      <c r="H1274" s="57" t="n">
        <v>0.786</v>
      </c>
      <c r="I1274" s="57" t="n">
        <v>29.874</v>
      </c>
      <c r="J1274" s="13"/>
    </row>
    <row r="1275" ht="22.5" customHeight="1">
      <c r="A1275" s="12" t="n">
        <f>WEEKNUM(B1275,2)</f>
        <v>41</v>
      </c>
      <c r="B1275" s="55" t="n">
        <v>46301</v>
      </c>
      <c r="C1275" s="38" t="n">
        <v>91565948</v>
      </c>
      <c r="D1275" s="64" t="s">
        <v>44</v>
      </c>
      <c r="E1275" s="38" t="s">
        <v>14</v>
      </c>
      <c r="F1275" s="38" t="s">
        <v>12</v>
      </c>
      <c r="G1275" s="56" t="n">
        <v>8</v>
      </c>
      <c r="H1275" s="57" t="n">
        <v>0.3</v>
      </c>
      <c r="I1275" s="57" t="n">
        <v>2.4023</v>
      </c>
      <c r="J1275" s="13"/>
    </row>
    <row r="1276" ht="22.5" customHeight="1">
      <c r="A1276" s="12" t="n">
        <f>WEEKNUM(B1276,2)</f>
        <v>41</v>
      </c>
      <c r="B1276" s="55" t="n">
        <v>46301</v>
      </c>
      <c r="C1276" s="38" t="n">
        <v>91550293</v>
      </c>
      <c r="D1276" s="64" t="s">
        <v>48</v>
      </c>
      <c r="E1276" s="38" t="s">
        <v>35</v>
      </c>
      <c r="F1276" s="38" t="s">
        <v>15</v>
      </c>
      <c r="G1276" s="56" t="n">
        <v>33</v>
      </c>
      <c r="H1276" s="57" t="n">
        <v>0.35</v>
      </c>
      <c r="I1276" s="57" t="n">
        <v>11.55</v>
      </c>
      <c r="J1276" s="13"/>
    </row>
    <row r="1277" ht="22.5" customHeight="1">
      <c r="A1277" s="12" t="n">
        <f>WEEKNUM(B1277,2)</f>
        <v>41</v>
      </c>
      <c r="B1277" s="55" t="n">
        <v>46301</v>
      </c>
      <c r="C1277" s="38" t="n">
        <v>9333145</v>
      </c>
      <c r="D1277" s="64" t="s">
        <v>90</v>
      </c>
      <c r="E1277" s="38" t="s">
        <v>14</v>
      </c>
      <c r="F1277" s="38" t="s">
        <v>26</v>
      </c>
      <c r="G1277" s="56" t="n">
        <v>0</v>
      </c>
      <c r="H1277" s="57" t="n">
        <v>0</v>
      </c>
      <c r="I1277" s="57" t="n">
        <v>12.24</v>
      </c>
      <c r="J1277" s="13"/>
    </row>
    <row r="1278" ht="22.5" customHeight="1">
      <c r="A1278" s="12" t="n">
        <f>WEEKNUM(B1278,2)</f>
        <v>41</v>
      </c>
      <c r="B1278" s="55" t="n">
        <v>46301</v>
      </c>
      <c r="C1278" s="38" t="n">
        <v>91557347</v>
      </c>
      <c r="D1278" s="64" t="s">
        <v>49</v>
      </c>
      <c r="E1278" s="38" t="s">
        <v>14</v>
      </c>
      <c r="F1278" s="38" t="s">
        <v>15</v>
      </c>
      <c r="G1278" s="56" t="n">
        <v>24</v>
      </c>
      <c r="H1278" s="57" t="n">
        <v>0.8</v>
      </c>
      <c r="I1278" s="57" t="n">
        <v>19.2</v>
      </c>
      <c r="J1278" s="13"/>
    </row>
    <row r="1279" ht="22.5" customHeight="1">
      <c r="A1279" s="12" t="n">
        <f>WEEKNUM(B1279,2)</f>
        <v>41</v>
      </c>
      <c r="B1279" s="55" t="n">
        <v>46301</v>
      </c>
      <c r="C1279" s="38" t="n">
        <v>91564896</v>
      </c>
      <c r="D1279" s="64" t="s">
        <v>50</v>
      </c>
      <c r="E1279" s="38" t="s">
        <v>14</v>
      </c>
      <c r="F1279" s="72" t="s">
        <v>15</v>
      </c>
      <c r="G1279" s="56" t="n">
        <v>39</v>
      </c>
      <c r="H1279" s="57" t="n">
        <v>0.35</v>
      </c>
      <c r="I1279" s="57" t="n">
        <v>13.65</v>
      </c>
      <c r="J1279" s="13"/>
    </row>
    <row r="1280" ht="22.5" customHeight="1">
      <c r="A1280" s="12" t="n">
        <f>WEEKNUM(B1280,2)</f>
        <v>41</v>
      </c>
      <c r="B1280" s="55" t="n">
        <v>46301</v>
      </c>
      <c r="C1280" s="38" t="n">
        <v>91566789</v>
      </c>
      <c r="D1280" s="64" t="s">
        <v>84</v>
      </c>
      <c r="E1280" s="38" t="s">
        <v>40</v>
      </c>
      <c r="F1280" s="38" t="s">
        <v>15</v>
      </c>
      <c r="G1280" s="56" t="n">
        <v>2</v>
      </c>
      <c r="H1280" s="57" t="n">
        <v>0.1</v>
      </c>
      <c r="I1280" s="57" t="n">
        <v>0.2</v>
      </c>
      <c r="J1280" s="13"/>
    </row>
    <row r="1281" ht="22.5" customHeight="1">
      <c r="A1281" s="12" t="n">
        <f>WEEKNUM(B1281,2)</f>
        <v>41</v>
      </c>
      <c r="B1281" s="55" t="n">
        <v>46301</v>
      </c>
      <c r="C1281" s="38" t="n">
        <v>12306671</v>
      </c>
      <c r="D1281" s="64" t="s">
        <v>51</v>
      </c>
      <c r="E1281" s="38" t="s">
        <v>52</v>
      </c>
      <c r="F1281" s="38" t="s">
        <v>21</v>
      </c>
      <c r="G1281" s="56" t="n">
        <v>8</v>
      </c>
      <c r="H1281" s="57" t="n">
        <v>0.22</v>
      </c>
      <c r="I1281" s="57" t="n">
        <v>1.76</v>
      </c>
      <c r="J1281" s="13"/>
    </row>
    <row r="1282" ht="22.5" customHeight="1">
      <c r="A1282" s="12" t="n">
        <f>WEEKNUM(B1282,2)</f>
        <v>41</v>
      </c>
      <c r="B1282" s="55" t="n">
        <v>46301</v>
      </c>
      <c r="C1282" s="38" t="n">
        <v>91567363</v>
      </c>
      <c r="D1282" s="64" t="s">
        <v>53</v>
      </c>
      <c r="E1282" s="38" t="s">
        <v>14</v>
      </c>
      <c r="F1282" s="38" t="s">
        <v>15</v>
      </c>
      <c r="G1282" s="56" t="n">
        <v>23</v>
      </c>
      <c r="H1282" s="57" t="n">
        <v>0.25</v>
      </c>
      <c r="I1282" s="57" t="n">
        <v>5.75</v>
      </c>
      <c r="J1282" s="13"/>
    </row>
    <row r="1283" ht="22.5" customHeight="1">
      <c r="A1283" s="12" t="n">
        <f>WEEKNUM(B1283,2)</f>
        <v>41</v>
      </c>
      <c r="B1283" s="55" t="n">
        <v>46301</v>
      </c>
      <c r="C1283" s="38" t="n">
        <v>91567806</v>
      </c>
      <c r="D1283" s="64" t="s">
        <v>53</v>
      </c>
      <c r="E1283" s="38" t="s">
        <v>54</v>
      </c>
      <c r="F1283" s="38" t="s">
        <v>15</v>
      </c>
      <c r="G1283" s="56" t="n">
        <v>28</v>
      </c>
      <c r="H1283" s="57" t="n">
        <v>0.15</v>
      </c>
      <c r="I1283" s="57" t="n">
        <v>4.2</v>
      </c>
      <c r="J1283" s="13"/>
    </row>
    <row r="1284" ht="22.5" customHeight="1">
      <c r="A1284" s="12" t="n">
        <f>WEEKNUM(B1284,2)</f>
        <v>41</v>
      </c>
      <c r="B1284" s="55" t="n">
        <v>46301</v>
      </c>
      <c r="C1284" s="38" t="n">
        <v>12373981</v>
      </c>
      <c r="D1284" s="64" t="s">
        <v>89</v>
      </c>
      <c r="E1284" s="38" t="s">
        <v>37</v>
      </c>
      <c r="F1284" s="38" t="s">
        <v>15</v>
      </c>
      <c r="G1284" s="56" t="n">
        <v>91</v>
      </c>
      <c r="H1284" s="57" t="n">
        <v>0.04</v>
      </c>
      <c r="I1284" s="57" t="n">
        <v>3.64</v>
      </c>
      <c r="J1284" s="13"/>
    </row>
    <row r="1285" ht="22.5" customHeight="1">
      <c r="A1285" s="12" t="n">
        <f>WEEKNUM(B1285,2)</f>
        <v>41</v>
      </c>
      <c r="B1285" s="55" t="n">
        <v>46301</v>
      </c>
      <c r="C1285" s="38" t="n">
        <v>5365721</v>
      </c>
      <c r="D1285" s="64" t="s">
        <v>55</v>
      </c>
      <c r="E1285" s="38" t="s">
        <v>54</v>
      </c>
      <c r="F1285" s="38" t="s">
        <v>15</v>
      </c>
      <c r="G1285" s="56" t="n">
        <v>98</v>
      </c>
      <c r="H1285" s="57" t="n">
        <v>0.5</v>
      </c>
      <c r="I1285" s="57" t="n">
        <v>49</v>
      </c>
      <c r="J1285" s="13"/>
    </row>
    <row r="1286" ht="22.5" customHeight="1">
      <c r="A1286" s="12" t="n">
        <f>WEEKNUM(B1286,2)</f>
        <v>41</v>
      </c>
      <c r="B1286" s="55" t="n">
        <v>46301</v>
      </c>
      <c r="C1286" s="38" t="n">
        <v>91568575</v>
      </c>
      <c r="D1286" s="64" t="s">
        <v>56</v>
      </c>
      <c r="E1286" s="38" t="s">
        <v>14</v>
      </c>
      <c r="F1286" s="38" t="s">
        <v>15</v>
      </c>
      <c r="G1286" s="56" t="n">
        <v>0</v>
      </c>
      <c r="H1286" s="57" t="n">
        <v>0</v>
      </c>
      <c r="I1286" s="57" t="n">
        <v>0</v>
      </c>
      <c r="J1286" s="13"/>
    </row>
    <row r="1287" ht="22.5" customHeight="1">
      <c r="A1287" s="12" t="n">
        <f>WEEKNUM(B1287,2)</f>
        <v>41</v>
      </c>
      <c r="B1287" s="55" t="n">
        <v>46301</v>
      </c>
      <c r="C1287" s="38" t="n">
        <v>9298539</v>
      </c>
      <c r="D1287" s="64" t="s">
        <v>90</v>
      </c>
      <c r="E1287" s="38" t="s">
        <v>14</v>
      </c>
      <c r="F1287" s="38" t="s">
        <v>15</v>
      </c>
      <c r="G1287" s="56" t="n">
        <v>0</v>
      </c>
      <c r="H1287" s="57" t="n">
        <v>0</v>
      </c>
      <c r="I1287" s="57" t="n">
        <v>0</v>
      </c>
      <c r="J1287" s="13"/>
    </row>
    <row r="1288" ht="22.5" customHeight="1">
      <c r="A1288" s="12" t="n">
        <f>WEEKNUM(B1288,2)</f>
        <v>41</v>
      </c>
      <c r="B1288" s="55" t="n">
        <v>46301</v>
      </c>
      <c r="C1288" s="38" t="n">
        <v>12811904</v>
      </c>
      <c r="D1288" s="64" t="s">
        <v>51</v>
      </c>
      <c r="E1288" s="38" t="s">
        <v>52</v>
      </c>
      <c r="F1288" s="38" t="s">
        <v>34</v>
      </c>
      <c r="G1288" s="56" t="n">
        <v>0</v>
      </c>
      <c r="H1288" s="57" t="n">
        <v>0</v>
      </c>
      <c r="I1288" s="57" t="n">
        <v>0.37</v>
      </c>
      <c r="J1288" s="13"/>
    </row>
    <row r="1289" ht="22.5" customHeight="1">
      <c r="A1289" s="12" t="n">
        <f>WEEKNUM(B1289,2)</f>
        <v>41</v>
      </c>
      <c r="B1289" s="55" t="n">
        <v>46301</v>
      </c>
      <c r="C1289" s="38" t="n">
        <v>91399437</v>
      </c>
      <c r="D1289" s="64" t="s">
        <v>91</v>
      </c>
      <c r="E1289" s="58" t="s">
        <v>67</v>
      </c>
      <c r="F1289" s="38" t="s">
        <v>15</v>
      </c>
      <c r="G1289" s="61" t="n">
        <v>50</v>
      </c>
      <c r="H1289" s="62" t="n">
        <v>0.15</v>
      </c>
      <c r="I1289" s="62" t="n">
        <v>7.5</v>
      </c>
      <c r="J1289" s="13"/>
    </row>
    <row r="1290" ht="22.5" customHeight="1">
      <c r="A1290" s="12" t="n">
        <f>WEEKNUM(B1290,2)</f>
        <v>41</v>
      </c>
      <c r="B1290" s="55" t="n">
        <v>46301</v>
      </c>
      <c r="C1290" s="38" t="n">
        <v>5556054</v>
      </c>
      <c r="D1290" s="64" t="s">
        <v>64</v>
      </c>
      <c r="E1290" s="38" t="s">
        <v>37</v>
      </c>
      <c r="F1290" s="72" t="s">
        <v>15</v>
      </c>
      <c r="G1290" s="59" t="n">
        <v>2</v>
      </c>
      <c r="H1290" s="57" t="n">
        <v>2.801</v>
      </c>
      <c r="I1290" s="57" t="n">
        <v>5.601</v>
      </c>
      <c r="J1290" s="46"/>
    </row>
    <row r="1291" ht="22.5" customHeight="1">
      <c r="A1291" s="12" t="n">
        <f>WEEKNUM(B1291,2)</f>
        <v>41</v>
      </c>
      <c r="B1291" s="55" t="n">
        <v>46301</v>
      </c>
      <c r="C1291" s="38" t="n">
        <v>8628042</v>
      </c>
      <c r="D1291" s="64" t="s">
        <v>27</v>
      </c>
      <c r="E1291" s="38" t="s">
        <v>14</v>
      </c>
      <c r="F1291" s="38" t="s">
        <v>26</v>
      </c>
      <c r="G1291" s="59" t="n">
        <v>379</v>
      </c>
      <c r="H1291" s="57" t="n">
        <v>0.39</v>
      </c>
      <c r="I1291" s="57" t="n">
        <v>147.39</v>
      </c>
      <c r="J1291" s="13"/>
    </row>
    <row r="1292" ht="22.5" customHeight="1">
      <c r="A1292" s="12" t="n">
        <f>WEEKNUM(B1292,2)</f>
        <v>41</v>
      </c>
      <c r="B1292" s="55" t="n">
        <v>46301</v>
      </c>
      <c r="C1292" s="38" t="n">
        <v>9297014</v>
      </c>
      <c r="D1292" s="64" t="s">
        <v>13</v>
      </c>
      <c r="E1292" s="38" t="s">
        <v>14</v>
      </c>
      <c r="F1292" s="38" t="s">
        <v>26</v>
      </c>
      <c r="G1292" s="59" t="n">
        <v>198</v>
      </c>
      <c r="H1292" s="57" t="n">
        <v>0.15</v>
      </c>
      <c r="I1292" s="57" t="n">
        <v>28.91</v>
      </c>
      <c r="J1292" s="13"/>
    </row>
    <row r="1293" ht="22.5" customHeight="1">
      <c r="A1293" s="12" t="n">
        <f>WEEKNUM(B1293,2)</f>
        <v>41</v>
      </c>
      <c r="B1293" s="55" t="n">
        <v>46301</v>
      </c>
      <c r="C1293" s="38" t="n">
        <v>7815836</v>
      </c>
      <c r="D1293" s="64" t="s">
        <v>65</v>
      </c>
      <c r="E1293" s="38" t="s">
        <v>37</v>
      </c>
      <c r="F1293" s="38" t="s">
        <v>15</v>
      </c>
      <c r="G1293" s="59" t="n">
        <v>2784</v>
      </c>
      <c r="H1293" s="57" t="n">
        <v>0.111</v>
      </c>
      <c r="I1293" s="57" t="n">
        <v>309.63</v>
      </c>
      <c r="J1293" s="13"/>
    </row>
    <row r="1294" ht="22.5" customHeight="1">
      <c r="A1294" s="12" t="n">
        <f>WEEKNUM(B1294,2)</f>
        <v>41</v>
      </c>
      <c r="B1294" s="55" t="n">
        <v>46301</v>
      </c>
      <c r="C1294" s="38" t="n">
        <v>91467820</v>
      </c>
      <c r="D1294" s="64" t="s">
        <v>66</v>
      </c>
      <c r="E1294" s="38" t="s">
        <v>37</v>
      </c>
      <c r="F1294" s="38" t="s">
        <v>15</v>
      </c>
      <c r="G1294" s="59" t="n">
        <v>172</v>
      </c>
      <c r="H1294" s="57" t="n">
        <v>0.1</v>
      </c>
      <c r="I1294" s="57" t="n">
        <v>17.2</v>
      </c>
      <c r="J1294" s="13"/>
    </row>
    <row r="1295" ht="22.5" customHeight="1">
      <c r="A1295" s="12" t="n">
        <f>WEEKNUM(B1295,2)</f>
        <v>41</v>
      </c>
      <c r="B1295" s="55" t="n">
        <v>46301</v>
      </c>
      <c r="C1295" s="38" t="n">
        <v>91496145</v>
      </c>
      <c r="D1295" s="64" t="s">
        <v>66</v>
      </c>
      <c r="E1295" s="38" t="s">
        <v>67</v>
      </c>
      <c r="F1295" s="38" t="s">
        <v>15</v>
      </c>
      <c r="G1295" s="59" t="n">
        <v>25</v>
      </c>
      <c r="H1295" s="57" t="n">
        <v>0.15</v>
      </c>
      <c r="I1295" s="57" t="n">
        <v>3.75</v>
      </c>
      <c r="J1295" s="13"/>
    </row>
    <row r="1296" ht="22.5" customHeight="1">
      <c r="A1296" s="12" t="n">
        <f>WEEKNUM(B1296,2)</f>
        <v>41</v>
      </c>
      <c r="B1296" s="55" t="n">
        <v>46301</v>
      </c>
      <c r="C1296" s="38" t="n">
        <v>91496146</v>
      </c>
      <c r="D1296" s="64" t="s">
        <v>66</v>
      </c>
      <c r="E1296" s="38" t="s">
        <v>43</v>
      </c>
      <c r="F1296" s="38" t="s">
        <v>15</v>
      </c>
      <c r="G1296" s="59" t="n">
        <v>30</v>
      </c>
      <c r="H1296" s="57" t="n">
        <v>0.14</v>
      </c>
      <c r="I1296" s="57" t="n">
        <v>4.2</v>
      </c>
      <c r="J1296" s="13"/>
    </row>
    <row r="1297" ht="22.5" customHeight="1">
      <c r="A1297" s="12" t="n">
        <f>WEEKNUM(B1297,2)</f>
        <v>41</v>
      </c>
      <c r="B1297" s="55" t="n">
        <v>46301</v>
      </c>
      <c r="C1297" s="38" t="n">
        <v>91496147</v>
      </c>
      <c r="D1297" s="64" t="s">
        <v>66</v>
      </c>
      <c r="E1297" s="38" t="s">
        <v>11</v>
      </c>
      <c r="F1297" s="38" t="s">
        <v>15</v>
      </c>
      <c r="G1297" s="59" t="n">
        <v>112</v>
      </c>
      <c r="H1297" s="57" t="n">
        <v>0.13</v>
      </c>
      <c r="I1297" s="57" t="n">
        <v>14.56</v>
      </c>
      <c r="J1297" s="13"/>
    </row>
    <row r="1298" ht="22.5" customHeight="1">
      <c r="A1298" s="12" t="n">
        <f>WEEKNUM(B1298,2)</f>
        <v>41</v>
      </c>
      <c r="B1298" s="55" t="n">
        <v>46301</v>
      </c>
      <c r="C1298" s="38" t="n">
        <v>91496148</v>
      </c>
      <c r="D1298" s="64" t="s">
        <v>66</v>
      </c>
      <c r="E1298" s="38" t="s">
        <v>14</v>
      </c>
      <c r="F1298" s="38" t="s">
        <v>15</v>
      </c>
      <c r="G1298" s="59" t="n">
        <v>160</v>
      </c>
      <c r="H1298" s="57" t="n">
        <v>0.15</v>
      </c>
      <c r="I1298" s="57" t="n">
        <v>24</v>
      </c>
      <c r="J1298" s="13"/>
    </row>
    <row r="1299" ht="22.5" customHeight="1">
      <c r="A1299" s="12" t="n">
        <f>WEEKNUM(B1299,2)</f>
        <v>41</v>
      </c>
      <c r="B1299" s="55" t="n">
        <v>46301</v>
      </c>
      <c r="C1299" s="38" t="n">
        <v>11079953</v>
      </c>
      <c r="D1299" s="64" t="s">
        <v>64</v>
      </c>
      <c r="E1299" s="38" t="s">
        <v>37</v>
      </c>
      <c r="F1299" s="38" t="s">
        <v>15</v>
      </c>
      <c r="G1299" s="59" t="n">
        <v>0</v>
      </c>
      <c r="H1299" s="57" t="n">
        <v>0</v>
      </c>
      <c r="I1299" s="57" t="n">
        <v>0</v>
      </c>
      <c r="J1299" s="13"/>
    </row>
    <row r="1300" ht="22.5" customHeight="1">
      <c r="A1300" s="12" t="n">
        <f>WEEKNUM(B1300,2)</f>
        <v>41</v>
      </c>
      <c r="B1300" s="55" t="n">
        <v>46301</v>
      </c>
      <c r="C1300" s="38" t="n">
        <v>11690181</v>
      </c>
      <c r="D1300" s="64" t="s">
        <v>68</v>
      </c>
      <c r="E1300" s="38" t="s">
        <v>14</v>
      </c>
      <c r="F1300" s="38" t="s">
        <v>15</v>
      </c>
      <c r="G1300" s="56" t="n">
        <v>1000</v>
      </c>
      <c r="H1300" s="57" t="n">
        <v>0.42</v>
      </c>
      <c r="I1300" s="57" t="n">
        <v>420</v>
      </c>
      <c r="J1300" s="13"/>
    </row>
    <row r="1301" ht="22.5" customHeight="1">
      <c r="A1301" s="12" t="n">
        <f>WEEKNUM(B1301,2)</f>
        <v>41</v>
      </c>
      <c r="B1301" s="55" t="n">
        <v>46301</v>
      </c>
      <c r="C1301" s="38" t="n">
        <v>11836152</v>
      </c>
      <c r="D1301" s="64" t="s">
        <v>65</v>
      </c>
      <c r="E1301" s="58" t="s">
        <v>37</v>
      </c>
      <c r="F1301" s="38" t="s">
        <v>15</v>
      </c>
      <c r="G1301" s="59" t="n">
        <v>2</v>
      </c>
      <c r="H1301" s="57" t="n">
        <v>0.09</v>
      </c>
      <c r="I1301" s="57" t="n">
        <v>0.18</v>
      </c>
      <c r="J1301" s="13"/>
    </row>
    <row r="1302" ht="22.5" customHeight="1">
      <c r="A1302" s="12" t="n">
        <f>WEEKNUM(B1302,2)</f>
        <v>41</v>
      </c>
      <c r="B1302" s="55" t="n">
        <v>46301</v>
      </c>
      <c r="C1302" s="38" t="n">
        <v>12038500</v>
      </c>
      <c r="D1302" s="64" t="s">
        <v>68</v>
      </c>
      <c r="E1302" s="38" t="s">
        <v>14</v>
      </c>
      <c r="F1302" s="38" t="s">
        <v>15</v>
      </c>
      <c r="G1302" s="59" t="n">
        <v>38</v>
      </c>
      <c r="H1302" s="57" t="n">
        <v>0.4</v>
      </c>
      <c r="I1302" s="57" t="n">
        <v>15.2</v>
      </c>
      <c r="J1302" s="13"/>
    </row>
    <row r="1303" ht="22.5" customHeight="1">
      <c r="A1303" s="12" t="n">
        <f>WEEKNUM(B1303,2)</f>
        <v>41</v>
      </c>
      <c r="B1303" s="55" t="n">
        <v>46301</v>
      </c>
      <c r="C1303" s="38" t="n">
        <v>91565943</v>
      </c>
      <c r="D1303" s="64" t="s">
        <v>66</v>
      </c>
      <c r="E1303" s="38" t="s">
        <v>43</v>
      </c>
      <c r="F1303" s="38" t="s">
        <v>15</v>
      </c>
      <c r="G1303" s="59" t="n">
        <v>2</v>
      </c>
      <c r="H1303" s="57" t="n">
        <v>0.14</v>
      </c>
      <c r="I1303" s="57" t="n">
        <v>0.28</v>
      </c>
      <c r="J1303" s="13"/>
    </row>
    <row r="1304" ht="22.5" customHeight="1">
      <c r="A1304" s="12" t="n">
        <f>WEEKNUM(B1304,2)</f>
        <v>41</v>
      </c>
      <c r="B1304" s="55" t="n">
        <v>46301</v>
      </c>
      <c r="C1304" s="38" t="n">
        <v>91565945</v>
      </c>
      <c r="D1304" s="64" t="s">
        <v>66</v>
      </c>
      <c r="E1304" s="58" t="s">
        <v>37</v>
      </c>
      <c r="F1304" s="38" t="s">
        <v>15</v>
      </c>
      <c r="G1304" s="59" t="n">
        <v>102</v>
      </c>
      <c r="H1304" s="57" t="n">
        <v>0.12</v>
      </c>
      <c r="I1304" s="57" t="n">
        <v>12.24</v>
      </c>
      <c r="J1304" s="13"/>
    </row>
    <row r="1305" ht="22.5" customHeight="1">
      <c r="A1305" s="12" t="n">
        <f>WEEKNUM(B1305,2)</f>
        <v>41</v>
      </c>
      <c r="B1305" s="55" t="n">
        <v>46301</v>
      </c>
      <c r="C1305" s="38" t="n">
        <v>91551845</v>
      </c>
      <c r="D1305" s="64" t="s">
        <v>66</v>
      </c>
      <c r="E1305" s="38" t="s">
        <v>11</v>
      </c>
      <c r="F1305" s="38" t="s">
        <v>15</v>
      </c>
      <c r="G1305" s="59" t="n">
        <v>41</v>
      </c>
      <c r="H1305" s="57" t="n">
        <v>0.14</v>
      </c>
      <c r="I1305" s="57" t="n">
        <v>5.74</v>
      </c>
      <c r="J1305" s="13"/>
    </row>
    <row r="1306" ht="22.5" customHeight="1">
      <c r="A1306" s="12" t="n">
        <f>WEEKNUM(B1306,2)</f>
        <v>41</v>
      </c>
      <c r="B1306" s="55" t="n">
        <v>46301</v>
      </c>
      <c r="C1306" s="38" t="n">
        <v>91565949</v>
      </c>
      <c r="D1306" s="64" t="s">
        <v>66</v>
      </c>
      <c r="E1306" s="38" t="s">
        <v>67</v>
      </c>
      <c r="F1306" s="38" t="s">
        <v>15</v>
      </c>
      <c r="G1306" s="59" t="n">
        <v>50</v>
      </c>
      <c r="H1306" s="57" t="n">
        <v>0.15</v>
      </c>
      <c r="I1306" s="57" t="n">
        <v>7.5</v>
      </c>
      <c r="J1306" s="13"/>
    </row>
    <row r="1307" ht="22.5" customHeight="1">
      <c r="A1307" s="12" t="n">
        <f>WEEKNUM(B1307,2)</f>
        <v>41</v>
      </c>
      <c r="B1307" s="55" t="n">
        <v>46301</v>
      </c>
      <c r="C1307" s="38" t="n">
        <v>91573130</v>
      </c>
      <c r="D1307" s="64" t="s">
        <v>46</v>
      </c>
      <c r="E1307" s="38" t="s">
        <v>17</v>
      </c>
      <c r="F1307" s="58" t="s">
        <v>15</v>
      </c>
      <c r="G1307" s="59" t="n">
        <v>0</v>
      </c>
      <c r="H1307" s="57" t="n">
        <v>0</v>
      </c>
      <c r="I1307" s="57" t="n">
        <v>0</v>
      </c>
      <c r="J1307" s="69"/>
    </row>
    <row r="1308" ht="22.5" customHeight="1">
      <c r="A1308" s="12" t="n">
        <f>WEEKNUM(B1308,2)</f>
        <v>41</v>
      </c>
      <c r="B1308" s="55" t="n">
        <v>46301</v>
      </c>
      <c r="C1308" s="38" t="n">
        <v>91573131</v>
      </c>
      <c r="D1308" s="64" t="s">
        <v>46</v>
      </c>
      <c r="E1308" s="38" t="s">
        <v>32</v>
      </c>
      <c r="F1308" s="58" t="s">
        <v>15</v>
      </c>
      <c r="G1308" s="59" t="n">
        <v>0</v>
      </c>
      <c r="H1308" s="57" t="n">
        <v>0</v>
      </c>
      <c r="I1308" s="57" t="n">
        <v>0</v>
      </c>
      <c r="J1308" s="69"/>
    </row>
    <row r="1309" ht="22.5" customHeight="1">
      <c r="A1309" s="12" t="n">
        <f>WEEKNUM(B1309,2)</f>
        <v>41</v>
      </c>
      <c r="B1309" s="55" t="n">
        <v>46301</v>
      </c>
      <c r="C1309" s="38" t="n">
        <v>6395488</v>
      </c>
      <c r="D1309" s="64" t="s">
        <v>39</v>
      </c>
      <c r="E1309" s="38" t="s">
        <v>14</v>
      </c>
      <c r="F1309" s="12" t="s">
        <v>15</v>
      </c>
      <c r="G1309" s="45" t="n">
        <v>200</v>
      </c>
      <c r="H1309" s="62" t="n">
        <v>0.3</v>
      </c>
      <c r="I1309" s="62" t="n">
        <v>60</v>
      </c>
      <c r="J1309" s="13"/>
    </row>
    <row r="1310" ht="22.5" customHeight="1">
      <c r="A1310" s="12" t="n">
        <f>WEEKNUM(B1310,2)</f>
        <v>41</v>
      </c>
      <c r="B1310" s="55" t="n">
        <v>46301</v>
      </c>
      <c r="C1310" s="38" t="n">
        <v>8291713</v>
      </c>
      <c r="D1310" s="63" t="s">
        <v>79</v>
      </c>
      <c r="E1310" s="54" t="s">
        <v>14</v>
      </c>
      <c r="F1310" s="45" t="s">
        <v>15</v>
      </c>
      <c r="G1310" s="61" t="n">
        <v>1500</v>
      </c>
      <c r="H1310" s="62" t="n">
        <v>0.14</v>
      </c>
      <c r="I1310" s="62" t="n">
        <v>209.995</v>
      </c>
      <c r="J1310" s="13"/>
    </row>
    <row r="1311" ht="22.5" customHeight="1">
      <c r="A1311" s="12" t="n">
        <f>WEEKNUM(B1311,2)</f>
        <v>41</v>
      </c>
      <c r="B1311" s="55" t="n">
        <v>46301</v>
      </c>
      <c r="C1311" s="38" t="n">
        <v>8566541</v>
      </c>
      <c r="D1311" s="63" t="s">
        <v>85</v>
      </c>
      <c r="E1311" s="58" t="s">
        <v>14</v>
      </c>
      <c r="F1311" s="57" t="s">
        <v>26</v>
      </c>
      <c r="G1311" s="56" t="n">
        <v>301</v>
      </c>
      <c r="H1311" s="57" t="n">
        <v>0.22</v>
      </c>
      <c r="I1311" s="57" t="n">
        <v>67.48</v>
      </c>
      <c r="J1311" s="13"/>
    </row>
    <row r="1312" ht="22.5" customHeight="1">
      <c r="A1312" s="12" t="n">
        <f>WEEKNUM(B1312,2)</f>
        <v>41</v>
      </c>
      <c r="B1312" s="55" t="n">
        <v>46301</v>
      </c>
      <c r="C1312" s="38" t="n">
        <v>8566084</v>
      </c>
      <c r="D1312" s="63" t="s">
        <v>73</v>
      </c>
      <c r="E1312" s="58" t="s">
        <v>40</v>
      </c>
      <c r="F1312" s="12" t="s">
        <v>15</v>
      </c>
      <c r="G1312" s="60" t="n">
        <v>100</v>
      </c>
      <c r="H1312" s="57" t="n">
        <v>0.12</v>
      </c>
      <c r="I1312" s="57" t="n">
        <v>12</v>
      </c>
      <c r="J1312" s="13"/>
    </row>
    <row r="1313" ht="22.5" customHeight="1">
      <c r="A1313" s="12" t="n">
        <f>WEEKNUM(B1313,2)</f>
        <v>41</v>
      </c>
      <c r="B1313" s="55" t="n">
        <v>46301</v>
      </c>
      <c r="C1313" s="38" t="n">
        <v>2937658</v>
      </c>
      <c r="D1313" s="63" t="s">
        <v>80</v>
      </c>
      <c r="E1313" s="58" t="s">
        <v>14</v>
      </c>
      <c r="F1313" s="12" t="s">
        <v>15</v>
      </c>
      <c r="G1313" s="60" t="n">
        <v>100</v>
      </c>
      <c r="H1313" s="57" t="n">
        <v>0.123</v>
      </c>
      <c r="I1313" s="57" t="n">
        <v>12.3</v>
      </c>
      <c r="J1313" s="13"/>
    </row>
    <row r="1314" ht="22.5" customHeight="1">
      <c r="A1314" s="12" t="n">
        <f>WEEKNUM(B1314,2)</f>
        <v>41</v>
      </c>
      <c r="B1314" s="55" t="n">
        <v>46301</v>
      </c>
      <c r="C1314" s="38" t="n">
        <v>6706444</v>
      </c>
      <c r="D1314" s="63" t="s">
        <v>74</v>
      </c>
      <c r="E1314" s="38" t="s">
        <v>75</v>
      </c>
      <c r="F1314" s="57" t="s">
        <v>12</v>
      </c>
      <c r="G1314" s="60" t="n">
        <v>10</v>
      </c>
      <c r="H1314" s="57" t="n">
        <v>0.887</v>
      </c>
      <c r="I1314" s="57" t="n">
        <v>8.8684</v>
      </c>
      <c r="J1314" s="13"/>
    </row>
    <row r="1315" ht="22.5" customHeight="1">
      <c r="A1315" s="12" t="n">
        <f>WEEKNUM(B1315,2)</f>
        <v>41</v>
      </c>
      <c r="B1315" s="55" t="n">
        <v>46301</v>
      </c>
      <c r="C1315" s="38" t="n">
        <v>5963354</v>
      </c>
      <c r="D1315" s="64" t="s">
        <v>74</v>
      </c>
      <c r="E1315" s="38" t="s">
        <v>75</v>
      </c>
      <c r="F1315" s="12" t="s">
        <v>15</v>
      </c>
      <c r="G1315" s="60" t="n">
        <v>407</v>
      </c>
      <c r="H1315" s="57" t="n">
        <v>0.569</v>
      </c>
      <c r="I1315" s="57" t="n">
        <v>231.514</v>
      </c>
      <c r="J1315" s="65"/>
    </row>
    <row r="1316" ht="22.5" customHeight="1">
      <c r="A1316" s="12" t="n">
        <f>WEEKNUM(B1316,2)</f>
        <v>41</v>
      </c>
      <c r="B1316" s="55" t="n">
        <v>46301</v>
      </c>
      <c r="C1316" s="38" t="n">
        <v>9686529</v>
      </c>
      <c r="D1316" s="63" t="s">
        <v>74</v>
      </c>
      <c r="E1316" s="58" t="s">
        <v>76</v>
      </c>
      <c r="F1316" s="12" t="s">
        <v>15</v>
      </c>
      <c r="G1316" s="60" t="n">
        <v>55</v>
      </c>
      <c r="H1316" s="57" t="n">
        <v>0.5</v>
      </c>
      <c r="I1316" s="57" t="n">
        <v>27.5</v>
      </c>
      <c r="J1316" s="13"/>
    </row>
    <row r="1317" ht="22.5" customHeight="1">
      <c r="A1317" s="12" t="n">
        <f>WEEKNUM(B1317,2)</f>
        <v>41</v>
      </c>
      <c r="B1317" s="55" t="n">
        <v>46301</v>
      </c>
      <c r="C1317" s="38" t="n">
        <v>5963400</v>
      </c>
      <c r="D1317" s="63" t="s">
        <v>74</v>
      </c>
      <c r="E1317" s="58" t="s">
        <v>77</v>
      </c>
      <c r="F1317" s="12" t="s">
        <v>15</v>
      </c>
      <c r="G1317" s="60" t="n">
        <v>30</v>
      </c>
      <c r="H1317" s="57" t="n">
        <v>0.2</v>
      </c>
      <c r="I1317" s="57" t="n">
        <v>6</v>
      </c>
      <c r="J1317" s="13"/>
    </row>
    <row r="1318" ht="22.5" customHeight="1">
      <c r="A1318" s="30" t="n">
        <f>WEEKNUM(B1318,2)</f>
        <v>41</v>
      </c>
      <c r="B1318" s="55" t="n">
        <v>46301</v>
      </c>
      <c r="C1318" s="66" t="n">
        <v>10080665</v>
      </c>
      <c r="D1318" s="68" t="s">
        <v>74</v>
      </c>
      <c r="E1318" s="58" t="s">
        <v>78</v>
      </c>
      <c r="F1318" s="12" t="s">
        <v>15</v>
      </c>
      <c r="G1318" s="60" t="n">
        <v>9</v>
      </c>
      <c r="H1318" s="57" t="n">
        <v>0.38</v>
      </c>
      <c r="I1318" s="57" t="n">
        <v>3.42</v>
      </c>
      <c r="J1318" s="13"/>
    </row>
    <row r="1319" ht="22.5" customHeight="1">
      <c r="A1319" s="12" t="n">
        <f>WEEKNUM(B1319,2)</f>
        <v>41</v>
      </c>
      <c r="B1319" s="55" t="n">
        <v>46301</v>
      </c>
      <c r="C1319" s="12" t="n">
        <v>91520433</v>
      </c>
      <c r="D1319" s="63" t="s">
        <v>66</v>
      </c>
      <c r="E1319" s="58" t="s">
        <v>14</v>
      </c>
      <c r="F1319" s="12" t="s">
        <v>15</v>
      </c>
      <c r="G1319" s="60" t="n">
        <v>2</v>
      </c>
      <c r="H1319" s="57" t="n">
        <v>0.16</v>
      </c>
      <c r="I1319" s="57" t="n">
        <v>0.32</v>
      </c>
      <c r="J1319" s="13"/>
    </row>
    <row r="1320" ht="22.5" customHeight="1">
      <c r="A1320" s="12" t="n">
        <f>WEEKNUM(B1320,2)</f>
        <v>41</v>
      </c>
      <c r="B1320" s="55" t="n">
        <v>46301</v>
      </c>
      <c r="C1320" s="38" t="n">
        <v>11078827</v>
      </c>
      <c r="D1320" s="63" t="s">
        <v>74</v>
      </c>
      <c r="E1320" s="58" t="s">
        <v>77</v>
      </c>
      <c r="F1320" s="12" t="s">
        <v>15</v>
      </c>
      <c r="G1320" s="60" t="n">
        <v>1</v>
      </c>
      <c r="H1320" s="57" t="n">
        <v>0.3</v>
      </c>
      <c r="I1320" s="57" t="n">
        <v>0.3</v>
      </c>
      <c r="J1320" s="13"/>
    </row>
    <row r="1321" ht="22.5" customHeight="1">
      <c r="A1321" s="12" t="n">
        <f>WEEKNUM(B1321,2)</f>
        <v>41</v>
      </c>
      <c r="B1321" s="55" t="n">
        <v>46301</v>
      </c>
      <c r="C1321" s="38" t="n">
        <v>11078981</v>
      </c>
      <c r="D1321" s="63" t="s">
        <v>74</v>
      </c>
      <c r="E1321" s="38" t="s">
        <v>75</v>
      </c>
      <c r="F1321" s="12" t="s">
        <v>15</v>
      </c>
      <c r="G1321" s="60" t="n">
        <v>0</v>
      </c>
      <c r="H1321" s="57" t="n">
        <v>0</v>
      </c>
      <c r="I1321" s="57" t="n">
        <v>0</v>
      </c>
      <c r="J1321" s="13"/>
    </row>
    <row r="1322" ht="22.5" customHeight="1">
      <c r="A1322" s="12" t="n">
        <f>WEEKNUM(B1322,2)</f>
        <v>41</v>
      </c>
      <c r="B1322" s="55" t="n">
        <v>46301</v>
      </c>
      <c r="C1322" s="38" t="n">
        <v>11080833</v>
      </c>
      <c r="D1322" s="63" t="s">
        <v>74</v>
      </c>
      <c r="E1322" s="58" t="s">
        <v>76</v>
      </c>
      <c r="F1322" s="12" t="s">
        <v>15</v>
      </c>
      <c r="G1322" s="60" t="n">
        <v>0</v>
      </c>
      <c r="H1322" s="57" t="n">
        <v>0</v>
      </c>
      <c r="I1322" s="57" t="n">
        <v>0</v>
      </c>
      <c r="J1322" s="13"/>
    </row>
    <row r="1323" ht="22.5" customHeight="1">
      <c r="A1323" s="12" t="n">
        <f>WEEKNUM(B1323,2)</f>
        <v>41</v>
      </c>
      <c r="B1323" s="55" t="n">
        <v>46301</v>
      </c>
      <c r="C1323" s="38" t="n">
        <v>11081056</v>
      </c>
      <c r="D1323" s="63" t="s">
        <v>74</v>
      </c>
      <c r="E1323" s="58" t="s">
        <v>78</v>
      </c>
      <c r="F1323" s="12" t="s">
        <v>15</v>
      </c>
      <c r="G1323" s="60" t="n">
        <v>0</v>
      </c>
      <c r="H1323" s="57" t="n">
        <v>0</v>
      </c>
      <c r="I1323" s="57" t="n">
        <v>0</v>
      </c>
      <c r="J1323" s="13"/>
    </row>
    <row r="1324" ht="22.5" customHeight="1">
      <c r="A1324" s="12" t="n">
        <f>WEEKNUM(B1324,2)</f>
        <v>41</v>
      </c>
      <c r="B1324" s="55" t="n">
        <v>46301</v>
      </c>
      <c r="C1324" s="38" t="n">
        <v>11078963</v>
      </c>
      <c r="D1324" s="63" t="s">
        <v>80</v>
      </c>
      <c r="E1324" s="58" t="s">
        <v>14</v>
      </c>
      <c r="F1324" s="12" t="s">
        <v>15</v>
      </c>
      <c r="G1324" s="60" t="n">
        <v>72</v>
      </c>
      <c r="H1324" s="57" t="n">
        <v>0.4</v>
      </c>
      <c r="I1324" s="57" t="n">
        <v>28.8</v>
      </c>
      <c r="J1324" s="13"/>
    </row>
    <row r="1325" ht="22.5" customHeight="1">
      <c r="A1325" s="12" t="n">
        <f>WEEKNUM(B1325,2)</f>
        <v>41</v>
      </c>
      <c r="B1325" s="55" t="n">
        <v>46301</v>
      </c>
      <c r="C1325" s="38" t="n">
        <v>91538300</v>
      </c>
      <c r="D1325" s="63" t="s">
        <v>66</v>
      </c>
      <c r="E1325" s="58" t="s">
        <v>37</v>
      </c>
      <c r="F1325" s="12" t="s">
        <v>15</v>
      </c>
      <c r="G1325" s="60" t="n">
        <v>5</v>
      </c>
      <c r="H1325" s="57" t="n">
        <v>0.14</v>
      </c>
      <c r="I1325" s="57" t="n">
        <v>0.7</v>
      </c>
      <c r="J1325" s="13"/>
    </row>
    <row r="1326" ht="22.5" customHeight="1">
      <c r="A1326" s="12" t="n">
        <f>WEEKNUM(B1326,2)</f>
        <v>41</v>
      </c>
      <c r="B1326" s="55" t="n">
        <v>46301</v>
      </c>
      <c r="C1326" s="38" t="n">
        <v>91538301</v>
      </c>
      <c r="D1326" s="63" t="s">
        <v>66</v>
      </c>
      <c r="E1326" s="58" t="s">
        <v>14</v>
      </c>
      <c r="F1326" s="12" t="s">
        <v>15</v>
      </c>
      <c r="G1326" s="60" t="n">
        <v>0</v>
      </c>
      <c r="H1326" s="57" t="n">
        <v>0</v>
      </c>
      <c r="I1326" s="57" t="n">
        <v>0</v>
      </c>
      <c r="J1326" s="13"/>
    </row>
    <row r="1327" ht="22.5" customHeight="1">
      <c r="A1327" s="12" t="n">
        <f>WEEKNUM(B1327,2)</f>
        <v>41</v>
      </c>
      <c r="B1327" s="55" t="n">
        <v>46301</v>
      </c>
      <c r="C1327" s="66" t="n">
        <v>91538306</v>
      </c>
      <c r="D1327" s="68" t="s">
        <v>66</v>
      </c>
      <c r="E1327" s="58" t="s">
        <v>67</v>
      </c>
      <c r="F1327" s="12" t="s">
        <v>15</v>
      </c>
      <c r="G1327" s="60" t="n">
        <v>2</v>
      </c>
      <c r="H1327" s="57" t="n">
        <v>0.18</v>
      </c>
      <c r="I1327" s="57" t="n">
        <v>0.36</v>
      </c>
      <c r="J1327" s="13"/>
    </row>
    <row r="1328" ht="22.5" customHeight="1">
      <c r="A1328" s="12" t="n">
        <f>WEEKNUM(B1328,2)</f>
        <v>41</v>
      </c>
      <c r="B1328" s="55" t="n">
        <v>46301</v>
      </c>
      <c r="C1328" s="12" t="n">
        <v>91538307</v>
      </c>
      <c r="D1328" s="63" t="s">
        <v>66</v>
      </c>
      <c r="E1328" s="38" t="s">
        <v>17</v>
      </c>
      <c r="F1328" s="12" t="s">
        <v>15</v>
      </c>
      <c r="G1328" s="60" t="n">
        <v>0</v>
      </c>
      <c r="H1328" s="57" t="n">
        <v>0</v>
      </c>
      <c r="I1328" s="57" t="n">
        <v>0</v>
      </c>
      <c r="J1328" s="13"/>
    </row>
    <row r="1329" ht="22.5" customHeight="1">
      <c r="A1329" s="12" t="n">
        <f>WEEKNUM(B1329,2)</f>
        <v>41</v>
      </c>
      <c r="B1329" s="55" t="n">
        <v>46301</v>
      </c>
      <c r="C1329" s="12" t="n">
        <v>91538308</v>
      </c>
      <c r="D1329" s="63" t="s">
        <v>66</v>
      </c>
      <c r="E1329" s="38" t="s">
        <v>11</v>
      </c>
      <c r="F1329" s="12" t="s">
        <v>15</v>
      </c>
      <c r="G1329" s="60" t="n">
        <v>0</v>
      </c>
      <c r="H1329" s="57" t="n">
        <v>0</v>
      </c>
      <c r="I1329" s="57" t="n">
        <v>0</v>
      </c>
      <c r="J1329" s="13"/>
    </row>
    <row r="1330" ht="22.5" customHeight="1">
      <c r="A1330" s="12" t="n">
        <f>WEEKNUM(B1330,2)</f>
        <v>41</v>
      </c>
      <c r="B1330" s="55" t="n">
        <v>46301</v>
      </c>
      <c r="C1330" s="38" t="n">
        <v>91538309</v>
      </c>
      <c r="D1330" s="63" t="s">
        <v>66</v>
      </c>
      <c r="E1330" s="58" t="s">
        <v>43</v>
      </c>
      <c r="F1330" s="12" t="s">
        <v>15</v>
      </c>
      <c r="G1330" s="60" t="n">
        <v>0</v>
      </c>
      <c r="H1330" s="57" t="n">
        <v>0</v>
      </c>
      <c r="I1330" s="57" t="n">
        <v>0</v>
      </c>
      <c r="J1330" s="13"/>
    </row>
    <row r="1331" ht="22.5" customHeight="1">
      <c r="A1331" s="12" t="n">
        <f>WEEKNUM(B1331,2)</f>
        <v>41</v>
      </c>
      <c r="B1331" s="55" t="n">
        <v>46301</v>
      </c>
      <c r="C1331" s="38" t="n">
        <v>11511535</v>
      </c>
      <c r="D1331" s="63" t="s">
        <v>80</v>
      </c>
      <c r="E1331" s="58" t="s">
        <v>14</v>
      </c>
      <c r="F1331" s="57" t="s">
        <v>26</v>
      </c>
      <c r="G1331" s="60" t="n">
        <v>650</v>
      </c>
      <c r="H1331" s="57" t="n">
        <v>0.370446153846154</v>
      </c>
      <c r="I1331" s="57" t="n">
        <v>240.79</v>
      </c>
      <c r="J1331" s="13"/>
    </row>
    <row r="1332" ht="22.5" customHeight="1">
      <c r="A1332" s="12" t="n">
        <f>WEEKNUM(B1332,2)</f>
        <v>41</v>
      </c>
      <c r="B1332" s="55" t="n">
        <v>46301</v>
      </c>
      <c r="C1332" s="38" t="n">
        <v>11792342</v>
      </c>
      <c r="D1332" s="63" t="s">
        <v>81</v>
      </c>
      <c r="E1332" s="58" t="s">
        <v>40</v>
      </c>
      <c r="F1332" s="12" t="s">
        <v>15</v>
      </c>
      <c r="G1332" s="60" t="n">
        <v>0</v>
      </c>
      <c r="H1332" s="57" t="n">
        <v>0</v>
      </c>
      <c r="I1332" s="57" t="n">
        <v>0</v>
      </c>
      <c r="J1332" s="13"/>
    </row>
    <row r="1333" ht="22.5" customHeight="1">
      <c r="A1333" s="12" t="n">
        <f>WEEKNUM(B1333,2)</f>
        <v>41</v>
      </c>
      <c r="B1333" s="55" t="n">
        <v>46301</v>
      </c>
      <c r="C1333" s="38" t="n">
        <v>5365722</v>
      </c>
      <c r="D1333" s="63" t="s">
        <v>55</v>
      </c>
      <c r="E1333" s="58" t="s">
        <v>54</v>
      </c>
      <c r="F1333" s="57" t="s">
        <v>12</v>
      </c>
      <c r="G1333" s="60" t="n">
        <v>8</v>
      </c>
      <c r="H1333" s="57" t="n">
        <v>0.412</v>
      </c>
      <c r="I1333" s="57" t="n">
        <v>3.2999</v>
      </c>
      <c r="J1333" s="13"/>
    </row>
    <row r="1334" ht="22.5" customHeight="1">
      <c r="A1334" s="12" t="n">
        <f>WEEKNUM(B1334,2)</f>
        <v>41</v>
      </c>
      <c r="B1334" s="55" t="n">
        <v>46301</v>
      </c>
      <c r="C1334" s="38" t="n">
        <v>11924654</v>
      </c>
      <c r="D1334" s="63" t="s">
        <v>55</v>
      </c>
      <c r="E1334" s="58" t="s">
        <v>54</v>
      </c>
      <c r="F1334" s="57" t="s">
        <v>12</v>
      </c>
      <c r="G1334" s="60" t="n">
        <v>1</v>
      </c>
      <c r="H1334" s="57" t="n">
        <v>0.098</v>
      </c>
      <c r="I1334" s="57" t="n">
        <v>0.0984</v>
      </c>
      <c r="J1334" s="13"/>
    </row>
    <row r="1335" ht="22.5" customHeight="1">
      <c r="A1335" s="12" t="n">
        <f>WEEKNUM(B1335,2)</f>
        <v>41</v>
      </c>
      <c r="B1335" s="55" t="n">
        <v>46301</v>
      </c>
      <c r="C1335" s="38" t="n">
        <v>12011132</v>
      </c>
      <c r="D1335" s="63" t="s">
        <v>92</v>
      </c>
      <c r="E1335" s="58" t="s">
        <v>14</v>
      </c>
      <c r="F1335" s="12" t="s">
        <v>15</v>
      </c>
      <c r="G1335" s="60" t="n">
        <v>150</v>
      </c>
      <c r="H1335" s="57" t="n">
        <v>0.2</v>
      </c>
      <c r="I1335" s="57" t="n">
        <v>30</v>
      </c>
      <c r="J1335" s="13"/>
    </row>
    <row r="1336" ht="22.5" customHeight="1">
      <c r="A1336" s="12" t="n">
        <f>WEEKNUM(B1336,2)</f>
        <v>41</v>
      </c>
      <c r="B1336" s="55" t="n">
        <v>46301</v>
      </c>
      <c r="C1336" s="38" t="n">
        <v>12072287</v>
      </c>
      <c r="D1336" s="63" t="s">
        <v>80</v>
      </c>
      <c r="E1336" s="58" t="s">
        <v>14</v>
      </c>
      <c r="F1336" s="12" t="s">
        <v>15</v>
      </c>
      <c r="G1336" s="60" t="n">
        <v>341</v>
      </c>
      <c r="H1336" s="57" t="n">
        <v>0.392</v>
      </c>
      <c r="I1336" s="57" t="n">
        <v>133.515</v>
      </c>
      <c r="J1336" s="13"/>
    </row>
    <row r="1337" ht="22.5" customHeight="1">
      <c r="A1337" s="12" t="n">
        <f>WEEKNUM(B1337,2)</f>
        <v>41</v>
      </c>
      <c r="B1337" s="55" t="n">
        <v>46301</v>
      </c>
      <c r="C1337" s="38" t="n">
        <v>6529449</v>
      </c>
      <c r="D1337" s="63" t="s">
        <v>80</v>
      </c>
      <c r="E1337" s="58" t="s">
        <v>14</v>
      </c>
      <c r="F1337" s="57" t="s">
        <v>12</v>
      </c>
      <c r="G1337" s="60" t="n">
        <v>0.254</v>
      </c>
      <c r="H1337" s="57" t="n">
        <v>0.254</v>
      </c>
      <c r="I1337" s="57" t="n">
        <v>51.4993</v>
      </c>
      <c r="J1337" s="13"/>
    </row>
    <row r="1338" ht="22.5" customHeight="1">
      <c r="A1338" s="12" t="n">
        <f>WEEKNUM(B1338,2)</f>
        <v>41</v>
      </c>
      <c r="B1338" s="55" t="n">
        <v>46301</v>
      </c>
      <c r="C1338" s="38" t="n">
        <v>5623760</v>
      </c>
      <c r="D1338" s="63" t="s">
        <v>86</v>
      </c>
      <c r="E1338" s="58" t="s">
        <v>14</v>
      </c>
      <c r="F1338" s="12" t="s">
        <v>15</v>
      </c>
      <c r="G1338" s="60" t="n">
        <v>50</v>
      </c>
      <c r="H1338" s="57" t="n">
        <v>0.15</v>
      </c>
      <c r="I1338" s="57" t="n">
        <v>7.5</v>
      </c>
      <c r="J1338" s="13"/>
    </row>
    <row r="1339" ht="22.5" customHeight="1">
      <c r="A1339" s="12" t="n">
        <f>WEEKNUM(B1339,2)</f>
        <v>41</v>
      </c>
      <c r="B1339" s="55" t="n">
        <v>46301</v>
      </c>
      <c r="C1339" s="38" t="n">
        <v>12542512</v>
      </c>
      <c r="D1339" s="63" t="s">
        <v>92</v>
      </c>
      <c r="E1339" s="58" t="s">
        <v>14</v>
      </c>
      <c r="F1339" s="12" t="s">
        <v>15</v>
      </c>
      <c r="G1339" s="60" t="n">
        <v>21</v>
      </c>
      <c r="H1339" s="57" t="n">
        <v>0.15</v>
      </c>
      <c r="I1339" s="57" t="n">
        <v>3.15</v>
      </c>
      <c r="J1339" s="13"/>
    </row>
    <row r="1340" ht="22.5" customHeight="1">
      <c r="A1340" s="12" t="n">
        <f>WEEKNUM(B1340,2)</f>
        <v>41</v>
      </c>
      <c r="B1340" s="55" t="n">
        <v>46301</v>
      </c>
      <c r="C1340" s="38" t="n">
        <v>91573327</v>
      </c>
      <c r="D1340" s="63" t="s">
        <v>87</v>
      </c>
      <c r="E1340" s="58" t="s">
        <v>14</v>
      </c>
      <c r="F1340" s="12" t="s">
        <v>15</v>
      </c>
      <c r="G1340" s="60" t="n">
        <v>0</v>
      </c>
      <c r="H1340" s="57" t="n">
        <v>0</v>
      </c>
      <c r="I1340" s="57" t="n">
        <v>0</v>
      </c>
      <c r="J1340" s="13"/>
    </row>
    <row r="1341" ht="22.5" customHeight="1">
      <c r="A1341" s="12"/>
      <c r="B1341" s="55"/>
      <c r="C1341" s="38"/>
      <c r="D1341" s="63"/>
      <c r="E1341" s="58"/>
      <c r="F1341" s="58"/>
      <c r="G1341" s="12"/>
      <c r="H1341" s="57"/>
      <c r="I1341" s="57"/>
      <c r="J1341" s="13"/>
    </row>
    <row r="1342" ht="22.5" customHeight="1">
      <c r="A1342" s="12" t="n">
        <f>WEEKNUM(B1342,2)</f>
        <v>41</v>
      </c>
      <c r="B1342" s="55" t="n">
        <v>46300</v>
      </c>
      <c r="C1342" s="38" t="n">
        <v>10813123</v>
      </c>
      <c r="D1342" s="63" t="s">
        <v>10</v>
      </c>
      <c r="E1342" s="58" t="s">
        <v>11</v>
      </c>
      <c r="F1342" s="58" t="s">
        <v>12</v>
      </c>
      <c r="G1342" s="12" t="n">
        <v>17</v>
      </c>
      <c r="H1342" s="57" t="n">
        <v>0.3206</v>
      </c>
      <c r="I1342" s="57" t="n">
        <v>5.4499</v>
      </c>
      <c r="J1342" s="13"/>
    </row>
    <row r="1343" ht="22.5" customHeight="1">
      <c r="A1343" s="12" t="n">
        <f>WEEKNUM(B1343,2)</f>
        <v>41</v>
      </c>
      <c r="B1343" s="55" t="n">
        <v>46300</v>
      </c>
      <c r="C1343" s="38" t="n">
        <v>1745925</v>
      </c>
      <c r="D1343" s="63" t="s">
        <v>13</v>
      </c>
      <c r="E1343" s="58" t="s">
        <v>14</v>
      </c>
      <c r="F1343" s="58" t="s">
        <v>15</v>
      </c>
      <c r="G1343" s="56" t="n">
        <v>400</v>
      </c>
      <c r="H1343" s="57" t="n">
        <v>0.15</v>
      </c>
      <c r="I1343" s="57" t="n">
        <v>60</v>
      </c>
      <c r="J1343" s="13"/>
    </row>
    <row r="1344" ht="22.5" customHeight="1">
      <c r="A1344" s="12" t="n">
        <f>WEEKNUM(B1344,2)</f>
        <v>41</v>
      </c>
      <c r="B1344" s="55" t="n">
        <v>46300</v>
      </c>
      <c r="C1344" s="38" t="n">
        <v>6951600</v>
      </c>
      <c r="D1344" s="63" t="s">
        <v>16</v>
      </c>
      <c r="E1344" s="58" t="s">
        <v>17</v>
      </c>
      <c r="F1344" s="58" t="s">
        <v>15</v>
      </c>
      <c r="G1344" s="56" t="n">
        <v>79</v>
      </c>
      <c r="H1344" s="57" t="n">
        <v>0.175</v>
      </c>
      <c r="I1344" s="57" t="n">
        <v>13.838</v>
      </c>
      <c r="J1344" s="13"/>
    </row>
    <row r="1345" ht="22.5" customHeight="1">
      <c r="A1345" s="12" t="n">
        <f>WEEKNUM(B1345,2)</f>
        <v>41</v>
      </c>
      <c r="B1345" s="55" t="n">
        <v>46300</v>
      </c>
      <c r="C1345" s="38" t="n">
        <v>6951594</v>
      </c>
      <c r="D1345" s="63" t="s">
        <v>16</v>
      </c>
      <c r="E1345" s="58" t="s">
        <v>18</v>
      </c>
      <c r="F1345" s="58" t="s">
        <v>15</v>
      </c>
      <c r="G1345" s="56" t="n">
        <v>257</v>
      </c>
      <c r="H1345" s="57" t="n">
        <v>0.707</v>
      </c>
      <c r="I1345" s="57" t="n">
        <v>181.79</v>
      </c>
      <c r="J1345" s="13"/>
    </row>
    <row r="1346" ht="22.5" customHeight="1">
      <c r="A1346" s="12" t="n">
        <f>WEEKNUM(B1346,2)</f>
        <v>41</v>
      </c>
      <c r="B1346" s="55" t="n">
        <v>46300</v>
      </c>
      <c r="C1346" s="38" t="n">
        <v>2732727</v>
      </c>
      <c r="D1346" s="63" t="s">
        <v>10</v>
      </c>
      <c r="E1346" s="58" t="s">
        <v>19</v>
      </c>
      <c r="F1346" s="58" t="s">
        <v>15</v>
      </c>
      <c r="G1346" s="56" t="n">
        <v>460</v>
      </c>
      <c r="H1346" s="57" t="n">
        <v>0.249</v>
      </c>
      <c r="I1346" s="57" t="n">
        <v>114.65</v>
      </c>
      <c r="J1346" s="13"/>
    </row>
    <row r="1347" ht="22.5" customHeight="1">
      <c r="A1347" s="12" t="n">
        <f>WEEKNUM(B1347,2)</f>
        <v>41</v>
      </c>
      <c r="B1347" s="55" t="n">
        <v>46300</v>
      </c>
      <c r="C1347" s="38" t="n">
        <v>5619156</v>
      </c>
      <c r="D1347" s="63" t="s">
        <v>10</v>
      </c>
      <c r="E1347" s="58" t="s">
        <v>19</v>
      </c>
      <c r="F1347" s="58" t="s">
        <v>12</v>
      </c>
      <c r="G1347" s="56" t="n">
        <v>28</v>
      </c>
      <c r="H1347" s="57" t="n">
        <v>0.3718</v>
      </c>
      <c r="I1347" s="57" t="n">
        <v>10.4117</v>
      </c>
      <c r="J1347" s="13"/>
    </row>
    <row r="1348" ht="22.5" customHeight="1">
      <c r="A1348" s="12" t="n">
        <f>WEEKNUM(B1348,2)</f>
        <v>41</v>
      </c>
      <c r="B1348" s="55" t="n">
        <v>46300</v>
      </c>
      <c r="C1348" s="38" t="n">
        <v>6425889</v>
      </c>
      <c r="D1348" s="63" t="s">
        <v>10</v>
      </c>
      <c r="E1348" s="58" t="s">
        <v>20</v>
      </c>
      <c r="F1348" s="58" t="s">
        <v>15</v>
      </c>
      <c r="G1348" s="56" t="n">
        <v>200</v>
      </c>
      <c r="H1348" s="57" t="n">
        <v>0.251</v>
      </c>
      <c r="I1348" s="57" t="n">
        <v>50.225</v>
      </c>
      <c r="J1348" s="13"/>
    </row>
    <row r="1349" ht="22.5" customHeight="1">
      <c r="A1349" s="12" t="n">
        <f>WEEKNUM(B1349,2)</f>
        <v>41</v>
      </c>
      <c r="B1349" s="55" t="n">
        <v>46300</v>
      </c>
      <c r="C1349" s="38" t="n">
        <v>6439005</v>
      </c>
      <c r="D1349" s="63" t="s">
        <v>10</v>
      </c>
      <c r="E1349" s="58" t="s">
        <v>20</v>
      </c>
      <c r="F1349" s="58" t="s">
        <v>21</v>
      </c>
      <c r="G1349" s="56" t="n">
        <v>63</v>
      </c>
      <c r="H1349" s="57" t="n">
        <v>0.3</v>
      </c>
      <c r="I1349" s="57" t="n">
        <v>18.9</v>
      </c>
      <c r="J1349" s="13"/>
    </row>
    <row r="1350" ht="22.5" customHeight="1">
      <c r="A1350" s="12" t="n">
        <f>WEEKNUM(B1350,2)</f>
        <v>41</v>
      </c>
      <c r="B1350" s="55" t="n">
        <v>46300</v>
      </c>
      <c r="C1350" s="38" t="n">
        <v>7203110</v>
      </c>
      <c r="D1350" s="63" t="s">
        <v>22</v>
      </c>
      <c r="E1350" s="58" t="s">
        <v>23</v>
      </c>
      <c r="F1350" s="58" t="s">
        <v>15</v>
      </c>
      <c r="G1350" s="56" t="n">
        <v>1</v>
      </c>
      <c r="H1350" s="57" t="n">
        <v>0.2</v>
      </c>
      <c r="I1350" s="57" t="n">
        <v>0.2</v>
      </c>
      <c r="J1350" s="13"/>
    </row>
    <row r="1351" ht="22.5" customHeight="1">
      <c r="A1351" s="12" t="n">
        <f>WEEKNUM(B1351,2)</f>
        <v>41</v>
      </c>
      <c r="B1351" s="55" t="n">
        <v>46300</v>
      </c>
      <c r="C1351" s="38" t="n">
        <v>7202934</v>
      </c>
      <c r="D1351" s="63" t="s">
        <v>22</v>
      </c>
      <c r="E1351" s="58" t="s">
        <v>24</v>
      </c>
      <c r="F1351" s="58" t="s">
        <v>15</v>
      </c>
      <c r="G1351" s="56" t="n">
        <v>85</v>
      </c>
      <c r="H1351" s="57" t="n">
        <v>0.35</v>
      </c>
      <c r="I1351" s="57" t="n">
        <v>29.75</v>
      </c>
      <c r="J1351" s="13"/>
    </row>
    <row r="1352" ht="22.5" customHeight="1">
      <c r="A1352" s="12" t="n">
        <f>WEEKNUM(B1352,2)</f>
        <v>41</v>
      </c>
      <c r="B1352" s="55" t="n">
        <v>46300</v>
      </c>
      <c r="C1352" s="38" t="n">
        <v>5847496</v>
      </c>
      <c r="D1352" s="63" t="s">
        <v>10</v>
      </c>
      <c r="E1352" s="58" t="s">
        <v>25</v>
      </c>
      <c r="F1352" s="58" t="s">
        <v>12</v>
      </c>
      <c r="G1352" s="56" t="n">
        <v>2</v>
      </c>
      <c r="H1352" s="57" t="n">
        <v>1.032</v>
      </c>
      <c r="I1352" s="57" t="n">
        <v>2.0637</v>
      </c>
      <c r="J1352" s="13"/>
    </row>
    <row r="1353" ht="22.5" customHeight="1">
      <c r="A1353" s="12" t="n">
        <f>WEEKNUM(B1353,2)</f>
        <v>41</v>
      </c>
      <c r="B1353" s="55" t="n">
        <v>46300</v>
      </c>
      <c r="C1353" s="38" t="n">
        <v>7572369</v>
      </c>
      <c r="D1353" s="63" t="s">
        <v>10</v>
      </c>
      <c r="E1353" s="58" t="s">
        <v>25</v>
      </c>
      <c r="F1353" s="58" t="s">
        <v>15</v>
      </c>
      <c r="G1353" s="56" t="n">
        <v>163</v>
      </c>
      <c r="H1353" s="57" t="n">
        <v>0.306</v>
      </c>
      <c r="I1353" s="57" t="n">
        <v>49.89</v>
      </c>
      <c r="J1353" s="13"/>
    </row>
    <row r="1354" ht="22.5" customHeight="1">
      <c r="A1354" s="12" t="n">
        <f>WEEKNUM(B1354,2)</f>
        <v>41</v>
      </c>
      <c r="B1354" s="55" t="n">
        <v>46300</v>
      </c>
      <c r="C1354" s="38" t="n">
        <v>8460883</v>
      </c>
      <c r="D1354" s="63" t="s">
        <v>16</v>
      </c>
      <c r="E1354" s="58" t="s">
        <v>11</v>
      </c>
      <c r="F1354" s="58" t="s">
        <v>15</v>
      </c>
      <c r="G1354" s="56" t="n">
        <v>744</v>
      </c>
      <c r="H1354" s="57" t="n">
        <v>0.141</v>
      </c>
      <c r="I1354" s="57" t="n">
        <v>104.888</v>
      </c>
      <c r="J1354" s="13"/>
    </row>
    <row r="1355" ht="22.5" customHeight="1">
      <c r="A1355" s="12" t="n">
        <f>WEEKNUM(B1355,2)</f>
        <v>41</v>
      </c>
      <c r="B1355" s="55" t="n">
        <v>46300</v>
      </c>
      <c r="C1355" s="38" t="n">
        <v>8531973</v>
      </c>
      <c r="D1355" s="63" t="s">
        <v>16</v>
      </c>
      <c r="E1355" s="58" t="s">
        <v>18</v>
      </c>
      <c r="F1355" s="38" t="s">
        <v>26</v>
      </c>
      <c r="G1355" s="56" t="n">
        <v>21</v>
      </c>
      <c r="H1355" s="57" t="n">
        <v>0.66</v>
      </c>
      <c r="I1355" s="57" t="n">
        <v>13.81</v>
      </c>
      <c r="J1355" s="13"/>
    </row>
    <row r="1356" ht="22.5" customHeight="1">
      <c r="A1356" s="12" t="n">
        <f>WEEKNUM(B1356,2)</f>
        <v>41</v>
      </c>
      <c r="B1356" s="55" t="n">
        <v>46300</v>
      </c>
      <c r="C1356" s="38" t="n">
        <v>8156506</v>
      </c>
      <c r="D1356" s="63" t="s">
        <v>82</v>
      </c>
      <c r="E1356" s="58" t="s">
        <v>14</v>
      </c>
      <c r="F1356" s="58" t="s">
        <v>15</v>
      </c>
      <c r="G1356" s="56" t="n">
        <v>1000</v>
      </c>
      <c r="H1356" s="57" t="n">
        <v>0.137</v>
      </c>
      <c r="I1356" s="57" t="n">
        <v>137.087</v>
      </c>
      <c r="J1356" s="13"/>
    </row>
    <row r="1357" ht="22.5" customHeight="1">
      <c r="A1357" s="12" t="n">
        <f>WEEKNUM(B1357,2)</f>
        <v>41</v>
      </c>
      <c r="B1357" s="55" t="n">
        <v>46300</v>
      </c>
      <c r="C1357" s="38" t="n">
        <v>8819666</v>
      </c>
      <c r="D1357" s="63" t="s">
        <v>82</v>
      </c>
      <c r="E1357" s="58" t="s">
        <v>14</v>
      </c>
      <c r="F1357" s="58" t="s">
        <v>12</v>
      </c>
      <c r="G1357" s="56" t="n">
        <v>186</v>
      </c>
      <c r="H1357" s="57" t="n">
        <v>0.107</v>
      </c>
      <c r="I1357" s="57" t="n">
        <v>19.9416</v>
      </c>
      <c r="J1357" s="13"/>
    </row>
    <row r="1358" ht="22.5" customHeight="1">
      <c r="A1358" s="12" t="n">
        <f>WEEKNUM(B1358,2)</f>
        <v>41</v>
      </c>
      <c r="B1358" s="55" t="n">
        <v>46300</v>
      </c>
      <c r="C1358" s="38" t="n">
        <v>7872826</v>
      </c>
      <c r="D1358" s="63" t="s">
        <v>27</v>
      </c>
      <c r="E1358" s="58" t="s">
        <v>14</v>
      </c>
      <c r="F1358" s="58" t="s">
        <v>15</v>
      </c>
      <c r="G1358" s="56" t="n">
        <v>100</v>
      </c>
      <c r="H1358" s="57" t="n">
        <v>0.483</v>
      </c>
      <c r="I1358" s="57" t="n">
        <v>48.312</v>
      </c>
      <c r="J1358" s="13"/>
    </row>
    <row r="1359" ht="22.5" customHeight="1">
      <c r="A1359" s="12" t="n">
        <f>WEEKNUM(B1359,2)</f>
        <v>41</v>
      </c>
      <c r="B1359" s="55" t="n">
        <v>46300</v>
      </c>
      <c r="C1359" s="38" t="n">
        <v>9311355</v>
      </c>
      <c r="D1359" s="63" t="s">
        <v>28</v>
      </c>
      <c r="E1359" s="58" t="s">
        <v>14</v>
      </c>
      <c r="F1359" s="58" t="s">
        <v>15</v>
      </c>
      <c r="G1359" s="56" t="n">
        <v>81</v>
      </c>
      <c r="H1359" s="57" t="n">
        <v>0.25</v>
      </c>
      <c r="I1359" s="57" t="n">
        <v>20.25</v>
      </c>
      <c r="J1359" s="13"/>
    </row>
    <row r="1360" ht="22.5" customHeight="1">
      <c r="A1360" s="12" t="n">
        <f>WEEKNUM(B1360,2)</f>
        <v>41</v>
      </c>
      <c r="B1360" s="55" t="n">
        <v>46300</v>
      </c>
      <c r="C1360" s="38" t="n">
        <v>12114239</v>
      </c>
      <c r="D1360" s="63" t="s">
        <v>82</v>
      </c>
      <c r="E1360" s="58" t="s">
        <v>14</v>
      </c>
      <c r="F1360" s="38" t="s">
        <v>26</v>
      </c>
      <c r="G1360" s="56" t="n">
        <v>64</v>
      </c>
      <c r="H1360" s="57" t="n">
        <v>0.17</v>
      </c>
      <c r="I1360" s="57" t="n">
        <v>10.76</v>
      </c>
      <c r="J1360" s="65"/>
    </row>
    <row r="1361" ht="22.5" customHeight="1">
      <c r="A1361" s="12" t="n">
        <f>WEEKNUM(B1361,2)</f>
        <v>41</v>
      </c>
      <c r="B1361" s="55" t="n">
        <v>46300</v>
      </c>
      <c r="C1361" s="38" t="n">
        <v>10501490</v>
      </c>
      <c r="D1361" s="63" t="s">
        <v>13</v>
      </c>
      <c r="E1361" s="58" t="s">
        <v>14</v>
      </c>
      <c r="F1361" s="58" t="s">
        <v>15</v>
      </c>
      <c r="G1361" s="70" t="n">
        <v>6</v>
      </c>
      <c r="H1361" s="71" t="n">
        <v>0.13</v>
      </c>
      <c r="I1361" s="71" t="n">
        <v>0.78</v>
      </c>
      <c r="J1361" s="13"/>
    </row>
    <row r="1362" ht="22.5" customHeight="1">
      <c r="A1362" s="12" t="n">
        <f>WEEKNUM(B1362,2)</f>
        <v>41</v>
      </c>
      <c r="B1362" s="55" t="n">
        <v>46300</v>
      </c>
      <c r="C1362" s="38" t="n">
        <v>10912510</v>
      </c>
      <c r="D1362" s="63" t="s">
        <v>10</v>
      </c>
      <c r="E1362" s="67" t="s">
        <v>11</v>
      </c>
      <c r="F1362" s="58" t="s">
        <v>29</v>
      </c>
      <c r="G1362" s="56" t="n">
        <v>106</v>
      </c>
      <c r="H1362" s="57" t="n">
        <v>0.33</v>
      </c>
      <c r="I1362" s="57" t="n">
        <v>35.32</v>
      </c>
      <c r="J1362" s="65" t="n">
        <v>35.322</v>
      </c>
    </row>
    <row r="1363" ht="22.5" customHeight="1">
      <c r="A1363" s="12" t="n">
        <f>WEEKNUM(B1363,2)</f>
        <v>41</v>
      </c>
      <c r="B1363" s="55" t="n">
        <v>46300</v>
      </c>
      <c r="C1363" s="38" t="n">
        <v>11080098</v>
      </c>
      <c r="D1363" s="63" t="s">
        <v>22</v>
      </c>
      <c r="E1363" s="58" t="s">
        <v>24</v>
      </c>
      <c r="F1363" s="58" t="s">
        <v>15</v>
      </c>
      <c r="G1363" s="56" t="n">
        <v>0</v>
      </c>
      <c r="H1363" s="57" t="n">
        <v>0</v>
      </c>
      <c r="I1363" s="57" t="n">
        <v>0</v>
      </c>
      <c r="J1363" s="13"/>
    </row>
    <row r="1364" ht="22.5" customHeight="1">
      <c r="A1364" s="12" t="n">
        <f>WEEKNUM(B1364,2)</f>
        <v>41</v>
      </c>
      <c r="B1364" s="55" t="n">
        <v>46300</v>
      </c>
      <c r="C1364" s="38" t="n">
        <v>11715627</v>
      </c>
      <c r="D1364" s="63" t="s">
        <v>28</v>
      </c>
      <c r="E1364" s="58" t="s">
        <v>14</v>
      </c>
      <c r="F1364" s="58" t="s">
        <v>15</v>
      </c>
      <c r="G1364" s="56" t="n">
        <v>0</v>
      </c>
      <c r="H1364" s="57" t="n">
        <v>0</v>
      </c>
      <c r="I1364" s="57" t="n">
        <v>0</v>
      </c>
      <c r="J1364" s="13"/>
    </row>
    <row r="1365" ht="22.5" customHeight="1">
      <c r="A1365" s="12" t="n">
        <f>WEEKNUM(B1365,2)</f>
        <v>41</v>
      </c>
      <c r="B1365" s="55" t="n">
        <v>46300</v>
      </c>
      <c r="C1365" s="38" t="n">
        <v>11715655</v>
      </c>
      <c r="D1365" s="63" t="s">
        <v>16</v>
      </c>
      <c r="E1365" s="58" t="s">
        <v>11</v>
      </c>
      <c r="F1365" s="58" t="s">
        <v>15</v>
      </c>
      <c r="G1365" s="56" t="n">
        <v>0</v>
      </c>
      <c r="H1365" s="57" t="n">
        <v>0</v>
      </c>
      <c r="I1365" s="57" t="n">
        <v>0</v>
      </c>
      <c r="J1365" s="13"/>
    </row>
    <row r="1366" ht="22.5" customHeight="1">
      <c r="A1366" s="12" t="n">
        <f>WEEKNUM(B1366,2)</f>
        <v>41</v>
      </c>
      <c r="B1366" s="55" t="n">
        <v>46300</v>
      </c>
      <c r="C1366" s="38" t="n">
        <v>11715811</v>
      </c>
      <c r="D1366" s="63" t="s">
        <v>16</v>
      </c>
      <c r="E1366" s="38" t="s">
        <v>17</v>
      </c>
      <c r="F1366" s="38" t="s">
        <v>15</v>
      </c>
      <c r="G1366" s="56" t="n">
        <v>0</v>
      </c>
      <c r="H1366" s="57" t="n">
        <v>0</v>
      </c>
      <c r="I1366" s="57" t="n">
        <v>0</v>
      </c>
      <c r="J1366" s="13"/>
    </row>
    <row r="1367" ht="22.5" customHeight="1">
      <c r="A1367" s="12" t="n">
        <f>WEEKNUM(B1367,2)</f>
        <v>41</v>
      </c>
      <c r="B1367" s="55" t="n">
        <v>46300</v>
      </c>
      <c r="C1367" s="38" t="n">
        <v>11729927</v>
      </c>
      <c r="D1367" s="63" t="s">
        <v>10</v>
      </c>
      <c r="E1367" s="38" t="s">
        <v>20</v>
      </c>
      <c r="F1367" s="38" t="s">
        <v>15</v>
      </c>
      <c r="G1367" s="56" t="n">
        <v>0</v>
      </c>
      <c r="H1367" s="57" t="n">
        <v>0</v>
      </c>
      <c r="I1367" s="57" t="n">
        <v>0</v>
      </c>
      <c r="J1367" s="13"/>
    </row>
    <row r="1368" ht="22.5" customHeight="1">
      <c r="A1368" s="12" t="n">
        <f>WEEKNUM(B1368,2)</f>
        <v>41</v>
      </c>
      <c r="B1368" s="55" t="n">
        <v>46300</v>
      </c>
      <c r="C1368" s="38" t="n">
        <v>11729820</v>
      </c>
      <c r="D1368" s="63" t="s">
        <v>10</v>
      </c>
      <c r="E1368" s="38" t="s">
        <v>25</v>
      </c>
      <c r="F1368" s="38" t="s">
        <v>15</v>
      </c>
      <c r="G1368" s="56" t="n">
        <v>0</v>
      </c>
      <c r="H1368" s="57" t="n">
        <v>0</v>
      </c>
      <c r="I1368" s="57" t="n">
        <v>0</v>
      </c>
      <c r="J1368" s="13"/>
    </row>
    <row r="1369" ht="22.5" customHeight="1">
      <c r="A1369" s="12" t="n">
        <f>WEEKNUM(B1369,2)</f>
        <v>41</v>
      </c>
      <c r="B1369" s="55" t="n">
        <v>46300</v>
      </c>
      <c r="C1369" s="38" t="n">
        <v>11729830</v>
      </c>
      <c r="D1369" s="63" t="s">
        <v>10</v>
      </c>
      <c r="E1369" s="38" t="s">
        <v>11</v>
      </c>
      <c r="F1369" s="38" t="s">
        <v>12</v>
      </c>
      <c r="G1369" s="56" t="n">
        <v>0</v>
      </c>
      <c r="H1369" s="57" t="n">
        <v>0</v>
      </c>
      <c r="I1369" s="57" t="n">
        <v>50</v>
      </c>
      <c r="J1369" s="13"/>
    </row>
    <row r="1370" ht="22.5" customHeight="1">
      <c r="A1370" s="12" t="n">
        <f>WEEKNUM(B1370,2)</f>
        <v>41</v>
      </c>
      <c r="B1370" s="55" t="n">
        <v>46300</v>
      </c>
      <c r="C1370" s="38" t="n">
        <v>11892329</v>
      </c>
      <c r="D1370" s="63" t="s">
        <v>10</v>
      </c>
      <c r="E1370" s="38" t="s">
        <v>11</v>
      </c>
      <c r="F1370" s="38" t="s">
        <v>15</v>
      </c>
      <c r="G1370" s="56" t="n">
        <v>2932</v>
      </c>
      <c r="H1370" s="57" t="n">
        <v>0.25</v>
      </c>
      <c r="I1370" s="57" t="n">
        <v>732.98</v>
      </c>
      <c r="J1370" s="13"/>
    </row>
    <row r="1371" ht="22.5" customHeight="1">
      <c r="A1371" s="12" t="n">
        <f>WEEKNUM(B1371,2)</f>
        <v>41</v>
      </c>
      <c r="B1371" s="55" t="n">
        <v>46300</v>
      </c>
      <c r="C1371" s="38" t="n">
        <v>91560708</v>
      </c>
      <c r="D1371" s="63" t="s">
        <v>30</v>
      </c>
      <c r="E1371" s="58" t="s">
        <v>31</v>
      </c>
      <c r="F1371" s="58" t="s">
        <v>15</v>
      </c>
      <c r="G1371" s="56" t="n">
        <v>199</v>
      </c>
      <c r="H1371" s="57" t="n">
        <v>0.101</v>
      </c>
      <c r="I1371" s="57" t="n">
        <v>20.165</v>
      </c>
      <c r="J1371" s="13"/>
    </row>
    <row r="1372" ht="22.5" customHeight="1">
      <c r="A1372" s="12" t="n">
        <f>WEEKNUM(B1372,2)</f>
        <v>41</v>
      </c>
      <c r="B1372" s="55" t="n">
        <v>46300</v>
      </c>
      <c r="C1372" s="38" t="n">
        <v>91560709</v>
      </c>
      <c r="D1372" s="63" t="s">
        <v>30</v>
      </c>
      <c r="E1372" s="58" t="s">
        <v>32</v>
      </c>
      <c r="F1372" s="58" t="s">
        <v>15</v>
      </c>
      <c r="G1372" s="70" t="n">
        <v>500</v>
      </c>
      <c r="H1372" s="71" t="n">
        <v>0.06</v>
      </c>
      <c r="I1372" s="71" t="n">
        <v>30</v>
      </c>
      <c r="J1372" s="13"/>
    </row>
    <row r="1373" ht="22.5" customHeight="1">
      <c r="A1373" s="12" t="n">
        <f>WEEKNUM(B1373,2)</f>
        <v>41</v>
      </c>
      <c r="B1373" s="55" t="n">
        <v>46300</v>
      </c>
      <c r="C1373" s="38" t="n">
        <v>12064281</v>
      </c>
      <c r="D1373" s="63" t="s">
        <v>16</v>
      </c>
      <c r="E1373" s="58" t="s">
        <v>18</v>
      </c>
      <c r="F1373" s="58" t="s">
        <v>15</v>
      </c>
      <c r="G1373" s="56" t="n">
        <v>0</v>
      </c>
      <c r="H1373" s="57" t="n">
        <v>0</v>
      </c>
      <c r="I1373" s="57" t="n">
        <v>0</v>
      </c>
      <c r="J1373" s="13"/>
    </row>
    <row r="1374" ht="22.5" customHeight="1">
      <c r="A1374" s="12" t="n">
        <f>WEEKNUM(B1374,2)</f>
        <v>41</v>
      </c>
      <c r="B1374" s="55" t="n">
        <v>46300</v>
      </c>
      <c r="C1374" s="38" t="n">
        <v>11987622</v>
      </c>
      <c r="D1374" s="63" t="s">
        <v>10</v>
      </c>
      <c r="E1374" s="58" t="s">
        <v>11</v>
      </c>
      <c r="F1374" s="58" t="s">
        <v>29</v>
      </c>
      <c r="G1374" s="56" t="n">
        <v>1</v>
      </c>
      <c r="H1374" s="57" t="n">
        <v>0.63</v>
      </c>
      <c r="I1374" s="57" t="n">
        <v>0.63</v>
      </c>
      <c r="J1374" s="65" t="n">
        <v>0.627</v>
      </c>
    </row>
    <row r="1375" ht="22.5" customHeight="1">
      <c r="A1375" s="12" t="n">
        <f>WEEKNUM(B1375,2)</f>
        <v>41</v>
      </c>
      <c r="B1375" s="55" t="n">
        <v>46300</v>
      </c>
      <c r="C1375" s="38" t="n">
        <v>91567811</v>
      </c>
      <c r="D1375" s="63" t="s">
        <v>33</v>
      </c>
      <c r="E1375" s="58" t="s">
        <v>14</v>
      </c>
      <c r="F1375" s="58" t="s">
        <v>15</v>
      </c>
      <c r="G1375" s="56" t="n">
        <v>15</v>
      </c>
      <c r="H1375" s="57" t="n">
        <v>1</v>
      </c>
      <c r="I1375" s="57" t="n">
        <v>15</v>
      </c>
      <c r="J1375" s="65"/>
    </row>
    <row r="1376" ht="22.5" customHeight="1">
      <c r="A1376" s="12" t="n">
        <f>WEEKNUM(B1376,2)</f>
        <v>41</v>
      </c>
      <c r="B1376" s="55" t="n">
        <v>46300</v>
      </c>
      <c r="C1376" s="38" t="n">
        <v>91548044</v>
      </c>
      <c r="D1376" s="63" t="s">
        <v>33</v>
      </c>
      <c r="E1376" s="58" t="s">
        <v>14</v>
      </c>
      <c r="F1376" s="38" t="s">
        <v>12</v>
      </c>
      <c r="G1376" s="56" t="n">
        <v>23</v>
      </c>
      <c r="H1376" s="57" t="n">
        <v>0.874</v>
      </c>
      <c r="I1376" s="57" t="n">
        <v>20.0983</v>
      </c>
      <c r="J1376" s="65"/>
    </row>
    <row r="1377" ht="22.5" customHeight="1">
      <c r="A1377" s="12" t="n">
        <f>WEEKNUM(B1377,2)</f>
        <v>41</v>
      </c>
      <c r="B1377" s="55" t="n">
        <v>46300</v>
      </c>
      <c r="C1377" s="38" t="n">
        <v>12801942</v>
      </c>
      <c r="D1377" s="63" t="s">
        <v>10</v>
      </c>
      <c r="E1377" s="58" t="s">
        <v>11</v>
      </c>
      <c r="F1377" s="38" t="s">
        <v>34</v>
      </c>
      <c r="G1377" s="56" t="n">
        <v>0</v>
      </c>
      <c r="H1377" s="57" t="n">
        <v>0</v>
      </c>
      <c r="I1377" s="57" t="n">
        <v>0</v>
      </c>
      <c r="J1377" s="65"/>
    </row>
    <row r="1378" ht="22.5" customHeight="1">
      <c r="A1378" s="12" t="n">
        <f>WEEKNUM(B1378,2)</f>
        <v>41</v>
      </c>
      <c r="B1378" s="55" t="n">
        <v>46300</v>
      </c>
      <c r="C1378" s="38" t="n">
        <v>6061077</v>
      </c>
      <c r="D1378" s="63" t="s">
        <v>36</v>
      </c>
      <c r="E1378" s="58" t="s">
        <v>14</v>
      </c>
      <c r="F1378" s="58" t="s">
        <v>15</v>
      </c>
      <c r="G1378" s="61" t="n">
        <v>3</v>
      </c>
      <c r="H1378" s="62" t="n">
        <v>1.926</v>
      </c>
      <c r="I1378" s="62" t="n">
        <v>5.777</v>
      </c>
      <c r="J1378" s="13"/>
    </row>
    <row r="1379" ht="22.5" customHeight="1">
      <c r="A1379" s="12" t="n">
        <f>WEEKNUM(B1379,2)</f>
        <v>41</v>
      </c>
      <c r="B1379" s="55" t="n">
        <v>46300</v>
      </c>
      <c r="C1379" s="38" t="n">
        <v>6607117</v>
      </c>
      <c r="D1379" s="64" t="s">
        <v>36</v>
      </c>
      <c r="E1379" s="38" t="s">
        <v>14</v>
      </c>
      <c r="F1379" s="72" t="s">
        <v>15</v>
      </c>
      <c r="G1379" s="56" t="n">
        <v>100</v>
      </c>
      <c r="H1379" s="57" t="n">
        <v>0.966</v>
      </c>
      <c r="I1379" s="57" t="n">
        <v>96.613</v>
      </c>
      <c r="J1379" s="13"/>
    </row>
    <row r="1380" ht="22.5" customHeight="1">
      <c r="A1380" s="12" t="n">
        <f>WEEKNUM(B1380,2)</f>
        <v>41</v>
      </c>
      <c r="B1380" s="55" t="n">
        <v>46300</v>
      </c>
      <c r="C1380" s="38" t="n">
        <v>5497580</v>
      </c>
      <c r="D1380" s="64" t="s">
        <v>30</v>
      </c>
      <c r="E1380" s="38" t="s">
        <v>17</v>
      </c>
      <c r="F1380" s="38" t="s">
        <v>15</v>
      </c>
      <c r="G1380" s="56" t="n">
        <v>1597</v>
      </c>
      <c r="H1380" s="57" t="n">
        <v>0.251</v>
      </c>
      <c r="I1380" s="57" t="n">
        <v>400.438</v>
      </c>
      <c r="J1380" s="13"/>
    </row>
    <row r="1381" ht="22.5" customHeight="1">
      <c r="A1381" s="12" t="n">
        <f>WEEKNUM(B1381,2)</f>
        <v>41</v>
      </c>
      <c r="B1381" s="55" t="n">
        <v>46300</v>
      </c>
      <c r="C1381" s="38" t="n">
        <v>91407542</v>
      </c>
      <c r="D1381" s="64" t="s">
        <v>30</v>
      </c>
      <c r="E1381" s="38" t="s">
        <v>37</v>
      </c>
      <c r="F1381" s="72" t="s">
        <v>15</v>
      </c>
      <c r="G1381" s="56" t="n">
        <v>102</v>
      </c>
      <c r="H1381" s="57" t="n">
        <v>0.021</v>
      </c>
      <c r="I1381" s="57" t="n">
        <v>2.094</v>
      </c>
      <c r="J1381" s="46"/>
    </row>
    <row r="1382" ht="22.5" customHeight="1">
      <c r="A1382" s="12" t="n">
        <f>WEEKNUM(B1382,2)</f>
        <v>41</v>
      </c>
      <c r="B1382" s="55" t="n">
        <v>46300</v>
      </c>
      <c r="C1382" s="38" t="n">
        <v>8998645</v>
      </c>
      <c r="D1382" s="64" t="s">
        <v>30</v>
      </c>
      <c r="E1382" s="38" t="s">
        <v>17</v>
      </c>
      <c r="F1382" s="38" t="s">
        <v>15</v>
      </c>
      <c r="G1382" s="56" t="n">
        <v>138</v>
      </c>
      <c r="H1382" s="57" t="n">
        <v>0.691</v>
      </c>
      <c r="I1382" s="57" t="n">
        <v>95.382</v>
      </c>
      <c r="J1382" s="13"/>
    </row>
    <row r="1383" ht="22.5" customHeight="1">
      <c r="A1383" s="12" t="n">
        <f>WEEKNUM(B1383,2)</f>
        <v>41</v>
      </c>
      <c r="B1383" s="55" t="n">
        <v>46300</v>
      </c>
      <c r="C1383" s="38" t="n">
        <v>4383473</v>
      </c>
      <c r="D1383" s="64" t="s">
        <v>36</v>
      </c>
      <c r="E1383" s="38" t="s">
        <v>14</v>
      </c>
      <c r="F1383" s="58" t="s">
        <v>15</v>
      </c>
      <c r="G1383" s="56" t="n">
        <v>150</v>
      </c>
      <c r="H1383" s="57" t="n">
        <v>0.194</v>
      </c>
      <c r="I1383" s="57" t="n">
        <v>29.088</v>
      </c>
      <c r="J1383" s="13"/>
    </row>
    <row r="1384" ht="22.5" customHeight="1">
      <c r="A1384" s="12" t="n">
        <f>WEEKNUM(B1384,2)</f>
        <v>41</v>
      </c>
      <c r="B1384" s="55" t="n">
        <v>46300</v>
      </c>
      <c r="C1384" s="38" t="n">
        <v>8094753</v>
      </c>
      <c r="D1384" s="64" t="s">
        <v>36</v>
      </c>
      <c r="E1384" s="38" t="s">
        <v>14</v>
      </c>
      <c r="F1384" s="38" t="s">
        <v>26</v>
      </c>
      <c r="G1384" s="56" t="n">
        <v>360</v>
      </c>
      <c r="H1384" s="57" t="n">
        <v>0.31</v>
      </c>
      <c r="I1384" s="57" t="n">
        <v>110.36</v>
      </c>
      <c r="J1384" s="13"/>
    </row>
    <row r="1385" ht="22.5" customHeight="1">
      <c r="A1385" s="12" t="n">
        <f>WEEKNUM(B1385,2)</f>
        <v>41</v>
      </c>
      <c r="B1385" s="55" t="n">
        <v>46300</v>
      </c>
      <c r="C1385" s="38" t="n">
        <v>2783561</v>
      </c>
      <c r="D1385" s="64" t="s">
        <v>38</v>
      </c>
      <c r="E1385" s="38" t="s">
        <v>14</v>
      </c>
      <c r="F1385" s="58" t="s">
        <v>15</v>
      </c>
      <c r="G1385" s="56" t="n">
        <v>437</v>
      </c>
      <c r="H1385" s="57" t="n">
        <v>0.103</v>
      </c>
      <c r="I1385" s="57" t="n">
        <v>45.02</v>
      </c>
      <c r="J1385" s="13"/>
    </row>
    <row r="1386" ht="22.5" customHeight="1">
      <c r="A1386" s="12" t="n">
        <f>WEEKNUM(B1386,2)</f>
        <v>41</v>
      </c>
      <c r="B1386" s="55" t="n">
        <v>46300</v>
      </c>
      <c r="C1386" s="38" t="n">
        <v>10599157</v>
      </c>
      <c r="D1386" s="64" t="s">
        <v>39</v>
      </c>
      <c r="E1386" s="38" t="s">
        <v>14</v>
      </c>
      <c r="F1386" s="58" t="s">
        <v>15</v>
      </c>
      <c r="G1386" s="56" t="n">
        <v>81</v>
      </c>
      <c r="H1386" s="57" t="n">
        <v>0.308</v>
      </c>
      <c r="I1386" s="57" t="n">
        <v>24.95</v>
      </c>
      <c r="J1386" s="13"/>
    </row>
    <row r="1387" ht="22.5" customHeight="1">
      <c r="A1387" s="12" t="n">
        <f>WEEKNUM(B1387,2)</f>
        <v>41</v>
      </c>
      <c r="B1387" s="55" t="n">
        <v>46300</v>
      </c>
      <c r="C1387" s="38" t="n">
        <v>10599681</v>
      </c>
      <c r="D1387" s="64" t="s">
        <v>79</v>
      </c>
      <c r="E1387" s="38" t="s">
        <v>14</v>
      </c>
      <c r="F1387" s="58" t="s">
        <v>15</v>
      </c>
      <c r="G1387" s="56" t="n">
        <v>400</v>
      </c>
      <c r="H1387" s="57" t="n">
        <v>0.13</v>
      </c>
      <c r="I1387" s="57" t="n">
        <v>52</v>
      </c>
      <c r="J1387" s="13"/>
    </row>
    <row r="1388" ht="22.5" customHeight="1">
      <c r="A1388" s="12" t="n">
        <f>WEEKNUM(B1388,2)</f>
        <v>41</v>
      </c>
      <c r="B1388" s="55" t="n">
        <v>46300</v>
      </c>
      <c r="C1388" s="38" t="n">
        <v>6060965</v>
      </c>
      <c r="D1388" s="64" t="s">
        <v>36</v>
      </c>
      <c r="E1388" s="38" t="s">
        <v>14</v>
      </c>
      <c r="F1388" s="58" t="s">
        <v>15</v>
      </c>
      <c r="G1388" s="56" t="n">
        <v>100</v>
      </c>
      <c r="H1388" s="57" t="n">
        <v>0.3</v>
      </c>
      <c r="I1388" s="57" t="n">
        <v>30</v>
      </c>
      <c r="J1388" s="13"/>
    </row>
    <row r="1389" ht="22.5" customHeight="1">
      <c r="A1389" s="12" t="n">
        <f>WEEKNUM(B1389,2)</f>
        <v>41</v>
      </c>
      <c r="B1389" s="55" t="n">
        <v>46300</v>
      </c>
      <c r="C1389" s="38" t="n">
        <v>10842514</v>
      </c>
      <c r="D1389" s="64" t="s">
        <v>42</v>
      </c>
      <c r="E1389" s="38" t="s">
        <v>14</v>
      </c>
      <c r="F1389" s="38" t="s">
        <v>26</v>
      </c>
      <c r="G1389" s="56" t="n">
        <v>23</v>
      </c>
      <c r="H1389" s="57" t="n">
        <v>0.42</v>
      </c>
      <c r="I1389" s="57" t="n">
        <v>9.59</v>
      </c>
      <c r="J1389" s="13"/>
    </row>
    <row r="1390" ht="22.5" customHeight="1">
      <c r="A1390" s="12" t="n">
        <f>WEEKNUM(B1390,2)</f>
        <v>41</v>
      </c>
      <c r="B1390" s="55" t="n">
        <v>46300</v>
      </c>
      <c r="C1390" s="38" t="n">
        <v>10815258</v>
      </c>
      <c r="D1390" s="64" t="s">
        <v>42</v>
      </c>
      <c r="E1390" s="38" t="s">
        <v>14</v>
      </c>
      <c r="F1390" s="58" t="s">
        <v>15</v>
      </c>
      <c r="G1390" s="56" t="n">
        <v>22</v>
      </c>
      <c r="H1390" s="57" t="n">
        <v>0.155</v>
      </c>
      <c r="I1390" s="57" t="n">
        <v>3.42</v>
      </c>
      <c r="J1390" s="13"/>
    </row>
    <row r="1391" ht="22.5" customHeight="1">
      <c r="A1391" s="12" t="n">
        <f>WEEKNUM(B1391,2)</f>
        <v>41</v>
      </c>
      <c r="B1391" s="55" t="n">
        <v>46300</v>
      </c>
      <c r="C1391" s="38" t="n">
        <v>91535229</v>
      </c>
      <c r="D1391" s="64" t="s">
        <v>30</v>
      </c>
      <c r="E1391" s="38" t="s">
        <v>37</v>
      </c>
      <c r="F1391" s="58" t="s">
        <v>15</v>
      </c>
      <c r="G1391" s="56" t="n">
        <v>6</v>
      </c>
      <c r="H1391" s="57" t="n">
        <v>0.04</v>
      </c>
      <c r="I1391" s="57" t="n">
        <v>0.24</v>
      </c>
      <c r="J1391" s="13"/>
    </row>
    <row r="1392" ht="22.5" customHeight="1">
      <c r="A1392" s="12" t="n">
        <f>WEEKNUM(B1392,2)</f>
        <v>41</v>
      </c>
      <c r="B1392" s="55" t="n">
        <v>46300</v>
      </c>
      <c r="C1392" s="38" t="n">
        <v>91535331</v>
      </c>
      <c r="D1392" s="64" t="s">
        <v>30</v>
      </c>
      <c r="E1392" s="38" t="s">
        <v>40</v>
      </c>
      <c r="F1392" s="58" t="s">
        <v>15</v>
      </c>
      <c r="G1392" s="56" t="n">
        <v>2</v>
      </c>
      <c r="H1392" s="57" t="n">
        <v>0.03</v>
      </c>
      <c r="I1392" s="57" t="n">
        <v>0.06</v>
      </c>
      <c r="J1392" s="13"/>
    </row>
    <row r="1393" ht="22.5" customHeight="1">
      <c r="A1393" s="12" t="n">
        <f>WEEKNUM(B1393,2)</f>
        <v>41</v>
      </c>
      <c r="B1393" s="55" t="n">
        <v>46300</v>
      </c>
      <c r="C1393" s="38" t="n">
        <v>11324493</v>
      </c>
      <c r="D1393" s="64" t="s">
        <v>30</v>
      </c>
      <c r="E1393" s="38" t="s">
        <v>17</v>
      </c>
      <c r="F1393" s="38" t="s">
        <v>15</v>
      </c>
      <c r="G1393" s="56" t="n">
        <v>6</v>
      </c>
      <c r="H1393" s="57" t="n">
        <v>0.5</v>
      </c>
      <c r="I1393" s="57" t="n">
        <v>3</v>
      </c>
      <c r="J1393" s="13"/>
    </row>
    <row r="1394" ht="22.5" customHeight="1">
      <c r="A1394" s="12" t="n">
        <f>WEEKNUM(B1394,2)</f>
        <v>41</v>
      </c>
      <c r="B1394" s="55" t="n">
        <v>46300</v>
      </c>
      <c r="C1394" s="38" t="n">
        <v>10298628</v>
      </c>
      <c r="D1394" s="64" t="s">
        <v>83</v>
      </c>
      <c r="E1394" s="38" t="s">
        <v>14</v>
      </c>
      <c r="F1394" s="38" t="s">
        <v>26</v>
      </c>
      <c r="G1394" s="56" t="n">
        <v>78</v>
      </c>
      <c r="H1394" s="57" t="n">
        <v>0.2</v>
      </c>
      <c r="I1394" s="57" t="n">
        <v>15.82</v>
      </c>
      <c r="J1394" s="13"/>
    </row>
    <row r="1395" ht="22.5" customHeight="1">
      <c r="A1395" s="12" t="n">
        <f>WEEKNUM(B1395,2)</f>
        <v>41</v>
      </c>
      <c r="B1395" s="55" t="n">
        <v>46300</v>
      </c>
      <c r="C1395" s="38" t="n">
        <v>11655595</v>
      </c>
      <c r="D1395" s="64" t="s">
        <v>41</v>
      </c>
      <c r="E1395" s="38" t="s">
        <v>14</v>
      </c>
      <c r="F1395" s="38" t="s">
        <v>26</v>
      </c>
      <c r="G1395" s="56" t="n">
        <v>0</v>
      </c>
      <c r="H1395" s="57" t="n">
        <v>0</v>
      </c>
      <c r="I1395" s="57" t="n">
        <v>3.91</v>
      </c>
      <c r="J1395" s="13"/>
    </row>
    <row r="1396" ht="22.5" customHeight="1">
      <c r="A1396" s="12" t="n">
        <f>WEEKNUM(B1396,2)</f>
        <v>41</v>
      </c>
      <c r="B1396" s="55" t="n">
        <v>46300</v>
      </c>
      <c r="C1396" s="38" t="n">
        <v>11655596</v>
      </c>
      <c r="D1396" s="64" t="s">
        <v>41</v>
      </c>
      <c r="E1396" s="38" t="s">
        <v>14</v>
      </c>
      <c r="F1396" s="38" t="s">
        <v>12</v>
      </c>
      <c r="G1396" s="56" t="n">
        <v>0</v>
      </c>
      <c r="H1396" s="57" t="n">
        <v>0</v>
      </c>
      <c r="I1396" s="57" t="n">
        <v>0.0007</v>
      </c>
      <c r="J1396" s="13"/>
    </row>
    <row r="1397" ht="22.5" customHeight="1">
      <c r="A1397" s="12" t="n">
        <f>WEEKNUM(B1397,2)</f>
        <v>41</v>
      </c>
      <c r="B1397" s="55" t="n">
        <v>46300</v>
      </c>
      <c r="C1397" s="38" t="n">
        <v>11690183</v>
      </c>
      <c r="D1397" s="64" t="s">
        <v>38</v>
      </c>
      <c r="E1397" s="38" t="s">
        <v>14</v>
      </c>
      <c r="F1397" s="38" t="s">
        <v>15</v>
      </c>
      <c r="G1397" s="56" t="n">
        <v>44</v>
      </c>
      <c r="H1397" s="57" t="n">
        <v>0.2</v>
      </c>
      <c r="I1397" s="57" t="n">
        <v>8.79</v>
      </c>
      <c r="J1397" s="13"/>
    </row>
    <row r="1398" ht="22.5" customHeight="1">
      <c r="A1398" s="12" t="n">
        <f>WEEKNUM(B1398,2)</f>
        <v>41</v>
      </c>
      <c r="B1398" s="55" t="n">
        <v>46300</v>
      </c>
      <c r="C1398" s="38" t="n">
        <v>11763482</v>
      </c>
      <c r="D1398" s="64" t="s">
        <v>41</v>
      </c>
      <c r="E1398" s="66" t="s">
        <v>14</v>
      </c>
      <c r="F1398" s="38" t="s">
        <v>12</v>
      </c>
      <c r="G1398" s="56" t="n">
        <v>0</v>
      </c>
      <c r="H1398" s="57" t="n">
        <v>0</v>
      </c>
      <c r="I1398" s="57" t="n">
        <v>0.1781</v>
      </c>
      <c r="J1398" s="13"/>
    </row>
    <row r="1399" ht="22.5" customHeight="1">
      <c r="A1399" s="12" t="n">
        <f>WEEKNUM(B1399,2)</f>
        <v>41</v>
      </c>
      <c r="B1399" s="55" t="n">
        <v>46300</v>
      </c>
      <c r="C1399" s="38" t="n">
        <v>91565942</v>
      </c>
      <c r="D1399" s="64" t="s">
        <v>30</v>
      </c>
      <c r="E1399" s="38" t="s">
        <v>37</v>
      </c>
      <c r="F1399" s="58" t="s">
        <v>15</v>
      </c>
      <c r="G1399" s="56" t="n">
        <v>128</v>
      </c>
      <c r="H1399" s="57" t="n">
        <v>0.03</v>
      </c>
      <c r="I1399" s="57" t="n">
        <v>3.885</v>
      </c>
      <c r="J1399" s="13"/>
    </row>
    <row r="1400" ht="22.5" customHeight="1">
      <c r="A1400" s="12" t="n">
        <f>WEEKNUM(B1400,2)</f>
        <v>41</v>
      </c>
      <c r="B1400" s="55" t="n">
        <v>46300</v>
      </c>
      <c r="C1400" s="38" t="n">
        <v>91565947</v>
      </c>
      <c r="D1400" s="64" t="s">
        <v>30</v>
      </c>
      <c r="E1400" s="38" t="s">
        <v>40</v>
      </c>
      <c r="F1400" s="58" t="s">
        <v>15</v>
      </c>
      <c r="G1400" s="56" t="n">
        <v>969</v>
      </c>
      <c r="H1400" s="57" t="n">
        <v>0.02</v>
      </c>
      <c r="I1400" s="57" t="n">
        <v>19.38</v>
      </c>
      <c r="J1400" s="13"/>
    </row>
    <row r="1401" ht="22.5" customHeight="1">
      <c r="A1401" s="12" t="n">
        <f>WEEKNUM(B1401,2)</f>
        <v>41</v>
      </c>
      <c r="B1401" s="55" t="n">
        <v>46300</v>
      </c>
      <c r="C1401" s="38" t="n">
        <v>12807775</v>
      </c>
      <c r="D1401" s="64" t="s">
        <v>38</v>
      </c>
      <c r="E1401" s="38" t="s">
        <v>14</v>
      </c>
      <c r="F1401" s="38" t="s">
        <v>34</v>
      </c>
      <c r="G1401" s="56" t="n">
        <v>0</v>
      </c>
      <c r="H1401" s="57" t="n">
        <v>0</v>
      </c>
      <c r="I1401" s="57" t="n">
        <v>0</v>
      </c>
      <c r="J1401" s="13"/>
    </row>
    <row r="1402" ht="22.5" customHeight="1">
      <c r="A1402" s="12" t="n">
        <f>WEEKNUM(B1402,2)</f>
        <v>41</v>
      </c>
      <c r="B1402" s="55" t="n">
        <v>46300</v>
      </c>
      <c r="C1402" s="38" t="n">
        <v>12808718</v>
      </c>
      <c r="D1402" s="64" t="s">
        <v>36</v>
      </c>
      <c r="E1402" s="38" t="s">
        <v>14</v>
      </c>
      <c r="F1402" s="38" t="s">
        <v>34</v>
      </c>
      <c r="G1402" s="56" t="n">
        <v>0</v>
      </c>
      <c r="H1402" s="57" t="n">
        <v>0</v>
      </c>
      <c r="I1402" s="57" t="n">
        <v>0.34</v>
      </c>
      <c r="J1402" s="13"/>
    </row>
    <row r="1403" ht="22.5" customHeight="1">
      <c r="A1403" s="12" t="n">
        <f>WEEKNUM(B1403,2)</f>
        <v>41</v>
      </c>
      <c r="B1403" s="55" t="n">
        <v>46300</v>
      </c>
      <c r="C1403" s="38" t="n">
        <v>5464039</v>
      </c>
      <c r="D1403" s="64" t="s">
        <v>30</v>
      </c>
      <c r="E1403" s="38" t="s">
        <v>43</v>
      </c>
      <c r="F1403" s="38" t="s">
        <v>15</v>
      </c>
      <c r="G1403" s="61" t="n">
        <v>957</v>
      </c>
      <c r="H1403" s="62" t="n">
        <v>0.295</v>
      </c>
      <c r="I1403" s="62" t="n">
        <v>282.6</v>
      </c>
      <c r="J1403" s="13"/>
    </row>
    <row r="1404" ht="22.5" customHeight="1">
      <c r="A1404" s="12" t="n">
        <f>WEEKNUM(B1404,2)</f>
        <v>41</v>
      </c>
      <c r="B1404" s="55" t="n">
        <v>46300</v>
      </c>
      <c r="C1404" s="38" t="n">
        <v>8057746</v>
      </c>
      <c r="D1404" s="64" t="s">
        <v>30</v>
      </c>
      <c r="E1404" s="38" t="s">
        <v>43</v>
      </c>
      <c r="F1404" s="72" t="s">
        <v>15</v>
      </c>
      <c r="G1404" s="56" t="n">
        <v>0</v>
      </c>
      <c r="H1404" s="57" t="n">
        <v>0</v>
      </c>
      <c r="I1404" s="57" t="n">
        <v>0</v>
      </c>
      <c r="J1404" s="46"/>
    </row>
    <row r="1405" ht="22.5" customHeight="1">
      <c r="A1405" s="12" t="n">
        <f>WEEKNUM(B1405,2)</f>
        <v>41</v>
      </c>
      <c r="B1405" s="55" t="n">
        <v>46300</v>
      </c>
      <c r="C1405" s="38" t="n">
        <v>91399821</v>
      </c>
      <c r="D1405" s="63" t="s">
        <v>79</v>
      </c>
      <c r="E1405" s="38" t="s">
        <v>14</v>
      </c>
      <c r="F1405" s="38" t="s">
        <v>26</v>
      </c>
      <c r="G1405" s="56" t="n">
        <v>476</v>
      </c>
      <c r="H1405" s="57" t="n">
        <v>0.06</v>
      </c>
      <c r="I1405" s="57" t="n">
        <v>28.62</v>
      </c>
      <c r="J1405" s="13"/>
    </row>
    <row r="1406" ht="22.5" customHeight="1">
      <c r="A1406" s="12" t="n">
        <f>WEEKNUM(B1406,2)</f>
        <v>41</v>
      </c>
      <c r="B1406" s="55" t="n">
        <v>46300</v>
      </c>
      <c r="C1406" s="38" t="n">
        <v>8670368</v>
      </c>
      <c r="D1406" s="63" t="s">
        <v>16</v>
      </c>
      <c r="E1406" s="38" t="s">
        <v>11</v>
      </c>
      <c r="F1406" s="38" t="s">
        <v>29</v>
      </c>
      <c r="G1406" s="56" t="n">
        <v>8</v>
      </c>
      <c r="H1406" s="57" t="n">
        <v>0.19</v>
      </c>
      <c r="I1406" s="57" t="n">
        <v>1.53</v>
      </c>
      <c r="J1406" s="65" t="n">
        <v>0</v>
      </c>
    </row>
    <row r="1407" ht="22.5" customHeight="1">
      <c r="A1407" s="12" t="n">
        <f>WEEKNUM(B1407,2)</f>
        <v>41</v>
      </c>
      <c r="B1407" s="55" t="n">
        <v>46300</v>
      </c>
      <c r="C1407" s="38" t="n">
        <v>10514860</v>
      </c>
      <c r="D1407" s="64" t="s">
        <v>41</v>
      </c>
      <c r="E1407" s="38" t="s">
        <v>14</v>
      </c>
      <c r="F1407" s="38" t="s">
        <v>15</v>
      </c>
      <c r="G1407" s="56" t="n">
        <v>54</v>
      </c>
      <c r="H1407" s="57" t="n">
        <v>0.708</v>
      </c>
      <c r="I1407" s="57" t="n">
        <v>38.22</v>
      </c>
      <c r="J1407" s="13"/>
    </row>
    <row r="1408" ht="22.5" customHeight="1">
      <c r="A1408" s="12" t="n">
        <f>WEEKNUM(B1408,2)</f>
        <v>41</v>
      </c>
      <c r="B1408" s="55" t="n">
        <v>46300</v>
      </c>
      <c r="C1408" s="38" t="n">
        <v>91532857</v>
      </c>
      <c r="D1408" s="64" t="s">
        <v>44</v>
      </c>
      <c r="E1408" s="38" t="s">
        <v>14</v>
      </c>
      <c r="F1408" s="38" t="s">
        <v>12</v>
      </c>
      <c r="G1408" s="56" t="n">
        <v>24</v>
      </c>
      <c r="H1408" s="57" t="n">
        <v>0.249</v>
      </c>
      <c r="I1408" s="57" t="n">
        <v>5.9659</v>
      </c>
      <c r="J1408" s="13"/>
    </row>
    <row r="1409" ht="22.5" customHeight="1">
      <c r="A1409" s="12" t="n">
        <f>WEEKNUM(B1409,2)</f>
        <v>41</v>
      </c>
      <c r="B1409" s="55" t="n">
        <v>46300</v>
      </c>
      <c r="C1409" s="38" t="n">
        <v>91545519</v>
      </c>
      <c r="D1409" s="64" t="s">
        <v>45</v>
      </c>
      <c r="E1409" s="38" t="s">
        <v>43</v>
      </c>
      <c r="F1409" s="66" t="s">
        <v>15</v>
      </c>
      <c r="G1409" s="56" t="n">
        <v>75</v>
      </c>
      <c r="H1409" s="57" t="n">
        <v>0.153</v>
      </c>
      <c r="I1409" s="57" t="n">
        <v>11.44</v>
      </c>
      <c r="J1409" s="13"/>
    </row>
    <row r="1410" ht="22.5" customHeight="1">
      <c r="A1410" s="12" t="n">
        <f>WEEKNUM(B1410,2)</f>
        <v>41</v>
      </c>
      <c r="B1410" s="55" t="n">
        <v>46300</v>
      </c>
      <c r="C1410" s="38" t="n">
        <v>91551388</v>
      </c>
      <c r="D1410" s="64" t="s">
        <v>46</v>
      </c>
      <c r="E1410" s="38" t="s">
        <v>47</v>
      </c>
      <c r="F1410" s="38" t="s">
        <v>12</v>
      </c>
      <c r="G1410" s="56" t="n">
        <v>38</v>
      </c>
      <c r="H1410" s="57" t="n">
        <v>0.75</v>
      </c>
      <c r="I1410" s="57" t="n">
        <v>28.4899</v>
      </c>
      <c r="J1410" s="13"/>
    </row>
    <row r="1411" ht="22.5" customHeight="1">
      <c r="A1411" s="12" t="n">
        <f>WEEKNUM(B1411,2)</f>
        <v>41</v>
      </c>
      <c r="B1411" s="55" t="n">
        <v>46300</v>
      </c>
      <c r="C1411" s="38" t="n">
        <v>91565948</v>
      </c>
      <c r="D1411" s="64" t="s">
        <v>44</v>
      </c>
      <c r="E1411" s="38" t="s">
        <v>14</v>
      </c>
      <c r="F1411" s="38" t="s">
        <v>12</v>
      </c>
      <c r="G1411" s="56" t="n">
        <v>14</v>
      </c>
      <c r="H1411" s="57" t="n">
        <v>0.183</v>
      </c>
      <c r="I1411" s="57" t="n">
        <v>2.5595</v>
      </c>
      <c r="J1411" s="13"/>
    </row>
    <row r="1412" ht="22.5" customHeight="1">
      <c r="A1412" s="12" t="n">
        <f>WEEKNUM(B1412,2)</f>
        <v>41</v>
      </c>
      <c r="B1412" s="55" t="n">
        <v>46300</v>
      </c>
      <c r="C1412" s="38" t="n">
        <v>91550293</v>
      </c>
      <c r="D1412" s="64" t="s">
        <v>48</v>
      </c>
      <c r="E1412" s="38" t="s">
        <v>35</v>
      </c>
      <c r="F1412" s="38" t="s">
        <v>15</v>
      </c>
      <c r="G1412" s="56" t="n">
        <v>33</v>
      </c>
      <c r="H1412" s="57" t="n">
        <v>0.35</v>
      </c>
      <c r="I1412" s="57" t="n">
        <v>11.55</v>
      </c>
      <c r="J1412" s="13"/>
    </row>
    <row r="1413" ht="22.5" customHeight="1">
      <c r="A1413" s="12" t="n">
        <f>WEEKNUM(B1413,2)</f>
        <v>41</v>
      </c>
      <c r="B1413" s="55" t="n">
        <v>46300</v>
      </c>
      <c r="C1413" s="38" t="n">
        <v>9333145</v>
      </c>
      <c r="D1413" s="64" t="s">
        <v>90</v>
      </c>
      <c r="E1413" s="38" t="s">
        <v>14</v>
      </c>
      <c r="F1413" s="38" t="s">
        <v>26</v>
      </c>
      <c r="G1413" s="56" t="n">
        <v>17</v>
      </c>
      <c r="H1413" s="57" t="n">
        <v>0.76</v>
      </c>
      <c r="I1413" s="57" t="n">
        <v>12.85</v>
      </c>
      <c r="J1413" s="13"/>
    </row>
    <row r="1414" ht="22.5" customHeight="1">
      <c r="A1414" s="12" t="n">
        <f>WEEKNUM(B1414,2)</f>
        <v>41</v>
      </c>
      <c r="B1414" s="55" t="n">
        <v>46300</v>
      </c>
      <c r="C1414" s="38" t="n">
        <v>91557347</v>
      </c>
      <c r="D1414" s="64" t="s">
        <v>49</v>
      </c>
      <c r="E1414" s="38" t="s">
        <v>14</v>
      </c>
      <c r="F1414" s="38" t="s">
        <v>15</v>
      </c>
      <c r="G1414" s="56" t="n">
        <v>19</v>
      </c>
      <c r="H1414" s="57" t="n">
        <v>0.8</v>
      </c>
      <c r="I1414" s="57" t="n">
        <v>15.2</v>
      </c>
      <c r="J1414" s="13"/>
    </row>
    <row r="1415" ht="22.5" customHeight="1">
      <c r="A1415" s="12" t="n">
        <f>WEEKNUM(B1415,2)</f>
        <v>41</v>
      </c>
      <c r="B1415" s="55" t="n">
        <v>46300</v>
      </c>
      <c r="C1415" s="38" t="n">
        <v>91564896</v>
      </c>
      <c r="D1415" s="64" t="s">
        <v>50</v>
      </c>
      <c r="E1415" s="38" t="s">
        <v>14</v>
      </c>
      <c r="F1415" s="72" t="s">
        <v>15</v>
      </c>
      <c r="G1415" s="56" t="n">
        <v>65</v>
      </c>
      <c r="H1415" s="57" t="n">
        <v>0.35</v>
      </c>
      <c r="I1415" s="57" t="n">
        <v>22.75</v>
      </c>
      <c r="J1415" s="13"/>
    </row>
    <row r="1416" ht="22.5" customHeight="1">
      <c r="A1416" s="12" t="n">
        <f>WEEKNUM(B1416,2)</f>
        <v>41</v>
      </c>
      <c r="B1416" s="55" t="n">
        <v>46300</v>
      </c>
      <c r="C1416" s="38" t="n">
        <v>91566789</v>
      </c>
      <c r="D1416" s="64" t="s">
        <v>84</v>
      </c>
      <c r="E1416" s="38" t="s">
        <v>40</v>
      </c>
      <c r="F1416" s="38" t="s">
        <v>15</v>
      </c>
      <c r="G1416" s="56" t="n">
        <v>1</v>
      </c>
      <c r="H1416" s="57" t="n">
        <v>0.1</v>
      </c>
      <c r="I1416" s="57" t="n">
        <v>0.1</v>
      </c>
      <c r="J1416" s="13"/>
    </row>
    <row r="1417" ht="22.5" customHeight="1">
      <c r="A1417" s="12" t="n">
        <f>WEEKNUM(B1417,2)</f>
        <v>41</v>
      </c>
      <c r="B1417" s="55" t="n">
        <v>46300</v>
      </c>
      <c r="C1417" s="38" t="n">
        <v>12306671</v>
      </c>
      <c r="D1417" s="64" t="s">
        <v>51</v>
      </c>
      <c r="E1417" s="38" t="s">
        <v>52</v>
      </c>
      <c r="F1417" s="38" t="s">
        <v>21</v>
      </c>
      <c r="G1417" s="56" t="n">
        <v>5</v>
      </c>
      <c r="H1417" s="57" t="n">
        <v>0.22</v>
      </c>
      <c r="I1417" s="57" t="n">
        <v>1.1</v>
      </c>
      <c r="J1417" s="13"/>
    </row>
    <row r="1418" ht="22.5" customHeight="1">
      <c r="A1418" s="12" t="n">
        <f>WEEKNUM(B1418,2)</f>
        <v>41</v>
      </c>
      <c r="B1418" s="55" t="n">
        <v>46300</v>
      </c>
      <c r="C1418" s="38" t="n">
        <v>91567363</v>
      </c>
      <c r="D1418" s="64" t="s">
        <v>53</v>
      </c>
      <c r="E1418" s="38" t="s">
        <v>14</v>
      </c>
      <c r="F1418" s="38" t="s">
        <v>15</v>
      </c>
      <c r="G1418" s="56" t="n">
        <v>66</v>
      </c>
      <c r="H1418" s="57" t="n">
        <v>0.25</v>
      </c>
      <c r="I1418" s="57" t="n">
        <v>16.5</v>
      </c>
      <c r="J1418" s="13"/>
    </row>
    <row r="1419" ht="22.5" customHeight="1">
      <c r="A1419" s="12" t="n">
        <f>WEEKNUM(B1419,2)</f>
        <v>41</v>
      </c>
      <c r="B1419" s="55" t="n">
        <v>46300</v>
      </c>
      <c r="C1419" s="38" t="n">
        <v>91567806</v>
      </c>
      <c r="D1419" s="64" t="s">
        <v>53</v>
      </c>
      <c r="E1419" s="38" t="s">
        <v>54</v>
      </c>
      <c r="F1419" s="38" t="s">
        <v>15</v>
      </c>
      <c r="G1419" s="56" t="n">
        <v>73</v>
      </c>
      <c r="H1419" s="57" t="n">
        <v>0.15</v>
      </c>
      <c r="I1419" s="57" t="n">
        <v>10.95</v>
      </c>
      <c r="J1419" s="13"/>
    </row>
    <row r="1420" ht="22.5" customHeight="1">
      <c r="A1420" s="12" t="n">
        <f>WEEKNUM(B1420,2)</f>
        <v>41</v>
      </c>
      <c r="B1420" s="55" t="n">
        <v>46300</v>
      </c>
      <c r="C1420" s="38" t="n">
        <v>12373981</v>
      </c>
      <c r="D1420" s="64" t="s">
        <v>89</v>
      </c>
      <c r="E1420" s="38" t="s">
        <v>37</v>
      </c>
      <c r="F1420" s="38" t="s">
        <v>15</v>
      </c>
      <c r="G1420" s="56" t="n">
        <v>145</v>
      </c>
      <c r="H1420" s="57" t="n">
        <v>0.04</v>
      </c>
      <c r="I1420" s="57" t="n">
        <v>5.8</v>
      </c>
      <c r="J1420" s="13"/>
    </row>
    <row r="1421" ht="22.5" customHeight="1">
      <c r="A1421" s="12" t="n">
        <f>WEEKNUM(B1421,2)</f>
        <v>41</v>
      </c>
      <c r="B1421" s="55" t="n">
        <v>46300</v>
      </c>
      <c r="C1421" s="38" t="n">
        <v>5365721</v>
      </c>
      <c r="D1421" s="64" t="s">
        <v>55</v>
      </c>
      <c r="E1421" s="38" t="s">
        <v>54</v>
      </c>
      <c r="F1421" s="38" t="s">
        <v>15</v>
      </c>
      <c r="G1421" s="56" t="n">
        <v>86</v>
      </c>
      <c r="H1421" s="57" t="n">
        <v>0.5</v>
      </c>
      <c r="I1421" s="57" t="n">
        <v>43</v>
      </c>
      <c r="J1421" s="13"/>
    </row>
    <row r="1422" ht="22.5" customHeight="1">
      <c r="A1422" s="12" t="n">
        <f>WEEKNUM(B1422,2)</f>
        <v>41</v>
      </c>
      <c r="B1422" s="55" t="n">
        <v>46300</v>
      </c>
      <c r="C1422" s="38" t="n">
        <v>91568575</v>
      </c>
      <c r="D1422" s="64" t="s">
        <v>56</v>
      </c>
      <c r="E1422" s="38" t="s">
        <v>14</v>
      </c>
      <c r="F1422" s="38" t="s">
        <v>15</v>
      </c>
      <c r="G1422" s="56" t="n">
        <v>0</v>
      </c>
      <c r="H1422" s="57" t="n">
        <v>0</v>
      </c>
      <c r="I1422" s="57" t="n">
        <v>0</v>
      </c>
      <c r="J1422" s="13"/>
    </row>
    <row r="1423" ht="22.5" customHeight="1">
      <c r="A1423" s="12" t="n">
        <f>WEEKNUM(B1423,2)</f>
        <v>41</v>
      </c>
      <c r="B1423" s="55" t="n">
        <v>46300</v>
      </c>
      <c r="C1423" s="38" t="n">
        <v>9298539</v>
      </c>
      <c r="D1423" s="64" t="s">
        <v>90</v>
      </c>
      <c r="E1423" s="38" t="s">
        <v>14</v>
      </c>
      <c r="F1423" s="38" t="s">
        <v>15</v>
      </c>
      <c r="G1423" s="56" t="n">
        <v>150</v>
      </c>
      <c r="H1423" s="57" t="n">
        <v>0.3</v>
      </c>
      <c r="I1423" s="57" t="n">
        <v>45</v>
      </c>
      <c r="J1423" s="13"/>
    </row>
    <row r="1424" ht="22.5" customHeight="1">
      <c r="A1424" s="12" t="n">
        <f>WEEKNUM(B1424,2)</f>
        <v>41</v>
      </c>
      <c r="B1424" s="55" t="n">
        <v>46300</v>
      </c>
      <c r="C1424" s="38" t="n">
        <v>12811904</v>
      </c>
      <c r="D1424" s="64" t="s">
        <v>51</v>
      </c>
      <c r="E1424" s="38" t="s">
        <v>52</v>
      </c>
      <c r="F1424" s="38" t="s">
        <v>34</v>
      </c>
      <c r="G1424" s="56" t="n">
        <v>0</v>
      </c>
      <c r="H1424" s="57" t="n">
        <v>0</v>
      </c>
      <c r="I1424" s="57" t="n">
        <v>0.22</v>
      </c>
      <c r="J1424" s="13"/>
    </row>
    <row r="1425" ht="22.5" customHeight="1">
      <c r="A1425" s="12" t="n">
        <f>WEEKNUM(B1425,2)</f>
        <v>41</v>
      </c>
      <c r="B1425" s="55" t="n">
        <v>46300</v>
      </c>
      <c r="C1425" s="38" t="n">
        <v>91399437</v>
      </c>
      <c r="D1425" s="64" t="s">
        <v>91</v>
      </c>
      <c r="E1425" s="58" t="s">
        <v>67</v>
      </c>
      <c r="F1425" s="38" t="s">
        <v>15</v>
      </c>
      <c r="G1425" s="61" t="n">
        <v>50</v>
      </c>
      <c r="H1425" s="62" t="n">
        <v>0.15</v>
      </c>
      <c r="I1425" s="62" t="n">
        <v>7.5</v>
      </c>
      <c r="J1425" s="13"/>
    </row>
    <row r="1426" ht="22.5" customHeight="1">
      <c r="A1426" s="12" t="n">
        <f>WEEKNUM(B1426,2)</f>
        <v>41</v>
      </c>
      <c r="B1426" s="55" t="n">
        <v>46300</v>
      </c>
      <c r="C1426" s="38" t="n">
        <v>5556054</v>
      </c>
      <c r="D1426" s="64" t="s">
        <v>64</v>
      </c>
      <c r="E1426" s="38" t="s">
        <v>37</v>
      </c>
      <c r="F1426" s="72" t="s">
        <v>15</v>
      </c>
      <c r="G1426" s="59" t="n">
        <v>4</v>
      </c>
      <c r="H1426" s="57" t="n">
        <v>2.534</v>
      </c>
      <c r="I1426" s="57" t="n">
        <v>10.138</v>
      </c>
      <c r="J1426" s="46"/>
    </row>
    <row r="1427" ht="22.5" customHeight="1">
      <c r="A1427" s="12" t="n">
        <f>WEEKNUM(B1427,2)</f>
        <v>41</v>
      </c>
      <c r="B1427" s="55" t="n">
        <v>46300</v>
      </c>
      <c r="C1427" s="38" t="n">
        <v>8628042</v>
      </c>
      <c r="D1427" s="64" t="s">
        <v>27</v>
      </c>
      <c r="E1427" s="38" t="s">
        <v>14</v>
      </c>
      <c r="F1427" s="38" t="s">
        <v>26</v>
      </c>
      <c r="G1427" s="59" t="n">
        <v>386</v>
      </c>
      <c r="H1427" s="57" t="n">
        <v>0.36</v>
      </c>
      <c r="I1427" s="57" t="n">
        <v>138.36</v>
      </c>
      <c r="J1427" s="13"/>
    </row>
    <row r="1428" ht="22.5" customHeight="1">
      <c r="A1428" s="12" t="n">
        <f>WEEKNUM(B1428,2)</f>
        <v>41</v>
      </c>
      <c r="B1428" s="55" t="n">
        <v>46300</v>
      </c>
      <c r="C1428" s="38" t="n">
        <v>9297014</v>
      </c>
      <c r="D1428" s="64" t="s">
        <v>13</v>
      </c>
      <c r="E1428" s="38" t="s">
        <v>14</v>
      </c>
      <c r="F1428" s="38" t="s">
        <v>26</v>
      </c>
      <c r="G1428" s="59" t="n">
        <v>195</v>
      </c>
      <c r="H1428" s="57" t="n">
        <v>0.17</v>
      </c>
      <c r="I1428" s="57" t="n">
        <v>32.3</v>
      </c>
      <c r="J1428" s="13"/>
    </row>
    <row r="1429" ht="22.5" customHeight="1">
      <c r="A1429" s="12" t="n">
        <f>WEEKNUM(B1429,2)</f>
        <v>41</v>
      </c>
      <c r="B1429" s="55" t="n">
        <v>46300</v>
      </c>
      <c r="C1429" s="38" t="n">
        <v>7815836</v>
      </c>
      <c r="D1429" s="64" t="s">
        <v>65</v>
      </c>
      <c r="E1429" s="38" t="s">
        <v>37</v>
      </c>
      <c r="F1429" s="38" t="s">
        <v>15</v>
      </c>
      <c r="G1429" s="59" t="n">
        <v>2558</v>
      </c>
      <c r="H1429" s="57" t="n">
        <v>0.109</v>
      </c>
      <c r="I1429" s="57" t="n">
        <v>279.7</v>
      </c>
      <c r="J1429" s="13"/>
    </row>
    <row r="1430" ht="22.5" customHeight="1">
      <c r="A1430" s="12" t="n">
        <f>WEEKNUM(B1430,2)</f>
        <v>41</v>
      </c>
      <c r="B1430" s="55" t="n">
        <v>46300</v>
      </c>
      <c r="C1430" s="38" t="n">
        <v>91467820</v>
      </c>
      <c r="D1430" s="64" t="s">
        <v>66</v>
      </c>
      <c r="E1430" s="38" t="s">
        <v>37</v>
      </c>
      <c r="F1430" s="38" t="s">
        <v>15</v>
      </c>
      <c r="G1430" s="59" t="n">
        <v>196</v>
      </c>
      <c r="H1430" s="57" t="n">
        <v>0.1</v>
      </c>
      <c r="I1430" s="57" t="n">
        <v>19.6</v>
      </c>
      <c r="J1430" s="13"/>
    </row>
    <row r="1431" ht="22.5" customHeight="1">
      <c r="A1431" s="12" t="n">
        <f>WEEKNUM(B1431,2)</f>
        <v>41</v>
      </c>
      <c r="B1431" s="55" t="n">
        <v>46300</v>
      </c>
      <c r="C1431" s="38" t="n">
        <v>91496145</v>
      </c>
      <c r="D1431" s="64" t="s">
        <v>66</v>
      </c>
      <c r="E1431" s="38" t="s">
        <v>67</v>
      </c>
      <c r="F1431" s="38" t="s">
        <v>15</v>
      </c>
      <c r="G1431" s="59" t="n">
        <v>30</v>
      </c>
      <c r="H1431" s="57" t="n">
        <v>0.15</v>
      </c>
      <c r="I1431" s="57" t="n">
        <v>4.5</v>
      </c>
      <c r="J1431" s="13"/>
    </row>
    <row r="1432" ht="22.5" customHeight="1">
      <c r="A1432" s="12" t="n">
        <f>WEEKNUM(B1432,2)</f>
        <v>41</v>
      </c>
      <c r="B1432" s="55" t="n">
        <v>46300</v>
      </c>
      <c r="C1432" s="38" t="n">
        <v>91496146</v>
      </c>
      <c r="D1432" s="64" t="s">
        <v>66</v>
      </c>
      <c r="E1432" s="38" t="s">
        <v>43</v>
      </c>
      <c r="F1432" s="38" t="s">
        <v>15</v>
      </c>
      <c r="G1432" s="59" t="n">
        <v>50</v>
      </c>
      <c r="H1432" s="57" t="n">
        <v>0.14</v>
      </c>
      <c r="I1432" s="57" t="n">
        <v>7</v>
      </c>
      <c r="J1432" s="13"/>
    </row>
    <row r="1433" ht="22.5" customHeight="1">
      <c r="A1433" s="12" t="n">
        <f>WEEKNUM(B1433,2)</f>
        <v>41</v>
      </c>
      <c r="B1433" s="55" t="n">
        <v>46300</v>
      </c>
      <c r="C1433" s="38" t="n">
        <v>91496147</v>
      </c>
      <c r="D1433" s="64" t="s">
        <v>66</v>
      </c>
      <c r="E1433" s="38" t="s">
        <v>11</v>
      </c>
      <c r="F1433" s="38" t="s">
        <v>15</v>
      </c>
      <c r="G1433" s="59" t="n">
        <v>118</v>
      </c>
      <c r="H1433" s="57" t="n">
        <v>0.13</v>
      </c>
      <c r="I1433" s="57" t="n">
        <v>15.34</v>
      </c>
      <c r="J1433" s="13"/>
    </row>
    <row r="1434" ht="22.5" customHeight="1">
      <c r="A1434" s="12" t="n">
        <f>WEEKNUM(B1434,2)</f>
        <v>41</v>
      </c>
      <c r="B1434" s="55" t="n">
        <v>46300</v>
      </c>
      <c r="C1434" s="38" t="n">
        <v>91496148</v>
      </c>
      <c r="D1434" s="64" t="s">
        <v>66</v>
      </c>
      <c r="E1434" s="38" t="s">
        <v>14</v>
      </c>
      <c r="F1434" s="38" t="s">
        <v>15</v>
      </c>
      <c r="G1434" s="59" t="n">
        <v>160</v>
      </c>
      <c r="H1434" s="57" t="n">
        <v>0.15</v>
      </c>
      <c r="I1434" s="57" t="n">
        <v>24</v>
      </c>
      <c r="J1434" s="13"/>
    </row>
    <row r="1435" ht="22.5" customHeight="1">
      <c r="A1435" s="12" t="n">
        <f>WEEKNUM(B1435,2)</f>
        <v>41</v>
      </c>
      <c r="B1435" s="55" t="n">
        <v>46300</v>
      </c>
      <c r="C1435" s="38" t="n">
        <v>11079953</v>
      </c>
      <c r="D1435" s="64" t="s">
        <v>64</v>
      </c>
      <c r="E1435" s="38" t="s">
        <v>37</v>
      </c>
      <c r="F1435" s="38" t="s">
        <v>15</v>
      </c>
      <c r="G1435" s="59" t="n">
        <v>0</v>
      </c>
      <c r="H1435" s="57" t="n">
        <v>0</v>
      </c>
      <c r="I1435" s="57" t="n">
        <v>0</v>
      </c>
      <c r="J1435" s="13"/>
    </row>
    <row r="1436" ht="22.5" customHeight="1">
      <c r="A1436" s="12" t="n">
        <f>WEEKNUM(B1436,2)</f>
        <v>41</v>
      </c>
      <c r="B1436" s="55" t="n">
        <v>46300</v>
      </c>
      <c r="C1436" s="38" t="n">
        <v>11690181</v>
      </c>
      <c r="D1436" s="64" t="s">
        <v>68</v>
      </c>
      <c r="E1436" s="38" t="s">
        <v>14</v>
      </c>
      <c r="F1436" s="38" t="s">
        <v>15</v>
      </c>
      <c r="G1436" s="56" t="n">
        <v>1000</v>
      </c>
      <c r="H1436" s="57" t="n">
        <v>0.42</v>
      </c>
      <c r="I1436" s="57" t="n">
        <v>420</v>
      </c>
      <c r="J1436" s="13"/>
    </row>
    <row r="1437" ht="22.5" customHeight="1">
      <c r="A1437" s="12" t="n">
        <f>WEEKNUM(B1437,2)</f>
        <v>41</v>
      </c>
      <c r="B1437" s="55" t="n">
        <v>46300</v>
      </c>
      <c r="C1437" s="38" t="n">
        <v>11836152</v>
      </c>
      <c r="D1437" s="64" t="s">
        <v>65</v>
      </c>
      <c r="E1437" s="58" t="s">
        <v>37</v>
      </c>
      <c r="F1437" s="38" t="s">
        <v>15</v>
      </c>
      <c r="G1437" s="59" t="n">
        <v>7</v>
      </c>
      <c r="H1437" s="57" t="n">
        <v>0.09</v>
      </c>
      <c r="I1437" s="57" t="n">
        <v>0.63</v>
      </c>
      <c r="J1437" s="13"/>
    </row>
    <row r="1438" ht="22.5" customHeight="1">
      <c r="A1438" s="12" t="n">
        <f>WEEKNUM(B1438,2)</f>
        <v>41</v>
      </c>
      <c r="B1438" s="55" t="n">
        <v>46300</v>
      </c>
      <c r="C1438" s="38" t="n">
        <v>12038500</v>
      </c>
      <c r="D1438" s="64" t="s">
        <v>68</v>
      </c>
      <c r="E1438" s="38" t="s">
        <v>14</v>
      </c>
      <c r="F1438" s="38" t="s">
        <v>15</v>
      </c>
      <c r="G1438" s="59" t="n">
        <v>38</v>
      </c>
      <c r="H1438" s="57" t="n">
        <v>0.4</v>
      </c>
      <c r="I1438" s="57" t="n">
        <v>15.2</v>
      </c>
      <c r="J1438" s="13"/>
    </row>
    <row r="1439" ht="22.5" customHeight="1">
      <c r="A1439" s="12" t="n">
        <f>WEEKNUM(B1439,2)</f>
        <v>41</v>
      </c>
      <c r="B1439" s="55" t="n">
        <v>46300</v>
      </c>
      <c r="C1439" s="38" t="n">
        <v>91565943</v>
      </c>
      <c r="D1439" s="64" t="s">
        <v>66</v>
      </c>
      <c r="E1439" s="38" t="s">
        <v>43</v>
      </c>
      <c r="F1439" s="38" t="s">
        <v>15</v>
      </c>
      <c r="G1439" s="59" t="n">
        <v>0</v>
      </c>
      <c r="H1439" s="57" t="n">
        <v>0</v>
      </c>
      <c r="I1439" s="57" t="n">
        <v>0</v>
      </c>
      <c r="J1439" s="13"/>
    </row>
    <row r="1440" ht="22.5" customHeight="1">
      <c r="A1440" s="12" t="n">
        <f>WEEKNUM(B1440,2)</f>
        <v>41</v>
      </c>
      <c r="B1440" s="55" t="n">
        <v>46300</v>
      </c>
      <c r="C1440" s="38" t="n">
        <v>91565945</v>
      </c>
      <c r="D1440" s="64" t="s">
        <v>66</v>
      </c>
      <c r="E1440" s="58" t="s">
        <v>37</v>
      </c>
      <c r="F1440" s="38" t="s">
        <v>15</v>
      </c>
      <c r="G1440" s="59" t="n">
        <v>78</v>
      </c>
      <c r="H1440" s="57" t="n">
        <v>0.12</v>
      </c>
      <c r="I1440" s="57" t="n">
        <v>9.36</v>
      </c>
      <c r="J1440" s="13"/>
    </row>
    <row r="1441" ht="22.5" customHeight="1">
      <c r="A1441" s="12" t="n">
        <f>WEEKNUM(B1441,2)</f>
        <v>41</v>
      </c>
      <c r="B1441" s="55" t="n">
        <v>46300</v>
      </c>
      <c r="C1441" s="38" t="n">
        <v>91551845</v>
      </c>
      <c r="D1441" s="64" t="s">
        <v>66</v>
      </c>
      <c r="E1441" s="38" t="s">
        <v>11</v>
      </c>
      <c r="F1441" s="38" t="s">
        <v>15</v>
      </c>
      <c r="G1441" s="59" t="n">
        <v>35</v>
      </c>
      <c r="H1441" s="57" t="n">
        <v>0.14</v>
      </c>
      <c r="I1441" s="57" t="n">
        <v>4.9</v>
      </c>
      <c r="J1441" s="13"/>
    </row>
    <row r="1442" ht="22.5" customHeight="1">
      <c r="A1442" s="12" t="n">
        <f>WEEKNUM(B1442,2)</f>
        <v>41</v>
      </c>
      <c r="B1442" s="55" t="n">
        <v>46300</v>
      </c>
      <c r="C1442" s="38" t="n">
        <v>91565949</v>
      </c>
      <c r="D1442" s="64" t="s">
        <v>66</v>
      </c>
      <c r="E1442" s="38" t="s">
        <v>67</v>
      </c>
      <c r="F1442" s="38" t="s">
        <v>15</v>
      </c>
      <c r="G1442" s="59" t="n">
        <v>50</v>
      </c>
      <c r="H1442" s="57" t="n">
        <v>0.15</v>
      </c>
      <c r="I1442" s="57" t="n">
        <v>7.5</v>
      </c>
      <c r="J1442" s="13"/>
    </row>
    <row r="1443" ht="22.5" customHeight="1">
      <c r="A1443" s="12" t="n">
        <f>WEEKNUM(B1443,2)</f>
        <v>41</v>
      </c>
      <c r="B1443" s="55" t="n">
        <v>46300</v>
      </c>
      <c r="C1443" s="38" t="n">
        <v>91573130</v>
      </c>
      <c r="D1443" s="64" t="s">
        <v>46</v>
      </c>
      <c r="E1443" s="38" t="s">
        <v>17</v>
      </c>
      <c r="F1443" s="58" t="s">
        <v>15</v>
      </c>
      <c r="G1443" s="59" t="n">
        <v>2</v>
      </c>
      <c r="H1443" s="57" t="n">
        <v>0.2</v>
      </c>
      <c r="I1443" s="57" t="n">
        <v>0.4</v>
      </c>
      <c r="J1443" s="69"/>
    </row>
    <row r="1444" ht="22.5" customHeight="1">
      <c r="A1444" s="12" t="n">
        <f>WEEKNUM(B1444,2)</f>
        <v>41</v>
      </c>
      <c r="B1444" s="55" t="n">
        <v>46300</v>
      </c>
      <c r="C1444" s="38" t="n">
        <v>91573131</v>
      </c>
      <c r="D1444" s="64" t="s">
        <v>46</v>
      </c>
      <c r="E1444" s="38" t="s">
        <v>32</v>
      </c>
      <c r="F1444" s="58" t="s">
        <v>15</v>
      </c>
      <c r="G1444" s="59" t="n">
        <v>1</v>
      </c>
      <c r="H1444" s="57" t="n">
        <v>0.2</v>
      </c>
      <c r="I1444" s="57" t="n">
        <v>0.2</v>
      </c>
      <c r="J1444" s="69"/>
    </row>
    <row r="1445" ht="22.5" customHeight="1">
      <c r="A1445" s="12" t="n">
        <f>WEEKNUM(B1445,2)</f>
        <v>41</v>
      </c>
      <c r="B1445" s="55" t="n">
        <v>46300</v>
      </c>
      <c r="C1445" s="38" t="n">
        <v>6395488</v>
      </c>
      <c r="D1445" s="64" t="s">
        <v>39</v>
      </c>
      <c r="E1445" s="38" t="s">
        <v>14</v>
      </c>
      <c r="F1445" s="12" t="s">
        <v>15</v>
      </c>
      <c r="G1445" s="45" t="n">
        <v>200</v>
      </c>
      <c r="H1445" s="62" t="n">
        <v>0.3</v>
      </c>
      <c r="I1445" s="62" t="n">
        <v>60</v>
      </c>
      <c r="J1445" s="13"/>
    </row>
    <row r="1446" ht="22.5" customHeight="1">
      <c r="A1446" s="12" t="n">
        <f>WEEKNUM(B1446,2)</f>
        <v>41</v>
      </c>
      <c r="B1446" s="55" t="n">
        <v>46300</v>
      </c>
      <c r="C1446" s="38" t="n">
        <v>8291713</v>
      </c>
      <c r="D1446" s="63" t="s">
        <v>79</v>
      </c>
      <c r="E1446" s="54" t="s">
        <v>14</v>
      </c>
      <c r="F1446" s="45" t="s">
        <v>15</v>
      </c>
      <c r="G1446" s="61" t="n">
        <v>1500</v>
      </c>
      <c r="H1446" s="62" t="n">
        <v>0.14</v>
      </c>
      <c r="I1446" s="62" t="n">
        <v>209.98</v>
      </c>
      <c r="J1446" s="13"/>
    </row>
    <row r="1447" ht="22.5" customHeight="1">
      <c r="A1447" s="12" t="n">
        <f>WEEKNUM(B1447,2)</f>
        <v>41</v>
      </c>
      <c r="B1447" s="55" t="n">
        <v>46300</v>
      </c>
      <c r="C1447" s="38" t="n">
        <v>8566541</v>
      </c>
      <c r="D1447" s="63" t="s">
        <v>85</v>
      </c>
      <c r="E1447" s="58" t="s">
        <v>14</v>
      </c>
      <c r="F1447" s="57" t="s">
        <v>26</v>
      </c>
      <c r="G1447" s="56" t="n">
        <v>319</v>
      </c>
      <c r="H1447" s="57" t="n">
        <v>0.21</v>
      </c>
      <c r="I1447" s="57" t="n">
        <v>66.23</v>
      </c>
      <c r="J1447" s="13"/>
    </row>
    <row r="1448" ht="22.5" customHeight="1">
      <c r="A1448" s="12" t="n">
        <f>WEEKNUM(B1448,2)</f>
        <v>41</v>
      </c>
      <c r="B1448" s="55" t="n">
        <v>46300</v>
      </c>
      <c r="C1448" s="38" t="n">
        <v>8566084</v>
      </c>
      <c r="D1448" s="63" t="s">
        <v>73</v>
      </c>
      <c r="E1448" s="58" t="s">
        <v>40</v>
      </c>
      <c r="F1448" s="12" t="s">
        <v>15</v>
      </c>
      <c r="G1448" s="60" t="n">
        <v>100</v>
      </c>
      <c r="H1448" s="57" t="n">
        <v>0.12</v>
      </c>
      <c r="I1448" s="57" t="n">
        <v>12</v>
      </c>
      <c r="J1448" s="13"/>
    </row>
    <row r="1449" ht="22.5" customHeight="1">
      <c r="A1449" s="12" t="n">
        <f>WEEKNUM(B1449,2)</f>
        <v>41</v>
      </c>
      <c r="B1449" s="55" t="n">
        <v>46300</v>
      </c>
      <c r="C1449" s="38" t="n">
        <v>2937658</v>
      </c>
      <c r="D1449" s="63" t="s">
        <v>80</v>
      </c>
      <c r="E1449" s="58" t="s">
        <v>14</v>
      </c>
      <c r="F1449" s="12" t="s">
        <v>15</v>
      </c>
      <c r="G1449" s="60" t="n">
        <v>100</v>
      </c>
      <c r="H1449" s="57" t="n">
        <v>0.123</v>
      </c>
      <c r="I1449" s="57" t="n">
        <v>12.331</v>
      </c>
      <c r="J1449" s="13"/>
    </row>
    <row r="1450" ht="22.5" customHeight="1">
      <c r="A1450" s="12" t="n">
        <f>WEEKNUM(B1450,2)</f>
        <v>41</v>
      </c>
      <c r="B1450" s="55" t="n">
        <v>46300</v>
      </c>
      <c r="C1450" s="38" t="n">
        <v>6706444</v>
      </c>
      <c r="D1450" s="63" t="s">
        <v>74</v>
      </c>
      <c r="E1450" s="38" t="s">
        <v>75</v>
      </c>
      <c r="F1450" s="57" t="s">
        <v>12</v>
      </c>
      <c r="G1450" s="60" t="n">
        <v>10</v>
      </c>
      <c r="H1450" s="57" t="n">
        <v>0.744</v>
      </c>
      <c r="I1450" s="57" t="n">
        <v>7.436</v>
      </c>
      <c r="J1450" s="13"/>
    </row>
    <row r="1451" ht="22.5" customHeight="1">
      <c r="A1451" s="12" t="n">
        <f>WEEKNUM(B1451,2)</f>
        <v>41</v>
      </c>
      <c r="B1451" s="55" t="n">
        <v>46300</v>
      </c>
      <c r="C1451" s="38" t="n">
        <v>5963354</v>
      </c>
      <c r="D1451" s="64" t="s">
        <v>74</v>
      </c>
      <c r="E1451" s="38" t="s">
        <v>75</v>
      </c>
      <c r="F1451" s="12" t="s">
        <v>15</v>
      </c>
      <c r="G1451" s="60" t="n">
        <v>371</v>
      </c>
      <c r="H1451" s="57" t="n">
        <v>0.568</v>
      </c>
      <c r="I1451" s="57" t="n">
        <v>210.652</v>
      </c>
      <c r="J1451" s="65"/>
    </row>
    <row r="1452" ht="22.5" customHeight="1">
      <c r="A1452" s="12" t="n">
        <f>WEEKNUM(B1452,2)</f>
        <v>41</v>
      </c>
      <c r="B1452" s="55" t="n">
        <v>46300</v>
      </c>
      <c r="C1452" s="38" t="n">
        <v>9686529</v>
      </c>
      <c r="D1452" s="63" t="s">
        <v>74</v>
      </c>
      <c r="E1452" s="58" t="s">
        <v>76</v>
      </c>
      <c r="F1452" s="12" t="s">
        <v>15</v>
      </c>
      <c r="G1452" s="60" t="n">
        <v>66</v>
      </c>
      <c r="H1452" s="57" t="n">
        <v>0.5</v>
      </c>
      <c r="I1452" s="57" t="n">
        <v>33</v>
      </c>
      <c r="J1452" s="13"/>
    </row>
    <row r="1453" ht="22.5" customHeight="1">
      <c r="A1453" s="12" t="n">
        <f>WEEKNUM(B1453,2)</f>
        <v>41</v>
      </c>
      <c r="B1453" s="55" t="n">
        <v>46300</v>
      </c>
      <c r="C1453" s="38" t="n">
        <v>5963400</v>
      </c>
      <c r="D1453" s="63" t="s">
        <v>74</v>
      </c>
      <c r="E1453" s="58" t="s">
        <v>77</v>
      </c>
      <c r="F1453" s="12" t="s">
        <v>15</v>
      </c>
      <c r="G1453" s="60" t="n">
        <v>38</v>
      </c>
      <c r="H1453" s="57" t="n">
        <v>0.2</v>
      </c>
      <c r="I1453" s="57" t="n">
        <v>7.6</v>
      </c>
      <c r="J1453" s="13"/>
    </row>
    <row r="1454" ht="22.5" customHeight="1">
      <c r="A1454" s="30" t="n">
        <f>WEEKNUM(B1454,2)</f>
        <v>41</v>
      </c>
      <c r="B1454" s="55" t="n">
        <v>46300</v>
      </c>
      <c r="C1454" s="66" t="n">
        <v>10080665</v>
      </c>
      <c r="D1454" s="68" t="s">
        <v>74</v>
      </c>
      <c r="E1454" s="58" t="s">
        <v>78</v>
      </c>
      <c r="F1454" s="12" t="s">
        <v>15</v>
      </c>
      <c r="G1454" s="60" t="n">
        <v>10</v>
      </c>
      <c r="H1454" s="57" t="n">
        <v>0.38</v>
      </c>
      <c r="I1454" s="57" t="n">
        <v>3.8</v>
      </c>
      <c r="J1454" s="13"/>
    </row>
    <row r="1455" ht="22.5" customHeight="1">
      <c r="A1455" s="12" t="n">
        <f>WEEKNUM(B1455,2)</f>
        <v>41</v>
      </c>
      <c r="B1455" s="55" t="n">
        <v>46300</v>
      </c>
      <c r="C1455" s="12" t="n">
        <v>91520433</v>
      </c>
      <c r="D1455" s="63" t="s">
        <v>66</v>
      </c>
      <c r="E1455" s="58" t="s">
        <v>14</v>
      </c>
      <c r="F1455" s="12" t="s">
        <v>15</v>
      </c>
      <c r="G1455" s="60" t="n">
        <v>1</v>
      </c>
      <c r="H1455" s="57" t="n">
        <v>0.16</v>
      </c>
      <c r="I1455" s="57" t="n">
        <v>0.16</v>
      </c>
      <c r="J1455" s="13"/>
    </row>
    <row r="1456" ht="22.5" customHeight="1">
      <c r="A1456" s="12" t="n">
        <f>WEEKNUM(B1456,2)</f>
        <v>41</v>
      </c>
      <c r="B1456" s="55" t="n">
        <v>46300</v>
      </c>
      <c r="C1456" s="38" t="n">
        <v>11078827</v>
      </c>
      <c r="D1456" s="63" t="s">
        <v>74</v>
      </c>
      <c r="E1456" s="58" t="s">
        <v>77</v>
      </c>
      <c r="F1456" s="12" t="s">
        <v>15</v>
      </c>
      <c r="G1456" s="60" t="n">
        <v>2</v>
      </c>
      <c r="H1456" s="57" t="n">
        <v>0.3</v>
      </c>
      <c r="I1456" s="57" t="n">
        <v>0.6</v>
      </c>
      <c r="J1456" s="13"/>
    </row>
    <row r="1457" ht="22.5" customHeight="1">
      <c r="A1457" s="12" t="n">
        <f>WEEKNUM(B1457,2)</f>
        <v>41</v>
      </c>
      <c r="B1457" s="55" t="n">
        <v>46300</v>
      </c>
      <c r="C1457" s="38" t="n">
        <v>11078981</v>
      </c>
      <c r="D1457" s="63" t="s">
        <v>74</v>
      </c>
      <c r="E1457" s="38" t="s">
        <v>75</v>
      </c>
      <c r="F1457" s="12" t="s">
        <v>15</v>
      </c>
      <c r="G1457" s="60" t="n">
        <v>0</v>
      </c>
      <c r="H1457" s="57" t="n">
        <v>0</v>
      </c>
      <c r="I1457" s="57" t="n">
        <v>0</v>
      </c>
      <c r="J1457" s="13"/>
    </row>
    <row r="1458" ht="22.5" customHeight="1">
      <c r="A1458" s="12" t="n">
        <f>WEEKNUM(B1458,2)</f>
        <v>41</v>
      </c>
      <c r="B1458" s="55" t="n">
        <v>46300</v>
      </c>
      <c r="C1458" s="38" t="n">
        <v>11080833</v>
      </c>
      <c r="D1458" s="63" t="s">
        <v>74</v>
      </c>
      <c r="E1458" s="58" t="s">
        <v>76</v>
      </c>
      <c r="F1458" s="12" t="s">
        <v>15</v>
      </c>
      <c r="G1458" s="60" t="n">
        <v>0</v>
      </c>
      <c r="H1458" s="57" t="n">
        <v>0</v>
      </c>
      <c r="I1458" s="57" t="n">
        <v>0</v>
      </c>
      <c r="J1458" s="13"/>
    </row>
    <row r="1459" ht="22.5" customHeight="1">
      <c r="A1459" s="12" t="n">
        <f>WEEKNUM(B1459,2)</f>
        <v>41</v>
      </c>
      <c r="B1459" s="55" t="n">
        <v>46300</v>
      </c>
      <c r="C1459" s="38" t="n">
        <v>11081056</v>
      </c>
      <c r="D1459" s="63" t="s">
        <v>74</v>
      </c>
      <c r="E1459" s="58" t="s">
        <v>78</v>
      </c>
      <c r="F1459" s="12" t="s">
        <v>15</v>
      </c>
      <c r="G1459" s="60" t="n">
        <v>0</v>
      </c>
      <c r="H1459" s="57" t="n">
        <v>0</v>
      </c>
      <c r="I1459" s="57" t="n">
        <v>0</v>
      </c>
      <c r="J1459" s="13"/>
    </row>
    <row r="1460" ht="22.5" customHeight="1">
      <c r="A1460" s="12" t="n">
        <f>WEEKNUM(B1460,2)</f>
        <v>41</v>
      </c>
      <c r="B1460" s="55" t="n">
        <v>46300</v>
      </c>
      <c r="C1460" s="38" t="n">
        <v>11078963</v>
      </c>
      <c r="D1460" s="63" t="s">
        <v>80</v>
      </c>
      <c r="E1460" s="58" t="s">
        <v>14</v>
      </c>
      <c r="F1460" s="12" t="s">
        <v>15</v>
      </c>
      <c r="G1460" s="60" t="n">
        <v>81</v>
      </c>
      <c r="H1460" s="57" t="n">
        <v>0.4</v>
      </c>
      <c r="I1460" s="57" t="n">
        <v>32.4</v>
      </c>
      <c r="J1460" s="13"/>
    </row>
    <row r="1461" ht="22.5" customHeight="1">
      <c r="A1461" s="12" t="n">
        <f>WEEKNUM(B1461,2)</f>
        <v>41</v>
      </c>
      <c r="B1461" s="55" t="n">
        <v>46300</v>
      </c>
      <c r="C1461" s="38" t="n">
        <v>91538300</v>
      </c>
      <c r="D1461" s="63" t="s">
        <v>66</v>
      </c>
      <c r="E1461" s="58" t="s">
        <v>37</v>
      </c>
      <c r="F1461" s="12" t="s">
        <v>15</v>
      </c>
      <c r="G1461" s="60" t="n">
        <v>6</v>
      </c>
      <c r="H1461" s="57" t="n">
        <v>0.14</v>
      </c>
      <c r="I1461" s="57" t="n">
        <v>0.84</v>
      </c>
      <c r="J1461" s="13"/>
    </row>
    <row r="1462" ht="22.5" customHeight="1">
      <c r="A1462" s="12" t="n">
        <f>WEEKNUM(B1462,2)</f>
        <v>41</v>
      </c>
      <c r="B1462" s="55" t="n">
        <v>46300</v>
      </c>
      <c r="C1462" s="38" t="n">
        <v>91538301</v>
      </c>
      <c r="D1462" s="63" t="s">
        <v>66</v>
      </c>
      <c r="E1462" s="58" t="s">
        <v>14</v>
      </c>
      <c r="F1462" s="12" t="s">
        <v>15</v>
      </c>
      <c r="G1462" s="60" t="n">
        <v>0</v>
      </c>
      <c r="H1462" s="57" t="n">
        <v>0</v>
      </c>
      <c r="I1462" s="57" t="n">
        <v>0</v>
      </c>
      <c r="J1462" s="13"/>
    </row>
    <row r="1463" ht="22.5" customHeight="1">
      <c r="A1463" s="12" t="n">
        <f>WEEKNUM(B1463,2)</f>
        <v>41</v>
      </c>
      <c r="B1463" s="55" t="n">
        <v>46300</v>
      </c>
      <c r="C1463" s="66" t="n">
        <v>91538306</v>
      </c>
      <c r="D1463" s="68" t="s">
        <v>66</v>
      </c>
      <c r="E1463" s="58" t="s">
        <v>67</v>
      </c>
      <c r="F1463" s="12" t="s">
        <v>15</v>
      </c>
      <c r="G1463" s="60" t="n">
        <v>2</v>
      </c>
      <c r="H1463" s="57" t="n">
        <v>0.18</v>
      </c>
      <c r="I1463" s="57" t="n">
        <v>0.36</v>
      </c>
      <c r="J1463" s="13"/>
    </row>
    <row r="1464" ht="22.5" customHeight="1">
      <c r="A1464" s="12" t="n">
        <f>WEEKNUM(B1464,2)</f>
        <v>41</v>
      </c>
      <c r="B1464" s="55" t="n">
        <v>46300</v>
      </c>
      <c r="C1464" s="12" t="n">
        <v>91538307</v>
      </c>
      <c r="D1464" s="63" t="s">
        <v>66</v>
      </c>
      <c r="E1464" s="38" t="s">
        <v>17</v>
      </c>
      <c r="F1464" s="12" t="s">
        <v>15</v>
      </c>
      <c r="G1464" s="60" t="n">
        <v>0</v>
      </c>
      <c r="H1464" s="57" t="n">
        <v>0</v>
      </c>
      <c r="I1464" s="57" t="n">
        <v>0</v>
      </c>
      <c r="J1464" s="13"/>
    </row>
    <row r="1465" ht="22.5" customHeight="1">
      <c r="A1465" s="12" t="n">
        <f>WEEKNUM(B1465,2)</f>
        <v>41</v>
      </c>
      <c r="B1465" s="55" t="n">
        <v>46300</v>
      </c>
      <c r="C1465" s="12" t="n">
        <v>91538308</v>
      </c>
      <c r="D1465" s="63" t="s">
        <v>66</v>
      </c>
      <c r="E1465" s="38" t="s">
        <v>11</v>
      </c>
      <c r="F1465" s="12" t="s">
        <v>15</v>
      </c>
      <c r="G1465" s="60" t="n">
        <v>0</v>
      </c>
      <c r="H1465" s="57" t="n">
        <v>0</v>
      </c>
      <c r="I1465" s="57" t="n">
        <v>0</v>
      </c>
      <c r="J1465" s="13"/>
    </row>
    <row r="1466" ht="22.5" customHeight="1">
      <c r="A1466" s="12" t="n">
        <f>WEEKNUM(B1466,2)</f>
        <v>41</v>
      </c>
      <c r="B1466" s="55" t="n">
        <v>46300</v>
      </c>
      <c r="C1466" s="38" t="n">
        <v>91538309</v>
      </c>
      <c r="D1466" s="63" t="s">
        <v>66</v>
      </c>
      <c r="E1466" s="58" t="s">
        <v>43</v>
      </c>
      <c r="F1466" s="12" t="s">
        <v>15</v>
      </c>
      <c r="G1466" s="60" t="n">
        <v>0</v>
      </c>
      <c r="H1466" s="57" t="n">
        <v>0</v>
      </c>
      <c r="I1466" s="57" t="n">
        <v>0</v>
      </c>
      <c r="J1466" s="13"/>
    </row>
    <row r="1467" ht="22.5" customHeight="1">
      <c r="A1467" s="12" t="n">
        <f>WEEKNUM(B1467,2)</f>
        <v>41</v>
      </c>
      <c r="B1467" s="55" t="n">
        <v>46300</v>
      </c>
      <c r="C1467" s="38" t="n">
        <v>11511535</v>
      </c>
      <c r="D1467" s="63" t="s">
        <v>80</v>
      </c>
      <c r="E1467" s="58" t="s">
        <v>14</v>
      </c>
      <c r="F1467" s="57" t="s">
        <v>26</v>
      </c>
      <c r="G1467" s="60" t="n">
        <v>635</v>
      </c>
      <c r="H1467" s="57" t="n">
        <v>0.375322834645669</v>
      </c>
      <c r="I1467" s="57" t="n">
        <v>238.33</v>
      </c>
      <c r="J1467" s="13"/>
    </row>
    <row r="1468" ht="22.5" customHeight="1">
      <c r="A1468" s="12" t="n">
        <f>WEEKNUM(B1468,2)</f>
        <v>41</v>
      </c>
      <c r="B1468" s="55" t="n">
        <v>46300</v>
      </c>
      <c r="C1468" s="38" t="n">
        <v>11792342</v>
      </c>
      <c r="D1468" s="63" t="s">
        <v>81</v>
      </c>
      <c r="E1468" s="58" t="s">
        <v>40</v>
      </c>
      <c r="F1468" s="12" t="s">
        <v>15</v>
      </c>
      <c r="G1468" s="60" t="n">
        <v>0</v>
      </c>
      <c r="H1468" s="57" t="n">
        <v>0</v>
      </c>
      <c r="I1468" s="57" t="n">
        <v>0</v>
      </c>
      <c r="J1468" s="13"/>
    </row>
    <row r="1469" ht="22.5" customHeight="1">
      <c r="A1469" s="12" t="n">
        <f>WEEKNUM(B1469,2)</f>
        <v>41</v>
      </c>
      <c r="B1469" s="55" t="n">
        <v>46300</v>
      </c>
      <c r="C1469" s="38" t="n">
        <v>5365722</v>
      </c>
      <c r="D1469" s="63" t="s">
        <v>55</v>
      </c>
      <c r="E1469" s="58" t="s">
        <v>54</v>
      </c>
      <c r="F1469" s="57" t="s">
        <v>12</v>
      </c>
      <c r="G1469" s="60" t="n">
        <v>21</v>
      </c>
      <c r="H1469" s="57" t="n">
        <v>0.335</v>
      </c>
      <c r="I1469" s="57" t="n">
        <v>7.0298</v>
      </c>
      <c r="J1469" s="13"/>
    </row>
    <row r="1470" ht="22.5" customHeight="1">
      <c r="A1470" s="12" t="n">
        <f>WEEKNUM(B1470,2)</f>
        <v>41</v>
      </c>
      <c r="B1470" s="55" t="n">
        <v>46300</v>
      </c>
      <c r="C1470" s="38" t="n">
        <v>11924654</v>
      </c>
      <c r="D1470" s="63" t="s">
        <v>55</v>
      </c>
      <c r="E1470" s="58" t="s">
        <v>54</v>
      </c>
      <c r="F1470" s="57" t="s">
        <v>12</v>
      </c>
      <c r="G1470" s="60" t="n">
        <v>1</v>
      </c>
      <c r="H1470" s="57" t="n">
        <v>0.114</v>
      </c>
      <c r="I1470" s="57" t="n">
        <v>0.1141</v>
      </c>
      <c r="J1470" s="13"/>
    </row>
    <row r="1471" ht="22.5" customHeight="1">
      <c r="A1471" s="12" t="n">
        <f>WEEKNUM(B1471,2)</f>
        <v>41</v>
      </c>
      <c r="B1471" s="55" t="n">
        <v>46300</v>
      </c>
      <c r="C1471" s="38" t="n">
        <v>12011132</v>
      </c>
      <c r="D1471" s="63" t="s">
        <v>92</v>
      </c>
      <c r="E1471" s="58" t="s">
        <v>14</v>
      </c>
      <c r="F1471" s="12" t="s">
        <v>15</v>
      </c>
      <c r="G1471" s="60" t="n">
        <v>150</v>
      </c>
      <c r="H1471" s="57" t="n">
        <v>0.2</v>
      </c>
      <c r="I1471" s="57" t="n">
        <v>30</v>
      </c>
      <c r="J1471" s="13"/>
    </row>
    <row r="1472" ht="22.5" customHeight="1">
      <c r="A1472" s="12" t="n">
        <f>WEEKNUM(B1472,2)</f>
        <v>41</v>
      </c>
      <c r="B1472" s="55" t="n">
        <v>46300</v>
      </c>
      <c r="C1472" s="38" t="n">
        <v>12072287</v>
      </c>
      <c r="D1472" s="63" t="s">
        <v>80</v>
      </c>
      <c r="E1472" s="58" t="s">
        <v>14</v>
      </c>
      <c r="F1472" s="12" t="s">
        <v>15</v>
      </c>
      <c r="G1472" s="60" t="n">
        <v>400</v>
      </c>
      <c r="H1472" s="57" t="n">
        <v>0.396</v>
      </c>
      <c r="I1472" s="57" t="n">
        <v>158.409</v>
      </c>
      <c r="J1472" s="13"/>
    </row>
    <row r="1473" ht="22.5" customHeight="1">
      <c r="A1473" s="12" t="n">
        <f>WEEKNUM(B1473,2)</f>
        <v>41</v>
      </c>
      <c r="B1473" s="55" t="n">
        <v>46300</v>
      </c>
      <c r="C1473" s="38" t="n">
        <v>6529449</v>
      </c>
      <c r="D1473" s="63" t="s">
        <v>80</v>
      </c>
      <c r="E1473" s="58" t="s">
        <v>14</v>
      </c>
      <c r="F1473" s="57" t="s">
        <v>12</v>
      </c>
      <c r="G1473" s="60" t="n">
        <v>186</v>
      </c>
      <c r="H1473" s="57" t="n">
        <v>0.283</v>
      </c>
      <c r="I1473" s="57" t="n">
        <v>52.5848</v>
      </c>
      <c r="J1473" s="13"/>
    </row>
    <row r="1474" ht="22.5" customHeight="1">
      <c r="A1474" s="12" t="n">
        <f>WEEKNUM(B1474,2)</f>
        <v>41</v>
      </c>
      <c r="B1474" s="55" t="n">
        <v>46300</v>
      </c>
      <c r="C1474" s="38" t="n">
        <v>5623760</v>
      </c>
      <c r="D1474" s="63" t="s">
        <v>86</v>
      </c>
      <c r="E1474" s="58" t="s">
        <v>14</v>
      </c>
      <c r="F1474" s="12" t="s">
        <v>15</v>
      </c>
      <c r="G1474" s="60" t="n">
        <v>50</v>
      </c>
      <c r="H1474" s="57" t="n">
        <v>0.15</v>
      </c>
      <c r="I1474" s="57" t="n">
        <v>7.5</v>
      </c>
      <c r="J1474" s="13"/>
    </row>
    <row r="1475" ht="22.5" customHeight="1">
      <c r="A1475" s="12" t="n">
        <f>WEEKNUM(B1475,2)</f>
        <v>41</v>
      </c>
      <c r="B1475" s="55" t="n">
        <v>46300</v>
      </c>
      <c r="C1475" s="38" t="n">
        <v>12542512</v>
      </c>
      <c r="D1475" s="63" t="s">
        <v>92</v>
      </c>
      <c r="E1475" s="58" t="s">
        <v>14</v>
      </c>
      <c r="F1475" s="12" t="s">
        <v>15</v>
      </c>
      <c r="G1475" s="60" t="n">
        <v>26</v>
      </c>
      <c r="H1475" s="57" t="n">
        <v>0.15</v>
      </c>
      <c r="I1475" s="57" t="n">
        <v>3.9</v>
      </c>
      <c r="J1475" s="13"/>
    </row>
    <row r="1476" ht="22.5" customHeight="1">
      <c r="A1476" s="12" t="n">
        <f>WEEKNUM(B1476,2)</f>
        <v>41</v>
      </c>
      <c r="B1476" s="55" t="n">
        <v>46300</v>
      </c>
      <c r="C1476" s="38" t="n">
        <v>91573327</v>
      </c>
      <c r="D1476" s="63" t="s">
        <v>87</v>
      </c>
      <c r="E1476" s="58" t="s">
        <v>14</v>
      </c>
      <c r="F1476" s="12" t="s">
        <v>15</v>
      </c>
      <c r="G1476" s="60" t="n">
        <v>0</v>
      </c>
      <c r="H1476" s="57" t="n">
        <v>0</v>
      </c>
      <c r="I1476" s="57" t="n">
        <v>0</v>
      </c>
      <c r="J1476" s="13"/>
    </row>
    <row r="1477" ht="22.5" customHeight="1">
      <c r="A1477" s="12"/>
      <c r="B1477" s="55"/>
      <c r="C1477" s="38"/>
      <c r="D1477" s="63"/>
      <c r="E1477" s="58"/>
      <c r="F1477" s="58"/>
      <c r="G1477" s="12"/>
      <c r="H1477" s="57"/>
      <c r="I1477" s="57"/>
      <c r="J1477" s="13"/>
    </row>
    <row r="1478" ht="22.5" customHeight="1">
      <c r="A1478" s="12" t="n">
        <f>WEEKNUM(B1478,2)</f>
        <v>40</v>
      </c>
      <c r="B1478" s="55" t="n">
        <v>46299</v>
      </c>
      <c r="C1478" s="38" t="n">
        <v>10813123</v>
      </c>
      <c r="D1478" s="63" t="s">
        <v>10</v>
      </c>
      <c r="E1478" s="58" t="s">
        <v>11</v>
      </c>
      <c r="F1478" s="58" t="s">
        <v>12</v>
      </c>
      <c r="G1478" s="12" t="n">
        <v>21</v>
      </c>
      <c r="H1478" s="57" t="n">
        <v>0.3878</v>
      </c>
      <c r="I1478" s="57" t="n">
        <v>8.1431</v>
      </c>
      <c r="J1478" s="13"/>
    </row>
    <row r="1479" ht="22.5" customHeight="1">
      <c r="A1479" s="12" t="n">
        <f>WEEKNUM(B1479,2)</f>
        <v>40</v>
      </c>
      <c r="B1479" s="55" t="n">
        <v>46299</v>
      </c>
      <c r="C1479" s="38" t="n">
        <v>1745925</v>
      </c>
      <c r="D1479" s="63" t="s">
        <v>13</v>
      </c>
      <c r="E1479" s="58" t="s">
        <v>14</v>
      </c>
      <c r="F1479" s="58" t="s">
        <v>15</v>
      </c>
      <c r="G1479" s="56" t="n">
        <v>358</v>
      </c>
      <c r="H1479" s="57" t="n">
        <v>0.15</v>
      </c>
      <c r="I1479" s="57" t="n">
        <v>53.7</v>
      </c>
      <c r="J1479" s="13"/>
    </row>
    <row r="1480" ht="22.5" customHeight="1">
      <c r="A1480" s="12" t="n">
        <f>WEEKNUM(B1480,2)</f>
        <v>40</v>
      </c>
      <c r="B1480" s="55" t="n">
        <v>46299</v>
      </c>
      <c r="C1480" s="38" t="n">
        <v>6951600</v>
      </c>
      <c r="D1480" s="63" t="s">
        <v>16</v>
      </c>
      <c r="E1480" s="58" t="s">
        <v>17</v>
      </c>
      <c r="F1480" s="58" t="s">
        <v>15</v>
      </c>
      <c r="G1480" s="56" t="n">
        <v>94</v>
      </c>
      <c r="H1480" s="57" t="n">
        <v>0.174</v>
      </c>
      <c r="I1480" s="57" t="n">
        <v>16.388</v>
      </c>
      <c r="J1480" s="13"/>
    </row>
    <row r="1481" ht="22.5" customHeight="1">
      <c r="A1481" s="12" t="n">
        <f>WEEKNUM(B1481,2)</f>
        <v>40</v>
      </c>
      <c r="B1481" s="55" t="n">
        <v>46299</v>
      </c>
      <c r="C1481" s="38" t="n">
        <v>6951594</v>
      </c>
      <c r="D1481" s="63" t="s">
        <v>16</v>
      </c>
      <c r="E1481" s="58" t="s">
        <v>18</v>
      </c>
      <c r="F1481" s="58" t="s">
        <v>15</v>
      </c>
      <c r="G1481" s="56" t="n">
        <v>305</v>
      </c>
      <c r="H1481" s="57" t="n">
        <v>0.706</v>
      </c>
      <c r="I1481" s="57" t="n">
        <v>215.18</v>
      </c>
      <c r="J1481" s="13"/>
    </row>
    <row r="1482" ht="22.5" customHeight="1">
      <c r="A1482" s="12" t="n">
        <f>WEEKNUM(B1482,2)</f>
        <v>40</v>
      </c>
      <c r="B1482" s="55" t="n">
        <v>46299</v>
      </c>
      <c r="C1482" s="38" t="n">
        <v>2732727</v>
      </c>
      <c r="D1482" s="63" t="s">
        <v>10</v>
      </c>
      <c r="E1482" s="58" t="s">
        <v>19</v>
      </c>
      <c r="F1482" s="58" t="s">
        <v>15</v>
      </c>
      <c r="G1482" s="56" t="n">
        <v>484</v>
      </c>
      <c r="H1482" s="57" t="n">
        <v>0.25</v>
      </c>
      <c r="I1482" s="57" t="n">
        <v>120.775</v>
      </c>
      <c r="J1482" s="13"/>
    </row>
    <row r="1483" ht="22.5" customHeight="1">
      <c r="A1483" s="12" t="n">
        <f>WEEKNUM(B1483,2)</f>
        <v>40</v>
      </c>
      <c r="B1483" s="55" t="n">
        <v>46299</v>
      </c>
      <c r="C1483" s="38" t="n">
        <v>5619156</v>
      </c>
      <c r="D1483" s="63" t="s">
        <v>10</v>
      </c>
      <c r="E1483" s="58" t="s">
        <v>19</v>
      </c>
      <c r="F1483" s="58" t="s">
        <v>12</v>
      </c>
      <c r="G1483" s="56" t="n">
        <v>26</v>
      </c>
      <c r="H1483" s="57" t="n">
        <v>0.6652</v>
      </c>
      <c r="I1483" s="57" t="n">
        <v>1.295</v>
      </c>
      <c r="J1483" s="13"/>
    </row>
    <row r="1484" ht="22.5" customHeight="1">
      <c r="A1484" s="12" t="n">
        <f>WEEKNUM(B1484,2)</f>
        <v>40</v>
      </c>
      <c r="B1484" s="55" t="n">
        <v>46299</v>
      </c>
      <c r="C1484" s="38" t="n">
        <v>6425889</v>
      </c>
      <c r="D1484" s="63" t="s">
        <v>10</v>
      </c>
      <c r="E1484" s="58" t="s">
        <v>20</v>
      </c>
      <c r="F1484" s="58" t="s">
        <v>15</v>
      </c>
      <c r="G1484" s="56" t="n">
        <v>210</v>
      </c>
      <c r="H1484" s="57" t="n">
        <v>0.251</v>
      </c>
      <c r="I1484" s="57" t="n">
        <v>52.625</v>
      </c>
      <c r="J1484" s="13"/>
    </row>
    <row r="1485" ht="22.5" customHeight="1">
      <c r="A1485" s="12" t="n">
        <f>WEEKNUM(B1485,2)</f>
        <v>40</v>
      </c>
      <c r="B1485" s="55" t="n">
        <v>46299</v>
      </c>
      <c r="C1485" s="38" t="n">
        <v>6439005</v>
      </c>
      <c r="D1485" s="63" t="s">
        <v>10</v>
      </c>
      <c r="E1485" s="58" t="s">
        <v>20</v>
      </c>
      <c r="F1485" s="58" t="s">
        <v>21</v>
      </c>
      <c r="G1485" s="56" t="n">
        <v>70</v>
      </c>
      <c r="H1485" s="57" t="n">
        <v>0.3</v>
      </c>
      <c r="I1485" s="57" t="n">
        <v>21</v>
      </c>
      <c r="J1485" s="13"/>
    </row>
    <row r="1486" ht="22.5" customHeight="1">
      <c r="A1486" s="12" t="n">
        <f>WEEKNUM(B1486,2)</f>
        <v>40</v>
      </c>
      <c r="B1486" s="55" t="n">
        <v>46299</v>
      </c>
      <c r="C1486" s="38" t="n">
        <v>7203110</v>
      </c>
      <c r="D1486" s="63" t="s">
        <v>22</v>
      </c>
      <c r="E1486" s="58" t="s">
        <v>23</v>
      </c>
      <c r="F1486" s="58" t="s">
        <v>15</v>
      </c>
      <c r="G1486" s="56" t="n">
        <v>0</v>
      </c>
      <c r="H1486" s="57" t="n">
        <v>0</v>
      </c>
      <c r="I1486" s="57" t="n">
        <v>0</v>
      </c>
      <c r="J1486" s="13"/>
    </row>
    <row r="1487" ht="22.5" customHeight="1">
      <c r="A1487" s="12" t="n">
        <f>WEEKNUM(B1487,2)</f>
        <v>40</v>
      </c>
      <c r="B1487" s="55" t="n">
        <v>46299</v>
      </c>
      <c r="C1487" s="38" t="n">
        <v>7202934</v>
      </c>
      <c r="D1487" s="63" t="s">
        <v>22</v>
      </c>
      <c r="E1487" s="58" t="s">
        <v>24</v>
      </c>
      <c r="F1487" s="58" t="s">
        <v>15</v>
      </c>
      <c r="G1487" s="56" t="n">
        <v>76</v>
      </c>
      <c r="H1487" s="57" t="n">
        <v>0.35</v>
      </c>
      <c r="I1487" s="57" t="n">
        <v>26.6</v>
      </c>
      <c r="J1487" s="13"/>
    </row>
    <row r="1488" ht="22.5" customHeight="1">
      <c r="A1488" s="12" t="n">
        <f>WEEKNUM(B1488,2)</f>
        <v>40</v>
      </c>
      <c r="B1488" s="55" t="n">
        <v>46299</v>
      </c>
      <c r="C1488" s="38" t="n">
        <v>5847496</v>
      </c>
      <c r="D1488" s="63" t="s">
        <v>10</v>
      </c>
      <c r="E1488" s="58" t="s">
        <v>25</v>
      </c>
      <c r="F1488" s="58" t="s">
        <v>12</v>
      </c>
      <c r="G1488" s="56" t="n">
        <v>4</v>
      </c>
      <c r="H1488" s="57" t="n">
        <v>0.661</v>
      </c>
      <c r="I1488" s="57" t="n">
        <v>2.6455</v>
      </c>
      <c r="J1488" s="13"/>
    </row>
    <row r="1489" ht="22.5" customHeight="1">
      <c r="A1489" s="12" t="n">
        <f>WEEKNUM(B1489,2)</f>
        <v>40</v>
      </c>
      <c r="B1489" s="55" t="n">
        <v>46299</v>
      </c>
      <c r="C1489" s="38" t="n">
        <v>7572369</v>
      </c>
      <c r="D1489" s="63" t="s">
        <v>10</v>
      </c>
      <c r="E1489" s="58" t="s">
        <v>25</v>
      </c>
      <c r="F1489" s="58" t="s">
        <v>15</v>
      </c>
      <c r="G1489" s="56" t="n">
        <v>176</v>
      </c>
      <c r="H1489" s="57" t="n">
        <v>0.306</v>
      </c>
      <c r="I1489" s="57" t="n">
        <v>53.94</v>
      </c>
      <c r="J1489" s="13"/>
    </row>
    <row r="1490" ht="22.5" customHeight="1">
      <c r="A1490" s="12" t="n">
        <f>WEEKNUM(B1490,2)</f>
        <v>40</v>
      </c>
      <c r="B1490" s="55" t="n">
        <v>46299</v>
      </c>
      <c r="C1490" s="38" t="n">
        <v>8460883</v>
      </c>
      <c r="D1490" s="63" t="s">
        <v>16</v>
      </c>
      <c r="E1490" s="58" t="s">
        <v>11</v>
      </c>
      <c r="F1490" s="58" t="s">
        <v>15</v>
      </c>
      <c r="G1490" s="56" t="n">
        <v>900</v>
      </c>
      <c r="H1490" s="57" t="n">
        <v>0.141</v>
      </c>
      <c r="I1490" s="57" t="n">
        <v>126.826</v>
      </c>
      <c r="J1490" s="13"/>
    </row>
    <row r="1491" ht="22.5" customHeight="1">
      <c r="A1491" s="12" t="n">
        <f>WEEKNUM(B1491,2)</f>
        <v>40</v>
      </c>
      <c r="B1491" s="55" t="n">
        <v>46299</v>
      </c>
      <c r="C1491" s="38" t="n">
        <v>8531973</v>
      </c>
      <c r="D1491" s="63" t="s">
        <v>16</v>
      </c>
      <c r="E1491" s="58" t="s">
        <v>18</v>
      </c>
      <c r="F1491" s="38" t="s">
        <v>26</v>
      </c>
      <c r="G1491" s="56" t="n">
        <v>34</v>
      </c>
      <c r="H1491" s="57" t="n">
        <v>0.43</v>
      </c>
      <c r="I1491" s="57" t="n">
        <v>14.75</v>
      </c>
      <c r="J1491" s="13"/>
    </row>
    <row r="1492" ht="22.5" customHeight="1">
      <c r="A1492" s="12" t="n">
        <f>WEEKNUM(B1492,2)</f>
        <v>40</v>
      </c>
      <c r="B1492" s="55" t="n">
        <v>46299</v>
      </c>
      <c r="C1492" s="38" t="n">
        <v>8156506</v>
      </c>
      <c r="D1492" s="63" t="s">
        <v>82</v>
      </c>
      <c r="E1492" s="58" t="s">
        <v>14</v>
      </c>
      <c r="F1492" s="58" t="s">
        <v>15</v>
      </c>
      <c r="G1492" s="56" t="n">
        <v>1000</v>
      </c>
      <c r="H1492" s="57" t="n">
        <v>0.136</v>
      </c>
      <c r="I1492" s="57" t="n">
        <v>136.053</v>
      </c>
      <c r="J1492" s="13"/>
    </row>
    <row r="1493" ht="22.5" customHeight="1">
      <c r="A1493" s="12" t="n">
        <f>WEEKNUM(B1493,2)</f>
        <v>40</v>
      </c>
      <c r="B1493" s="55" t="n">
        <v>46299</v>
      </c>
      <c r="C1493" s="38" t="n">
        <v>8819666</v>
      </c>
      <c r="D1493" s="63" t="s">
        <v>82</v>
      </c>
      <c r="E1493" s="58" t="s">
        <v>14</v>
      </c>
      <c r="F1493" s="58" t="s">
        <v>12</v>
      </c>
      <c r="G1493" s="56" t="n">
        <v>187</v>
      </c>
      <c r="H1493" s="57" t="n">
        <v>0.106</v>
      </c>
      <c r="I1493" s="57" t="n">
        <v>19.9096</v>
      </c>
      <c r="J1493" s="13"/>
    </row>
    <row r="1494" ht="22.5" customHeight="1">
      <c r="A1494" s="12" t="n">
        <f>WEEKNUM(B1494,2)</f>
        <v>40</v>
      </c>
      <c r="B1494" s="55" t="n">
        <v>46299</v>
      </c>
      <c r="C1494" s="38" t="n">
        <v>7872826</v>
      </c>
      <c r="D1494" s="63" t="s">
        <v>27</v>
      </c>
      <c r="E1494" s="58" t="s">
        <v>14</v>
      </c>
      <c r="F1494" s="58" t="s">
        <v>15</v>
      </c>
      <c r="G1494" s="56" t="n">
        <v>100</v>
      </c>
      <c r="H1494" s="57" t="n">
        <v>0.481</v>
      </c>
      <c r="I1494" s="57" t="n">
        <v>48.072</v>
      </c>
      <c r="J1494" s="13"/>
    </row>
    <row r="1495" ht="22.5" customHeight="1">
      <c r="A1495" s="12" t="n">
        <f>WEEKNUM(B1495,2)</f>
        <v>40</v>
      </c>
      <c r="B1495" s="55" t="n">
        <v>46299</v>
      </c>
      <c r="C1495" s="38" t="n">
        <v>9311355</v>
      </c>
      <c r="D1495" s="63" t="s">
        <v>28</v>
      </c>
      <c r="E1495" s="58" t="s">
        <v>14</v>
      </c>
      <c r="F1495" s="58" t="s">
        <v>15</v>
      </c>
      <c r="G1495" s="56" t="n">
        <v>85</v>
      </c>
      <c r="H1495" s="57" t="n">
        <v>0.25</v>
      </c>
      <c r="I1495" s="57" t="n">
        <v>21.25</v>
      </c>
      <c r="J1495" s="13"/>
    </row>
    <row r="1496" ht="22.5" customHeight="1">
      <c r="A1496" s="12" t="n">
        <f>WEEKNUM(B1496,2)</f>
        <v>40</v>
      </c>
      <c r="B1496" s="55" t="n">
        <v>46299</v>
      </c>
      <c r="C1496" s="38" t="n">
        <v>12114239</v>
      </c>
      <c r="D1496" s="63" t="s">
        <v>82</v>
      </c>
      <c r="E1496" s="58" t="s">
        <v>14</v>
      </c>
      <c r="F1496" s="38" t="s">
        <v>26</v>
      </c>
      <c r="G1496" s="56" t="n">
        <v>76</v>
      </c>
      <c r="H1496" s="57" t="n">
        <v>0.15</v>
      </c>
      <c r="I1496" s="57" t="n">
        <v>11.33</v>
      </c>
      <c r="J1496" s="65"/>
    </row>
    <row r="1497" ht="22.5" customHeight="1">
      <c r="A1497" s="12" t="n">
        <f>WEEKNUM(B1497,2)</f>
        <v>40</v>
      </c>
      <c r="B1497" s="55" t="n">
        <v>46299</v>
      </c>
      <c r="C1497" s="38" t="n">
        <v>10501490</v>
      </c>
      <c r="D1497" s="63" t="s">
        <v>13</v>
      </c>
      <c r="E1497" s="58" t="s">
        <v>14</v>
      </c>
      <c r="F1497" s="58" t="s">
        <v>15</v>
      </c>
      <c r="G1497" s="70" t="n">
        <v>6</v>
      </c>
      <c r="H1497" s="71" t="n">
        <v>0.13</v>
      </c>
      <c r="I1497" s="71" t="n">
        <v>0.78</v>
      </c>
      <c r="J1497" s="13"/>
    </row>
    <row r="1498" ht="22.5" customHeight="1">
      <c r="A1498" s="12" t="n">
        <f>WEEKNUM(B1498,2)</f>
        <v>40</v>
      </c>
      <c r="B1498" s="55" t="n">
        <v>46299</v>
      </c>
      <c r="C1498" s="38" t="n">
        <v>10912510</v>
      </c>
      <c r="D1498" s="63" t="s">
        <v>10</v>
      </c>
      <c r="E1498" s="67" t="s">
        <v>11</v>
      </c>
      <c r="F1498" s="58" t="s">
        <v>29</v>
      </c>
      <c r="G1498" s="56" t="n">
        <v>99</v>
      </c>
      <c r="H1498" s="57" t="n">
        <v>0.34</v>
      </c>
      <c r="I1498" s="57" t="n">
        <v>33.79</v>
      </c>
      <c r="J1498" s="65" t="n">
        <v>33.79</v>
      </c>
    </row>
    <row r="1499" ht="22.5" customHeight="1">
      <c r="A1499" s="12" t="n">
        <f>WEEKNUM(B1499,2)</f>
        <v>40</v>
      </c>
      <c r="B1499" s="55" t="n">
        <v>46299</v>
      </c>
      <c r="C1499" s="38" t="n">
        <v>11080098</v>
      </c>
      <c r="D1499" s="63" t="s">
        <v>22</v>
      </c>
      <c r="E1499" s="58" t="s">
        <v>24</v>
      </c>
      <c r="F1499" s="58" t="s">
        <v>15</v>
      </c>
      <c r="G1499" s="56" t="n">
        <v>1</v>
      </c>
      <c r="H1499" s="57" t="n">
        <v>0.6</v>
      </c>
      <c r="I1499" s="57" t="n">
        <v>0.6</v>
      </c>
      <c r="J1499" s="13"/>
    </row>
    <row r="1500" ht="22.5" customHeight="1">
      <c r="A1500" s="12" t="n">
        <f>WEEKNUM(B1500,2)</f>
        <v>40</v>
      </c>
      <c r="B1500" s="55" t="n">
        <v>46299</v>
      </c>
      <c r="C1500" s="38" t="n">
        <v>11715627</v>
      </c>
      <c r="D1500" s="63" t="s">
        <v>28</v>
      </c>
      <c r="E1500" s="58" t="s">
        <v>14</v>
      </c>
      <c r="F1500" s="58" t="s">
        <v>15</v>
      </c>
      <c r="G1500" s="56" t="n">
        <v>0</v>
      </c>
      <c r="H1500" s="57" t="n">
        <v>0</v>
      </c>
      <c r="I1500" s="57" t="n">
        <v>0</v>
      </c>
      <c r="J1500" s="13"/>
    </row>
    <row r="1501" ht="22.5" customHeight="1">
      <c r="A1501" s="12" t="n">
        <f>WEEKNUM(B1501,2)</f>
        <v>40</v>
      </c>
      <c r="B1501" s="55" t="n">
        <v>46299</v>
      </c>
      <c r="C1501" s="38" t="n">
        <v>11715655</v>
      </c>
      <c r="D1501" s="63" t="s">
        <v>16</v>
      </c>
      <c r="E1501" s="58" t="s">
        <v>11</v>
      </c>
      <c r="F1501" s="58" t="s">
        <v>15</v>
      </c>
      <c r="G1501" s="56" t="n">
        <v>0</v>
      </c>
      <c r="H1501" s="57" t="n">
        <v>0</v>
      </c>
      <c r="I1501" s="57" t="n">
        <v>0</v>
      </c>
      <c r="J1501" s="13"/>
    </row>
    <row r="1502" ht="22.5" customHeight="1">
      <c r="A1502" s="12" t="n">
        <f>WEEKNUM(B1502,2)</f>
        <v>40</v>
      </c>
      <c r="B1502" s="55" t="n">
        <v>46299</v>
      </c>
      <c r="C1502" s="38" t="n">
        <v>11715811</v>
      </c>
      <c r="D1502" s="63" t="s">
        <v>16</v>
      </c>
      <c r="E1502" s="38" t="s">
        <v>17</v>
      </c>
      <c r="F1502" s="38" t="s">
        <v>15</v>
      </c>
      <c r="G1502" s="56" t="n">
        <v>0</v>
      </c>
      <c r="H1502" s="57" t="n">
        <v>0</v>
      </c>
      <c r="I1502" s="57" t="n">
        <v>0</v>
      </c>
      <c r="J1502" s="13"/>
    </row>
    <row r="1503" ht="22.5" customHeight="1">
      <c r="A1503" s="12" t="n">
        <f>WEEKNUM(B1503,2)</f>
        <v>40</v>
      </c>
      <c r="B1503" s="55" t="n">
        <v>46299</v>
      </c>
      <c r="C1503" s="38" t="n">
        <v>11729927</v>
      </c>
      <c r="D1503" s="63" t="s">
        <v>10</v>
      </c>
      <c r="E1503" s="38" t="s">
        <v>20</v>
      </c>
      <c r="F1503" s="38" t="s">
        <v>15</v>
      </c>
      <c r="G1503" s="56" t="n">
        <v>0</v>
      </c>
      <c r="H1503" s="57" t="n">
        <v>0</v>
      </c>
      <c r="I1503" s="57" t="n">
        <v>0</v>
      </c>
      <c r="J1503" s="13"/>
    </row>
    <row r="1504" ht="22.5" customHeight="1">
      <c r="A1504" s="12" t="n">
        <f>WEEKNUM(B1504,2)</f>
        <v>40</v>
      </c>
      <c r="B1504" s="55" t="n">
        <v>46299</v>
      </c>
      <c r="C1504" s="38" t="n">
        <v>11729820</v>
      </c>
      <c r="D1504" s="63" t="s">
        <v>10</v>
      </c>
      <c r="E1504" s="38" t="s">
        <v>25</v>
      </c>
      <c r="F1504" s="38" t="s">
        <v>15</v>
      </c>
      <c r="G1504" s="56" t="n">
        <v>1</v>
      </c>
      <c r="H1504" s="57" t="n">
        <v>0.3</v>
      </c>
      <c r="I1504" s="57" t="n">
        <v>0.3</v>
      </c>
      <c r="J1504" s="13"/>
    </row>
    <row r="1505" ht="22.5" customHeight="1">
      <c r="A1505" s="12" t="n">
        <f>WEEKNUM(B1505,2)</f>
        <v>40</v>
      </c>
      <c r="B1505" s="55" t="n">
        <v>46299</v>
      </c>
      <c r="C1505" s="38" t="n">
        <v>11729830</v>
      </c>
      <c r="D1505" s="63" t="s">
        <v>10</v>
      </c>
      <c r="E1505" s="38" t="s">
        <v>11</v>
      </c>
      <c r="F1505" s="38" t="s">
        <v>12</v>
      </c>
      <c r="G1505" s="56" t="n">
        <v>0</v>
      </c>
      <c r="H1505" s="57" t="n">
        <v>0</v>
      </c>
      <c r="I1505" s="57" t="n">
        <v>0.0009</v>
      </c>
      <c r="J1505" s="13"/>
    </row>
    <row r="1506" ht="22.5" customHeight="1">
      <c r="A1506" s="12" t="n">
        <f>WEEKNUM(B1506,2)</f>
        <v>40</v>
      </c>
      <c r="B1506" s="55" t="n">
        <v>46299</v>
      </c>
      <c r="C1506" s="38" t="n">
        <v>11892329</v>
      </c>
      <c r="D1506" s="63" t="s">
        <v>10</v>
      </c>
      <c r="E1506" s="38" t="s">
        <v>11</v>
      </c>
      <c r="F1506" s="38" t="s">
        <v>15</v>
      </c>
      <c r="G1506" s="56" t="n">
        <v>3001</v>
      </c>
      <c r="H1506" s="57" t="n">
        <v>0.25</v>
      </c>
      <c r="I1506" s="57" t="n">
        <v>750.21</v>
      </c>
      <c r="J1506" s="13"/>
    </row>
    <row r="1507" ht="22.5" customHeight="1">
      <c r="A1507" s="12" t="n">
        <f>WEEKNUM(B1507,2)</f>
        <v>40</v>
      </c>
      <c r="B1507" s="55" t="n">
        <v>46299</v>
      </c>
      <c r="C1507" s="38" t="n">
        <v>91560708</v>
      </c>
      <c r="D1507" s="63" t="s">
        <v>30</v>
      </c>
      <c r="E1507" s="58" t="s">
        <v>31</v>
      </c>
      <c r="F1507" s="58" t="s">
        <v>15</v>
      </c>
      <c r="G1507" s="56" t="n">
        <v>197</v>
      </c>
      <c r="H1507" s="57" t="n">
        <v>0.101</v>
      </c>
      <c r="I1507" s="57" t="n">
        <v>19.935</v>
      </c>
      <c r="J1507" s="13"/>
    </row>
    <row r="1508" ht="22.5" customHeight="1">
      <c r="A1508" s="12" t="n">
        <f>WEEKNUM(B1508,2)</f>
        <v>40</v>
      </c>
      <c r="B1508" s="55" t="n">
        <v>46299</v>
      </c>
      <c r="C1508" s="38" t="n">
        <v>91560709</v>
      </c>
      <c r="D1508" s="63" t="s">
        <v>30</v>
      </c>
      <c r="E1508" s="58" t="s">
        <v>32</v>
      </c>
      <c r="F1508" s="58" t="s">
        <v>15</v>
      </c>
      <c r="G1508" s="70" t="n">
        <v>500</v>
      </c>
      <c r="H1508" s="71" t="n">
        <v>0.06</v>
      </c>
      <c r="I1508" s="71" t="n">
        <v>30</v>
      </c>
      <c r="J1508" s="13"/>
    </row>
    <row r="1509" ht="22.5" customHeight="1">
      <c r="A1509" s="12" t="n">
        <f>WEEKNUM(B1509,2)</f>
        <v>40</v>
      </c>
      <c r="B1509" s="55" t="n">
        <v>46299</v>
      </c>
      <c r="C1509" s="38" t="n">
        <v>12064281</v>
      </c>
      <c r="D1509" s="63" t="s">
        <v>16</v>
      </c>
      <c r="E1509" s="58" t="s">
        <v>18</v>
      </c>
      <c r="F1509" s="58" t="s">
        <v>15</v>
      </c>
      <c r="G1509" s="56" t="n">
        <v>0</v>
      </c>
      <c r="H1509" s="57" t="n">
        <v>0</v>
      </c>
      <c r="I1509" s="57" t="n">
        <v>0</v>
      </c>
      <c r="J1509" s="13"/>
    </row>
    <row r="1510" ht="22.5" customHeight="1">
      <c r="A1510" s="12" t="n">
        <f>WEEKNUM(B1510,2)</f>
        <v>40</v>
      </c>
      <c r="B1510" s="55" t="n">
        <v>46299</v>
      </c>
      <c r="C1510" s="38" t="n">
        <v>11987622</v>
      </c>
      <c r="D1510" s="63" t="s">
        <v>10</v>
      </c>
      <c r="E1510" s="58" t="s">
        <v>11</v>
      </c>
      <c r="F1510" s="58" t="s">
        <v>29</v>
      </c>
      <c r="G1510" s="56" t="n">
        <v>2</v>
      </c>
      <c r="H1510" s="57" t="n">
        <v>0.58</v>
      </c>
      <c r="I1510" s="57" t="n">
        <v>1.16</v>
      </c>
      <c r="J1510" s="65" t="n">
        <v>1.161</v>
      </c>
    </row>
    <row r="1511" ht="22.5" customHeight="1">
      <c r="A1511" s="12" t="n">
        <f>WEEKNUM(B1511,2)</f>
        <v>40</v>
      </c>
      <c r="B1511" s="55" t="n">
        <v>46299</v>
      </c>
      <c r="C1511" s="38" t="n">
        <v>91567811</v>
      </c>
      <c r="D1511" s="63" t="s">
        <v>33</v>
      </c>
      <c r="E1511" s="58" t="s">
        <v>14</v>
      </c>
      <c r="F1511" s="58" t="s">
        <v>15</v>
      </c>
      <c r="G1511" s="56" t="n">
        <v>33</v>
      </c>
      <c r="H1511" s="57" t="n">
        <v>1</v>
      </c>
      <c r="I1511" s="57" t="n">
        <v>33</v>
      </c>
      <c r="J1511" s="65"/>
    </row>
    <row r="1512" ht="22.5" customHeight="1">
      <c r="A1512" s="12" t="n">
        <f>WEEKNUM(B1512,2)</f>
        <v>40</v>
      </c>
      <c r="B1512" s="55" t="n">
        <v>46299</v>
      </c>
      <c r="C1512" s="38" t="n">
        <v>91548044</v>
      </c>
      <c r="D1512" s="63" t="s">
        <v>33</v>
      </c>
      <c r="E1512" s="58" t="s">
        <v>14</v>
      </c>
      <c r="F1512" s="38" t="s">
        <v>12</v>
      </c>
      <c r="G1512" s="56" t="n">
        <v>11</v>
      </c>
      <c r="H1512" s="57" t="n">
        <v>1.545</v>
      </c>
      <c r="I1512" s="57" t="n">
        <v>16.9953</v>
      </c>
      <c r="J1512" s="65"/>
    </row>
    <row r="1513" ht="22.5" customHeight="1">
      <c r="A1513" s="12" t="n">
        <f>WEEKNUM(B1513,2)</f>
        <v>40</v>
      </c>
      <c r="B1513" s="55" t="n">
        <v>46299</v>
      </c>
      <c r="C1513" s="38" t="n">
        <v>12801942</v>
      </c>
      <c r="D1513" s="63" t="s">
        <v>10</v>
      </c>
      <c r="E1513" s="58" t="s">
        <v>11</v>
      </c>
      <c r="F1513" s="38" t="s">
        <v>34</v>
      </c>
      <c r="G1513" s="56" t="n">
        <v>0</v>
      </c>
      <c r="H1513" s="57" t="n">
        <v>0</v>
      </c>
      <c r="I1513" s="57" t="n">
        <v>0</v>
      </c>
      <c r="J1513" s="65"/>
    </row>
    <row r="1514" ht="22.5" customHeight="1">
      <c r="A1514" s="12" t="n">
        <f>WEEKNUM(B1514,2)</f>
        <v>40</v>
      </c>
      <c r="B1514" s="55" t="n">
        <v>46299</v>
      </c>
      <c r="C1514" s="38" t="n">
        <v>6061077</v>
      </c>
      <c r="D1514" s="63" t="s">
        <v>36</v>
      </c>
      <c r="E1514" s="58" t="s">
        <v>14</v>
      </c>
      <c r="F1514" s="58" t="s">
        <v>15</v>
      </c>
      <c r="G1514" s="61" t="n">
        <v>0</v>
      </c>
      <c r="H1514" s="62" t="n">
        <v>0</v>
      </c>
      <c r="I1514" s="62" t="n">
        <v>0</v>
      </c>
      <c r="J1514" s="13"/>
    </row>
    <row r="1515" ht="22.5" customHeight="1">
      <c r="A1515" s="12" t="n">
        <f>WEEKNUM(B1515,2)</f>
        <v>40</v>
      </c>
      <c r="B1515" s="55" t="n">
        <v>46299</v>
      </c>
      <c r="C1515" s="38" t="n">
        <v>6607117</v>
      </c>
      <c r="D1515" s="64" t="s">
        <v>36</v>
      </c>
      <c r="E1515" s="38" t="s">
        <v>14</v>
      </c>
      <c r="F1515" s="72" t="s">
        <v>15</v>
      </c>
      <c r="G1515" s="56" t="n">
        <v>127</v>
      </c>
      <c r="H1515" s="57" t="n">
        <v>0.823</v>
      </c>
      <c r="I1515" s="57" t="n">
        <v>104.469</v>
      </c>
      <c r="J1515" s="13"/>
    </row>
    <row r="1516" ht="22.5" customHeight="1">
      <c r="A1516" s="12" t="n">
        <f>WEEKNUM(B1516,2)</f>
        <v>40</v>
      </c>
      <c r="B1516" s="55" t="n">
        <v>46299</v>
      </c>
      <c r="C1516" s="38" t="n">
        <v>5497580</v>
      </c>
      <c r="D1516" s="64" t="s">
        <v>30</v>
      </c>
      <c r="E1516" s="38" t="s">
        <v>17</v>
      </c>
      <c r="F1516" s="38" t="s">
        <v>15</v>
      </c>
      <c r="G1516" s="56" t="n">
        <v>1656</v>
      </c>
      <c r="H1516" s="57" t="n">
        <v>0.251</v>
      </c>
      <c r="I1516" s="57" t="n">
        <v>415.431</v>
      </c>
      <c r="J1516" s="13"/>
    </row>
    <row r="1517" ht="22.5" customHeight="1">
      <c r="A1517" s="12" t="n">
        <f>WEEKNUM(B1517,2)</f>
        <v>40</v>
      </c>
      <c r="B1517" s="55" t="n">
        <v>46299</v>
      </c>
      <c r="C1517" s="38" t="n">
        <v>91407542</v>
      </c>
      <c r="D1517" s="64" t="s">
        <v>30</v>
      </c>
      <c r="E1517" s="38" t="s">
        <v>37</v>
      </c>
      <c r="F1517" s="72" t="s">
        <v>15</v>
      </c>
      <c r="G1517" s="56" t="n">
        <v>99</v>
      </c>
      <c r="H1517" s="57" t="n">
        <v>0.02</v>
      </c>
      <c r="I1517" s="57" t="n">
        <v>2.02</v>
      </c>
      <c r="J1517" s="46"/>
    </row>
    <row r="1518" ht="22.5" customHeight="1">
      <c r="A1518" s="12" t="n">
        <f>WEEKNUM(B1518,2)</f>
        <v>40</v>
      </c>
      <c r="B1518" s="55" t="n">
        <v>46299</v>
      </c>
      <c r="C1518" s="38" t="n">
        <v>8998645</v>
      </c>
      <c r="D1518" s="64" t="s">
        <v>30</v>
      </c>
      <c r="E1518" s="38" t="s">
        <v>17</v>
      </c>
      <c r="F1518" s="38" t="s">
        <v>15</v>
      </c>
      <c r="G1518" s="56" t="n">
        <v>93</v>
      </c>
      <c r="H1518" s="57" t="n">
        <v>1.06</v>
      </c>
      <c r="I1518" s="57" t="n">
        <v>98.557</v>
      </c>
      <c r="J1518" s="13"/>
    </row>
    <row r="1519" ht="22.5" customHeight="1">
      <c r="A1519" s="12" t="n">
        <f>WEEKNUM(B1519,2)</f>
        <v>40</v>
      </c>
      <c r="B1519" s="55" t="n">
        <v>46299</v>
      </c>
      <c r="C1519" s="38" t="n">
        <v>4383473</v>
      </c>
      <c r="D1519" s="64" t="s">
        <v>36</v>
      </c>
      <c r="E1519" s="38" t="s">
        <v>14</v>
      </c>
      <c r="F1519" s="58" t="s">
        <v>15</v>
      </c>
      <c r="G1519" s="56" t="n">
        <v>150</v>
      </c>
      <c r="H1519" s="57" t="n">
        <v>0.186</v>
      </c>
      <c r="I1519" s="57" t="n">
        <v>27.9</v>
      </c>
      <c r="J1519" s="13"/>
    </row>
    <row r="1520" ht="22.5" customHeight="1">
      <c r="A1520" s="12" t="n">
        <f>WEEKNUM(B1520,2)</f>
        <v>40</v>
      </c>
      <c r="B1520" s="55" t="n">
        <v>46299</v>
      </c>
      <c r="C1520" s="38" t="n">
        <v>8094753</v>
      </c>
      <c r="D1520" s="64" t="s">
        <v>36</v>
      </c>
      <c r="E1520" s="38" t="s">
        <v>14</v>
      </c>
      <c r="F1520" s="38" t="s">
        <v>26</v>
      </c>
      <c r="G1520" s="56" t="n">
        <v>360</v>
      </c>
      <c r="H1520" s="57" t="n">
        <v>0.3</v>
      </c>
      <c r="I1520" s="57" t="n">
        <v>106.61</v>
      </c>
      <c r="J1520" s="13"/>
    </row>
    <row r="1521" ht="22.5" customHeight="1">
      <c r="A1521" s="12" t="n">
        <f>WEEKNUM(B1521,2)</f>
        <v>40</v>
      </c>
      <c r="B1521" s="55" t="n">
        <v>46299</v>
      </c>
      <c r="C1521" s="38" t="n">
        <v>2783561</v>
      </c>
      <c r="D1521" s="64" t="s">
        <v>38</v>
      </c>
      <c r="E1521" s="38" t="s">
        <v>14</v>
      </c>
      <c r="F1521" s="58" t="s">
        <v>15</v>
      </c>
      <c r="G1521" s="56" t="n">
        <v>446</v>
      </c>
      <c r="H1521" s="57" t="n">
        <v>0.102</v>
      </c>
      <c r="I1521" s="57" t="n">
        <v>45.42</v>
      </c>
      <c r="J1521" s="13"/>
    </row>
    <row r="1522" ht="22.5" customHeight="1">
      <c r="A1522" s="12" t="n">
        <f>WEEKNUM(B1522,2)</f>
        <v>40</v>
      </c>
      <c r="B1522" s="55" t="n">
        <v>46299</v>
      </c>
      <c r="C1522" s="38" t="n">
        <v>10599157</v>
      </c>
      <c r="D1522" s="64" t="s">
        <v>39</v>
      </c>
      <c r="E1522" s="38" t="s">
        <v>14</v>
      </c>
      <c r="F1522" s="58" t="s">
        <v>15</v>
      </c>
      <c r="G1522" s="56" t="n">
        <v>96</v>
      </c>
      <c r="H1522" s="57" t="n">
        <v>0.308</v>
      </c>
      <c r="I1522" s="57" t="n">
        <v>29.55</v>
      </c>
      <c r="J1522" s="13"/>
    </row>
    <row r="1523" ht="22.5" customHeight="1">
      <c r="A1523" s="12" t="n">
        <f>WEEKNUM(B1523,2)</f>
        <v>40</v>
      </c>
      <c r="B1523" s="55" t="n">
        <v>46299</v>
      </c>
      <c r="C1523" s="38" t="n">
        <v>10599681</v>
      </c>
      <c r="D1523" s="64" t="s">
        <v>79</v>
      </c>
      <c r="E1523" s="38" t="s">
        <v>14</v>
      </c>
      <c r="F1523" s="58" t="s">
        <v>15</v>
      </c>
      <c r="G1523" s="56" t="n">
        <v>400</v>
      </c>
      <c r="H1523" s="57" t="n">
        <v>0.13</v>
      </c>
      <c r="I1523" s="57" t="n">
        <v>52</v>
      </c>
      <c r="J1523" s="13"/>
    </row>
    <row r="1524" ht="22.5" customHeight="1">
      <c r="A1524" s="12" t="n">
        <f>WEEKNUM(B1524,2)</f>
        <v>40</v>
      </c>
      <c r="B1524" s="55" t="n">
        <v>46299</v>
      </c>
      <c r="C1524" s="38" t="n">
        <v>6060965</v>
      </c>
      <c r="D1524" s="64" t="s">
        <v>36</v>
      </c>
      <c r="E1524" s="38" t="s">
        <v>14</v>
      </c>
      <c r="F1524" s="58" t="s">
        <v>15</v>
      </c>
      <c r="G1524" s="56" t="n">
        <v>96</v>
      </c>
      <c r="H1524" s="57" t="n">
        <v>0.3</v>
      </c>
      <c r="I1524" s="57" t="n">
        <v>28.8</v>
      </c>
      <c r="J1524" s="13"/>
    </row>
    <row r="1525" ht="22.5" customHeight="1">
      <c r="A1525" s="12" t="n">
        <f>WEEKNUM(B1525,2)</f>
        <v>40</v>
      </c>
      <c r="B1525" s="55" t="n">
        <v>46299</v>
      </c>
      <c r="C1525" s="38" t="n">
        <v>10842514</v>
      </c>
      <c r="D1525" s="64" t="s">
        <v>42</v>
      </c>
      <c r="E1525" s="38" t="s">
        <v>14</v>
      </c>
      <c r="F1525" s="38" t="s">
        <v>26</v>
      </c>
      <c r="G1525" s="56" t="n">
        <v>19</v>
      </c>
      <c r="H1525" s="57" t="n">
        <v>0.59</v>
      </c>
      <c r="I1525" s="57" t="n">
        <v>11.13</v>
      </c>
      <c r="J1525" s="13"/>
    </row>
    <row r="1526" ht="22.5" customHeight="1">
      <c r="A1526" s="12" t="n">
        <f>WEEKNUM(B1526,2)</f>
        <v>40</v>
      </c>
      <c r="B1526" s="55" t="n">
        <v>46299</v>
      </c>
      <c r="C1526" s="38" t="n">
        <v>10815258</v>
      </c>
      <c r="D1526" s="64" t="s">
        <v>42</v>
      </c>
      <c r="E1526" s="38" t="s">
        <v>14</v>
      </c>
      <c r="F1526" s="58" t="s">
        <v>15</v>
      </c>
      <c r="G1526" s="56" t="n">
        <v>7</v>
      </c>
      <c r="H1526" s="57" t="n">
        <v>0.159</v>
      </c>
      <c r="I1526" s="57" t="n">
        <v>1.11</v>
      </c>
      <c r="J1526" s="13"/>
    </row>
    <row r="1527" ht="22.5" customHeight="1">
      <c r="A1527" s="12" t="n">
        <f>WEEKNUM(B1527,2)</f>
        <v>40</v>
      </c>
      <c r="B1527" s="55" t="n">
        <v>46299</v>
      </c>
      <c r="C1527" s="38" t="n">
        <v>91535229</v>
      </c>
      <c r="D1527" s="64" t="s">
        <v>30</v>
      </c>
      <c r="E1527" s="38" t="s">
        <v>37</v>
      </c>
      <c r="F1527" s="58" t="s">
        <v>15</v>
      </c>
      <c r="G1527" s="56" t="n">
        <v>6</v>
      </c>
      <c r="H1527" s="57" t="n">
        <v>0.04</v>
      </c>
      <c r="I1527" s="57" t="n">
        <v>0.24</v>
      </c>
      <c r="J1527" s="13"/>
    </row>
    <row r="1528" ht="22.5" customHeight="1">
      <c r="A1528" s="12" t="n">
        <f>WEEKNUM(B1528,2)</f>
        <v>40</v>
      </c>
      <c r="B1528" s="55" t="n">
        <v>46299</v>
      </c>
      <c r="C1528" s="38" t="n">
        <v>91535331</v>
      </c>
      <c r="D1528" s="64" t="s">
        <v>30</v>
      </c>
      <c r="E1528" s="38" t="s">
        <v>40</v>
      </c>
      <c r="F1528" s="58" t="s">
        <v>15</v>
      </c>
      <c r="G1528" s="56" t="n">
        <v>8</v>
      </c>
      <c r="H1528" s="57" t="n">
        <v>0.031</v>
      </c>
      <c r="I1528" s="57" t="n">
        <v>0.25</v>
      </c>
      <c r="J1528" s="13"/>
    </row>
    <row r="1529" ht="22.5" customHeight="1">
      <c r="A1529" s="12" t="n">
        <f>WEEKNUM(B1529,2)</f>
        <v>40</v>
      </c>
      <c r="B1529" s="55" t="n">
        <v>46299</v>
      </c>
      <c r="C1529" s="38" t="n">
        <v>11324493</v>
      </c>
      <c r="D1529" s="64" t="s">
        <v>30</v>
      </c>
      <c r="E1529" s="38" t="s">
        <v>17</v>
      </c>
      <c r="F1529" s="38" t="s">
        <v>15</v>
      </c>
      <c r="G1529" s="56" t="n">
        <v>8</v>
      </c>
      <c r="H1529" s="57" t="n">
        <v>0.525</v>
      </c>
      <c r="I1529" s="57" t="n">
        <v>4.2</v>
      </c>
      <c r="J1529" s="13"/>
    </row>
    <row r="1530" ht="22.5" customHeight="1">
      <c r="A1530" s="12" t="n">
        <f>WEEKNUM(B1530,2)</f>
        <v>40</v>
      </c>
      <c r="B1530" s="55" t="n">
        <v>46299</v>
      </c>
      <c r="C1530" s="38" t="n">
        <v>10298628</v>
      </c>
      <c r="D1530" s="64" t="s">
        <v>83</v>
      </c>
      <c r="E1530" s="38" t="s">
        <v>14</v>
      </c>
      <c r="F1530" s="38" t="s">
        <v>26</v>
      </c>
      <c r="G1530" s="56" t="n">
        <v>73</v>
      </c>
      <c r="H1530" s="57" t="n">
        <v>0.17</v>
      </c>
      <c r="I1530" s="57" t="n">
        <v>12.74</v>
      </c>
      <c r="J1530" s="13"/>
    </row>
    <row r="1531" ht="22.5" customHeight="1">
      <c r="A1531" s="12" t="n">
        <f>WEEKNUM(B1531,2)</f>
        <v>40</v>
      </c>
      <c r="B1531" s="55" t="n">
        <v>46299</v>
      </c>
      <c r="C1531" s="38" t="n">
        <v>11655595</v>
      </c>
      <c r="D1531" s="64" t="s">
        <v>41</v>
      </c>
      <c r="E1531" s="38" t="s">
        <v>14</v>
      </c>
      <c r="F1531" s="38" t="s">
        <v>26</v>
      </c>
      <c r="G1531" s="56" t="n">
        <v>2</v>
      </c>
      <c r="H1531" s="57" t="n">
        <v>5.72</v>
      </c>
      <c r="I1531" s="57" t="n">
        <v>11.43</v>
      </c>
      <c r="J1531" s="13"/>
    </row>
    <row r="1532" ht="22.5" customHeight="1">
      <c r="A1532" s="12" t="n">
        <f>WEEKNUM(B1532,2)</f>
        <v>40</v>
      </c>
      <c r="B1532" s="55" t="n">
        <v>46299</v>
      </c>
      <c r="C1532" s="38" t="n">
        <v>11655596</v>
      </c>
      <c r="D1532" s="64" t="s">
        <v>41</v>
      </c>
      <c r="E1532" s="38" t="s">
        <v>14</v>
      </c>
      <c r="F1532" s="38" t="s">
        <v>12</v>
      </c>
      <c r="G1532" s="56" t="n">
        <v>0</v>
      </c>
      <c r="H1532" s="57" t="n">
        <v>0</v>
      </c>
      <c r="I1532" s="57" t="n">
        <v>0.0063</v>
      </c>
      <c r="J1532" s="13"/>
    </row>
    <row r="1533" ht="22.5" customHeight="1">
      <c r="A1533" s="12" t="n">
        <f>WEEKNUM(B1533,2)</f>
        <v>40</v>
      </c>
      <c r="B1533" s="55" t="n">
        <v>46299</v>
      </c>
      <c r="C1533" s="38" t="n">
        <v>11690183</v>
      </c>
      <c r="D1533" s="64" t="s">
        <v>38</v>
      </c>
      <c r="E1533" s="38" t="s">
        <v>14</v>
      </c>
      <c r="F1533" s="38" t="s">
        <v>15</v>
      </c>
      <c r="G1533" s="56" t="n">
        <v>54</v>
      </c>
      <c r="H1533" s="57" t="n">
        <v>0.194</v>
      </c>
      <c r="I1533" s="57" t="n">
        <v>10.48</v>
      </c>
      <c r="J1533" s="13"/>
    </row>
    <row r="1534" ht="22.5" customHeight="1">
      <c r="A1534" s="12" t="n">
        <f>WEEKNUM(B1534,2)</f>
        <v>40</v>
      </c>
      <c r="B1534" s="55" t="n">
        <v>46299</v>
      </c>
      <c r="C1534" s="38" t="n">
        <v>11763482</v>
      </c>
      <c r="D1534" s="64" t="s">
        <v>41</v>
      </c>
      <c r="E1534" s="66" t="s">
        <v>14</v>
      </c>
      <c r="F1534" s="38" t="s">
        <v>12</v>
      </c>
      <c r="G1534" s="56" t="n">
        <v>0</v>
      </c>
      <c r="H1534" s="57" t="n">
        <v>0</v>
      </c>
      <c r="I1534" s="57" t="n">
        <v>0.1353</v>
      </c>
      <c r="J1534" s="13"/>
    </row>
    <row r="1535" ht="22.5" customHeight="1">
      <c r="A1535" s="12" t="n">
        <f>WEEKNUM(B1535,2)</f>
        <v>40</v>
      </c>
      <c r="B1535" s="55" t="n">
        <v>46299</v>
      </c>
      <c r="C1535" s="38" t="n">
        <v>91565942</v>
      </c>
      <c r="D1535" s="64" t="s">
        <v>30</v>
      </c>
      <c r="E1535" s="38" t="s">
        <v>37</v>
      </c>
      <c r="F1535" s="58" t="s">
        <v>15</v>
      </c>
      <c r="G1535" s="56" t="n">
        <v>77</v>
      </c>
      <c r="H1535" s="57" t="n">
        <v>0.031</v>
      </c>
      <c r="I1535" s="57" t="n">
        <v>2.364</v>
      </c>
      <c r="J1535" s="13"/>
    </row>
    <row r="1536" ht="22.5" customHeight="1">
      <c r="A1536" s="12" t="n">
        <f>WEEKNUM(B1536,2)</f>
        <v>40</v>
      </c>
      <c r="B1536" s="55" t="n">
        <v>46299</v>
      </c>
      <c r="C1536" s="38" t="n">
        <v>91565947</v>
      </c>
      <c r="D1536" s="64" t="s">
        <v>30</v>
      </c>
      <c r="E1536" s="38" t="s">
        <v>40</v>
      </c>
      <c r="F1536" s="58" t="s">
        <v>15</v>
      </c>
      <c r="G1536" s="56" t="n">
        <v>1000</v>
      </c>
      <c r="H1536" s="57" t="n">
        <v>0.02</v>
      </c>
      <c r="I1536" s="57" t="n">
        <v>20</v>
      </c>
      <c r="J1536" s="13"/>
    </row>
    <row r="1537" ht="22.5" customHeight="1">
      <c r="A1537" s="12" t="n">
        <f>WEEKNUM(B1537,2)</f>
        <v>40</v>
      </c>
      <c r="B1537" s="55" t="n">
        <v>46299</v>
      </c>
      <c r="C1537" s="38" t="n">
        <v>12807775</v>
      </c>
      <c r="D1537" s="64" t="s">
        <v>38</v>
      </c>
      <c r="E1537" s="38" t="s">
        <v>14</v>
      </c>
      <c r="F1537" s="38" t="s">
        <v>34</v>
      </c>
      <c r="G1537" s="56" t="n">
        <v>0</v>
      </c>
      <c r="H1537" s="57" t="n">
        <v>0</v>
      </c>
      <c r="I1537" s="57" t="n">
        <v>0</v>
      </c>
      <c r="J1537" s="13"/>
    </row>
    <row r="1538" ht="22.5" customHeight="1">
      <c r="A1538" s="12" t="n">
        <f>WEEKNUM(B1538,2)</f>
        <v>40</v>
      </c>
      <c r="B1538" s="55" t="n">
        <v>46299</v>
      </c>
      <c r="C1538" s="38" t="n">
        <v>12808718</v>
      </c>
      <c r="D1538" s="64" t="s">
        <v>36</v>
      </c>
      <c r="E1538" s="38" t="s">
        <v>14</v>
      </c>
      <c r="F1538" s="38" t="s">
        <v>34</v>
      </c>
      <c r="G1538" s="56" t="n">
        <v>0</v>
      </c>
      <c r="H1538" s="57" t="n">
        <v>0</v>
      </c>
      <c r="I1538" s="57" t="n">
        <v>0.05</v>
      </c>
      <c r="J1538" s="13"/>
    </row>
    <row r="1539" ht="22.5" customHeight="1">
      <c r="A1539" s="12" t="n">
        <f>WEEKNUM(B1539,2)</f>
        <v>40</v>
      </c>
      <c r="B1539" s="55" t="n">
        <v>46299</v>
      </c>
      <c r="C1539" s="38" t="n">
        <v>5464039</v>
      </c>
      <c r="D1539" s="64" t="s">
        <v>30</v>
      </c>
      <c r="E1539" s="38" t="s">
        <v>43</v>
      </c>
      <c r="F1539" s="38" t="s">
        <v>15</v>
      </c>
      <c r="G1539" s="61" t="n">
        <v>1089</v>
      </c>
      <c r="H1539" s="62" t="n">
        <v>0.296</v>
      </c>
      <c r="I1539" s="62" t="n">
        <v>321.825</v>
      </c>
      <c r="J1539" s="13"/>
    </row>
    <row r="1540" ht="22.5" customHeight="1">
      <c r="A1540" s="12" t="n">
        <f>WEEKNUM(B1540,2)</f>
        <v>40</v>
      </c>
      <c r="B1540" s="55" t="n">
        <v>46299</v>
      </c>
      <c r="C1540" s="38" t="n">
        <v>8057746</v>
      </c>
      <c r="D1540" s="64" t="s">
        <v>30</v>
      </c>
      <c r="E1540" s="38" t="s">
        <v>43</v>
      </c>
      <c r="F1540" s="72" t="s">
        <v>15</v>
      </c>
      <c r="G1540" s="56" t="n">
        <v>0</v>
      </c>
      <c r="H1540" s="57" t="n">
        <v>0</v>
      </c>
      <c r="I1540" s="57" t="n">
        <v>0</v>
      </c>
      <c r="J1540" s="46"/>
    </row>
    <row r="1541" ht="22.5" customHeight="1">
      <c r="A1541" s="12" t="n">
        <f>WEEKNUM(B1541,2)</f>
        <v>40</v>
      </c>
      <c r="B1541" s="55" t="n">
        <v>46299</v>
      </c>
      <c r="C1541" s="38" t="n">
        <v>91399821</v>
      </c>
      <c r="D1541" s="63" t="s">
        <v>79</v>
      </c>
      <c r="E1541" s="38" t="s">
        <v>14</v>
      </c>
      <c r="F1541" s="38" t="s">
        <v>26</v>
      </c>
      <c r="G1541" s="56" t="n">
        <v>459</v>
      </c>
      <c r="H1541" s="57" t="n">
        <v>0.1</v>
      </c>
      <c r="I1541" s="57" t="n">
        <v>46.65</v>
      </c>
      <c r="J1541" s="13"/>
    </row>
    <row r="1542" ht="22.5" customHeight="1">
      <c r="A1542" s="12" t="n">
        <f>WEEKNUM(B1542,2)</f>
        <v>40</v>
      </c>
      <c r="B1542" s="55" t="n">
        <v>46299</v>
      </c>
      <c r="C1542" s="38" t="n">
        <v>8670368</v>
      </c>
      <c r="D1542" s="63" t="s">
        <v>16</v>
      </c>
      <c r="E1542" s="38" t="s">
        <v>11</v>
      </c>
      <c r="F1542" s="38" t="s">
        <v>29</v>
      </c>
      <c r="G1542" s="56" t="n">
        <v>12</v>
      </c>
      <c r="H1542" s="57" t="n">
        <v>0.32</v>
      </c>
      <c r="I1542" s="57" t="n">
        <v>3.87</v>
      </c>
      <c r="J1542" s="65" t="n">
        <v>0</v>
      </c>
    </row>
    <row r="1543" ht="22.5" customHeight="1">
      <c r="A1543" s="12" t="n">
        <f>WEEKNUM(B1543,2)</f>
        <v>40</v>
      </c>
      <c r="B1543" s="55" t="n">
        <v>46299</v>
      </c>
      <c r="C1543" s="38" t="n">
        <v>10514860</v>
      </c>
      <c r="D1543" s="64" t="s">
        <v>41</v>
      </c>
      <c r="E1543" s="38" t="s">
        <v>14</v>
      </c>
      <c r="F1543" s="38" t="s">
        <v>15</v>
      </c>
      <c r="G1543" s="56" t="n">
        <v>46</v>
      </c>
      <c r="H1543" s="57" t="n">
        <v>0.713</v>
      </c>
      <c r="I1543" s="57" t="n">
        <v>32.79</v>
      </c>
      <c r="J1543" s="13"/>
    </row>
    <row r="1544" ht="22.5" customHeight="1">
      <c r="A1544" s="12" t="n">
        <f>WEEKNUM(B1544,2)</f>
        <v>40</v>
      </c>
      <c r="B1544" s="55" t="n">
        <v>46299</v>
      </c>
      <c r="C1544" s="38" t="n">
        <v>91532857</v>
      </c>
      <c r="D1544" s="64" t="s">
        <v>44</v>
      </c>
      <c r="E1544" s="38" t="s">
        <v>14</v>
      </c>
      <c r="F1544" s="38" t="s">
        <v>12</v>
      </c>
      <c r="G1544" s="56" t="n">
        <v>34</v>
      </c>
      <c r="H1544" s="57" t="n">
        <v>0.274</v>
      </c>
      <c r="I1544" s="57" t="n">
        <v>9.3286</v>
      </c>
      <c r="J1544" s="13"/>
    </row>
    <row r="1545" ht="22.5" customHeight="1">
      <c r="A1545" s="12" t="n">
        <f>WEEKNUM(B1545,2)</f>
        <v>40</v>
      </c>
      <c r="B1545" s="55" t="n">
        <v>46299</v>
      </c>
      <c r="C1545" s="38" t="n">
        <v>91545519</v>
      </c>
      <c r="D1545" s="64" t="s">
        <v>45</v>
      </c>
      <c r="E1545" s="38" t="s">
        <v>43</v>
      </c>
      <c r="F1545" s="66" t="s">
        <v>15</v>
      </c>
      <c r="G1545" s="56" t="n">
        <v>71</v>
      </c>
      <c r="H1545" s="57" t="n">
        <v>0.153</v>
      </c>
      <c r="I1545" s="57" t="n">
        <v>10.87</v>
      </c>
      <c r="J1545" s="13"/>
    </row>
    <row r="1546" ht="22.5" customHeight="1">
      <c r="A1546" s="12" t="n">
        <f>WEEKNUM(B1546,2)</f>
        <v>40</v>
      </c>
      <c r="B1546" s="55" t="n">
        <v>46299</v>
      </c>
      <c r="C1546" s="38" t="n">
        <v>91551388</v>
      </c>
      <c r="D1546" s="64" t="s">
        <v>46</v>
      </c>
      <c r="E1546" s="38" t="s">
        <v>47</v>
      </c>
      <c r="F1546" s="38" t="s">
        <v>12</v>
      </c>
      <c r="G1546" s="56" t="n">
        <v>36</v>
      </c>
      <c r="H1546" s="57" t="n">
        <v>0.866</v>
      </c>
      <c r="I1546" s="57" t="n">
        <v>31.1687</v>
      </c>
      <c r="J1546" s="13"/>
    </row>
    <row r="1547" ht="22.5" customHeight="1">
      <c r="A1547" s="12" t="n">
        <f>WEEKNUM(B1547,2)</f>
        <v>40</v>
      </c>
      <c r="B1547" s="55" t="n">
        <v>46299</v>
      </c>
      <c r="C1547" s="38" t="n">
        <v>91565948</v>
      </c>
      <c r="D1547" s="64" t="s">
        <v>44</v>
      </c>
      <c r="E1547" s="38" t="s">
        <v>14</v>
      </c>
      <c r="F1547" s="38" t="s">
        <v>12</v>
      </c>
      <c r="G1547" s="56" t="n">
        <v>8</v>
      </c>
      <c r="H1547" s="57" t="n">
        <v>0.277</v>
      </c>
      <c r="I1547" s="57" t="n">
        <v>2.2161</v>
      </c>
      <c r="J1547" s="13"/>
    </row>
    <row r="1548" ht="22.5" customHeight="1">
      <c r="A1548" s="12" t="n">
        <f>WEEKNUM(B1548,2)</f>
        <v>40</v>
      </c>
      <c r="B1548" s="55" t="n">
        <v>46299</v>
      </c>
      <c r="C1548" s="38" t="n">
        <v>91550293</v>
      </c>
      <c r="D1548" s="64" t="s">
        <v>48</v>
      </c>
      <c r="E1548" s="38" t="s">
        <v>35</v>
      </c>
      <c r="F1548" s="38" t="s">
        <v>15</v>
      </c>
      <c r="G1548" s="56" t="n">
        <v>21</v>
      </c>
      <c r="H1548" s="57" t="n">
        <v>0.35</v>
      </c>
      <c r="I1548" s="57" t="n">
        <v>7.35</v>
      </c>
      <c r="J1548" s="13"/>
    </row>
    <row r="1549" ht="22.5" customHeight="1">
      <c r="A1549" s="12" t="n">
        <f>WEEKNUM(B1549,2)</f>
        <v>40</v>
      </c>
      <c r="B1549" s="55" t="n">
        <v>46299</v>
      </c>
      <c r="C1549" s="38" t="n">
        <v>9333145</v>
      </c>
      <c r="D1549" s="64" t="s">
        <v>90</v>
      </c>
      <c r="E1549" s="38" t="s">
        <v>14</v>
      </c>
      <c r="F1549" s="38" t="s">
        <v>26</v>
      </c>
      <c r="G1549" s="56" t="n">
        <v>40</v>
      </c>
      <c r="H1549" s="57" t="n">
        <v>0.21</v>
      </c>
      <c r="I1549" s="57" t="n">
        <v>8.33</v>
      </c>
      <c r="J1549" s="13"/>
    </row>
    <row r="1550" ht="22.5" customHeight="1">
      <c r="A1550" s="12" t="n">
        <f>WEEKNUM(B1550,2)</f>
        <v>40</v>
      </c>
      <c r="B1550" s="55" t="n">
        <v>46299</v>
      </c>
      <c r="C1550" s="38" t="n">
        <v>91557347</v>
      </c>
      <c r="D1550" s="64" t="s">
        <v>49</v>
      </c>
      <c r="E1550" s="38" t="s">
        <v>14</v>
      </c>
      <c r="F1550" s="38" t="s">
        <v>15</v>
      </c>
      <c r="G1550" s="56" t="n">
        <v>16</v>
      </c>
      <c r="H1550" s="57" t="n">
        <v>0.8</v>
      </c>
      <c r="I1550" s="57" t="n">
        <v>12.8</v>
      </c>
      <c r="J1550" s="13"/>
    </row>
    <row r="1551" ht="22.5" customHeight="1">
      <c r="A1551" s="12" t="n">
        <f>WEEKNUM(B1551,2)</f>
        <v>40</v>
      </c>
      <c r="B1551" s="55" t="n">
        <v>46299</v>
      </c>
      <c r="C1551" s="38" t="n">
        <v>91564896</v>
      </c>
      <c r="D1551" s="64" t="s">
        <v>50</v>
      </c>
      <c r="E1551" s="38" t="s">
        <v>14</v>
      </c>
      <c r="F1551" s="72" t="s">
        <v>15</v>
      </c>
      <c r="G1551" s="56" t="n">
        <v>76</v>
      </c>
      <c r="H1551" s="57" t="n">
        <v>0.35</v>
      </c>
      <c r="I1551" s="57" t="n">
        <v>26.6</v>
      </c>
      <c r="J1551" s="13"/>
    </row>
    <row r="1552" ht="22.5" customHeight="1">
      <c r="A1552" s="12" t="n">
        <f>WEEKNUM(B1552,2)</f>
        <v>40</v>
      </c>
      <c r="B1552" s="55" t="n">
        <v>46299</v>
      </c>
      <c r="C1552" s="38" t="n">
        <v>91566789</v>
      </c>
      <c r="D1552" s="64" t="s">
        <v>84</v>
      </c>
      <c r="E1552" s="38" t="s">
        <v>40</v>
      </c>
      <c r="F1552" s="38" t="s">
        <v>15</v>
      </c>
      <c r="G1552" s="56" t="n">
        <v>1</v>
      </c>
      <c r="H1552" s="57" t="n">
        <v>0.1</v>
      </c>
      <c r="I1552" s="57" t="n">
        <v>0.1</v>
      </c>
      <c r="J1552" s="13"/>
    </row>
    <row r="1553" ht="22.5" customHeight="1">
      <c r="A1553" s="12" t="n">
        <f>WEEKNUM(B1553,2)</f>
        <v>40</v>
      </c>
      <c r="B1553" s="55" t="n">
        <v>46299</v>
      </c>
      <c r="C1553" s="38" t="n">
        <v>12306671</v>
      </c>
      <c r="D1553" s="64" t="s">
        <v>51</v>
      </c>
      <c r="E1553" s="38" t="s">
        <v>52</v>
      </c>
      <c r="F1553" s="38" t="s">
        <v>21</v>
      </c>
      <c r="G1553" s="56" t="n">
        <v>8</v>
      </c>
      <c r="H1553" s="57" t="n">
        <v>0.22</v>
      </c>
      <c r="I1553" s="57" t="n">
        <v>1.76</v>
      </c>
      <c r="J1553" s="13"/>
    </row>
    <row r="1554" ht="22.5" customHeight="1">
      <c r="A1554" s="12" t="n">
        <f>WEEKNUM(B1554,2)</f>
        <v>40</v>
      </c>
      <c r="B1554" s="55" t="n">
        <v>46299</v>
      </c>
      <c r="C1554" s="38" t="n">
        <v>91567363</v>
      </c>
      <c r="D1554" s="64" t="s">
        <v>53</v>
      </c>
      <c r="E1554" s="38" t="s">
        <v>14</v>
      </c>
      <c r="F1554" s="38" t="s">
        <v>15</v>
      </c>
      <c r="G1554" s="56" t="n">
        <v>105</v>
      </c>
      <c r="H1554" s="57" t="n">
        <v>0.25</v>
      </c>
      <c r="I1554" s="57" t="n">
        <v>26.25</v>
      </c>
      <c r="J1554" s="13"/>
    </row>
    <row r="1555" ht="22.5" customHeight="1">
      <c r="A1555" s="12" t="n">
        <f>WEEKNUM(B1555,2)</f>
        <v>40</v>
      </c>
      <c r="B1555" s="55" t="n">
        <v>46299</v>
      </c>
      <c r="C1555" s="38" t="n">
        <v>91567806</v>
      </c>
      <c r="D1555" s="64" t="s">
        <v>53</v>
      </c>
      <c r="E1555" s="38" t="s">
        <v>54</v>
      </c>
      <c r="F1555" s="38" t="s">
        <v>15</v>
      </c>
      <c r="G1555" s="56" t="n">
        <v>74</v>
      </c>
      <c r="H1555" s="57" t="n">
        <v>0.15</v>
      </c>
      <c r="I1555" s="57" t="n">
        <v>11.1</v>
      </c>
      <c r="J1555" s="13"/>
    </row>
    <row r="1556" ht="22.5" customHeight="1">
      <c r="A1556" s="12" t="n">
        <f>WEEKNUM(B1556,2)</f>
        <v>40</v>
      </c>
      <c r="B1556" s="55" t="n">
        <v>46299</v>
      </c>
      <c r="C1556" s="38" t="n">
        <v>12373981</v>
      </c>
      <c r="D1556" s="64" t="s">
        <v>89</v>
      </c>
      <c r="E1556" s="38" t="s">
        <v>37</v>
      </c>
      <c r="F1556" s="38" t="s">
        <v>15</v>
      </c>
      <c r="G1556" s="56" t="n">
        <v>170</v>
      </c>
      <c r="H1556" s="57" t="n">
        <v>0.04</v>
      </c>
      <c r="I1556" s="57" t="n">
        <v>6.8</v>
      </c>
      <c r="J1556" s="13"/>
    </row>
    <row r="1557" ht="22.5" customHeight="1">
      <c r="A1557" s="12" t="n">
        <f>WEEKNUM(B1557,2)</f>
        <v>40</v>
      </c>
      <c r="B1557" s="55" t="n">
        <v>46299</v>
      </c>
      <c r="C1557" s="38" t="n">
        <v>5365721</v>
      </c>
      <c r="D1557" s="64" t="s">
        <v>55</v>
      </c>
      <c r="E1557" s="38" t="s">
        <v>54</v>
      </c>
      <c r="F1557" s="38" t="s">
        <v>15</v>
      </c>
      <c r="G1557" s="56" t="n">
        <v>76</v>
      </c>
      <c r="H1557" s="57" t="n">
        <v>0.5</v>
      </c>
      <c r="I1557" s="57" t="n">
        <v>38</v>
      </c>
      <c r="J1557" s="13"/>
    </row>
    <row r="1558" ht="22.5" customHeight="1">
      <c r="A1558" s="12" t="n">
        <f>WEEKNUM(B1558,2)</f>
        <v>40</v>
      </c>
      <c r="B1558" s="55" t="n">
        <v>46299</v>
      </c>
      <c r="C1558" s="38" t="n">
        <v>91568575</v>
      </c>
      <c r="D1558" s="64" t="s">
        <v>56</v>
      </c>
      <c r="E1558" s="38" t="s">
        <v>14</v>
      </c>
      <c r="F1558" s="38" t="s">
        <v>15</v>
      </c>
      <c r="G1558" s="56" t="n">
        <v>0</v>
      </c>
      <c r="H1558" s="57" t="n">
        <v>0</v>
      </c>
      <c r="I1558" s="57" t="n">
        <v>0</v>
      </c>
      <c r="J1558" s="13"/>
    </row>
    <row r="1559" ht="22.5" customHeight="1">
      <c r="A1559" s="12" t="n">
        <f>WEEKNUM(B1559,2)</f>
        <v>40</v>
      </c>
      <c r="B1559" s="55" t="n">
        <v>46299</v>
      </c>
      <c r="C1559" s="38" t="n">
        <v>9298539</v>
      </c>
      <c r="D1559" s="64" t="s">
        <v>90</v>
      </c>
      <c r="E1559" s="38" t="s">
        <v>14</v>
      </c>
      <c r="F1559" s="38" t="s">
        <v>15</v>
      </c>
      <c r="G1559" s="56" t="n">
        <v>150</v>
      </c>
      <c r="H1559" s="57" t="n">
        <v>0.3</v>
      </c>
      <c r="I1559" s="57" t="n">
        <v>45</v>
      </c>
      <c r="J1559" s="13"/>
    </row>
    <row r="1560" ht="22.5" customHeight="1">
      <c r="A1560" s="12" t="n">
        <f>WEEKNUM(B1560,2)</f>
        <v>40</v>
      </c>
      <c r="B1560" s="55" t="n">
        <v>46299</v>
      </c>
      <c r="C1560" s="38" t="n">
        <v>12811904</v>
      </c>
      <c r="D1560" s="64" t="s">
        <v>51</v>
      </c>
      <c r="E1560" s="38" t="s">
        <v>52</v>
      </c>
      <c r="F1560" s="38" t="s">
        <v>34</v>
      </c>
      <c r="G1560" s="56" t="n">
        <v>0</v>
      </c>
      <c r="H1560" s="57" t="n">
        <v>0</v>
      </c>
      <c r="I1560" s="57" t="n">
        <v>0.03</v>
      </c>
      <c r="J1560" s="13"/>
    </row>
    <row r="1561" ht="22.5" customHeight="1">
      <c r="A1561" s="12" t="n">
        <f>WEEKNUM(B1561,2)</f>
        <v>40</v>
      </c>
      <c r="B1561" s="55" t="n">
        <v>46299</v>
      </c>
      <c r="C1561" s="38" t="n">
        <v>91399437</v>
      </c>
      <c r="D1561" s="64" t="s">
        <v>91</v>
      </c>
      <c r="E1561" s="58" t="s">
        <v>67</v>
      </c>
      <c r="F1561" s="38" t="s">
        <v>15</v>
      </c>
      <c r="G1561" s="61" t="n">
        <v>50</v>
      </c>
      <c r="H1561" s="62" t="n">
        <v>0.15</v>
      </c>
      <c r="I1561" s="62" t="n">
        <v>7.5</v>
      </c>
      <c r="J1561" s="13"/>
    </row>
    <row r="1562" ht="22.5" customHeight="1">
      <c r="A1562" s="12" t="n">
        <f>WEEKNUM(B1562,2)</f>
        <v>40</v>
      </c>
      <c r="B1562" s="55" t="n">
        <v>46299</v>
      </c>
      <c r="C1562" s="38" t="n">
        <v>5556054</v>
      </c>
      <c r="D1562" s="64" t="s">
        <v>64</v>
      </c>
      <c r="E1562" s="38" t="s">
        <v>37</v>
      </c>
      <c r="F1562" s="72" t="s">
        <v>15</v>
      </c>
      <c r="G1562" s="59" t="n">
        <v>6</v>
      </c>
      <c r="H1562" s="57" t="n">
        <v>2.09</v>
      </c>
      <c r="I1562" s="57" t="n">
        <v>12.541</v>
      </c>
      <c r="J1562" s="46"/>
    </row>
    <row r="1563" ht="22.5" customHeight="1">
      <c r="A1563" s="12" t="n">
        <f>WEEKNUM(B1563,2)</f>
        <v>40</v>
      </c>
      <c r="B1563" s="55" t="n">
        <v>46299</v>
      </c>
      <c r="C1563" s="38" t="n">
        <v>8628042</v>
      </c>
      <c r="D1563" s="64" t="s">
        <v>27</v>
      </c>
      <c r="E1563" s="38" t="s">
        <v>14</v>
      </c>
      <c r="F1563" s="38" t="s">
        <v>26</v>
      </c>
      <c r="G1563" s="59" t="n">
        <v>386</v>
      </c>
      <c r="H1563" s="57" t="n">
        <v>0.4</v>
      </c>
      <c r="I1563" s="57" t="n">
        <v>153.99</v>
      </c>
      <c r="J1563" s="13"/>
    </row>
    <row r="1564" ht="22.5" customHeight="1">
      <c r="A1564" s="12" t="n">
        <f>WEEKNUM(B1564,2)</f>
        <v>40</v>
      </c>
      <c r="B1564" s="55" t="n">
        <v>46299</v>
      </c>
      <c r="C1564" s="38" t="n">
        <v>9297014</v>
      </c>
      <c r="D1564" s="64" t="s">
        <v>13</v>
      </c>
      <c r="E1564" s="38" t="s">
        <v>14</v>
      </c>
      <c r="F1564" s="38" t="s">
        <v>26</v>
      </c>
      <c r="G1564" s="59" t="n">
        <v>196</v>
      </c>
      <c r="H1564" s="57" t="n">
        <v>0.17</v>
      </c>
      <c r="I1564" s="57" t="n">
        <v>32.52</v>
      </c>
      <c r="J1564" s="13"/>
    </row>
    <row r="1565" ht="22.5" customHeight="1">
      <c r="A1565" s="12" t="n">
        <f>WEEKNUM(B1565,2)</f>
        <v>40</v>
      </c>
      <c r="B1565" s="55" t="n">
        <v>46299</v>
      </c>
      <c r="C1565" s="38" t="n">
        <v>7815836</v>
      </c>
      <c r="D1565" s="64" t="s">
        <v>65</v>
      </c>
      <c r="E1565" s="38" t="s">
        <v>37</v>
      </c>
      <c r="F1565" s="38" t="s">
        <v>15</v>
      </c>
      <c r="G1565" s="59" t="n">
        <v>3158</v>
      </c>
      <c r="H1565" s="57" t="n">
        <v>0.113</v>
      </c>
      <c r="I1565" s="57" t="n">
        <v>355.3</v>
      </c>
      <c r="J1565" s="13"/>
    </row>
    <row r="1566" ht="22.5" customHeight="1">
      <c r="A1566" s="12" t="n">
        <f>WEEKNUM(B1566,2)</f>
        <v>40</v>
      </c>
      <c r="B1566" s="55" t="n">
        <v>46299</v>
      </c>
      <c r="C1566" s="38" t="n">
        <v>91467820</v>
      </c>
      <c r="D1566" s="64" t="s">
        <v>66</v>
      </c>
      <c r="E1566" s="38" t="s">
        <v>37</v>
      </c>
      <c r="F1566" s="38" t="s">
        <v>15</v>
      </c>
      <c r="G1566" s="59" t="n">
        <v>192</v>
      </c>
      <c r="H1566" s="57" t="n">
        <v>0.1</v>
      </c>
      <c r="I1566" s="57" t="n">
        <v>19.2</v>
      </c>
      <c r="J1566" s="13"/>
    </row>
    <row r="1567" ht="22.5" customHeight="1">
      <c r="A1567" s="12" t="n">
        <f>WEEKNUM(B1567,2)</f>
        <v>40</v>
      </c>
      <c r="B1567" s="55" t="n">
        <v>46299</v>
      </c>
      <c r="C1567" s="38" t="n">
        <v>91496145</v>
      </c>
      <c r="D1567" s="64" t="s">
        <v>66</v>
      </c>
      <c r="E1567" s="38" t="s">
        <v>67</v>
      </c>
      <c r="F1567" s="38" t="s">
        <v>15</v>
      </c>
      <c r="G1567" s="59" t="n">
        <v>30</v>
      </c>
      <c r="H1567" s="57" t="n">
        <v>0.15</v>
      </c>
      <c r="I1567" s="57" t="n">
        <v>4.5</v>
      </c>
      <c r="J1567" s="13"/>
    </row>
    <row r="1568" ht="22.5" customHeight="1">
      <c r="A1568" s="12" t="n">
        <f>WEEKNUM(B1568,2)</f>
        <v>40</v>
      </c>
      <c r="B1568" s="55" t="n">
        <v>46299</v>
      </c>
      <c r="C1568" s="38" t="n">
        <v>91496146</v>
      </c>
      <c r="D1568" s="64" t="s">
        <v>66</v>
      </c>
      <c r="E1568" s="38" t="s">
        <v>43</v>
      </c>
      <c r="F1568" s="38" t="s">
        <v>15</v>
      </c>
      <c r="G1568" s="59" t="n">
        <v>49</v>
      </c>
      <c r="H1568" s="57" t="n">
        <v>0.14</v>
      </c>
      <c r="I1568" s="57" t="n">
        <v>6.86</v>
      </c>
      <c r="J1568" s="13"/>
    </row>
    <row r="1569" ht="22.5" customHeight="1">
      <c r="A1569" s="12" t="n">
        <f>WEEKNUM(B1569,2)</f>
        <v>40</v>
      </c>
      <c r="B1569" s="55" t="n">
        <v>46299</v>
      </c>
      <c r="C1569" s="38" t="n">
        <v>91496147</v>
      </c>
      <c r="D1569" s="64" t="s">
        <v>66</v>
      </c>
      <c r="E1569" s="38" t="s">
        <v>11</v>
      </c>
      <c r="F1569" s="38" t="s">
        <v>15</v>
      </c>
      <c r="G1569" s="59" t="n">
        <v>121</v>
      </c>
      <c r="H1569" s="57" t="n">
        <v>0.13</v>
      </c>
      <c r="I1569" s="57" t="n">
        <v>15.73</v>
      </c>
      <c r="J1569" s="13"/>
    </row>
    <row r="1570" ht="22.5" customHeight="1">
      <c r="A1570" s="12" t="n">
        <f>WEEKNUM(B1570,2)</f>
        <v>40</v>
      </c>
      <c r="B1570" s="55" t="n">
        <v>46299</v>
      </c>
      <c r="C1570" s="38" t="n">
        <v>91496148</v>
      </c>
      <c r="D1570" s="64" t="s">
        <v>66</v>
      </c>
      <c r="E1570" s="38" t="s">
        <v>14</v>
      </c>
      <c r="F1570" s="38" t="s">
        <v>15</v>
      </c>
      <c r="G1570" s="59" t="n">
        <v>160</v>
      </c>
      <c r="H1570" s="57" t="n">
        <v>0.15</v>
      </c>
      <c r="I1570" s="57" t="n">
        <v>24</v>
      </c>
      <c r="J1570" s="13"/>
    </row>
    <row r="1571" ht="22.5" customHeight="1">
      <c r="A1571" s="12" t="n">
        <f>WEEKNUM(B1571,2)</f>
        <v>40</v>
      </c>
      <c r="B1571" s="55" t="n">
        <v>46299</v>
      </c>
      <c r="C1571" s="38" t="n">
        <v>11079953</v>
      </c>
      <c r="D1571" s="64" t="s">
        <v>64</v>
      </c>
      <c r="E1571" s="38" t="s">
        <v>37</v>
      </c>
      <c r="F1571" s="38" t="s">
        <v>15</v>
      </c>
      <c r="G1571" s="59" t="n">
        <v>0</v>
      </c>
      <c r="H1571" s="57" t="n">
        <v>0</v>
      </c>
      <c r="I1571" s="57" t="n">
        <v>0</v>
      </c>
      <c r="J1571" s="13"/>
    </row>
    <row r="1572" ht="22.5" customHeight="1">
      <c r="A1572" s="12" t="n">
        <f>WEEKNUM(B1572,2)</f>
        <v>40</v>
      </c>
      <c r="B1572" s="55" t="n">
        <v>46299</v>
      </c>
      <c r="C1572" s="38" t="n">
        <v>11690181</v>
      </c>
      <c r="D1572" s="64" t="s">
        <v>68</v>
      </c>
      <c r="E1572" s="38" t="s">
        <v>14</v>
      </c>
      <c r="F1572" s="38" t="s">
        <v>15</v>
      </c>
      <c r="G1572" s="56" t="n">
        <v>1000</v>
      </c>
      <c r="H1572" s="57" t="n">
        <v>0.42</v>
      </c>
      <c r="I1572" s="57" t="n">
        <v>420</v>
      </c>
      <c r="J1572" s="13"/>
    </row>
    <row r="1573" ht="22.5" customHeight="1">
      <c r="A1573" s="12" t="n">
        <f>WEEKNUM(B1573,2)</f>
        <v>40</v>
      </c>
      <c r="B1573" s="55" t="n">
        <v>46299</v>
      </c>
      <c r="C1573" s="38" t="n">
        <v>11836152</v>
      </c>
      <c r="D1573" s="64" t="s">
        <v>65</v>
      </c>
      <c r="E1573" s="58" t="s">
        <v>37</v>
      </c>
      <c r="F1573" s="38" t="s">
        <v>15</v>
      </c>
      <c r="G1573" s="59" t="n">
        <v>4</v>
      </c>
      <c r="H1573" s="57" t="n">
        <v>0.09</v>
      </c>
      <c r="I1573" s="57" t="n">
        <v>0.36</v>
      </c>
      <c r="J1573" s="13"/>
    </row>
    <row r="1574" ht="22.5" customHeight="1">
      <c r="A1574" s="12" t="n">
        <f>WEEKNUM(B1574,2)</f>
        <v>40</v>
      </c>
      <c r="B1574" s="55" t="n">
        <v>46299</v>
      </c>
      <c r="C1574" s="38" t="n">
        <v>12038500</v>
      </c>
      <c r="D1574" s="64" t="s">
        <v>68</v>
      </c>
      <c r="E1574" s="38" t="s">
        <v>14</v>
      </c>
      <c r="F1574" s="38" t="s">
        <v>15</v>
      </c>
      <c r="G1574" s="59" t="n">
        <v>53</v>
      </c>
      <c r="H1574" s="57" t="n">
        <v>0.4</v>
      </c>
      <c r="I1574" s="57" t="n">
        <v>21.2</v>
      </c>
      <c r="J1574" s="13"/>
    </row>
    <row r="1575" ht="22.5" customHeight="1">
      <c r="A1575" s="12" t="n">
        <f>WEEKNUM(B1575,2)</f>
        <v>40</v>
      </c>
      <c r="B1575" s="55" t="n">
        <v>46299</v>
      </c>
      <c r="C1575" s="38" t="n">
        <v>91565943</v>
      </c>
      <c r="D1575" s="64" t="s">
        <v>66</v>
      </c>
      <c r="E1575" s="38" t="s">
        <v>43</v>
      </c>
      <c r="F1575" s="38" t="s">
        <v>15</v>
      </c>
      <c r="G1575" s="59" t="n">
        <v>1</v>
      </c>
      <c r="H1575" s="57" t="n">
        <v>0.14</v>
      </c>
      <c r="I1575" s="57" t="n">
        <v>0.14</v>
      </c>
      <c r="J1575" s="13"/>
    </row>
    <row r="1576" ht="22.5" customHeight="1">
      <c r="A1576" s="12" t="n">
        <f>WEEKNUM(B1576,2)</f>
        <v>40</v>
      </c>
      <c r="B1576" s="55" t="n">
        <v>46299</v>
      </c>
      <c r="C1576" s="38" t="n">
        <v>91565945</v>
      </c>
      <c r="D1576" s="64" t="s">
        <v>66</v>
      </c>
      <c r="E1576" s="58" t="s">
        <v>37</v>
      </c>
      <c r="F1576" s="38" t="s">
        <v>15</v>
      </c>
      <c r="G1576" s="59" t="n">
        <v>82</v>
      </c>
      <c r="H1576" s="57" t="n">
        <v>0.12</v>
      </c>
      <c r="I1576" s="57" t="n">
        <v>9.84</v>
      </c>
      <c r="J1576" s="13"/>
    </row>
    <row r="1577" ht="22.5" customHeight="1">
      <c r="A1577" s="12" t="n">
        <f>WEEKNUM(B1577,2)</f>
        <v>40</v>
      </c>
      <c r="B1577" s="55" t="n">
        <v>46299</v>
      </c>
      <c r="C1577" s="38" t="n">
        <v>91551845</v>
      </c>
      <c r="D1577" s="64" t="s">
        <v>66</v>
      </c>
      <c r="E1577" s="38" t="s">
        <v>11</v>
      </c>
      <c r="F1577" s="38" t="s">
        <v>15</v>
      </c>
      <c r="G1577" s="59" t="n">
        <v>30</v>
      </c>
      <c r="H1577" s="57" t="n">
        <v>0.14</v>
      </c>
      <c r="I1577" s="57" t="n">
        <v>4.2</v>
      </c>
      <c r="J1577" s="13"/>
    </row>
    <row r="1578" ht="22.5" customHeight="1">
      <c r="A1578" s="12" t="n">
        <f>WEEKNUM(B1578,2)</f>
        <v>40</v>
      </c>
      <c r="B1578" s="55" t="n">
        <v>46299</v>
      </c>
      <c r="C1578" s="38" t="n">
        <v>91565949</v>
      </c>
      <c r="D1578" s="64" t="s">
        <v>66</v>
      </c>
      <c r="E1578" s="38" t="s">
        <v>67</v>
      </c>
      <c r="F1578" s="38" t="s">
        <v>15</v>
      </c>
      <c r="G1578" s="59" t="n">
        <v>50</v>
      </c>
      <c r="H1578" s="57" t="n">
        <v>0.15</v>
      </c>
      <c r="I1578" s="57" t="n">
        <v>7.5</v>
      </c>
      <c r="J1578" s="13"/>
    </row>
    <row r="1579" ht="22.5" customHeight="1">
      <c r="A1579" s="12" t="n">
        <f>WEEKNUM(B1579,2)</f>
        <v>40</v>
      </c>
      <c r="B1579" s="55" t="n">
        <v>46299</v>
      </c>
      <c r="C1579" s="38" t="n">
        <v>91573130</v>
      </c>
      <c r="D1579" s="64" t="s">
        <v>46</v>
      </c>
      <c r="E1579" s="38" t="s">
        <v>17</v>
      </c>
      <c r="F1579" s="58" t="s">
        <v>15</v>
      </c>
      <c r="G1579" s="59" t="n">
        <v>2</v>
      </c>
      <c r="H1579" s="57" t="n">
        <v>0.2</v>
      </c>
      <c r="I1579" s="57" t="n">
        <v>0.4</v>
      </c>
      <c r="J1579" s="69"/>
    </row>
    <row r="1580" ht="22.5" customHeight="1">
      <c r="A1580" s="12" t="n">
        <f>WEEKNUM(B1580,2)</f>
        <v>40</v>
      </c>
      <c r="B1580" s="55" t="n">
        <v>46299</v>
      </c>
      <c r="C1580" s="38" t="n">
        <v>91573131</v>
      </c>
      <c r="D1580" s="64" t="s">
        <v>46</v>
      </c>
      <c r="E1580" s="38" t="s">
        <v>32</v>
      </c>
      <c r="F1580" s="58" t="s">
        <v>15</v>
      </c>
      <c r="G1580" s="59" t="n">
        <v>0</v>
      </c>
      <c r="H1580" s="57" t="n">
        <v>0</v>
      </c>
      <c r="I1580" s="57" t="n">
        <v>0</v>
      </c>
      <c r="J1580" s="69"/>
    </row>
    <row r="1581" ht="22.5" customHeight="1">
      <c r="A1581" s="12" t="n">
        <f>WEEKNUM(B1581,2)</f>
        <v>40</v>
      </c>
      <c r="B1581" s="55" t="n">
        <v>46299</v>
      </c>
      <c r="C1581" s="38" t="n">
        <v>6395488</v>
      </c>
      <c r="D1581" s="64" t="s">
        <v>39</v>
      </c>
      <c r="E1581" s="38" t="s">
        <v>14</v>
      </c>
      <c r="F1581" s="12" t="s">
        <v>15</v>
      </c>
      <c r="G1581" s="45" t="n">
        <v>200</v>
      </c>
      <c r="H1581" s="62" t="n">
        <v>0.3</v>
      </c>
      <c r="I1581" s="62" t="n">
        <v>60</v>
      </c>
      <c r="J1581" s="13"/>
    </row>
    <row r="1582" ht="22.5" customHeight="1">
      <c r="A1582" s="12" t="n">
        <f>WEEKNUM(B1582,2)</f>
        <v>40</v>
      </c>
      <c r="B1582" s="55" t="n">
        <v>46299</v>
      </c>
      <c r="C1582" s="38" t="n">
        <v>8291713</v>
      </c>
      <c r="D1582" s="63" t="s">
        <v>79</v>
      </c>
      <c r="E1582" s="54" t="s">
        <v>14</v>
      </c>
      <c r="F1582" s="45" t="s">
        <v>15</v>
      </c>
      <c r="G1582" s="61" t="n">
        <v>1500</v>
      </c>
      <c r="H1582" s="62" t="n">
        <v>0.14</v>
      </c>
      <c r="I1582" s="62" t="n">
        <v>209.945</v>
      </c>
      <c r="J1582" s="13"/>
    </row>
    <row r="1583" ht="22.5" customHeight="1">
      <c r="A1583" s="12" t="n">
        <f>WEEKNUM(B1583,2)</f>
        <v>40</v>
      </c>
      <c r="B1583" s="55" t="n">
        <v>46299</v>
      </c>
      <c r="C1583" s="38" t="n">
        <v>8566541</v>
      </c>
      <c r="D1583" s="63" t="s">
        <v>85</v>
      </c>
      <c r="E1583" s="58" t="s">
        <v>14</v>
      </c>
      <c r="F1583" s="57" t="s">
        <v>26</v>
      </c>
      <c r="G1583" s="56" t="n">
        <v>363</v>
      </c>
      <c r="H1583" s="57" t="n">
        <v>0.18</v>
      </c>
      <c r="I1583" s="57" t="n">
        <v>66.98</v>
      </c>
      <c r="J1583" s="13"/>
    </row>
    <row r="1584" ht="22.5" customHeight="1">
      <c r="A1584" s="12" t="n">
        <f>WEEKNUM(B1584,2)</f>
        <v>40</v>
      </c>
      <c r="B1584" s="55" t="n">
        <v>46299</v>
      </c>
      <c r="C1584" s="38" t="n">
        <v>8566084</v>
      </c>
      <c r="D1584" s="63" t="s">
        <v>73</v>
      </c>
      <c r="E1584" s="58" t="s">
        <v>40</v>
      </c>
      <c r="F1584" s="12" t="s">
        <v>15</v>
      </c>
      <c r="G1584" s="60" t="n">
        <v>100</v>
      </c>
      <c r="H1584" s="57" t="n">
        <v>0.12</v>
      </c>
      <c r="I1584" s="57" t="n">
        <v>12</v>
      </c>
      <c r="J1584" s="13"/>
    </row>
    <row r="1585" ht="22.5" customHeight="1">
      <c r="A1585" s="12" t="n">
        <f>WEEKNUM(B1585,2)</f>
        <v>40</v>
      </c>
      <c r="B1585" s="55" t="n">
        <v>46299</v>
      </c>
      <c r="C1585" s="38" t="n">
        <v>2937658</v>
      </c>
      <c r="D1585" s="63" t="s">
        <v>80</v>
      </c>
      <c r="E1585" s="58" t="s">
        <v>14</v>
      </c>
      <c r="F1585" s="12" t="s">
        <v>15</v>
      </c>
      <c r="G1585" s="60" t="n">
        <v>100</v>
      </c>
      <c r="H1585" s="57" t="n">
        <v>0.123</v>
      </c>
      <c r="I1585" s="57" t="n">
        <v>12.3</v>
      </c>
      <c r="J1585" s="13"/>
    </row>
    <row r="1586" ht="22.5" customHeight="1">
      <c r="A1586" s="12" t="n">
        <f>WEEKNUM(B1586,2)</f>
        <v>40</v>
      </c>
      <c r="B1586" s="55" t="n">
        <v>46299</v>
      </c>
      <c r="C1586" s="38" t="n">
        <v>6706444</v>
      </c>
      <c r="D1586" s="63" t="s">
        <v>74</v>
      </c>
      <c r="E1586" s="38" t="s">
        <v>75</v>
      </c>
      <c r="F1586" s="57" t="s">
        <v>12</v>
      </c>
      <c r="G1586" s="60" t="n">
        <v>16</v>
      </c>
      <c r="H1586" s="57" t="n">
        <v>0.606</v>
      </c>
      <c r="I1586" s="57" t="n">
        <v>9.6908</v>
      </c>
      <c r="J1586" s="13"/>
    </row>
    <row r="1587" ht="22.5" customHeight="1">
      <c r="A1587" s="12" t="n">
        <f>WEEKNUM(B1587,2)</f>
        <v>40</v>
      </c>
      <c r="B1587" s="55" t="n">
        <v>46299</v>
      </c>
      <c r="C1587" s="38" t="n">
        <v>5963354</v>
      </c>
      <c r="D1587" s="64" t="s">
        <v>74</v>
      </c>
      <c r="E1587" s="38" t="s">
        <v>75</v>
      </c>
      <c r="F1587" s="12" t="s">
        <v>15</v>
      </c>
      <c r="G1587" s="60" t="n">
        <v>349</v>
      </c>
      <c r="H1587" s="57" t="n">
        <v>0.571</v>
      </c>
      <c r="I1587" s="57" t="n">
        <v>199.26</v>
      </c>
      <c r="J1587" s="65"/>
    </row>
    <row r="1588" ht="22.5" customHeight="1">
      <c r="A1588" s="12" t="n">
        <f>WEEKNUM(B1588,2)</f>
        <v>40</v>
      </c>
      <c r="B1588" s="55" t="n">
        <v>46299</v>
      </c>
      <c r="C1588" s="38" t="n">
        <v>9686529</v>
      </c>
      <c r="D1588" s="63" t="s">
        <v>74</v>
      </c>
      <c r="E1588" s="58" t="s">
        <v>76</v>
      </c>
      <c r="F1588" s="12" t="s">
        <v>15</v>
      </c>
      <c r="G1588" s="60" t="n">
        <v>46</v>
      </c>
      <c r="H1588" s="57" t="n">
        <v>0.5</v>
      </c>
      <c r="I1588" s="57" t="n">
        <v>23</v>
      </c>
      <c r="J1588" s="13"/>
    </row>
    <row r="1589" ht="22.5" customHeight="1">
      <c r="A1589" s="12" t="n">
        <f>WEEKNUM(B1589,2)</f>
        <v>40</v>
      </c>
      <c r="B1589" s="55" t="n">
        <v>46299</v>
      </c>
      <c r="C1589" s="38" t="n">
        <v>5963400</v>
      </c>
      <c r="D1589" s="63" t="s">
        <v>74</v>
      </c>
      <c r="E1589" s="58" t="s">
        <v>77</v>
      </c>
      <c r="F1589" s="12" t="s">
        <v>15</v>
      </c>
      <c r="G1589" s="60" t="n">
        <v>47</v>
      </c>
      <c r="H1589" s="57" t="n">
        <v>0.2</v>
      </c>
      <c r="I1589" s="57" t="n">
        <v>9.4</v>
      </c>
      <c r="J1589" s="13"/>
    </row>
    <row r="1590" ht="22.5" customHeight="1">
      <c r="A1590" s="30" t="n">
        <f>WEEKNUM(B1590,2)</f>
        <v>40</v>
      </c>
      <c r="B1590" s="55" t="n">
        <v>46299</v>
      </c>
      <c r="C1590" s="66" t="n">
        <v>10080665</v>
      </c>
      <c r="D1590" s="68" t="s">
        <v>74</v>
      </c>
      <c r="E1590" s="58" t="s">
        <v>78</v>
      </c>
      <c r="F1590" s="12" t="s">
        <v>15</v>
      </c>
      <c r="G1590" s="60" t="n">
        <v>8</v>
      </c>
      <c r="H1590" s="57" t="n">
        <v>0.38</v>
      </c>
      <c r="I1590" s="57" t="n">
        <v>3.04</v>
      </c>
      <c r="J1590" s="13"/>
    </row>
    <row r="1591" ht="22.5" customHeight="1">
      <c r="A1591" s="12" t="n">
        <f>WEEKNUM(B1591,2)</f>
        <v>40</v>
      </c>
      <c r="B1591" s="55" t="n">
        <v>46299</v>
      </c>
      <c r="C1591" s="12" t="n">
        <v>91520433</v>
      </c>
      <c r="D1591" s="63" t="s">
        <v>66</v>
      </c>
      <c r="E1591" s="58" t="s">
        <v>14</v>
      </c>
      <c r="F1591" s="12" t="s">
        <v>15</v>
      </c>
      <c r="G1591" s="60" t="n">
        <v>3</v>
      </c>
      <c r="H1591" s="57" t="n">
        <v>0.16</v>
      </c>
      <c r="I1591" s="57" t="n">
        <v>0.48</v>
      </c>
      <c r="J1591" s="13"/>
    </row>
    <row r="1592" ht="22.5" customHeight="1">
      <c r="A1592" s="12" t="n">
        <f>WEEKNUM(B1592,2)</f>
        <v>40</v>
      </c>
      <c r="B1592" s="55" t="n">
        <v>46299</v>
      </c>
      <c r="C1592" s="38" t="n">
        <v>11078827</v>
      </c>
      <c r="D1592" s="63" t="s">
        <v>74</v>
      </c>
      <c r="E1592" s="58" t="s">
        <v>77</v>
      </c>
      <c r="F1592" s="12" t="s">
        <v>15</v>
      </c>
      <c r="G1592" s="60" t="n">
        <v>2</v>
      </c>
      <c r="H1592" s="57" t="n">
        <v>0.3</v>
      </c>
      <c r="I1592" s="57" t="n">
        <v>0.6</v>
      </c>
      <c r="J1592" s="13"/>
    </row>
    <row r="1593" ht="22.5" customHeight="1">
      <c r="A1593" s="12" t="n">
        <f>WEEKNUM(B1593,2)</f>
        <v>40</v>
      </c>
      <c r="B1593" s="55" t="n">
        <v>46299</v>
      </c>
      <c r="C1593" s="38" t="n">
        <v>11078981</v>
      </c>
      <c r="D1593" s="63" t="s">
        <v>74</v>
      </c>
      <c r="E1593" s="38" t="s">
        <v>75</v>
      </c>
      <c r="F1593" s="12" t="s">
        <v>15</v>
      </c>
      <c r="G1593" s="60" t="n">
        <v>0</v>
      </c>
      <c r="H1593" s="57" t="n">
        <v>0</v>
      </c>
      <c r="I1593" s="57" t="n">
        <v>0</v>
      </c>
      <c r="J1593" s="13"/>
    </row>
    <row r="1594" ht="22.5" customHeight="1">
      <c r="A1594" s="12" t="n">
        <f>WEEKNUM(B1594,2)</f>
        <v>40</v>
      </c>
      <c r="B1594" s="55" t="n">
        <v>46299</v>
      </c>
      <c r="C1594" s="38" t="n">
        <v>11080833</v>
      </c>
      <c r="D1594" s="63" t="s">
        <v>74</v>
      </c>
      <c r="E1594" s="58" t="s">
        <v>76</v>
      </c>
      <c r="F1594" s="12" t="s">
        <v>15</v>
      </c>
      <c r="G1594" s="60" t="n">
        <v>0</v>
      </c>
      <c r="H1594" s="57" t="n">
        <v>0</v>
      </c>
      <c r="I1594" s="57" t="n">
        <v>0</v>
      </c>
      <c r="J1594" s="13"/>
    </row>
    <row r="1595" ht="22.5" customHeight="1">
      <c r="A1595" s="12" t="n">
        <f>WEEKNUM(B1595,2)</f>
        <v>40</v>
      </c>
      <c r="B1595" s="55" t="n">
        <v>46299</v>
      </c>
      <c r="C1595" s="38" t="n">
        <v>11081056</v>
      </c>
      <c r="D1595" s="63" t="s">
        <v>74</v>
      </c>
      <c r="E1595" s="58" t="s">
        <v>78</v>
      </c>
      <c r="F1595" s="12" t="s">
        <v>15</v>
      </c>
      <c r="G1595" s="60" t="n">
        <v>0</v>
      </c>
      <c r="H1595" s="57" t="n">
        <v>0</v>
      </c>
      <c r="I1595" s="57" t="n">
        <v>0</v>
      </c>
      <c r="J1595" s="13"/>
    </row>
    <row r="1596" ht="22.5" customHeight="1">
      <c r="A1596" s="12" t="n">
        <f>WEEKNUM(B1596,2)</f>
        <v>40</v>
      </c>
      <c r="B1596" s="55" t="n">
        <v>46299</v>
      </c>
      <c r="C1596" s="38" t="n">
        <v>11078963</v>
      </c>
      <c r="D1596" s="63" t="s">
        <v>80</v>
      </c>
      <c r="E1596" s="58" t="s">
        <v>14</v>
      </c>
      <c r="F1596" s="12" t="s">
        <v>15</v>
      </c>
      <c r="G1596" s="60" t="n">
        <v>74</v>
      </c>
      <c r="H1596" s="57" t="n">
        <v>0.4</v>
      </c>
      <c r="I1596" s="57" t="n">
        <v>29.6</v>
      </c>
      <c r="J1596" s="13"/>
    </row>
    <row r="1597" ht="22.5" customHeight="1">
      <c r="A1597" s="12" t="n">
        <f>WEEKNUM(B1597,2)</f>
        <v>40</v>
      </c>
      <c r="B1597" s="55" t="n">
        <v>46299</v>
      </c>
      <c r="C1597" s="38" t="n">
        <v>91538300</v>
      </c>
      <c r="D1597" s="63" t="s">
        <v>66</v>
      </c>
      <c r="E1597" s="58" t="s">
        <v>37</v>
      </c>
      <c r="F1597" s="12" t="s">
        <v>15</v>
      </c>
      <c r="G1597" s="60" t="n">
        <v>3</v>
      </c>
      <c r="H1597" s="57" t="n">
        <v>0.14</v>
      </c>
      <c r="I1597" s="57" t="n">
        <v>0.42</v>
      </c>
      <c r="J1597" s="13"/>
    </row>
    <row r="1598" ht="22.5" customHeight="1">
      <c r="A1598" s="12" t="n">
        <f>WEEKNUM(B1598,2)</f>
        <v>40</v>
      </c>
      <c r="B1598" s="55" t="n">
        <v>46299</v>
      </c>
      <c r="C1598" s="38" t="n">
        <v>91538301</v>
      </c>
      <c r="D1598" s="63" t="s">
        <v>66</v>
      </c>
      <c r="E1598" s="58" t="s">
        <v>14</v>
      </c>
      <c r="F1598" s="12" t="s">
        <v>15</v>
      </c>
      <c r="G1598" s="60" t="n">
        <v>0</v>
      </c>
      <c r="H1598" s="57" t="n">
        <v>0</v>
      </c>
      <c r="I1598" s="57" t="n">
        <v>0</v>
      </c>
      <c r="J1598" s="13"/>
    </row>
    <row r="1599" ht="22.5" customHeight="1">
      <c r="A1599" s="12" t="n">
        <f>WEEKNUM(B1599,2)</f>
        <v>40</v>
      </c>
      <c r="B1599" s="55" t="n">
        <v>46299</v>
      </c>
      <c r="C1599" s="66" t="n">
        <v>91538306</v>
      </c>
      <c r="D1599" s="68" t="s">
        <v>66</v>
      </c>
      <c r="E1599" s="58" t="s">
        <v>67</v>
      </c>
      <c r="F1599" s="12" t="s">
        <v>15</v>
      </c>
      <c r="G1599" s="60" t="n">
        <v>2</v>
      </c>
      <c r="H1599" s="57" t="n">
        <v>0.18</v>
      </c>
      <c r="I1599" s="57" t="n">
        <v>0.36</v>
      </c>
      <c r="J1599" s="13"/>
    </row>
    <row r="1600" ht="22.5" customHeight="1">
      <c r="A1600" s="12" t="n">
        <f>WEEKNUM(B1600,2)</f>
        <v>40</v>
      </c>
      <c r="B1600" s="55" t="n">
        <v>46299</v>
      </c>
      <c r="C1600" s="12" t="n">
        <v>91538307</v>
      </c>
      <c r="D1600" s="63" t="s">
        <v>66</v>
      </c>
      <c r="E1600" s="38" t="s">
        <v>17</v>
      </c>
      <c r="F1600" s="12" t="s">
        <v>15</v>
      </c>
      <c r="G1600" s="60" t="n">
        <v>0</v>
      </c>
      <c r="H1600" s="57" t="n">
        <v>0</v>
      </c>
      <c r="I1600" s="57" t="n">
        <v>0</v>
      </c>
      <c r="J1600" s="13"/>
    </row>
    <row r="1601" ht="22.5" customHeight="1">
      <c r="A1601" s="12" t="n">
        <f>WEEKNUM(B1601,2)</f>
        <v>40</v>
      </c>
      <c r="B1601" s="55" t="n">
        <v>46299</v>
      </c>
      <c r="C1601" s="12" t="n">
        <v>91538308</v>
      </c>
      <c r="D1601" s="63" t="s">
        <v>66</v>
      </c>
      <c r="E1601" s="38" t="s">
        <v>11</v>
      </c>
      <c r="F1601" s="12" t="s">
        <v>15</v>
      </c>
      <c r="G1601" s="60" t="n">
        <v>0</v>
      </c>
      <c r="H1601" s="57" t="n">
        <v>0</v>
      </c>
      <c r="I1601" s="57" t="n">
        <v>0</v>
      </c>
      <c r="J1601" s="13"/>
    </row>
    <row r="1602" ht="22.5" customHeight="1">
      <c r="A1602" s="12" t="n">
        <f>WEEKNUM(B1602,2)</f>
        <v>40</v>
      </c>
      <c r="B1602" s="55" t="n">
        <v>46299</v>
      </c>
      <c r="C1602" s="38" t="n">
        <v>91538309</v>
      </c>
      <c r="D1602" s="63" t="s">
        <v>66</v>
      </c>
      <c r="E1602" s="58" t="s">
        <v>43</v>
      </c>
      <c r="F1602" s="12" t="s">
        <v>15</v>
      </c>
      <c r="G1602" s="60" t="n">
        <v>0</v>
      </c>
      <c r="H1602" s="57" t="n">
        <v>0</v>
      </c>
      <c r="I1602" s="57" t="n">
        <v>0</v>
      </c>
      <c r="J1602" s="13"/>
    </row>
    <row r="1603" ht="22.5" customHeight="1">
      <c r="A1603" s="12" t="n">
        <f>WEEKNUM(B1603,2)</f>
        <v>40</v>
      </c>
      <c r="B1603" s="55" t="n">
        <v>46299</v>
      </c>
      <c r="C1603" s="38" t="n">
        <v>11511535</v>
      </c>
      <c r="D1603" s="63" t="s">
        <v>80</v>
      </c>
      <c r="E1603" s="58" t="s">
        <v>14</v>
      </c>
      <c r="F1603" s="57" t="s">
        <v>26</v>
      </c>
      <c r="G1603" s="60" t="n">
        <v>648</v>
      </c>
      <c r="H1603" s="57" t="n">
        <v>0.368518518518519</v>
      </c>
      <c r="I1603" s="57" t="n">
        <v>238.8</v>
      </c>
      <c r="J1603" s="13"/>
    </row>
    <row r="1604" ht="22.5" customHeight="1">
      <c r="A1604" s="12" t="n">
        <f>WEEKNUM(B1604,2)</f>
        <v>40</v>
      </c>
      <c r="B1604" s="55" t="n">
        <v>46299</v>
      </c>
      <c r="C1604" s="38" t="n">
        <v>11792342</v>
      </c>
      <c r="D1604" s="63" t="s">
        <v>81</v>
      </c>
      <c r="E1604" s="58" t="s">
        <v>40</v>
      </c>
      <c r="F1604" s="12" t="s">
        <v>15</v>
      </c>
      <c r="G1604" s="60" t="n">
        <v>0</v>
      </c>
      <c r="H1604" s="57" t="n">
        <v>0</v>
      </c>
      <c r="I1604" s="57" t="n">
        <v>0</v>
      </c>
      <c r="J1604" s="13"/>
    </row>
    <row r="1605" ht="22.5" customHeight="1">
      <c r="A1605" s="12" t="n">
        <f>WEEKNUM(B1605,2)</f>
        <v>40</v>
      </c>
      <c r="B1605" s="55" t="n">
        <v>46299</v>
      </c>
      <c r="C1605" s="38" t="n">
        <v>5365722</v>
      </c>
      <c r="D1605" s="63" t="s">
        <v>55</v>
      </c>
      <c r="E1605" s="58" t="s">
        <v>54</v>
      </c>
      <c r="F1605" s="57" t="s">
        <v>12</v>
      </c>
      <c r="G1605" s="60" t="n">
        <v>23</v>
      </c>
      <c r="H1605" s="57" t="n">
        <v>0.272</v>
      </c>
      <c r="I1605" s="57" t="n">
        <v>6.2543</v>
      </c>
      <c r="J1605" s="13"/>
    </row>
    <row r="1606" ht="22.5" customHeight="1">
      <c r="A1606" s="12" t="n">
        <f>WEEKNUM(B1606,2)</f>
        <v>40</v>
      </c>
      <c r="B1606" s="55" t="n">
        <v>46299</v>
      </c>
      <c r="C1606" s="38" t="n">
        <v>11924654</v>
      </c>
      <c r="D1606" s="63" t="s">
        <v>55</v>
      </c>
      <c r="E1606" s="58" t="s">
        <v>54</v>
      </c>
      <c r="F1606" s="57" t="s">
        <v>12</v>
      </c>
      <c r="G1606" s="60" t="n">
        <v>1</v>
      </c>
      <c r="H1606" s="57" t="n">
        <v>0.248</v>
      </c>
      <c r="I1606" s="57" t="n">
        <v>0.2484</v>
      </c>
      <c r="J1606" s="13"/>
    </row>
    <row r="1607" ht="22.5" customHeight="1">
      <c r="A1607" s="12" t="n">
        <f>WEEKNUM(B1607,2)</f>
        <v>40</v>
      </c>
      <c r="B1607" s="55" t="n">
        <v>46299</v>
      </c>
      <c r="C1607" s="38" t="n">
        <v>12011132</v>
      </c>
      <c r="D1607" s="63" t="s">
        <v>92</v>
      </c>
      <c r="E1607" s="58" t="s">
        <v>14</v>
      </c>
      <c r="F1607" s="12" t="s">
        <v>15</v>
      </c>
      <c r="G1607" s="60" t="n">
        <v>150</v>
      </c>
      <c r="H1607" s="57" t="n">
        <v>0.2</v>
      </c>
      <c r="I1607" s="57" t="n">
        <v>30</v>
      </c>
      <c r="J1607" s="13"/>
    </row>
    <row r="1608" ht="22.5" customHeight="1">
      <c r="A1608" s="12" t="n">
        <f>WEEKNUM(B1608,2)</f>
        <v>40</v>
      </c>
      <c r="B1608" s="55" t="n">
        <v>46299</v>
      </c>
      <c r="C1608" s="38" t="n">
        <v>12072287</v>
      </c>
      <c r="D1608" s="63" t="s">
        <v>80</v>
      </c>
      <c r="E1608" s="58" t="s">
        <v>14</v>
      </c>
      <c r="F1608" s="12" t="s">
        <v>15</v>
      </c>
      <c r="G1608" s="60" t="n">
        <v>233</v>
      </c>
      <c r="H1608" s="57" t="n">
        <v>0.43</v>
      </c>
      <c r="I1608" s="57" t="n">
        <v>100.233</v>
      </c>
      <c r="J1608" s="13"/>
    </row>
    <row r="1609" ht="22.5" customHeight="1">
      <c r="A1609" s="12" t="n">
        <f>WEEKNUM(B1609,2)</f>
        <v>40</v>
      </c>
      <c r="B1609" s="55" t="n">
        <v>46299</v>
      </c>
      <c r="C1609" s="38" t="n">
        <v>6529449</v>
      </c>
      <c r="D1609" s="63" t="s">
        <v>80</v>
      </c>
      <c r="E1609" s="58" t="s">
        <v>14</v>
      </c>
      <c r="F1609" s="57" t="s">
        <v>12</v>
      </c>
      <c r="G1609" s="60" t="n">
        <v>171</v>
      </c>
      <c r="H1609" s="57" t="n">
        <v>0.29</v>
      </c>
      <c r="I1609" s="57" t="n">
        <v>49.5459</v>
      </c>
      <c r="J1609" s="13"/>
    </row>
    <row r="1610" ht="22.5" customHeight="1">
      <c r="A1610" s="12" t="n">
        <f>WEEKNUM(B1610,2)</f>
        <v>40</v>
      </c>
      <c r="B1610" s="55" t="n">
        <v>46299</v>
      </c>
      <c r="C1610" s="38" t="n">
        <v>5623760</v>
      </c>
      <c r="D1610" s="63" t="s">
        <v>86</v>
      </c>
      <c r="E1610" s="58" t="s">
        <v>14</v>
      </c>
      <c r="F1610" s="12" t="s">
        <v>15</v>
      </c>
      <c r="G1610" s="60" t="n">
        <v>50</v>
      </c>
      <c r="H1610" s="57" t="n">
        <v>0.15</v>
      </c>
      <c r="I1610" s="57" t="n">
        <v>7.5</v>
      </c>
      <c r="J1610" s="13"/>
    </row>
    <row r="1611" ht="22.5" customHeight="1">
      <c r="A1611" s="12" t="n">
        <f>WEEKNUM(B1611,2)</f>
        <v>40</v>
      </c>
      <c r="B1611" s="55" t="n">
        <v>46299</v>
      </c>
      <c r="C1611" s="38" t="n">
        <v>12542512</v>
      </c>
      <c r="D1611" s="63" t="s">
        <v>92</v>
      </c>
      <c r="E1611" s="58" t="s">
        <v>14</v>
      </c>
      <c r="F1611" s="12" t="s">
        <v>15</v>
      </c>
      <c r="G1611" s="60" t="n">
        <v>20</v>
      </c>
      <c r="H1611" s="57" t="n">
        <v>0.15</v>
      </c>
      <c r="I1611" s="57" t="n">
        <v>3</v>
      </c>
      <c r="J1611" s="13"/>
    </row>
    <row r="1612" ht="22.5" customHeight="1">
      <c r="A1612" s="12" t="n">
        <f>WEEKNUM(B1612,2)</f>
        <v>40</v>
      </c>
      <c r="B1612" s="55" t="n">
        <v>46299</v>
      </c>
      <c r="C1612" s="38" t="n">
        <v>91573327</v>
      </c>
      <c r="D1612" s="63" t="s">
        <v>87</v>
      </c>
      <c r="E1612" s="58" t="s">
        <v>14</v>
      </c>
      <c r="F1612" s="12" t="s">
        <v>15</v>
      </c>
      <c r="G1612" s="60" t="n">
        <v>0</v>
      </c>
      <c r="H1612" s="57" t="n">
        <v>0</v>
      </c>
      <c r="I1612" s="57" t="n">
        <v>0</v>
      </c>
      <c r="J1612" s="13"/>
    </row>
    <row r="1613" ht="22.5" customHeight="1">
      <c r="A1613" s="12"/>
      <c r="B1613" s="55"/>
      <c r="C1613" s="38"/>
      <c r="D1613" s="63"/>
      <c r="E1613" s="58"/>
      <c r="F1613" s="58"/>
      <c r="G1613" s="12"/>
      <c r="H1613" s="57"/>
      <c r="I1613" s="57"/>
      <c r="J1613" s="13"/>
    </row>
    <row r="1614" ht="22.5" customHeight="1">
      <c r="A1614" s="12" t="n">
        <f>WEEKNUM(B1614,2)</f>
        <v>40</v>
      </c>
      <c r="B1614" s="55" t="n">
        <v>46298</v>
      </c>
      <c r="C1614" s="38" t="n">
        <v>10813123</v>
      </c>
      <c r="D1614" s="63" t="s">
        <v>10</v>
      </c>
      <c r="E1614" s="58" t="s">
        <v>11</v>
      </c>
      <c r="F1614" s="58" t="s">
        <v>12</v>
      </c>
      <c r="G1614" s="12" t="n">
        <v>32</v>
      </c>
      <c r="H1614" s="57" t="n">
        <v>0.3251</v>
      </c>
      <c r="I1614" s="57" t="n">
        <v>10.4026</v>
      </c>
      <c r="J1614" s="13"/>
    </row>
    <row r="1615" ht="22.5" customHeight="1">
      <c r="A1615" s="12" t="n">
        <f>WEEKNUM(B1615,2)</f>
        <v>40</v>
      </c>
      <c r="B1615" s="55" t="n">
        <v>46298</v>
      </c>
      <c r="C1615" s="38" t="n">
        <v>1745925</v>
      </c>
      <c r="D1615" s="63" t="s">
        <v>13</v>
      </c>
      <c r="E1615" s="58" t="s">
        <v>14</v>
      </c>
      <c r="F1615" s="58" t="s">
        <v>15</v>
      </c>
      <c r="G1615" s="56" t="n">
        <v>400</v>
      </c>
      <c r="H1615" s="57" t="n">
        <v>0.15</v>
      </c>
      <c r="I1615" s="57" t="n">
        <v>60</v>
      </c>
      <c r="J1615" s="13"/>
    </row>
    <row r="1616" ht="22.5" customHeight="1">
      <c r="A1616" s="12" t="n">
        <f>WEEKNUM(B1616,2)</f>
        <v>40</v>
      </c>
      <c r="B1616" s="55" t="n">
        <v>46298</v>
      </c>
      <c r="C1616" s="38" t="n">
        <v>6951600</v>
      </c>
      <c r="D1616" s="63" t="s">
        <v>16</v>
      </c>
      <c r="E1616" s="58" t="s">
        <v>17</v>
      </c>
      <c r="F1616" s="58" t="s">
        <v>15</v>
      </c>
      <c r="G1616" s="56" t="n">
        <v>87</v>
      </c>
      <c r="H1616" s="57" t="n">
        <v>0.175</v>
      </c>
      <c r="I1616" s="57" t="n">
        <v>15.232</v>
      </c>
      <c r="J1616" s="13"/>
    </row>
    <row r="1617" ht="22.5" customHeight="1">
      <c r="A1617" s="12" t="n">
        <f>WEEKNUM(B1617,2)</f>
        <v>40</v>
      </c>
      <c r="B1617" s="55" t="n">
        <v>46298</v>
      </c>
      <c r="C1617" s="38" t="n">
        <v>6951594</v>
      </c>
      <c r="D1617" s="63" t="s">
        <v>16</v>
      </c>
      <c r="E1617" s="58" t="s">
        <v>18</v>
      </c>
      <c r="F1617" s="58" t="s">
        <v>15</v>
      </c>
      <c r="G1617" s="56" t="n">
        <v>292</v>
      </c>
      <c r="H1617" s="57" t="n">
        <v>0.708</v>
      </c>
      <c r="I1617" s="57" t="n">
        <v>206.71</v>
      </c>
      <c r="J1617" s="13"/>
    </row>
    <row r="1618" ht="22.5" customHeight="1">
      <c r="A1618" s="12" t="n">
        <f>WEEKNUM(B1618,2)</f>
        <v>40</v>
      </c>
      <c r="B1618" s="55" t="n">
        <v>46298</v>
      </c>
      <c r="C1618" s="38" t="n">
        <v>2732727</v>
      </c>
      <c r="D1618" s="63" t="s">
        <v>10</v>
      </c>
      <c r="E1618" s="58" t="s">
        <v>19</v>
      </c>
      <c r="F1618" s="58" t="s">
        <v>15</v>
      </c>
      <c r="G1618" s="56" t="n">
        <v>614</v>
      </c>
      <c r="H1618" s="57" t="n">
        <v>0.249</v>
      </c>
      <c r="I1618" s="57" t="n">
        <v>153.125</v>
      </c>
      <c r="J1618" s="13"/>
    </row>
    <row r="1619" ht="22.5" customHeight="1">
      <c r="A1619" s="12" t="n">
        <f>WEEKNUM(B1619,2)</f>
        <v>40</v>
      </c>
      <c r="B1619" s="55" t="n">
        <v>46298</v>
      </c>
      <c r="C1619" s="38" t="n">
        <v>5619156</v>
      </c>
      <c r="D1619" s="63" t="s">
        <v>10</v>
      </c>
      <c r="E1619" s="58" t="s">
        <v>19</v>
      </c>
      <c r="F1619" s="58" t="s">
        <v>12</v>
      </c>
      <c r="G1619" s="56" t="n">
        <v>28</v>
      </c>
      <c r="H1619" s="57" t="n">
        <v>0.3989</v>
      </c>
      <c r="I1619" s="57" t="n">
        <v>11.169</v>
      </c>
      <c r="J1619" s="13"/>
    </row>
    <row r="1620" ht="22.5" customHeight="1">
      <c r="A1620" s="12" t="n">
        <f>WEEKNUM(B1620,2)</f>
        <v>40</v>
      </c>
      <c r="B1620" s="55" t="n">
        <v>46298</v>
      </c>
      <c r="C1620" s="38" t="n">
        <v>6425889</v>
      </c>
      <c r="D1620" s="63" t="s">
        <v>10</v>
      </c>
      <c r="E1620" s="58" t="s">
        <v>20</v>
      </c>
      <c r="F1620" s="58" t="s">
        <v>15</v>
      </c>
      <c r="G1620" s="56" t="n">
        <v>264</v>
      </c>
      <c r="H1620" s="57" t="n">
        <v>0.251</v>
      </c>
      <c r="I1620" s="57" t="n">
        <v>66.175</v>
      </c>
      <c r="J1620" s="13"/>
    </row>
    <row r="1621" ht="22.5" customHeight="1">
      <c r="A1621" s="12" t="n">
        <f>WEEKNUM(B1621,2)</f>
        <v>40</v>
      </c>
      <c r="B1621" s="55" t="n">
        <v>46298</v>
      </c>
      <c r="C1621" s="38" t="n">
        <v>6439005</v>
      </c>
      <c r="D1621" s="63" t="s">
        <v>10</v>
      </c>
      <c r="E1621" s="58" t="s">
        <v>20</v>
      </c>
      <c r="F1621" s="58" t="s">
        <v>21</v>
      </c>
      <c r="G1621" s="56" t="n">
        <v>66</v>
      </c>
      <c r="H1621" s="57" t="n">
        <v>0.3</v>
      </c>
      <c r="I1621" s="57" t="n">
        <v>19.8</v>
      </c>
      <c r="J1621" s="13"/>
    </row>
    <row r="1622" ht="22.5" customHeight="1">
      <c r="A1622" s="12" t="n">
        <f>WEEKNUM(B1622,2)</f>
        <v>40</v>
      </c>
      <c r="B1622" s="55" t="n">
        <v>46298</v>
      </c>
      <c r="C1622" s="38" t="n">
        <v>7203110</v>
      </c>
      <c r="D1622" s="63" t="s">
        <v>22</v>
      </c>
      <c r="E1622" s="58" t="s">
        <v>23</v>
      </c>
      <c r="F1622" s="58" t="s">
        <v>15</v>
      </c>
      <c r="G1622" s="56" t="n">
        <v>3</v>
      </c>
      <c r="H1622" s="57" t="n">
        <v>0.2</v>
      </c>
      <c r="I1622" s="57" t="n">
        <v>0.6</v>
      </c>
      <c r="J1622" s="13"/>
    </row>
    <row r="1623" ht="22.5" customHeight="1">
      <c r="A1623" s="12" t="n">
        <f>WEEKNUM(B1623,2)</f>
        <v>40</v>
      </c>
      <c r="B1623" s="55" t="n">
        <v>46298</v>
      </c>
      <c r="C1623" s="38" t="n">
        <v>7202934</v>
      </c>
      <c r="D1623" s="63" t="s">
        <v>22</v>
      </c>
      <c r="E1623" s="58" t="s">
        <v>24</v>
      </c>
      <c r="F1623" s="58" t="s">
        <v>15</v>
      </c>
      <c r="G1623" s="56" t="n">
        <v>63</v>
      </c>
      <c r="H1623" s="57" t="n">
        <v>0.35</v>
      </c>
      <c r="I1623" s="57" t="n">
        <v>22.05</v>
      </c>
      <c r="J1623" s="13"/>
    </row>
    <row r="1624" ht="22.5" customHeight="1">
      <c r="A1624" s="12" t="n">
        <f>WEEKNUM(B1624,2)</f>
        <v>40</v>
      </c>
      <c r="B1624" s="55" t="n">
        <v>46298</v>
      </c>
      <c r="C1624" s="38" t="n">
        <v>5847496</v>
      </c>
      <c r="D1624" s="63" t="s">
        <v>10</v>
      </c>
      <c r="E1624" s="58" t="s">
        <v>25</v>
      </c>
      <c r="F1624" s="58" t="s">
        <v>12</v>
      </c>
      <c r="G1624" s="56" t="n">
        <v>3</v>
      </c>
      <c r="H1624" s="57" t="n">
        <v>0.893</v>
      </c>
      <c r="I1624" s="57" t="n">
        <v>2.6794</v>
      </c>
      <c r="J1624" s="13"/>
    </row>
    <row r="1625" ht="22.5" customHeight="1">
      <c r="A1625" s="12" t="n">
        <f>WEEKNUM(B1625,2)</f>
        <v>40</v>
      </c>
      <c r="B1625" s="55" t="n">
        <v>46298</v>
      </c>
      <c r="C1625" s="38" t="n">
        <v>7572369</v>
      </c>
      <c r="D1625" s="63" t="s">
        <v>10</v>
      </c>
      <c r="E1625" s="58" t="s">
        <v>25</v>
      </c>
      <c r="F1625" s="58" t="s">
        <v>15</v>
      </c>
      <c r="G1625" s="56" t="n">
        <v>133</v>
      </c>
      <c r="H1625" s="57" t="n">
        <v>0.303</v>
      </c>
      <c r="I1625" s="57" t="n">
        <v>40.32</v>
      </c>
      <c r="J1625" s="13"/>
    </row>
    <row r="1626" ht="22.5" customHeight="1">
      <c r="A1626" s="12" t="n">
        <f>WEEKNUM(B1626,2)</f>
        <v>40</v>
      </c>
      <c r="B1626" s="55" t="n">
        <v>46298</v>
      </c>
      <c r="C1626" s="38" t="n">
        <v>8460883</v>
      </c>
      <c r="D1626" s="63" t="s">
        <v>16</v>
      </c>
      <c r="E1626" s="58" t="s">
        <v>11</v>
      </c>
      <c r="F1626" s="58" t="s">
        <v>15</v>
      </c>
      <c r="G1626" s="56" t="n">
        <v>1222</v>
      </c>
      <c r="H1626" s="57" t="n">
        <v>0.141</v>
      </c>
      <c r="I1626" s="57" t="n">
        <v>171.934</v>
      </c>
      <c r="J1626" s="13"/>
    </row>
    <row r="1627" ht="22.5" customHeight="1">
      <c r="A1627" s="12" t="n">
        <f>WEEKNUM(B1627,2)</f>
        <v>40</v>
      </c>
      <c r="B1627" s="55" t="n">
        <v>46298</v>
      </c>
      <c r="C1627" s="38" t="n">
        <v>8531973</v>
      </c>
      <c r="D1627" s="63" t="s">
        <v>16</v>
      </c>
      <c r="E1627" s="58" t="s">
        <v>18</v>
      </c>
      <c r="F1627" s="38" t="s">
        <v>26</v>
      </c>
      <c r="G1627" s="56" t="n">
        <v>35</v>
      </c>
      <c r="H1627" s="57" t="n">
        <v>0.46</v>
      </c>
      <c r="I1627" s="57" t="n">
        <v>16.16</v>
      </c>
      <c r="J1627" s="13"/>
    </row>
    <row r="1628" ht="22.5" customHeight="1">
      <c r="A1628" s="12" t="n">
        <f>WEEKNUM(B1628,2)</f>
        <v>40</v>
      </c>
      <c r="B1628" s="55" t="n">
        <v>46298</v>
      </c>
      <c r="C1628" s="38" t="n">
        <v>8156506</v>
      </c>
      <c r="D1628" s="63" t="s">
        <v>82</v>
      </c>
      <c r="E1628" s="58" t="s">
        <v>14</v>
      </c>
      <c r="F1628" s="58" t="s">
        <v>15</v>
      </c>
      <c r="G1628" s="56" t="n">
        <v>1000</v>
      </c>
      <c r="H1628" s="57" t="n">
        <v>0.138</v>
      </c>
      <c r="I1628" s="57" t="n">
        <v>137.599</v>
      </c>
      <c r="J1628" s="13"/>
    </row>
    <row r="1629" ht="22.5" customHeight="1">
      <c r="A1629" s="12" t="n">
        <f>WEEKNUM(B1629,2)</f>
        <v>40</v>
      </c>
      <c r="B1629" s="55" t="n">
        <v>46298</v>
      </c>
      <c r="C1629" s="38" t="n">
        <v>8819666</v>
      </c>
      <c r="D1629" s="63" t="s">
        <v>82</v>
      </c>
      <c r="E1629" s="58" t="s">
        <v>14</v>
      </c>
      <c r="F1629" s="58" t="s">
        <v>12</v>
      </c>
      <c r="G1629" s="56" t="n">
        <v>194</v>
      </c>
      <c r="H1629" s="57" t="n">
        <v>0.103</v>
      </c>
      <c r="I1629" s="57" t="n">
        <v>20.0309</v>
      </c>
      <c r="J1629" s="13"/>
    </row>
    <row r="1630" ht="22.5" customHeight="1">
      <c r="A1630" s="12" t="n">
        <f>WEEKNUM(B1630,2)</f>
        <v>40</v>
      </c>
      <c r="B1630" s="55" t="n">
        <v>46298</v>
      </c>
      <c r="C1630" s="38" t="n">
        <v>7872826</v>
      </c>
      <c r="D1630" s="63" t="s">
        <v>27</v>
      </c>
      <c r="E1630" s="58" t="s">
        <v>14</v>
      </c>
      <c r="F1630" s="58" t="s">
        <v>15</v>
      </c>
      <c r="G1630" s="56" t="n">
        <v>100</v>
      </c>
      <c r="H1630" s="57" t="n">
        <v>0.482</v>
      </c>
      <c r="I1630" s="57" t="n">
        <v>48.168</v>
      </c>
      <c r="J1630" s="13"/>
    </row>
    <row r="1631" ht="22.5" customHeight="1">
      <c r="A1631" s="12" t="n">
        <f>WEEKNUM(B1631,2)</f>
        <v>40</v>
      </c>
      <c r="B1631" s="55" t="n">
        <v>46298</v>
      </c>
      <c r="C1631" s="38" t="n">
        <v>9311355</v>
      </c>
      <c r="D1631" s="63" t="s">
        <v>28</v>
      </c>
      <c r="E1631" s="58" t="s">
        <v>14</v>
      </c>
      <c r="F1631" s="58" t="s">
        <v>15</v>
      </c>
      <c r="G1631" s="56" t="n">
        <v>79</v>
      </c>
      <c r="H1631" s="57" t="n">
        <v>0.25</v>
      </c>
      <c r="I1631" s="57" t="n">
        <v>19.75</v>
      </c>
      <c r="J1631" s="13"/>
    </row>
    <row r="1632" ht="22.5" customHeight="1">
      <c r="A1632" s="12" t="n">
        <f>WEEKNUM(B1632,2)</f>
        <v>40</v>
      </c>
      <c r="B1632" s="55" t="n">
        <v>46298</v>
      </c>
      <c r="C1632" s="38" t="n">
        <v>12114239</v>
      </c>
      <c r="D1632" s="63" t="s">
        <v>82</v>
      </c>
      <c r="E1632" s="58" t="s">
        <v>14</v>
      </c>
      <c r="F1632" s="38" t="s">
        <v>26</v>
      </c>
      <c r="G1632" s="56" t="n">
        <v>58</v>
      </c>
      <c r="H1632" s="57" t="n">
        <v>0.14</v>
      </c>
      <c r="I1632" s="57" t="n">
        <v>8.21</v>
      </c>
      <c r="J1632" s="65"/>
    </row>
    <row r="1633" ht="22.5" customHeight="1">
      <c r="A1633" s="12" t="n">
        <f>WEEKNUM(B1633,2)</f>
        <v>40</v>
      </c>
      <c r="B1633" s="55" t="n">
        <v>46298</v>
      </c>
      <c r="C1633" s="38" t="n">
        <v>10501490</v>
      </c>
      <c r="D1633" s="63" t="s">
        <v>13</v>
      </c>
      <c r="E1633" s="58" t="s">
        <v>14</v>
      </c>
      <c r="F1633" s="58" t="s">
        <v>15</v>
      </c>
      <c r="G1633" s="70" t="n">
        <v>6</v>
      </c>
      <c r="H1633" s="71" t="n">
        <v>0.13</v>
      </c>
      <c r="I1633" s="71" t="n">
        <v>0.78</v>
      </c>
      <c r="J1633" s="13"/>
    </row>
    <row r="1634" ht="22.5" customHeight="1">
      <c r="A1634" s="12" t="n">
        <f>WEEKNUM(B1634,2)</f>
        <v>40</v>
      </c>
      <c r="B1634" s="55" t="n">
        <v>46298</v>
      </c>
      <c r="C1634" s="38" t="n">
        <v>10912510</v>
      </c>
      <c r="D1634" s="63" t="s">
        <v>10</v>
      </c>
      <c r="E1634" s="67" t="s">
        <v>11</v>
      </c>
      <c r="F1634" s="58" t="s">
        <v>29</v>
      </c>
      <c r="G1634" s="56" t="n">
        <v>108</v>
      </c>
      <c r="H1634" s="57" t="n">
        <v>0.33</v>
      </c>
      <c r="I1634" s="57" t="n">
        <v>35.57</v>
      </c>
      <c r="J1634" s="65" t="n">
        <v>35.566</v>
      </c>
    </row>
    <row r="1635" ht="22.5" customHeight="1">
      <c r="A1635" s="12" t="n">
        <f>WEEKNUM(B1635,2)</f>
        <v>40</v>
      </c>
      <c r="B1635" s="55" t="n">
        <v>46298</v>
      </c>
      <c r="C1635" s="38" t="n">
        <v>11080098</v>
      </c>
      <c r="D1635" s="63" t="s">
        <v>22</v>
      </c>
      <c r="E1635" s="58" t="s">
        <v>24</v>
      </c>
      <c r="F1635" s="58" t="s">
        <v>15</v>
      </c>
      <c r="G1635" s="56" t="n">
        <v>0</v>
      </c>
      <c r="H1635" s="57" t="n">
        <v>0</v>
      </c>
      <c r="I1635" s="57" t="n">
        <v>0</v>
      </c>
      <c r="J1635" s="13"/>
    </row>
    <row r="1636" ht="22.5" customHeight="1">
      <c r="A1636" s="12" t="n">
        <f>WEEKNUM(B1636,2)</f>
        <v>40</v>
      </c>
      <c r="B1636" s="55" t="n">
        <v>46298</v>
      </c>
      <c r="C1636" s="38" t="n">
        <v>11715627</v>
      </c>
      <c r="D1636" s="63" t="s">
        <v>28</v>
      </c>
      <c r="E1636" s="58" t="s">
        <v>14</v>
      </c>
      <c r="F1636" s="58" t="s">
        <v>15</v>
      </c>
      <c r="G1636" s="56" t="n">
        <v>0</v>
      </c>
      <c r="H1636" s="57" t="n">
        <v>0</v>
      </c>
      <c r="I1636" s="57" t="n">
        <v>0</v>
      </c>
      <c r="J1636" s="13"/>
    </row>
    <row r="1637" ht="22.5" customHeight="1">
      <c r="A1637" s="12" t="n">
        <f>WEEKNUM(B1637,2)</f>
        <v>40</v>
      </c>
      <c r="B1637" s="55" t="n">
        <v>46298</v>
      </c>
      <c r="C1637" s="38" t="n">
        <v>11715655</v>
      </c>
      <c r="D1637" s="63" t="s">
        <v>16</v>
      </c>
      <c r="E1637" s="58" t="s">
        <v>11</v>
      </c>
      <c r="F1637" s="58" t="s">
        <v>15</v>
      </c>
      <c r="G1637" s="56" t="n">
        <v>0</v>
      </c>
      <c r="H1637" s="57" t="n">
        <v>0</v>
      </c>
      <c r="I1637" s="57" t="n">
        <v>0</v>
      </c>
      <c r="J1637" s="13"/>
    </row>
    <row r="1638" ht="22.5" customHeight="1">
      <c r="A1638" s="12" t="n">
        <f>WEEKNUM(B1638,2)</f>
        <v>40</v>
      </c>
      <c r="B1638" s="55" t="n">
        <v>46298</v>
      </c>
      <c r="C1638" s="38" t="n">
        <v>11715811</v>
      </c>
      <c r="D1638" s="63" t="s">
        <v>16</v>
      </c>
      <c r="E1638" s="38" t="s">
        <v>17</v>
      </c>
      <c r="F1638" s="38" t="s">
        <v>15</v>
      </c>
      <c r="G1638" s="56" t="n">
        <v>0</v>
      </c>
      <c r="H1638" s="57" t="n">
        <v>0</v>
      </c>
      <c r="I1638" s="57" t="n">
        <v>0</v>
      </c>
      <c r="J1638" s="13"/>
    </row>
    <row r="1639" ht="22.5" customHeight="1">
      <c r="A1639" s="12" t="n">
        <f>WEEKNUM(B1639,2)</f>
        <v>40</v>
      </c>
      <c r="B1639" s="55" t="n">
        <v>46298</v>
      </c>
      <c r="C1639" s="38" t="n">
        <v>11729927</v>
      </c>
      <c r="D1639" s="63" t="s">
        <v>10</v>
      </c>
      <c r="E1639" s="38" t="s">
        <v>20</v>
      </c>
      <c r="F1639" s="38" t="s">
        <v>15</v>
      </c>
      <c r="G1639" s="56" t="n">
        <v>0</v>
      </c>
      <c r="H1639" s="57" t="n">
        <v>0</v>
      </c>
      <c r="I1639" s="57" t="n">
        <v>0</v>
      </c>
      <c r="J1639" s="13"/>
    </row>
    <row r="1640" ht="22.5" customHeight="1">
      <c r="A1640" s="12" t="n">
        <f>WEEKNUM(B1640,2)</f>
        <v>40</v>
      </c>
      <c r="B1640" s="55" t="n">
        <v>46298</v>
      </c>
      <c r="C1640" s="38" t="n">
        <v>11729820</v>
      </c>
      <c r="D1640" s="63" t="s">
        <v>10</v>
      </c>
      <c r="E1640" s="38" t="s">
        <v>25</v>
      </c>
      <c r="F1640" s="38" t="s">
        <v>15</v>
      </c>
      <c r="G1640" s="56" t="n">
        <v>1</v>
      </c>
      <c r="H1640" s="57" t="n">
        <v>0.3</v>
      </c>
      <c r="I1640" s="57" t="n">
        <v>0.3</v>
      </c>
      <c r="J1640" s="13"/>
    </row>
    <row r="1641" ht="22.5" customHeight="1">
      <c r="A1641" s="12" t="n">
        <f>WEEKNUM(B1641,2)</f>
        <v>40</v>
      </c>
      <c r="B1641" s="55" t="n">
        <v>46298</v>
      </c>
      <c r="C1641" s="38" t="n">
        <v>11729830</v>
      </c>
      <c r="D1641" s="63" t="s">
        <v>10</v>
      </c>
      <c r="E1641" s="38" t="s">
        <v>11</v>
      </c>
      <c r="F1641" s="38" t="s">
        <v>12</v>
      </c>
      <c r="G1641" s="56" t="n">
        <v>0</v>
      </c>
      <c r="H1641" s="57" t="n">
        <v>0</v>
      </c>
      <c r="I1641" s="57" t="n">
        <v>0.0003</v>
      </c>
      <c r="J1641" s="13"/>
    </row>
    <row r="1642" ht="22.5" customHeight="1">
      <c r="A1642" s="12" t="n">
        <f>WEEKNUM(B1642,2)</f>
        <v>40</v>
      </c>
      <c r="B1642" s="55" t="n">
        <v>46298</v>
      </c>
      <c r="C1642" s="38" t="n">
        <v>11892329</v>
      </c>
      <c r="D1642" s="63" t="s">
        <v>10</v>
      </c>
      <c r="E1642" s="38" t="s">
        <v>11</v>
      </c>
      <c r="F1642" s="38" t="s">
        <v>15</v>
      </c>
      <c r="G1642" s="56" t="n">
        <v>3001</v>
      </c>
      <c r="H1642" s="57" t="n">
        <v>0.25</v>
      </c>
      <c r="I1642" s="57" t="n">
        <v>750.09</v>
      </c>
      <c r="J1642" s="13"/>
    </row>
    <row r="1643" ht="22.5" customHeight="1">
      <c r="A1643" s="12" t="n">
        <f>WEEKNUM(B1643,2)</f>
        <v>40</v>
      </c>
      <c r="B1643" s="55" t="n">
        <v>46298</v>
      </c>
      <c r="C1643" s="38" t="n">
        <v>91560708</v>
      </c>
      <c r="D1643" s="63" t="s">
        <v>30</v>
      </c>
      <c r="E1643" s="58" t="s">
        <v>31</v>
      </c>
      <c r="F1643" s="58" t="s">
        <v>15</v>
      </c>
      <c r="G1643" s="56" t="n">
        <v>223</v>
      </c>
      <c r="H1643" s="57" t="n">
        <v>0.101</v>
      </c>
      <c r="I1643" s="57" t="n">
        <v>22.54</v>
      </c>
      <c r="J1643" s="13"/>
    </row>
    <row r="1644" ht="22.5" customHeight="1">
      <c r="A1644" s="12" t="n">
        <f>WEEKNUM(B1644,2)</f>
        <v>40</v>
      </c>
      <c r="B1644" s="55" t="n">
        <v>46298</v>
      </c>
      <c r="C1644" s="38" t="n">
        <v>91560709</v>
      </c>
      <c r="D1644" s="63" t="s">
        <v>30</v>
      </c>
      <c r="E1644" s="58" t="s">
        <v>32</v>
      </c>
      <c r="F1644" s="58" t="s">
        <v>15</v>
      </c>
      <c r="G1644" s="70" t="n">
        <v>501</v>
      </c>
      <c r="H1644" s="71" t="n">
        <v>0.06</v>
      </c>
      <c r="I1644" s="71" t="n">
        <v>30.06</v>
      </c>
      <c r="J1644" s="13"/>
    </row>
    <row r="1645" ht="22.5" customHeight="1">
      <c r="A1645" s="12" t="n">
        <f>WEEKNUM(B1645,2)</f>
        <v>40</v>
      </c>
      <c r="B1645" s="55" t="n">
        <v>46298</v>
      </c>
      <c r="C1645" s="38" t="n">
        <v>12064281</v>
      </c>
      <c r="D1645" s="63" t="s">
        <v>16</v>
      </c>
      <c r="E1645" s="58" t="s">
        <v>18</v>
      </c>
      <c r="F1645" s="58" t="s">
        <v>15</v>
      </c>
      <c r="G1645" s="56" t="n">
        <v>0</v>
      </c>
      <c r="H1645" s="57" t="n">
        <v>0</v>
      </c>
      <c r="I1645" s="57" t="n">
        <v>0</v>
      </c>
      <c r="J1645" s="13"/>
    </row>
    <row r="1646" ht="22.5" customHeight="1">
      <c r="A1646" s="12" t="n">
        <f>WEEKNUM(B1646,2)</f>
        <v>40</v>
      </c>
      <c r="B1646" s="55" t="n">
        <v>46298</v>
      </c>
      <c r="C1646" s="38" t="n">
        <v>11987622</v>
      </c>
      <c r="D1646" s="63" t="s">
        <v>10</v>
      </c>
      <c r="E1646" s="58" t="s">
        <v>11</v>
      </c>
      <c r="F1646" s="58" t="s">
        <v>29</v>
      </c>
      <c r="G1646" s="56" t="n">
        <v>1</v>
      </c>
      <c r="H1646" s="57" t="n">
        <v>0.6</v>
      </c>
      <c r="I1646" s="57" t="n">
        <v>0.6</v>
      </c>
      <c r="J1646" s="65" t="n">
        <v>0.604</v>
      </c>
    </row>
    <row r="1647" ht="22.5" customHeight="1">
      <c r="A1647" s="12" t="n">
        <f>WEEKNUM(B1647,2)</f>
        <v>40</v>
      </c>
      <c r="B1647" s="55" t="n">
        <v>46298</v>
      </c>
      <c r="C1647" s="38" t="n">
        <v>91567811</v>
      </c>
      <c r="D1647" s="63" t="s">
        <v>33</v>
      </c>
      <c r="E1647" s="58" t="s">
        <v>14</v>
      </c>
      <c r="F1647" s="58" t="s">
        <v>15</v>
      </c>
      <c r="G1647" s="56" t="n">
        <v>20</v>
      </c>
      <c r="H1647" s="57" t="n">
        <v>1</v>
      </c>
      <c r="I1647" s="57" t="n">
        <v>20</v>
      </c>
      <c r="J1647" s="65"/>
    </row>
    <row r="1648" ht="22.5" customHeight="1">
      <c r="A1648" s="12" t="n">
        <f>WEEKNUM(B1648,2)</f>
        <v>40</v>
      </c>
      <c r="B1648" s="55" t="n">
        <v>46298</v>
      </c>
      <c r="C1648" s="38" t="n">
        <v>91548044</v>
      </c>
      <c r="D1648" s="63" t="s">
        <v>33</v>
      </c>
      <c r="E1648" s="58" t="s">
        <v>14</v>
      </c>
      <c r="F1648" s="38" t="s">
        <v>12</v>
      </c>
      <c r="G1648" s="56" t="n">
        <v>12</v>
      </c>
      <c r="H1648" s="57" t="n">
        <v>1.51</v>
      </c>
      <c r="I1648" s="57" t="n">
        <v>18.1143</v>
      </c>
      <c r="J1648" s="65"/>
    </row>
    <row r="1649" ht="22.5" customHeight="1">
      <c r="A1649" s="12" t="n">
        <f>WEEKNUM(B1649,2)</f>
        <v>40</v>
      </c>
      <c r="B1649" s="55" t="n">
        <v>46298</v>
      </c>
      <c r="C1649" s="38" t="n">
        <v>12801942</v>
      </c>
      <c r="D1649" s="63" t="s">
        <v>10</v>
      </c>
      <c r="E1649" s="58" t="s">
        <v>11</v>
      </c>
      <c r="F1649" s="38" t="s">
        <v>34</v>
      </c>
      <c r="G1649" s="56" t="n">
        <v>0</v>
      </c>
      <c r="H1649" s="57" t="n">
        <v>0</v>
      </c>
      <c r="I1649" s="57" t="n">
        <v>0</v>
      </c>
      <c r="J1649" s="65"/>
    </row>
    <row r="1650" ht="22.5" customHeight="1">
      <c r="A1650" s="12" t="n">
        <f>WEEKNUM(B1650,2)</f>
        <v>40</v>
      </c>
      <c r="B1650" s="55" t="n">
        <v>46298</v>
      </c>
      <c r="C1650" s="38" t="n">
        <v>6061077</v>
      </c>
      <c r="D1650" s="63" t="s">
        <v>36</v>
      </c>
      <c r="E1650" s="58" t="s">
        <v>14</v>
      </c>
      <c r="F1650" s="58" t="s">
        <v>15</v>
      </c>
      <c r="G1650" s="61" t="n">
        <v>2</v>
      </c>
      <c r="H1650" s="62" t="n">
        <v>0.584</v>
      </c>
      <c r="I1650" s="62" t="n">
        <v>1.168</v>
      </c>
      <c r="J1650" s="13"/>
    </row>
    <row r="1651" ht="22.5" customHeight="1">
      <c r="A1651" s="12" t="n">
        <f>WEEKNUM(B1651,2)</f>
        <v>40</v>
      </c>
      <c r="B1651" s="55" t="n">
        <v>46298</v>
      </c>
      <c r="C1651" s="38" t="n">
        <v>6607117</v>
      </c>
      <c r="D1651" s="64" t="s">
        <v>36</v>
      </c>
      <c r="E1651" s="38" t="s">
        <v>14</v>
      </c>
      <c r="F1651" s="72" t="s">
        <v>15</v>
      </c>
      <c r="G1651" s="56" t="n">
        <v>145</v>
      </c>
      <c r="H1651" s="57" t="n">
        <v>0.863</v>
      </c>
      <c r="I1651" s="57" t="n">
        <v>125.098</v>
      </c>
      <c r="J1651" s="13"/>
    </row>
    <row r="1652" ht="22.5" customHeight="1">
      <c r="A1652" s="12" t="n">
        <f>WEEKNUM(B1652,2)</f>
        <v>40</v>
      </c>
      <c r="B1652" s="55" t="n">
        <v>46298</v>
      </c>
      <c r="C1652" s="38" t="n">
        <v>5497580</v>
      </c>
      <c r="D1652" s="64" t="s">
        <v>30</v>
      </c>
      <c r="E1652" s="38" t="s">
        <v>17</v>
      </c>
      <c r="F1652" s="38" t="s">
        <v>15</v>
      </c>
      <c r="G1652" s="56" t="n">
        <v>1659</v>
      </c>
      <c r="H1652" s="57" t="n">
        <v>0.25</v>
      </c>
      <c r="I1652" s="57" t="n">
        <v>414.468</v>
      </c>
      <c r="J1652" s="13"/>
    </row>
    <row r="1653" ht="22.5" customHeight="1">
      <c r="A1653" s="12" t="n">
        <f>WEEKNUM(B1653,2)</f>
        <v>40</v>
      </c>
      <c r="B1653" s="55" t="n">
        <v>46298</v>
      </c>
      <c r="C1653" s="38" t="n">
        <v>91407542</v>
      </c>
      <c r="D1653" s="64" t="s">
        <v>30</v>
      </c>
      <c r="E1653" s="38" t="s">
        <v>37</v>
      </c>
      <c r="F1653" s="72" t="s">
        <v>15</v>
      </c>
      <c r="G1653" s="56" t="n">
        <v>53</v>
      </c>
      <c r="H1653" s="57" t="n">
        <v>0.02</v>
      </c>
      <c r="I1653" s="57" t="n">
        <v>1.074</v>
      </c>
      <c r="J1653" s="46"/>
    </row>
    <row r="1654" ht="22.5" customHeight="1">
      <c r="A1654" s="12" t="n">
        <f>WEEKNUM(B1654,2)</f>
        <v>40</v>
      </c>
      <c r="B1654" s="55" t="n">
        <v>46298</v>
      </c>
      <c r="C1654" s="38" t="n">
        <v>8998645</v>
      </c>
      <c r="D1654" s="64" t="s">
        <v>30</v>
      </c>
      <c r="E1654" s="38" t="s">
        <v>17</v>
      </c>
      <c r="F1654" s="38" t="s">
        <v>15</v>
      </c>
      <c r="G1654" s="56" t="n">
        <v>77</v>
      </c>
      <c r="H1654" s="57" t="n">
        <v>1.047</v>
      </c>
      <c r="I1654" s="57" t="n">
        <v>80.64</v>
      </c>
      <c r="J1654" s="13"/>
    </row>
    <row r="1655" ht="22.5" customHeight="1">
      <c r="A1655" s="12" t="n">
        <f>WEEKNUM(B1655,2)</f>
        <v>40</v>
      </c>
      <c r="B1655" s="55" t="n">
        <v>46298</v>
      </c>
      <c r="C1655" s="38" t="n">
        <v>4383473</v>
      </c>
      <c r="D1655" s="64" t="s">
        <v>36</v>
      </c>
      <c r="E1655" s="38" t="s">
        <v>14</v>
      </c>
      <c r="F1655" s="58" t="s">
        <v>15</v>
      </c>
      <c r="G1655" s="56" t="n">
        <v>150</v>
      </c>
      <c r="H1655" s="57" t="n">
        <v>0.19</v>
      </c>
      <c r="I1655" s="57" t="n">
        <v>28.458</v>
      </c>
      <c r="J1655" s="13"/>
    </row>
    <row r="1656" ht="22.5" customHeight="1">
      <c r="A1656" s="12" t="n">
        <f>WEEKNUM(B1656,2)</f>
        <v>40</v>
      </c>
      <c r="B1656" s="55" t="n">
        <v>46298</v>
      </c>
      <c r="C1656" s="38" t="n">
        <v>8094753</v>
      </c>
      <c r="D1656" s="64" t="s">
        <v>36</v>
      </c>
      <c r="E1656" s="38" t="s">
        <v>14</v>
      </c>
      <c r="F1656" s="38" t="s">
        <v>26</v>
      </c>
      <c r="G1656" s="56" t="n">
        <v>340</v>
      </c>
      <c r="H1656" s="57" t="n">
        <v>0.26</v>
      </c>
      <c r="I1656" s="57" t="n">
        <v>89.22</v>
      </c>
      <c r="J1656" s="13"/>
    </row>
    <row r="1657" ht="22.5" customHeight="1">
      <c r="A1657" s="12" t="n">
        <f>WEEKNUM(B1657,2)</f>
        <v>40</v>
      </c>
      <c r="B1657" s="55" t="n">
        <v>46298</v>
      </c>
      <c r="C1657" s="38" t="n">
        <v>9415350</v>
      </c>
      <c r="D1657" s="64" t="s">
        <v>93</v>
      </c>
      <c r="E1657" s="38" t="s">
        <v>14</v>
      </c>
      <c r="F1657" s="38" t="s">
        <v>26</v>
      </c>
      <c r="G1657" s="56" t="n">
        <v>41</v>
      </c>
      <c r="H1657" s="57" t="n">
        <v>0.17</v>
      </c>
      <c r="I1657" s="57" t="n">
        <v>6.83</v>
      </c>
      <c r="J1657" s="13"/>
    </row>
    <row r="1658" ht="22.5" customHeight="1">
      <c r="A1658" s="12" t="n">
        <f>WEEKNUM(B1658,2)</f>
        <v>40</v>
      </c>
      <c r="B1658" s="55" t="n">
        <v>46298</v>
      </c>
      <c r="C1658" s="38" t="n">
        <v>2783561</v>
      </c>
      <c r="D1658" s="64" t="s">
        <v>38</v>
      </c>
      <c r="E1658" s="38" t="s">
        <v>14</v>
      </c>
      <c r="F1658" s="58" t="s">
        <v>15</v>
      </c>
      <c r="G1658" s="56" t="n">
        <v>444</v>
      </c>
      <c r="H1658" s="57" t="n">
        <v>0.102</v>
      </c>
      <c r="I1658" s="57" t="n">
        <v>45.13</v>
      </c>
      <c r="J1658" s="13"/>
    </row>
    <row r="1659" ht="22.5" customHeight="1">
      <c r="A1659" s="12" t="n">
        <f>WEEKNUM(B1659,2)</f>
        <v>40</v>
      </c>
      <c r="B1659" s="55" t="n">
        <v>46298</v>
      </c>
      <c r="C1659" s="38" t="n">
        <v>10599157</v>
      </c>
      <c r="D1659" s="64" t="s">
        <v>39</v>
      </c>
      <c r="E1659" s="38" t="s">
        <v>14</v>
      </c>
      <c r="F1659" s="58" t="s">
        <v>15</v>
      </c>
      <c r="G1659" s="56" t="n">
        <v>105</v>
      </c>
      <c r="H1659" s="57" t="n">
        <v>0.309</v>
      </c>
      <c r="I1659" s="57" t="n">
        <v>32.45</v>
      </c>
      <c r="J1659" s="13"/>
    </row>
    <row r="1660" ht="22.5" customHeight="1">
      <c r="A1660" s="12" t="n">
        <f>WEEKNUM(B1660,2)</f>
        <v>40</v>
      </c>
      <c r="B1660" s="55" t="n">
        <v>46298</v>
      </c>
      <c r="C1660" s="38" t="n">
        <v>10599681</v>
      </c>
      <c r="D1660" s="64" t="s">
        <v>79</v>
      </c>
      <c r="E1660" s="38" t="s">
        <v>14</v>
      </c>
      <c r="F1660" s="58" t="s">
        <v>15</v>
      </c>
      <c r="G1660" s="56" t="n">
        <v>397</v>
      </c>
      <c r="H1660" s="57" t="n">
        <v>0.13</v>
      </c>
      <c r="I1660" s="57" t="n">
        <v>51.61</v>
      </c>
      <c r="J1660" s="13"/>
    </row>
    <row r="1661" ht="22.5" customHeight="1">
      <c r="A1661" s="12" t="n">
        <f>WEEKNUM(B1661,2)</f>
        <v>40</v>
      </c>
      <c r="B1661" s="55" t="n">
        <v>46298</v>
      </c>
      <c r="C1661" s="38" t="n">
        <v>6060965</v>
      </c>
      <c r="D1661" s="64" t="s">
        <v>36</v>
      </c>
      <c r="E1661" s="38" t="s">
        <v>14</v>
      </c>
      <c r="F1661" s="58" t="s">
        <v>15</v>
      </c>
      <c r="G1661" s="56" t="n">
        <v>100</v>
      </c>
      <c r="H1661" s="57" t="n">
        <v>0.3</v>
      </c>
      <c r="I1661" s="57" t="n">
        <v>30</v>
      </c>
      <c r="J1661" s="13"/>
    </row>
    <row r="1662" ht="22.5" customHeight="1">
      <c r="A1662" s="12" t="n">
        <f>WEEKNUM(B1662,2)</f>
        <v>40</v>
      </c>
      <c r="B1662" s="55" t="n">
        <v>46298</v>
      </c>
      <c r="C1662" s="38" t="n">
        <v>10842514</v>
      </c>
      <c r="D1662" s="64" t="s">
        <v>42</v>
      </c>
      <c r="E1662" s="38" t="s">
        <v>14</v>
      </c>
      <c r="F1662" s="38" t="s">
        <v>26</v>
      </c>
      <c r="G1662" s="56" t="n">
        <v>23</v>
      </c>
      <c r="H1662" s="57" t="n">
        <v>0.37</v>
      </c>
      <c r="I1662" s="57" t="n">
        <v>8.61</v>
      </c>
      <c r="J1662" s="13"/>
    </row>
    <row r="1663" ht="22.5" customHeight="1">
      <c r="A1663" s="12" t="n">
        <f>WEEKNUM(B1663,2)</f>
        <v>40</v>
      </c>
      <c r="B1663" s="55" t="n">
        <v>46298</v>
      </c>
      <c r="C1663" s="38" t="n">
        <v>10815258</v>
      </c>
      <c r="D1663" s="64" t="s">
        <v>42</v>
      </c>
      <c r="E1663" s="38" t="s">
        <v>14</v>
      </c>
      <c r="F1663" s="58" t="s">
        <v>15</v>
      </c>
      <c r="G1663" s="56" t="n">
        <v>2</v>
      </c>
      <c r="H1663" s="57" t="n">
        <v>0.15</v>
      </c>
      <c r="I1663" s="57" t="n">
        <v>0.3</v>
      </c>
      <c r="J1663" s="13"/>
    </row>
    <row r="1664" ht="22.5" customHeight="1">
      <c r="A1664" s="12" t="n">
        <f>WEEKNUM(B1664,2)</f>
        <v>40</v>
      </c>
      <c r="B1664" s="55" t="n">
        <v>46298</v>
      </c>
      <c r="C1664" s="38" t="n">
        <v>91535229</v>
      </c>
      <c r="D1664" s="64" t="s">
        <v>30</v>
      </c>
      <c r="E1664" s="38" t="s">
        <v>37</v>
      </c>
      <c r="F1664" s="58" t="s">
        <v>15</v>
      </c>
      <c r="G1664" s="56" t="n">
        <v>4</v>
      </c>
      <c r="H1664" s="57" t="n">
        <v>0.04</v>
      </c>
      <c r="I1664" s="57" t="n">
        <v>0.16</v>
      </c>
      <c r="J1664" s="13"/>
    </row>
    <row r="1665" ht="22.5" customHeight="1">
      <c r="A1665" s="12" t="n">
        <f>WEEKNUM(B1665,2)</f>
        <v>40</v>
      </c>
      <c r="B1665" s="55" t="n">
        <v>46298</v>
      </c>
      <c r="C1665" s="38" t="n">
        <v>91535331</v>
      </c>
      <c r="D1665" s="64" t="s">
        <v>30</v>
      </c>
      <c r="E1665" s="38" t="s">
        <v>40</v>
      </c>
      <c r="F1665" s="58" t="s">
        <v>15</v>
      </c>
      <c r="G1665" s="56" t="n">
        <v>3</v>
      </c>
      <c r="H1665" s="57" t="n">
        <v>0.04</v>
      </c>
      <c r="I1665" s="57" t="n">
        <v>0.12</v>
      </c>
      <c r="J1665" s="13"/>
    </row>
    <row r="1666" ht="22.5" customHeight="1">
      <c r="A1666" s="12" t="n">
        <f>WEEKNUM(B1666,2)</f>
        <v>40</v>
      </c>
      <c r="B1666" s="55" t="n">
        <v>46298</v>
      </c>
      <c r="C1666" s="38" t="n">
        <v>11324493</v>
      </c>
      <c r="D1666" s="64" t="s">
        <v>30</v>
      </c>
      <c r="E1666" s="38" t="s">
        <v>17</v>
      </c>
      <c r="F1666" s="38" t="s">
        <v>15</v>
      </c>
      <c r="G1666" s="56" t="n">
        <v>1</v>
      </c>
      <c r="H1666" s="57" t="n">
        <v>0.4</v>
      </c>
      <c r="I1666" s="57" t="n">
        <v>0.4</v>
      </c>
      <c r="J1666" s="13"/>
    </row>
    <row r="1667" ht="22.5" customHeight="1">
      <c r="A1667" s="12" t="n">
        <f>WEEKNUM(B1667,2)</f>
        <v>40</v>
      </c>
      <c r="B1667" s="55" t="n">
        <v>46298</v>
      </c>
      <c r="C1667" s="38" t="n">
        <v>10298628</v>
      </c>
      <c r="D1667" s="64" t="s">
        <v>83</v>
      </c>
      <c r="E1667" s="38" t="s">
        <v>14</v>
      </c>
      <c r="F1667" s="38" t="s">
        <v>26</v>
      </c>
      <c r="G1667" s="56" t="n">
        <v>64</v>
      </c>
      <c r="H1667" s="57" t="n">
        <v>0.17</v>
      </c>
      <c r="I1667" s="57" t="n">
        <v>10.97</v>
      </c>
      <c r="J1667" s="13"/>
    </row>
    <row r="1668" ht="22.5" customHeight="1">
      <c r="A1668" s="12" t="n">
        <f>WEEKNUM(B1668,2)</f>
        <v>40</v>
      </c>
      <c r="B1668" s="55" t="n">
        <v>46298</v>
      </c>
      <c r="C1668" s="38" t="n">
        <v>11655595</v>
      </c>
      <c r="D1668" s="64" t="s">
        <v>41</v>
      </c>
      <c r="E1668" s="38" t="s">
        <v>14</v>
      </c>
      <c r="F1668" s="38" t="s">
        <v>26</v>
      </c>
      <c r="G1668" s="56" t="n">
        <v>0</v>
      </c>
      <c r="H1668" s="57" t="n">
        <v>0</v>
      </c>
      <c r="I1668" s="57" t="n">
        <v>11.15</v>
      </c>
      <c r="J1668" s="13"/>
    </row>
    <row r="1669" ht="22.5" customHeight="1">
      <c r="A1669" s="12" t="n">
        <f>WEEKNUM(B1669,2)</f>
        <v>40</v>
      </c>
      <c r="B1669" s="55" t="n">
        <v>46298</v>
      </c>
      <c r="C1669" s="38" t="n">
        <v>11655596</v>
      </c>
      <c r="D1669" s="64" t="s">
        <v>41</v>
      </c>
      <c r="E1669" s="38" t="s">
        <v>14</v>
      </c>
      <c r="F1669" s="38" t="s">
        <v>12</v>
      </c>
      <c r="G1669" s="56" t="n">
        <v>0</v>
      </c>
      <c r="H1669" s="57" t="n">
        <v>0</v>
      </c>
      <c r="I1669" s="57" t="n">
        <v>0.0003</v>
      </c>
      <c r="J1669" s="13"/>
    </row>
    <row r="1670" ht="22.5" customHeight="1">
      <c r="A1670" s="12" t="n">
        <f>WEEKNUM(B1670,2)</f>
        <v>40</v>
      </c>
      <c r="B1670" s="55" t="n">
        <v>46298</v>
      </c>
      <c r="C1670" s="38" t="n">
        <v>11690183</v>
      </c>
      <c r="D1670" s="64" t="s">
        <v>38</v>
      </c>
      <c r="E1670" s="38" t="s">
        <v>14</v>
      </c>
      <c r="F1670" s="38" t="s">
        <v>15</v>
      </c>
      <c r="G1670" s="56" t="n">
        <v>56</v>
      </c>
      <c r="H1670" s="57" t="n">
        <v>0.195</v>
      </c>
      <c r="I1670" s="57" t="n">
        <v>10.895</v>
      </c>
      <c r="J1670" s="13"/>
    </row>
    <row r="1671" ht="22.5" customHeight="1">
      <c r="A1671" s="12" t="n">
        <f>WEEKNUM(B1671,2)</f>
        <v>40</v>
      </c>
      <c r="B1671" s="55" t="n">
        <v>46298</v>
      </c>
      <c r="C1671" s="38" t="n">
        <v>11763482</v>
      </c>
      <c r="D1671" s="64" t="s">
        <v>41</v>
      </c>
      <c r="E1671" s="66" t="s">
        <v>14</v>
      </c>
      <c r="F1671" s="38" t="s">
        <v>12</v>
      </c>
      <c r="G1671" s="56" t="n">
        <v>0</v>
      </c>
      <c r="H1671" s="57" t="n">
        <v>0</v>
      </c>
      <c r="I1671" s="57" t="n">
        <v>0.1991</v>
      </c>
      <c r="J1671" s="13"/>
    </row>
    <row r="1672" ht="22.5" customHeight="1">
      <c r="A1672" s="12" t="n">
        <f>WEEKNUM(B1672,2)</f>
        <v>40</v>
      </c>
      <c r="B1672" s="55" t="n">
        <v>46298</v>
      </c>
      <c r="C1672" s="38" t="n">
        <v>91565942</v>
      </c>
      <c r="D1672" s="64" t="s">
        <v>30</v>
      </c>
      <c r="E1672" s="38" t="s">
        <v>37</v>
      </c>
      <c r="F1672" s="58" t="s">
        <v>15</v>
      </c>
      <c r="G1672" s="56" t="n">
        <v>55</v>
      </c>
      <c r="H1672" s="57" t="n">
        <v>0.031</v>
      </c>
      <c r="I1672" s="57" t="n">
        <v>1.704</v>
      </c>
      <c r="J1672" s="13"/>
    </row>
    <row r="1673" ht="22.5" customHeight="1">
      <c r="A1673" s="12" t="n">
        <f>WEEKNUM(B1673,2)</f>
        <v>40</v>
      </c>
      <c r="B1673" s="55" t="n">
        <v>46298</v>
      </c>
      <c r="C1673" s="38" t="n">
        <v>91565947</v>
      </c>
      <c r="D1673" s="64" t="s">
        <v>30</v>
      </c>
      <c r="E1673" s="38" t="s">
        <v>40</v>
      </c>
      <c r="F1673" s="58" t="s">
        <v>15</v>
      </c>
      <c r="G1673" s="56" t="n">
        <v>1000</v>
      </c>
      <c r="H1673" s="57" t="n">
        <v>0.02</v>
      </c>
      <c r="I1673" s="57" t="n">
        <v>20</v>
      </c>
      <c r="J1673" s="13"/>
    </row>
    <row r="1674" ht="22.5" customHeight="1">
      <c r="A1674" s="12" t="n">
        <f>WEEKNUM(B1674,2)</f>
        <v>40</v>
      </c>
      <c r="B1674" s="55" t="n">
        <v>46298</v>
      </c>
      <c r="C1674" s="38" t="n">
        <v>12541739</v>
      </c>
      <c r="D1674" s="64" t="s">
        <v>94</v>
      </c>
      <c r="E1674" s="38" t="s">
        <v>14</v>
      </c>
      <c r="F1674" s="38" t="s">
        <v>15</v>
      </c>
      <c r="G1674" s="56" t="n">
        <v>200</v>
      </c>
      <c r="H1674" s="57" t="n">
        <v>0.27</v>
      </c>
      <c r="I1674" s="57" t="n">
        <v>53.998</v>
      </c>
      <c r="J1674" s="13"/>
    </row>
    <row r="1675" ht="22.5" customHeight="1">
      <c r="A1675" s="12" t="n">
        <f>WEEKNUM(B1675,2)</f>
        <v>40</v>
      </c>
      <c r="B1675" s="55" t="n">
        <v>46298</v>
      </c>
      <c r="C1675" s="38" t="n">
        <v>12807775</v>
      </c>
      <c r="D1675" s="64" t="s">
        <v>38</v>
      </c>
      <c r="E1675" s="38" t="s">
        <v>14</v>
      </c>
      <c r="F1675" s="38" t="s">
        <v>34</v>
      </c>
      <c r="G1675" s="56" t="n">
        <v>0</v>
      </c>
      <c r="H1675" s="57" t="n">
        <v>0</v>
      </c>
      <c r="I1675" s="57" t="n">
        <v>0</v>
      </c>
      <c r="J1675" s="13"/>
    </row>
    <row r="1676" ht="22.5" customHeight="1">
      <c r="A1676" s="12" t="n">
        <f>WEEKNUM(B1676,2)</f>
        <v>40</v>
      </c>
      <c r="B1676" s="55" t="n">
        <v>46298</v>
      </c>
      <c r="C1676" s="38" t="n">
        <v>12808718</v>
      </c>
      <c r="D1676" s="64" t="s">
        <v>36</v>
      </c>
      <c r="E1676" s="38" t="s">
        <v>14</v>
      </c>
      <c r="F1676" s="38" t="s">
        <v>34</v>
      </c>
      <c r="G1676" s="56" t="n">
        <v>0</v>
      </c>
      <c r="H1676" s="57" t="n">
        <v>0</v>
      </c>
      <c r="I1676" s="57" t="n">
        <v>0</v>
      </c>
      <c r="J1676" s="13"/>
    </row>
    <row r="1677" ht="22.5" customHeight="1">
      <c r="A1677" s="12" t="n">
        <f>WEEKNUM(B1677,2)</f>
        <v>40</v>
      </c>
      <c r="B1677" s="55" t="n">
        <v>46298</v>
      </c>
      <c r="C1677" s="38" t="n">
        <v>5464039</v>
      </c>
      <c r="D1677" s="64" t="s">
        <v>30</v>
      </c>
      <c r="E1677" s="38" t="s">
        <v>43</v>
      </c>
      <c r="F1677" s="38" t="s">
        <v>15</v>
      </c>
      <c r="G1677" s="61" t="n">
        <v>1100</v>
      </c>
      <c r="H1677" s="62" t="n">
        <v>0.296</v>
      </c>
      <c r="I1677" s="62" t="n">
        <v>325.165</v>
      </c>
      <c r="J1677" s="13"/>
    </row>
    <row r="1678" ht="22.5" customHeight="1">
      <c r="A1678" s="12" t="n">
        <f>WEEKNUM(B1678,2)</f>
        <v>40</v>
      </c>
      <c r="B1678" s="55" t="n">
        <v>46298</v>
      </c>
      <c r="C1678" s="38" t="n">
        <v>8057746</v>
      </c>
      <c r="D1678" s="64" t="s">
        <v>30</v>
      </c>
      <c r="E1678" s="38" t="s">
        <v>43</v>
      </c>
      <c r="F1678" s="72" t="s">
        <v>15</v>
      </c>
      <c r="G1678" s="56" t="n">
        <v>2</v>
      </c>
      <c r="H1678" s="57" t="n">
        <v>0.28</v>
      </c>
      <c r="I1678" s="57" t="n">
        <v>0.56</v>
      </c>
      <c r="J1678" s="46"/>
    </row>
    <row r="1679" ht="22.5" customHeight="1">
      <c r="A1679" s="12" t="n">
        <f>WEEKNUM(B1679,2)</f>
        <v>40</v>
      </c>
      <c r="B1679" s="55" t="n">
        <v>46298</v>
      </c>
      <c r="C1679" s="38" t="n">
        <v>91399821</v>
      </c>
      <c r="D1679" s="63" t="s">
        <v>79</v>
      </c>
      <c r="E1679" s="38" t="s">
        <v>14</v>
      </c>
      <c r="F1679" s="38" t="s">
        <v>26</v>
      </c>
      <c r="G1679" s="56" t="n">
        <v>459</v>
      </c>
      <c r="H1679" s="57" t="n">
        <v>0.1</v>
      </c>
      <c r="I1679" s="57" t="n">
        <v>47.27</v>
      </c>
      <c r="J1679" s="13"/>
    </row>
    <row r="1680" ht="22.5" customHeight="1">
      <c r="A1680" s="12" t="n">
        <f>WEEKNUM(B1680,2)</f>
        <v>40</v>
      </c>
      <c r="B1680" s="55" t="n">
        <v>46298</v>
      </c>
      <c r="C1680" s="38" t="n">
        <v>8670368</v>
      </c>
      <c r="D1680" s="63" t="s">
        <v>16</v>
      </c>
      <c r="E1680" s="38" t="s">
        <v>11</v>
      </c>
      <c r="F1680" s="38" t="s">
        <v>29</v>
      </c>
      <c r="G1680" s="56" t="n">
        <v>29</v>
      </c>
      <c r="H1680" s="57" t="n">
        <v>0.16</v>
      </c>
      <c r="I1680" s="57" t="n">
        <v>4.76</v>
      </c>
      <c r="J1680" s="65" t="n">
        <v>0</v>
      </c>
    </row>
    <row r="1681" ht="22.5" customHeight="1">
      <c r="A1681" s="12" t="n">
        <f>WEEKNUM(B1681,2)</f>
        <v>40</v>
      </c>
      <c r="B1681" s="55" t="n">
        <v>46298</v>
      </c>
      <c r="C1681" s="38" t="n">
        <v>10514860</v>
      </c>
      <c r="D1681" s="64" t="s">
        <v>41</v>
      </c>
      <c r="E1681" s="38" t="s">
        <v>14</v>
      </c>
      <c r="F1681" s="38" t="s">
        <v>15</v>
      </c>
      <c r="G1681" s="56" t="n">
        <v>65</v>
      </c>
      <c r="H1681" s="57" t="n">
        <v>0.71</v>
      </c>
      <c r="I1681" s="57" t="n">
        <v>46.17</v>
      </c>
      <c r="J1681" s="13"/>
    </row>
    <row r="1682" ht="22.5" customHeight="1">
      <c r="A1682" s="12" t="n">
        <f>WEEKNUM(B1682,2)</f>
        <v>40</v>
      </c>
      <c r="B1682" s="55" t="n">
        <v>46298</v>
      </c>
      <c r="C1682" s="38" t="n">
        <v>91532857</v>
      </c>
      <c r="D1682" s="64" t="s">
        <v>44</v>
      </c>
      <c r="E1682" s="38" t="s">
        <v>14</v>
      </c>
      <c r="F1682" s="38" t="s">
        <v>12</v>
      </c>
      <c r="G1682" s="56" t="n">
        <v>32</v>
      </c>
      <c r="H1682" s="57" t="n">
        <v>0.234</v>
      </c>
      <c r="I1682" s="57" t="n">
        <v>7.5037</v>
      </c>
      <c r="J1682" s="13"/>
    </row>
    <row r="1683" ht="22.5" customHeight="1">
      <c r="A1683" s="12" t="n">
        <f>WEEKNUM(B1683,2)</f>
        <v>40</v>
      </c>
      <c r="B1683" s="55" t="n">
        <v>46298</v>
      </c>
      <c r="C1683" s="38" t="n">
        <v>91545519</v>
      </c>
      <c r="D1683" s="64" t="s">
        <v>45</v>
      </c>
      <c r="E1683" s="38" t="s">
        <v>43</v>
      </c>
      <c r="F1683" s="66" t="s">
        <v>15</v>
      </c>
      <c r="G1683" s="56" t="n">
        <v>75</v>
      </c>
      <c r="H1683" s="57" t="n">
        <v>0.153</v>
      </c>
      <c r="I1683" s="57" t="n">
        <v>11.44</v>
      </c>
      <c r="J1683" s="13"/>
    </row>
    <row r="1684" ht="22.5" customHeight="1">
      <c r="A1684" s="12" t="n">
        <f>WEEKNUM(B1684,2)</f>
        <v>40</v>
      </c>
      <c r="B1684" s="55" t="n">
        <v>46298</v>
      </c>
      <c r="C1684" s="38" t="n">
        <v>91551388</v>
      </c>
      <c r="D1684" s="64" t="s">
        <v>46</v>
      </c>
      <c r="E1684" s="38" t="s">
        <v>47</v>
      </c>
      <c r="F1684" s="38" t="s">
        <v>12</v>
      </c>
      <c r="G1684" s="56" t="n">
        <v>27</v>
      </c>
      <c r="H1684" s="57" t="n">
        <v>0.876</v>
      </c>
      <c r="I1684" s="57" t="n">
        <v>23.6626</v>
      </c>
      <c r="J1684" s="13"/>
    </row>
    <row r="1685" ht="22.5" customHeight="1">
      <c r="A1685" s="12" t="n">
        <f>WEEKNUM(B1685,2)</f>
        <v>40</v>
      </c>
      <c r="B1685" s="55" t="n">
        <v>46298</v>
      </c>
      <c r="C1685" s="38" t="n">
        <v>91565948</v>
      </c>
      <c r="D1685" s="64" t="s">
        <v>44</v>
      </c>
      <c r="E1685" s="38" t="s">
        <v>14</v>
      </c>
      <c r="F1685" s="38" t="s">
        <v>12</v>
      </c>
      <c r="G1685" s="56" t="n">
        <v>13</v>
      </c>
      <c r="H1685" s="57" t="n">
        <v>0.282</v>
      </c>
      <c r="I1685" s="57" t="n">
        <v>3.6615</v>
      </c>
      <c r="J1685" s="13"/>
    </row>
    <row r="1686" ht="22.5" customHeight="1">
      <c r="A1686" s="12" t="n">
        <f>WEEKNUM(B1686,2)</f>
        <v>40</v>
      </c>
      <c r="B1686" s="55" t="n">
        <v>46298</v>
      </c>
      <c r="C1686" s="38" t="n">
        <v>91550293</v>
      </c>
      <c r="D1686" s="64" t="s">
        <v>48</v>
      </c>
      <c r="E1686" s="38" t="s">
        <v>35</v>
      </c>
      <c r="F1686" s="38" t="s">
        <v>15</v>
      </c>
      <c r="G1686" s="56" t="n">
        <v>25</v>
      </c>
      <c r="H1686" s="57" t="n">
        <v>0.35</v>
      </c>
      <c r="I1686" s="57" t="n">
        <v>8.75</v>
      </c>
      <c r="J1686" s="13"/>
    </row>
    <row r="1687" ht="22.5" customHeight="1">
      <c r="A1687" s="12" t="n">
        <f>WEEKNUM(B1687,2)</f>
        <v>40</v>
      </c>
      <c r="B1687" s="55" t="n">
        <v>46298</v>
      </c>
      <c r="C1687" s="38" t="n">
        <v>9333145</v>
      </c>
      <c r="D1687" s="64" t="s">
        <v>90</v>
      </c>
      <c r="E1687" s="38" t="s">
        <v>14</v>
      </c>
      <c r="F1687" s="38" t="s">
        <v>26</v>
      </c>
      <c r="G1687" s="56" t="n">
        <v>23</v>
      </c>
      <c r="H1687" s="57" t="n">
        <v>0.26</v>
      </c>
      <c r="I1687" s="57" t="n">
        <v>6.07</v>
      </c>
      <c r="J1687" s="13"/>
    </row>
    <row r="1688" ht="22.5" customHeight="1">
      <c r="A1688" s="12" t="n">
        <f>WEEKNUM(B1688,2)</f>
        <v>40</v>
      </c>
      <c r="B1688" s="55" t="n">
        <v>46298</v>
      </c>
      <c r="C1688" s="38" t="n">
        <v>91557347</v>
      </c>
      <c r="D1688" s="64" t="s">
        <v>49</v>
      </c>
      <c r="E1688" s="38" t="s">
        <v>14</v>
      </c>
      <c r="F1688" s="38" t="s">
        <v>15</v>
      </c>
      <c r="G1688" s="56" t="n">
        <v>14</v>
      </c>
      <c r="H1688" s="57" t="n">
        <v>0.8</v>
      </c>
      <c r="I1688" s="57" t="n">
        <v>11.2</v>
      </c>
      <c r="J1688" s="13"/>
    </row>
    <row r="1689" ht="22.5" customHeight="1">
      <c r="A1689" s="12" t="n">
        <f>WEEKNUM(B1689,2)</f>
        <v>40</v>
      </c>
      <c r="B1689" s="55" t="n">
        <v>46298</v>
      </c>
      <c r="C1689" s="38" t="n">
        <v>91564896</v>
      </c>
      <c r="D1689" s="64" t="s">
        <v>50</v>
      </c>
      <c r="E1689" s="38" t="s">
        <v>14</v>
      </c>
      <c r="F1689" s="72" t="s">
        <v>15</v>
      </c>
      <c r="G1689" s="56" t="n">
        <v>89</v>
      </c>
      <c r="H1689" s="57" t="n">
        <v>0.35</v>
      </c>
      <c r="I1689" s="57" t="n">
        <v>31.15</v>
      </c>
      <c r="J1689" s="13"/>
    </row>
    <row r="1690" ht="22.5" customHeight="1">
      <c r="A1690" s="12" t="n">
        <f>WEEKNUM(B1690,2)</f>
        <v>40</v>
      </c>
      <c r="B1690" s="55" t="n">
        <v>46298</v>
      </c>
      <c r="C1690" s="38" t="n">
        <v>91566789</v>
      </c>
      <c r="D1690" s="64" t="s">
        <v>84</v>
      </c>
      <c r="E1690" s="38" t="s">
        <v>40</v>
      </c>
      <c r="F1690" s="38" t="s">
        <v>15</v>
      </c>
      <c r="G1690" s="56" t="n">
        <v>1</v>
      </c>
      <c r="H1690" s="57" t="n">
        <v>0.1</v>
      </c>
      <c r="I1690" s="57" t="n">
        <v>0.1</v>
      </c>
      <c r="J1690" s="13"/>
    </row>
    <row r="1691" ht="22.5" customHeight="1">
      <c r="A1691" s="12" t="n">
        <f>WEEKNUM(B1691,2)</f>
        <v>40</v>
      </c>
      <c r="B1691" s="55" t="n">
        <v>46298</v>
      </c>
      <c r="C1691" s="38" t="n">
        <v>12306671</v>
      </c>
      <c r="D1691" s="64" t="s">
        <v>51</v>
      </c>
      <c r="E1691" s="38" t="s">
        <v>52</v>
      </c>
      <c r="F1691" s="38" t="s">
        <v>21</v>
      </c>
      <c r="G1691" s="56" t="n">
        <v>9</v>
      </c>
      <c r="H1691" s="57" t="n">
        <v>0.22</v>
      </c>
      <c r="I1691" s="57" t="n">
        <v>1.98</v>
      </c>
      <c r="J1691" s="13"/>
    </row>
    <row r="1692" ht="22.5" customHeight="1">
      <c r="A1692" s="12" t="n">
        <f>WEEKNUM(B1692,2)</f>
        <v>40</v>
      </c>
      <c r="B1692" s="55" t="n">
        <v>46298</v>
      </c>
      <c r="C1692" s="38" t="n">
        <v>91567363</v>
      </c>
      <c r="D1692" s="64" t="s">
        <v>53</v>
      </c>
      <c r="E1692" s="38" t="s">
        <v>14</v>
      </c>
      <c r="F1692" s="38" t="s">
        <v>15</v>
      </c>
      <c r="G1692" s="56" t="n">
        <v>69</v>
      </c>
      <c r="H1692" s="57" t="n">
        <v>0.25</v>
      </c>
      <c r="I1692" s="57" t="n">
        <v>17.25</v>
      </c>
      <c r="J1692" s="13"/>
    </row>
    <row r="1693" ht="22.5" customHeight="1">
      <c r="A1693" s="12" t="n">
        <f>WEEKNUM(B1693,2)</f>
        <v>40</v>
      </c>
      <c r="B1693" s="55" t="n">
        <v>46298</v>
      </c>
      <c r="C1693" s="38" t="n">
        <v>91567806</v>
      </c>
      <c r="D1693" s="64" t="s">
        <v>53</v>
      </c>
      <c r="E1693" s="38" t="s">
        <v>54</v>
      </c>
      <c r="F1693" s="38" t="s">
        <v>15</v>
      </c>
      <c r="G1693" s="56" t="n">
        <v>77</v>
      </c>
      <c r="H1693" s="57" t="n">
        <v>0.15</v>
      </c>
      <c r="I1693" s="57" t="n">
        <v>11.55</v>
      </c>
      <c r="J1693" s="13"/>
    </row>
    <row r="1694" ht="22.5" customHeight="1">
      <c r="A1694" s="12" t="n">
        <f>WEEKNUM(B1694,2)</f>
        <v>40</v>
      </c>
      <c r="B1694" s="55" t="n">
        <v>46298</v>
      </c>
      <c r="C1694" s="38" t="n">
        <v>12373981</v>
      </c>
      <c r="D1694" s="64" t="s">
        <v>89</v>
      </c>
      <c r="E1694" s="38" t="s">
        <v>37</v>
      </c>
      <c r="F1694" s="38" t="s">
        <v>15</v>
      </c>
      <c r="G1694" s="56" t="n">
        <v>191</v>
      </c>
      <c r="H1694" s="57" t="n">
        <v>0.04</v>
      </c>
      <c r="I1694" s="57" t="n">
        <v>7.64</v>
      </c>
      <c r="J1694" s="13"/>
    </row>
    <row r="1695" ht="22.5" customHeight="1">
      <c r="A1695" s="12" t="n">
        <f>WEEKNUM(B1695,2)</f>
        <v>40</v>
      </c>
      <c r="B1695" s="55" t="n">
        <v>46298</v>
      </c>
      <c r="C1695" s="38" t="n">
        <v>5365721</v>
      </c>
      <c r="D1695" s="64" t="s">
        <v>55</v>
      </c>
      <c r="E1695" s="38" t="s">
        <v>54</v>
      </c>
      <c r="F1695" s="38" t="s">
        <v>15</v>
      </c>
      <c r="G1695" s="56" t="n">
        <v>85</v>
      </c>
      <c r="H1695" s="57" t="n">
        <v>0.5</v>
      </c>
      <c r="I1695" s="57" t="n">
        <v>42.5</v>
      </c>
      <c r="J1695" s="13"/>
    </row>
    <row r="1696" ht="22.5" customHeight="1">
      <c r="A1696" s="12" t="n">
        <f>WEEKNUM(B1696,2)</f>
        <v>40</v>
      </c>
      <c r="B1696" s="55" t="n">
        <v>46298</v>
      </c>
      <c r="C1696" s="38" t="n">
        <v>91568575</v>
      </c>
      <c r="D1696" s="64" t="s">
        <v>56</v>
      </c>
      <c r="E1696" s="38" t="s">
        <v>14</v>
      </c>
      <c r="F1696" s="38" t="s">
        <v>15</v>
      </c>
      <c r="G1696" s="56" t="n">
        <v>0</v>
      </c>
      <c r="H1696" s="57" t="n">
        <v>0</v>
      </c>
      <c r="I1696" s="57" t="n">
        <v>0</v>
      </c>
      <c r="J1696" s="13"/>
    </row>
    <row r="1697" ht="22.5" customHeight="1">
      <c r="A1697" s="12" t="n">
        <f>WEEKNUM(B1697,2)</f>
        <v>40</v>
      </c>
      <c r="B1697" s="55" t="n">
        <v>46298</v>
      </c>
      <c r="C1697" s="38" t="n">
        <v>9298539</v>
      </c>
      <c r="D1697" s="64" t="s">
        <v>90</v>
      </c>
      <c r="E1697" s="38" t="s">
        <v>14</v>
      </c>
      <c r="F1697" s="38" t="s">
        <v>15</v>
      </c>
      <c r="G1697" s="56" t="n">
        <v>150</v>
      </c>
      <c r="H1697" s="57" t="n">
        <v>0.3</v>
      </c>
      <c r="I1697" s="57" t="n">
        <v>45</v>
      </c>
      <c r="J1697" s="13"/>
    </row>
    <row r="1698" ht="22.5" customHeight="1">
      <c r="A1698" s="12" t="n">
        <f>WEEKNUM(B1698,2)</f>
        <v>40</v>
      </c>
      <c r="B1698" s="55" t="n">
        <v>46298</v>
      </c>
      <c r="C1698" s="38" t="n">
        <v>12811904</v>
      </c>
      <c r="D1698" s="64" t="s">
        <v>51</v>
      </c>
      <c r="E1698" s="38" t="s">
        <v>52</v>
      </c>
      <c r="F1698" s="38" t="s">
        <v>34</v>
      </c>
      <c r="G1698" s="56" t="n">
        <v>0</v>
      </c>
      <c r="H1698" s="57" t="n">
        <v>0</v>
      </c>
      <c r="I1698" s="57" t="n">
        <v>0</v>
      </c>
      <c r="J1698" s="13"/>
    </row>
    <row r="1699" ht="22.5" customHeight="1">
      <c r="A1699" s="12" t="n">
        <f>WEEKNUM(B1699,2)</f>
        <v>40</v>
      </c>
      <c r="B1699" s="55" t="n">
        <v>46298</v>
      </c>
      <c r="C1699" s="38" t="n">
        <v>91399437</v>
      </c>
      <c r="D1699" s="64" t="s">
        <v>91</v>
      </c>
      <c r="E1699" s="58" t="s">
        <v>67</v>
      </c>
      <c r="F1699" s="38" t="s">
        <v>15</v>
      </c>
      <c r="G1699" s="61" t="n">
        <v>50</v>
      </c>
      <c r="H1699" s="62" t="n">
        <v>0.15</v>
      </c>
      <c r="I1699" s="62" t="n">
        <v>7.5</v>
      </c>
      <c r="J1699" s="13"/>
    </row>
    <row r="1700" ht="22.5" customHeight="1">
      <c r="A1700" s="12" t="n">
        <f>WEEKNUM(B1700,2)</f>
        <v>40</v>
      </c>
      <c r="B1700" s="55" t="n">
        <v>46298</v>
      </c>
      <c r="C1700" s="38" t="n">
        <v>5556054</v>
      </c>
      <c r="D1700" s="64" t="s">
        <v>64</v>
      </c>
      <c r="E1700" s="38" t="s">
        <v>37</v>
      </c>
      <c r="F1700" s="72" t="s">
        <v>15</v>
      </c>
      <c r="G1700" s="59" t="n">
        <v>4</v>
      </c>
      <c r="H1700" s="57" t="n">
        <v>1.941</v>
      </c>
      <c r="I1700" s="57" t="n">
        <v>7.764</v>
      </c>
      <c r="J1700" s="46"/>
    </row>
    <row r="1701" ht="22.5" customHeight="1">
      <c r="A1701" s="12" t="n">
        <f>WEEKNUM(B1701,2)</f>
        <v>40</v>
      </c>
      <c r="B1701" s="55" t="n">
        <v>46298</v>
      </c>
      <c r="C1701" s="38" t="n">
        <v>8628042</v>
      </c>
      <c r="D1701" s="64" t="s">
        <v>27</v>
      </c>
      <c r="E1701" s="38" t="s">
        <v>14</v>
      </c>
      <c r="F1701" s="38" t="s">
        <v>26</v>
      </c>
      <c r="G1701" s="59" t="n">
        <v>384</v>
      </c>
      <c r="H1701" s="57" t="n">
        <v>0.39</v>
      </c>
      <c r="I1701" s="57" t="n">
        <v>150.43</v>
      </c>
      <c r="J1701" s="13"/>
    </row>
    <row r="1702" ht="22.5" customHeight="1">
      <c r="A1702" s="12" t="n">
        <f>WEEKNUM(B1702,2)</f>
        <v>40</v>
      </c>
      <c r="B1702" s="55" t="n">
        <v>46298</v>
      </c>
      <c r="C1702" s="38" t="n">
        <v>9297014</v>
      </c>
      <c r="D1702" s="64" t="s">
        <v>13</v>
      </c>
      <c r="E1702" s="38" t="s">
        <v>14</v>
      </c>
      <c r="F1702" s="38" t="s">
        <v>26</v>
      </c>
      <c r="G1702" s="59" t="n">
        <v>195</v>
      </c>
      <c r="H1702" s="57" t="n">
        <v>0.15</v>
      </c>
      <c r="I1702" s="57" t="n">
        <v>30.21</v>
      </c>
      <c r="J1702" s="13"/>
    </row>
    <row r="1703" ht="22.5" customHeight="1">
      <c r="A1703" s="12" t="n">
        <f>WEEKNUM(B1703,2)</f>
        <v>40</v>
      </c>
      <c r="B1703" s="55" t="n">
        <v>46298</v>
      </c>
      <c r="C1703" s="38" t="n">
        <v>7815836</v>
      </c>
      <c r="D1703" s="64" t="s">
        <v>65</v>
      </c>
      <c r="E1703" s="38" t="s">
        <v>37</v>
      </c>
      <c r="F1703" s="38" t="s">
        <v>15</v>
      </c>
      <c r="G1703" s="59" t="n">
        <v>3781</v>
      </c>
      <c r="H1703" s="57" t="n">
        <v>0.115</v>
      </c>
      <c r="I1703" s="57" t="n">
        <v>433.97</v>
      </c>
      <c r="J1703" s="13"/>
    </row>
    <row r="1704" ht="22.5" customHeight="1">
      <c r="A1704" s="12" t="n">
        <f>WEEKNUM(B1704,2)</f>
        <v>40</v>
      </c>
      <c r="B1704" s="55" t="n">
        <v>46298</v>
      </c>
      <c r="C1704" s="38" t="n">
        <v>91467820</v>
      </c>
      <c r="D1704" s="64" t="s">
        <v>66</v>
      </c>
      <c r="E1704" s="38" t="s">
        <v>37</v>
      </c>
      <c r="F1704" s="38" t="s">
        <v>15</v>
      </c>
      <c r="G1704" s="59" t="n">
        <v>223</v>
      </c>
      <c r="H1704" s="57" t="n">
        <v>0.1</v>
      </c>
      <c r="I1704" s="57" t="n">
        <v>22.3</v>
      </c>
      <c r="J1704" s="13"/>
    </row>
    <row r="1705" ht="22.5" customHeight="1">
      <c r="A1705" s="12" t="n">
        <f>WEEKNUM(B1705,2)</f>
        <v>40</v>
      </c>
      <c r="B1705" s="55" t="n">
        <v>46298</v>
      </c>
      <c r="C1705" s="38" t="n">
        <v>91496145</v>
      </c>
      <c r="D1705" s="64" t="s">
        <v>66</v>
      </c>
      <c r="E1705" s="38" t="s">
        <v>67</v>
      </c>
      <c r="F1705" s="38" t="s">
        <v>15</v>
      </c>
      <c r="G1705" s="59" t="n">
        <v>30</v>
      </c>
      <c r="H1705" s="57" t="n">
        <v>0.15</v>
      </c>
      <c r="I1705" s="57" t="n">
        <v>4.5</v>
      </c>
      <c r="J1705" s="13"/>
    </row>
    <row r="1706" ht="22.5" customHeight="1">
      <c r="A1706" s="12" t="n">
        <f>WEEKNUM(B1706,2)</f>
        <v>40</v>
      </c>
      <c r="B1706" s="55" t="n">
        <v>46298</v>
      </c>
      <c r="C1706" s="38" t="n">
        <v>91496146</v>
      </c>
      <c r="D1706" s="64" t="s">
        <v>66</v>
      </c>
      <c r="E1706" s="38" t="s">
        <v>43</v>
      </c>
      <c r="F1706" s="38" t="s">
        <v>15</v>
      </c>
      <c r="G1706" s="59" t="n">
        <v>50</v>
      </c>
      <c r="H1706" s="57" t="n">
        <v>0.14</v>
      </c>
      <c r="I1706" s="57" t="n">
        <v>7</v>
      </c>
      <c r="J1706" s="13"/>
    </row>
    <row r="1707" ht="22.5" customHeight="1">
      <c r="A1707" s="12" t="n">
        <f>WEEKNUM(B1707,2)</f>
        <v>40</v>
      </c>
      <c r="B1707" s="55" t="n">
        <v>46298</v>
      </c>
      <c r="C1707" s="38" t="n">
        <v>91496147</v>
      </c>
      <c r="D1707" s="64" t="s">
        <v>66</v>
      </c>
      <c r="E1707" s="38" t="s">
        <v>11</v>
      </c>
      <c r="F1707" s="38" t="s">
        <v>15</v>
      </c>
      <c r="G1707" s="59" t="n">
        <v>90</v>
      </c>
      <c r="H1707" s="57" t="n">
        <v>0.13</v>
      </c>
      <c r="I1707" s="57" t="n">
        <v>11.7</v>
      </c>
      <c r="J1707" s="13"/>
    </row>
    <row r="1708" ht="22.5" customHeight="1">
      <c r="A1708" s="12" t="n">
        <f>WEEKNUM(B1708,2)</f>
        <v>40</v>
      </c>
      <c r="B1708" s="55" t="n">
        <v>46298</v>
      </c>
      <c r="C1708" s="38" t="n">
        <v>91496148</v>
      </c>
      <c r="D1708" s="64" t="s">
        <v>66</v>
      </c>
      <c r="E1708" s="38" t="s">
        <v>14</v>
      </c>
      <c r="F1708" s="38" t="s">
        <v>15</v>
      </c>
      <c r="G1708" s="59" t="n">
        <v>160</v>
      </c>
      <c r="H1708" s="57" t="n">
        <v>0.15</v>
      </c>
      <c r="I1708" s="57" t="n">
        <v>24</v>
      </c>
      <c r="J1708" s="13"/>
    </row>
    <row r="1709" ht="22.5" customHeight="1">
      <c r="A1709" s="12" t="n">
        <f>WEEKNUM(B1709,2)</f>
        <v>40</v>
      </c>
      <c r="B1709" s="55" t="n">
        <v>46298</v>
      </c>
      <c r="C1709" s="38" t="n">
        <v>11079953</v>
      </c>
      <c r="D1709" s="64" t="s">
        <v>64</v>
      </c>
      <c r="E1709" s="38" t="s">
        <v>37</v>
      </c>
      <c r="F1709" s="38" t="s">
        <v>15</v>
      </c>
      <c r="G1709" s="59" t="n">
        <v>0</v>
      </c>
      <c r="H1709" s="57" t="n">
        <v>0</v>
      </c>
      <c r="I1709" s="57" t="n">
        <v>0</v>
      </c>
      <c r="J1709" s="13"/>
    </row>
    <row r="1710" ht="22.5" customHeight="1">
      <c r="A1710" s="12" t="n">
        <f>WEEKNUM(B1710,2)</f>
        <v>40</v>
      </c>
      <c r="B1710" s="55" t="n">
        <v>46298</v>
      </c>
      <c r="C1710" s="38" t="n">
        <v>11690181</v>
      </c>
      <c r="D1710" s="64" t="s">
        <v>68</v>
      </c>
      <c r="E1710" s="38" t="s">
        <v>14</v>
      </c>
      <c r="F1710" s="38" t="s">
        <v>15</v>
      </c>
      <c r="G1710" s="56" t="n">
        <v>1000</v>
      </c>
      <c r="H1710" s="57" t="n">
        <v>0.42</v>
      </c>
      <c r="I1710" s="57" t="n">
        <v>420</v>
      </c>
      <c r="J1710" s="13"/>
    </row>
    <row r="1711" ht="22.5" customHeight="1">
      <c r="A1711" s="12" t="n">
        <f>WEEKNUM(B1711,2)</f>
        <v>40</v>
      </c>
      <c r="B1711" s="55" t="n">
        <v>46298</v>
      </c>
      <c r="C1711" s="38" t="n">
        <v>11836152</v>
      </c>
      <c r="D1711" s="64" t="s">
        <v>65</v>
      </c>
      <c r="E1711" s="58" t="s">
        <v>37</v>
      </c>
      <c r="F1711" s="38" t="s">
        <v>15</v>
      </c>
      <c r="G1711" s="59" t="n">
        <v>1</v>
      </c>
      <c r="H1711" s="57" t="n">
        <v>0.09</v>
      </c>
      <c r="I1711" s="57" t="n">
        <v>0.09</v>
      </c>
      <c r="J1711" s="13"/>
    </row>
    <row r="1712" ht="22.5" customHeight="1">
      <c r="A1712" s="12" t="n">
        <f>WEEKNUM(B1712,2)</f>
        <v>40</v>
      </c>
      <c r="B1712" s="55" t="n">
        <v>46298</v>
      </c>
      <c r="C1712" s="38" t="n">
        <v>12038500</v>
      </c>
      <c r="D1712" s="64" t="s">
        <v>68</v>
      </c>
      <c r="E1712" s="38" t="s">
        <v>14</v>
      </c>
      <c r="F1712" s="38" t="s">
        <v>15</v>
      </c>
      <c r="G1712" s="59" t="n">
        <v>36</v>
      </c>
      <c r="H1712" s="57" t="n">
        <v>0.4</v>
      </c>
      <c r="I1712" s="57" t="n">
        <v>14.4</v>
      </c>
      <c r="J1712" s="13"/>
    </row>
    <row r="1713" ht="22.5" customHeight="1">
      <c r="A1713" s="12" t="n">
        <f>WEEKNUM(B1713,2)</f>
        <v>40</v>
      </c>
      <c r="B1713" s="55" t="n">
        <v>46298</v>
      </c>
      <c r="C1713" s="38" t="n">
        <v>91565943</v>
      </c>
      <c r="D1713" s="64" t="s">
        <v>66</v>
      </c>
      <c r="E1713" s="38" t="s">
        <v>43</v>
      </c>
      <c r="F1713" s="38" t="s">
        <v>15</v>
      </c>
      <c r="G1713" s="59" t="n">
        <v>0</v>
      </c>
      <c r="H1713" s="57" t="n">
        <v>0</v>
      </c>
      <c r="I1713" s="57" t="n">
        <v>0</v>
      </c>
      <c r="J1713" s="13"/>
    </row>
    <row r="1714" ht="22.5" customHeight="1">
      <c r="A1714" s="12" t="n">
        <f>WEEKNUM(B1714,2)</f>
        <v>40</v>
      </c>
      <c r="B1714" s="55" t="n">
        <v>46298</v>
      </c>
      <c r="C1714" s="38" t="n">
        <v>91565945</v>
      </c>
      <c r="D1714" s="64" t="s">
        <v>66</v>
      </c>
      <c r="E1714" s="58" t="s">
        <v>37</v>
      </c>
      <c r="F1714" s="38" t="s">
        <v>15</v>
      </c>
      <c r="G1714" s="59" t="n">
        <v>51</v>
      </c>
      <c r="H1714" s="57" t="n">
        <v>0.12</v>
      </c>
      <c r="I1714" s="57" t="n">
        <v>6.12</v>
      </c>
      <c r="J1714" s="13"/>
    </row>
    <row r="1715" ht="22.5" customHeight="1">
      <c r="A1715" s="12" t="n">
        <f>WEEKNUM(B1715,2)</f>
        <v>40</v>
      </c>
      <c r="B1715" s="55" t="n">
        <v>46298</v>
      </c>
      <c r="C1715" s="38" t="n">
        <v>91551845</v>
      </c>
      <c r="D1715" s="64" t="s">
        <v>66</v>
      </c>
      <c r="E1715" s="38" t="s">
        <v>11</v>
      </c>
      <c r="F1715" s="38" t="s">
        <v>15</v>
      </c>
      <c r="G1715" s="59" t="n">
        <v>60</v>
      </c>
      <c r="H1715" s="57" t="n">
        <v>0.14</v>
      </c>
      <c r="I1715" s="57" t="n">
        <v>8.4</v>
      </c>
      <c r="J1715" s="13"/>
    </row>
    <row r="1716" ht="22.5" customHeight="1">
      <c r="A1716" s="12" t="n">
        <f>WEEKNUM(B1716,2)</f>
        <v>40</v>
      </c>
      <c r="B1716" s="55" t="n">
        <v>46298</v>
      </c>
      <c r="C1716" s="38" t="n">
        <v>91565949</v>
      </c>
      <c r="D1716" s="64" t="s">
        <v>66</v>
      </c>
      <c r="E1716" s="38" t="s">
        <v>67</v>
      </c>
      <c r="F1716" s="38" t="s">
        <v>15</v>
      </c>
      <c r="G1716" s="59" t="n">
        <v>46</v>
      </c>
      <c r="H1716" s="57" t="n">
        <v>0.15</v>
      </c>
      <c r="I1716" s="57" t="n">
        <v>6.9</v>
      </c>
      <c r="J1716" s="13"/>
    </row>
    <row r="1717" ht="22.5" customHeight="1">
      <c r="A1717" s="12" t="n">
        <f>WEEKNUM(B1717,2)</f>
        <v>40</v>
      </c>
      <c r="B1717" s="55" t="n">
        <v>46298</v>
      </c>
      <c r="C1717" s="38" t="n">
        <v>91573130</v>
      </c>
      <c r="D1717" s="64" t="s">
        <v>46</v>
      </c>
      <c r="E1717" s="38" t="s">
        <v>17</v>
      </c>
      <c r="F1717" s="58" t="s">
        <v>15</v>
      </c>
      <c r="G1717" s="59" t="n">
        <v>2</v>
      </c>
      <c r="H1717" s="57" t="n">
        <v>0.2</v>
      </c>
      <c r="I1717" s="57" t="n">
        <v>0.4</v>
      </c>
      <c r="J1717" s="69"/>
    </row>
    <row r="1718" ht="22.5" customHeight="1">
      <c r="A1718" s="12" t="n">
        <f>WEEKNUM(B1718,2)</f>
        <v>40</v>
      </c>
      <c r="B1718" s="55" t="n">
        <v>46298</v>
      </c>
      <c r="C1718" s="38" t="n">
        <v>91573131</v>
      </c>
      <c r="D1718" s="64" t="s">
        <v>46</v>
      </c>
      <c r="E1718" s="38" t="s">
        <v>32</v>
      </c>
      <c r="F1718" s="58" t="s">
        <v>15</v>
      </c>
      <c r="G1718" s="59" t="n">
        <v>0</v>
      </c>
      <c r="H1718" s="57" t="n">
        <v>0</v>
      </c>
      <c r="I1718" s="57" t="n">
        <v>0</v>
      </c>
      <c r="J1718" s="69"/>
    </row>
    <row r="1719" ht="22.5" customHeight="1">
      <c r="A1719" s="12" t="n">
        <f>WEEKNUM(B1719,2)</f>
        <v>40</v>
      </c>
      <c r="B1719" s="55" t="n">
        <v>46298</v>
      </c>
      <c r="C1719" s="38" t="n">
        <v>6395488</v>
      </c>
      <c r="D1719" s="64" t="s">
        <v>39</v>
      </c>
      <c r="E1719" s="38" t="s">
        <v>14</v>
      </c>
      <c r="F1719" s="12" t="s">
        <v>15</v>
      </c>
      <c r="G1719" s="45" t="n">
        <v>200</v>
      </c>
      <c r="H1719" s="62" t="n">
        <v>0.3</v>
      </c>
      <c r="I1719" s="62" t="n">
        <v>60</v>
      </c>
      <c r="J1719" s="13"/>
    </row>
    <row r="1720" ht="22.5" customHeight="1">
      <c r="A1720" s="12" t="n">
        <f>WEEKNUM(B1720,2)</f>
        <v>40</v>
      </c>
      <c r="B1720" s="55" t="n">
        <v>46298</v>
      </c>
      <c r="C1720" s="38" t="n">
        <v>8291713</v>
      </c>
      <c r="D1720" s="63" t="s">
        <v>79</v>
      </c>
      <c r="E1720" s="54" t="s">
        <v>14</v>
      </c>
      <c r="F1720" s="45" t="s">
        <v>15</v>
      </c>
      <c r="G1720" s="61" t="n">
        <v>1500</v>
      </c>
      <c r="H1720" s="62" t="n">
        <v>0.14</v>
      </c>
      <c r="I1720" s="62" t="n">
        <v>209.895</v>
      </c>
      <c r="J1720" s="13"/>
    </row>
    <row r="1721" ht="22.5" customHeight="1">
      <c r="A1721" s="12" t="n">
        <f>WEEKNUM(B1721,2)</f>
        <v>40</v>
      </c>
      <c r="B1721" s="55" t="n">
        <v>46298</v>
      </c>
      <c r="C1721" s="38" t="n">
        <v>8566541</v>
      </c>
      <c r="D1721" s="63" t="s">
        <v>85</v>
      </c>
      <c r="E1721" s="58" t="s">
        <v>14</v>
      </c>
      <c r="F1721" s="57" t="s">
        <v>26</v>
      </c>
      <c r="G1721" s="56" t="n">
        <v>361</v>
      </c>
      <c r="H1721" s="57" t="n">
        <v>0.18</v>
      </c>
      <c r="I1721" s="57" t="n">
        <v>66.17</v>
      </c>
      <c r="J1721" s="13"/>
    </row>
    <row r="1722" ht="22.5" customHeight="1">
      <c r="A1722" s="12" t="n">
        <f>WEEKNUM(B1722,2)</f>
        <v>40</v>
      </c>
      <c r="B1722" s="55" t="n">
        <v>46298</v>
      </c>
      <c r="C1722" s="38" t="n">
        <v>8566084</v>
      </c>
      <c r="D1722" s="63" t="s">
        <v>73</v>
      </c>
      <c r="E1722" s="58" t="s">
        <v>40</v>
      </c>
      <c r="F1722" s="12" t="s">
        <v>15</v>
      </c>
      <c r="G1722" s="60" t="n">
        <v>100</v>
      </c>
      <c r="H1722" s="57" t="n">
        <v>0.12</v>
      </c>
      <c r="I1722" s="57" t="n">
        <v>12</v>
      </c>
      <c r="J1722" s="13"/>
    </row>
    <row r="1723" ht="22.5" customHeight="1">
      <c r="A1723" s="12" t="n">
        <f>WEEKNUM(B1723,2)</f>
        <v>40</v>
      </c>
      <c r="B1723" s="55" t="n">
        <v>46298</v>
      </c>
      <c r="C1723" s="38" t="n">
        <v>2937658</v>
      </c>
      <c r="D1723" s="63" t="s">
        <v>80</v>
      </c>
      <c r="E1723" s="58" t="s">
        <v>14</v>
      </c>
      <c r="F1723" s="12" t="s">
        <v>15</v>
      </c>
      <c r="G1723" s="60" t="n">
        <v>100</v>
      </c>
      <c r="H1723" s="57" t="n">
        <v>0.123</v>
      </c>
      <c r="I1723" s="57" t="n">
        <v>12.3</v>
      </c>
      <c r="J1723" s="13"/>
    </row>
    <row r="1724" ht="22.5" customHeight="1">
      <c r="A1724" s="12" t="n">
        <f>WEEKNUM(B1724,2)</f>
        <v>40</v>
      </c>
      <c r="B1724" s="55" t="n">
        <v>46298</v>
      </c>
      <c r="C1724" s="38" t="n">
        <v>6706444</v>
      </c>
      <c r="D1724" s="63" t="s">
        <v>74</v>
      </c>
      <c r="E1724" s="38" t="s">
        <v>75</v>
      </c>
      <c r="F1724" s="57" t="s">
        <v>12</v>
      </c>
      <c r="G1724" s="60" t="n">
        <v>8</v>
      </c>
      <c r="H1724" s="57" t="n">
        <v>1.068</v>
      </c>
      <c r="I1724" s="57" t="n">
        <v>8.5479</v>
      </c>
      <c r="J1724" s="13"/>
    </row>
    <row r="1725" ht="22.5" customHeight="1">
      <c r="A1725" s="12" t="n">
        <f>WEEKNUM(B1725,2)</f>
        <v>40</v>
      </c>
      <c r="B1725" s="55" t="n">
        <v>46298</v>
      </c>
      <c r="C1725" s="38" t="n">
        <v>5963354</v>
      </c>
      <c r="D1725" s="64" t="s">
        <v>74</v>
      </c>
      <c r="E1725" s="38" t="s">
        <v>75</v>
      </c>
      <c r="F1725" s="12" t="s">
        <v>15</v>
      </c>
      <c r="G1725" s="60" t="n">
        <v>440</v>
      </c>
      <c r="H1725" s="57" t="n">
        <v>0.569</v>
      </c>
      <c r="I1725" s="57" t="n">
        <v>250.557</v>
      </c>
      <c r="J1725" s="65"/>
    </row>
    <row r="1726" ht="22.5" customHeight="1">
      <c r="A1726" s="12" t="n">
        <f>WEEKNUM(B1726,2)</f>
        <v>40</v>
      </c>
      <c r="B1726" s="55" t="n">
        <v>46298</v>
      </c>
      <c r="C1726" s="38" t="n">
        <v>9686529</v>
      </c>
      <c r="D1726" s="63" t="s">
        <v>74</v>
      </c>
      <c r="E1726" s="58" t="s">
        <v>76</v>
      </c>
      <c r="F1726" s="12" t="s">
        <v>15</v>
      </c>
      <c r="G1726" s="60" t="n">
        <v>40</v>
      </c>
      <c r="H1726" s="57" t="n">
        <v>0.5</v>
      </c>
      <c r="I1726" s="57" t="n">
        <v>20</v>
      </c>
      <c r="J1726" s="13"/>
    </row>
    <row r="1727" ht="22.5" customHeight="1">
      <c r="A1727" s="12" t="n">
        <f>WEEKNUM(B1727,2)</f>
        <v>40</v>
      </c>
      <c r="B1727" s="55" t="n">
        <v>46298</v>
      </c>
      <c r="C1727" s="38" t="n">
        <v>5963400</v>
      </c>
      <c r="D1727" s="63" t="s">
        <v>74</v>
      </c>
      <c r="E1727" s="58" t="s">
        <v>77</v>
      </c>
      <c r="F1727" s="12" t="s">
        <v>15</v>
      </c>
      <c r="G1727" s="60" t="n">
        <v>38</v>
      </c>
      <c r="H1727" s="57" t="n">
        <v>0.2</v>
      </c>
      <c r="I1727" s="57" t="n">
        <v>7.6</v>
      </c>
      <c r="J1727" s="13"/>
    </row>
    <row r="1728" ht="22.5" customHeight="1">
      <c r="A1728" s="30" t="n">
        <f>WEEKNUM(B1728,2)</f>
        <v>40</v>
      </c>
      <c r="B1728" s="55" t="n">
        <v>46298</v>
      </c>
      <c r="C1728" s="66" t="n">
        <v>10080665</v>
      </c>
      <c r="D1728" s="68" t="s">
        <v>74</v>
      </c>
      <c r="E1728" s="58" t="s">
        <v>78</v>
      </c>
      <c r="F1728" s="12" t="s">
        <v>15</v>
      </c>
      <c r="G1728" s="60" t="n">
        <v>6</v>
      </c>
      <c r="H1728" s="57" t="n">
        <v>0.38</v>
      </c>
      <c r="I1728" s="57" t="n">
        <v>2.28</v>
      </c>
      <c r="J1728" s="13"/>
    </row>
    <row r="1729" ht="22.5" customHeight="1">
      <c r="A1729" s="12" t="n">
        <f>WEEKNUM(B1729,2)</f>
        <v>40</v>
      </c>
      <c r="B1729" s="55" t="n">
        <v>46298</v>
      </c>
      <c r="C1729" s="12" t="n">
        <v>91520433</v>
      </c>
      <c r="D1729" s="63" t="s">
        <v>66</v>
      </c>
      <c r="E1729" s="58" t="s">
        <v>14</v>
      </c>
      <c r="F1729" s="12" t="s">
        <v>15</v>
      </c>
      <c r="G1729" s="60" t="n">
        <v>2</v>
      </c>
      <c r="H1729" s="57" t="n">
        <v>0.16</v>
      </c>
      <c r="I1729" s="57" t="n">
        <v>0.32</v>
      </c>
      <c r="J1729" s="13"/>
    </row>
    <row r="1730" ht="22.5" customHeight="1">
      <c r="A1730" s="12" t="n">
        <f>WEEKNUM(B1730,2)</f>
        <v>40</v>
      </c>
      <c r="B1730" s="55" t="n">
        <v>46298</v>
      </c>
      <c r="C1730" s="38" t="n">
        <v>11078827</v>
      </c>
      <c r="D1730" s="63" t="s">
        <v>74</v>
      </c>
      <c r="E1730" s="58" t="s">
        <v>77</v>
      </c>
      <c r="F1730" s="12" t="s">
        <v>15</v>
      </c>
      <c r="G1730" s="60" t="n">
        <v>1</v>
      </c>
      <c r="H1730" s="57" t="n">
        <v>0.3</v>
      </c>
      <c r="I1730" s="57" t="n">
        <v>0.3</v>
      </c>
      <c r="J1730" s="13"/>
    </row>
    <row r="1731" ht="22.5" customHeight="1">
      <c r="A1731" s="12" t="n">
        <f>WEEKNUM(B1731,2)</f>
        <v>40</v>
      </c>
      <c r="B1731" s="55" t="n">
        <v>46298</v>
      </c>
      <c r="C1731" s="38" t="n">
        <v>11078981</v>
      </c>
      <c r="D1731" s="63" t="s">
        <v>74</v>
      </c>
      <c r="E1731" s="38" t="s">
        <v>75</v>
      </c>
      <c r="F1731" s="12" t="s">
        <v>15</v>
      </c>
      <c r="G1731" s="60" t="n">
        <v>1</v>
      </c>
      <c r="H1731" s="57" t="n">
        <v>0.3</v>
      </c>
      <c r="I1731" s="57" t="n">
        <v>0.3</v>
      </c>
      <c r="J1731" s="13"/>
    </row>
    <row r="1732" ht="22.5" customHeight="1">
      <c r="A1732" s="12" t="n">
        <f>WEEKNUM(B1732,2)</f>
        <v>40</v>
      </c>
      <c r="B1732" s="55" t="n">
        <v>46298</v>
      </c>
      <c r="C1732" s="38" t="n">
        <v>11080833</v>
      </c>
      <c r="D1732" s="63" t="s">
        <v>74</v>
      </c>
      <c r="E1732" s="58" t="s">
        <v>76</v>
      </c>
      <c r="F1732" s="12" t="s">
        <v>15</v>
      </c>
      <c r="G1732" s="60" t="n">
        <v>0</v>
      </c>
      <c r="H1732" s="57" t="n">
        <v>0</v>
      </c>
      <c r="I1732" s="57" t="n">
        <v>0</v>
      </c>
      <c r="J1732" s="13"/>
    </row>
    <row r="1733" ht="22.5" customHeight="1">
      <c r="A1733" s="12" t="n">
        <f>WEEKNUM(B1733,2)</f>
        <v>40</v>
      </c>
      <c r="B1733" s="55" t="n">
        <v>46298</v>
      </c>
      <c r="C1733" s="38" t="n">
        <v>11081056</v>
      </c>
      <c r="D1733" s="63" t="s">
        <v>74</v>
      </c>
      <c r="E1733" s="58" t="s">
        <v>78</v>
      </c>
      <c r="F1733" s="12" t="s">
        <v>15</v>
      </c>
      <c r="G1733" s="60" t="n">
        <v>0</v>
      </c>
      <c r="H1733" s="57" t="n">
        <v>0</v>
      </c>
      <c r="I1733" s="57" t="n">
        <v>0</v>
      </c>
      <c r="J1733" s="13"/>
    </row>
    <row r="1734" ht="22.5" customHeight="1">
      <c r="A1734" s="12" t="n">
        <f>WEEKNUM(B1734,2)</f>
        <v>40</v>
      </c>
      <c r="B1734" s="55" t="n">
        <v>46298</v>
      </c>
      <c r="C1734" s="38" t="n">
        <v>11078963</v>
      </c>
      <c r="D1734" s="63" t="s">
        <v>80</v>
      </c>
      <c r="E1734" s="58" t="s">
        <v>14</v>
      </c>
      <c r="F1734" s="12" t="s">
        <v>15</v>
      </c>
      <c r="G1734" s="60" t="n">
        <v>77</v>
      </c>
      <c r="H1734" s="57" t="n">
        <v>0.4</v>
      </c>
      <c r="I1734" s="57" t="n">
        <v>30.8</v>
      </c>
      <c r="J1734" s="13"/>
    </row>
    <row r="1735" ht="22.5" customHeight="1">
      <c r="A1735" s="12" t="n">
        <f>WEEKNUM(B1735,2)</f>
        <v>40</v>
      </c>
      <c r="B1735" s="55" t="n">
        <v>46298</v>
      </c>
      <c r="C1735" s="38" t="n">
        <v>91538300</v>
      </c>
      <c r="D1735" s="63" t="s">
        <v>66</v>
      </c>
      <c r="E1735" s="58" t="s">
        <v>37</v>
      </c>
      <c r="F1735" s="12" t="s">
        <v>15</v>
      </c>
      <c r="G1735" s="60" t="n">
        <v>2</v>
      </c>
      <c r="H1735" s="57" t="n">
        <v>0.14</v>
      </c>
      <c r="I1735" s="57" t="n">
        <v>0.28</v>
      </c>
      <c r="J1735" s="13"/>
    </row>
    <row r="1736" ht="22.5" customHeight="1">
      <c r="A1736" s="12" t="n">
        <f>WEEKNUM(B1736,2)</f>
        <v>40</v>
      </c>
      <c r="B1736" s="55" t="n">
        <v>46298</v>
      </c>
      <c r="C1736" s="38" t="n">
        <v>91538301</v>
      </c>
      <c r="D1736" s="63" t="s">
        <v>66</v>
      </c>
      <c r="E1736" s="58" t="s">
        <v>14</v>
      </c>
      <c r="F1736" s="12" t="s">
        <v>15</v>
      </c>
      <c r="G1736" s="60" t="n">
        <v>0</v>
      </c>
      <c r="H1736" s="57" t="n">
        <v>0</v>
      </c>
      <c r="I1736" s="57" t="n">
        <v>0</v>
      </c>
      <c r="J1736" s="13"/>
    </row>
    <row r="1737" ht="22.5" customHeight="1">
      <c r="A1737" s="12" t="n">
        <f>WEEKNUM(B1737,2)</f>
        <v>40</v>
      </c>
      <c r="B1737" s="55" t="n">
        <v>46298</v>
      </c>
      <c r="C1737" s="66" t="n">
        <v>91538306</v>
      </c>
      <c r="D1737" s="68" t="s">
        <v>66</v>
      </c>
      <c r="E1737" s="58" t="s">
        <v>67</v>
      </c>
      <c r="F1737" s="12" t="s">
        <v>15</v>
      </c>
      <c r="G1737" s="60" t="n">
        <v>1</v>
      </c>
      <c r="H1737" s="57" t="n">
        <v>0.18</v>
      </c>
      <c r="I1737" s="57" t="n">
        <v>0.18</v>
      </c>
      <c r="J1737" s="13"/>
    </row>
    <row r="1738" ht="22.5" customHeight="1">
      <c r="A1738" s="12" t="n">
        <f>WEEKNUM(B1738,2)</f>
        <v>40</v>
      </c>
      <c r="B1738" s="55" t="n">
        <v>46298</v>
      </c>
      <c r="C1738" s="12" t="n">
        <v>91538307</v>
      </c>
      <c r="D1738" s="63" t="s">
        <v>66</v>
      </c>
      <c r="E1738" s="38" t="s">
        <v>17</v>
      </c>
      <c r="F1738" s="12" t="s">
        <v>15</v>
      </c>
      <c r="G1738" s="60" t="n">
        <v>0</v>
      </c>
      <c r="H1738" s="57" t="n">
        <v>0</v>
      </c>
      <c r="I1738" s="57" t="n">
        <v>0</v>
      </c>
      <c r="J1738" s="13"/>
    </row>
    <row r="1739" ht="22.5" customHeight="1">
      <c r="A1739" s="12" t="n">
        <f>WEEKNUM(B1739,2)</f>
        <v>40</v>
      </c>
      <c r="B1739" s="55" t="n">
        <v>46298</v>
      </c>
      <c r="C1739" s="12" t="n">
        <v>91538308</v>
      </c>
      <c r="D1739" s="63" t="s">
        <v>66</v>
      </c>
      <c r="E1739" s="38" t="s">
        <v>11</v>
      </c>
      <c r="F1739" s="12" t="s">
        <v>15</v>
      </c>
      <c r="G1739" s="60" t="n">
        <v>0</v>
      </c>
      <c r="H1739" s="57" t="n">
        <v>0</v>
      </c>
      <c r="I1739" s="57" t="n">
        <v>0</v>
      </c>
      <c r="J1739" s="13"/>
    </row>
    <row r="1740" ht="22.5" customHeight="1">
      <c r="A1740" s="12" t="n">
        <f>WEEKNUM(B1740,2)</f>
        <v>40</v>
      </c>
      <c r="B1740" s="55" t="n">
        <v>46298</v>
      </c>
      <c r="C1740" s="38" t="n">
        <v>91538309</v>
      </c>
      <c r="D1740" s="63" t="s">
        <v>66</v>
      </c>
      <c r="E1740" s="58" t="s">
        <v>43</v>
      </c>
      <c r="F1740" s="12" t="s">
        <v>15</v>
      </c>
      <c r="G1740" s="60" t="n">
        <v>0</v>
      </c>
      <c r="H1740" s="57" t="n">
        <v>0</v>
      </c>
      <c r="I1740" s="57" t="n">
        <v>0</v>
      </c>
      <c r="J1740" s="13"/>
    </row>
    <row r="1741" ht="22.5" customHeight="1">
      <c r="A1741" s="12" t="n">
        <f>WEEKNUM(B1741,2)</f>
        <v>40</v>
      </c>
      <c r="B1741" s="55" t="n">
        <v>46298</v>
      </c>
      <c r="C1741" s="38" t="n">
        <v>11511535</v>
      </c>
      <c r="D1741" s="63" t="s">
        <v>80</v>
      </c>
      <c r="E1741" s="58" t="s">
        <v>14</v>
      </c>
      <c r="F1741" s="57" t="s">
        <v>26</v>
      </c>
      <c r="G1741" s="60" t="n">
        <v>643</v>
      </c>
      <c r="H1741" s="57" t="n">
        <v>0.370575427682737</v>
      </c>
      <c r="I1741" s="57" t="n">
        <v>238.28</v>
      </c>
      <c r="J1741" s="13"/>
    </row>
    <row r="1742" ht="22.5" customHeight="1">
      <c r="A1742" s="12" t="n">
        <f>WEEKNUM(B1742,2)</f>
        <v>40</v>
      </c>
      <c r="B1742" s="55" t="n">
        <v>46298</v>
      </c>
      <c r="C1742" s="38" t="n">
        <v>11792342</v>
      </c>
      <c r="D1742" s="63" t="s">
        <v>81</v>
      </c>
      <c r="E1742" s="58" t="s">
        <v>40</v>
      </c>
      <c r="F1742" s="12" t="s">
        <v>15</v>
      </c>
      <c r="G1742" s="60" t="n">
        <v>0</v>
      </c>
      <c r="H1742" s="57" t="n">
        <v>0</v>
      </c>
      <c r="I1742" s="57" t="n">
        <v>0</v>
      </c>
      <c r="J1742" s="13"/>
    </row>
    <row r="1743" ht="22.5" customHeight="1">
      <c r="A1743" s="12" t="n">
        <f>WEEKNUM(B1743,2)</f>
        <v>40</v>
      </c>
      <c r="B1743" s="55" t="n">
        <v>46298</v>
      </c>
      <c r="C1743" s="38" t="n">
        <v>5365722</v>
      </c>
      <c r="D1743" s="63" t="s">
        <v>55</v>
      </c>
      <c r="E1743" s="58" t="s">
        <v>54</v>
      </c>
      <c r="F1743" s="57" t="s">
        <v>12</v>
      </c>
      <c r="G1743" s="60" t="n">
        <v>16</v>
      </c>
      <c r="H1743" s="57" t="n">
        <v>0.312</v>
      </c>
      <c r="I1743" s="57" t="n">
        <v>4.9903</v>
      </c>
      <c r="J1743" s="13"/>
    </row>
    <row r="1744" ht="22.5" customHeight="1">
      <c r="A1744" s="12" t="n">
        <f>WEEKNUM(B1744,2)</f>
        <v>40</v>
      </c>
      <c r="B1744" s="55" t="n">
        <v>46298</v>
      </c>
      <c r="C1744" s="38" t="n">
        <v>11924654</v>
      </c>
      <c r="D1744" s="63" t="s">
        <v>55</v>
      </c>
      <c r="E1744" s="58" t="s">
        <v>54</v>
      </c>
      <c r="F1744" s="57" t="s">
        <v>12</v>
      </c>
      <c r="G1744" s="60" t="n">
        <v>0</v>
      </c>
      <c r="H1744" s="57" t="n">
        <v>0</v>
      </c>
      <c r="I1744" s="57" t="n">
        <v>0.1467</v>
      </c>
      <c r="J1744" s="13"/>
    </row>
    <row r="1745" ht="22.5" customHeight="1">
      <c r="A1745" s="12" t="n">
        <f>WEEKNUM(B1745,2)</f>
        <v>40</v>
      </c>
      <c r="B1745" s="55" t="n">
        <v>46298</v>
      </c>
      <c r="C1745" s="38" t="n">
        <v>12011132</v>
      </c>
      <c r="D1745" s="63" t="s">
        <v>92</v>
      </c>
      <c r="E1745" s="58" t="s">
        <v>14</v>
      </c>
      <c r="F1745" s="12" t="s">
        <v>15</v>
      </c>
      <c r="G1745" s="60" t="n">
        <v>150</v>
      </c>
      <c r="H1745" s="57" t="n">
        <v>0.2</v>
      </c>
      <c r="I1745" s="57" t="n">
        <v>30</v>
      </c>
      <c r="J1745" s="13"/>
    </row>
    <row r="1746" ht="22.5" customHeight="1">
      <c r="A1746" s="12" t="n">
        <f>WEEKNUM(B1746,2)</f>
        <v>40</v>
      </c>
      <c r="B1746" s="55" t="n">
        <v>46298</v>
      </c>
      <c r="C1746" s="38" t="n">
        <v>12072287</v>
      </c>
      <c r="D1746" s="63" t="s">
        <v>80</v>
      </c>
      <c r="E1746" s="58" t="s">
        <v>14</v>
      </c>
      <c r="F1746" s="12" t="s">
        <v>15</v>
      </c>
      <c r="G1746" s="60" t="n">
        <v>250</v>
      </c>
      <c r="H1746" s="57" t="n">
        <v>0.485</v>
      </c>
      <c r="I1746" s="57" t="n">
        <v>121.345</v>
      </c>
      <c r="J1746" s="13"/>
    </row>
    <row r="1747" ht="22.5" customHeight="1">
      <c r="A1747" s="12" t="n">
        <f>WEEKNUM(B1747,2)</f>
        <v>40</v>
      </c>
      <c r="B1747" s="55" t="n">
        <v>46298</v>
      </c>
      <c r="C1747" s="38" t="n">
        <v>6529449</v>
      </c>
      <c r="D1747" s="63" t="s">
        <v>80</v>
      </c>
      <c r="E1747" s="58" t="s">
        <v>14</v>
      </c>
      <c r="F1747" s="57" t="s">
        <v>12</v>
      </c>
      <c r="G1747" s="60" t="n">
        <v>221</v>
      </c>
      <c r="H1747" s="57" t="n">
        <v>0.231</v>
      </c>
      <c r="I1747" s="57" t="n">
        <v>51.103</v>
      </c>
      <c r="J1747" s="13"/>
    </row>
    <row r="1748" ht="22.5" customHeight="1">
      <c r="A1748" s="12" t="n">
        <f>WEEKNUM(B1748,2)</f>
        <v>40</v>
      </c>
      <c r="B1748" s="55" t="n">
        <v>46298</v>
      </c>
      <c r="C1748" s="38" t="n">
        <v>5623760</v>
      </c>
      <c r="D1748" s="63" t="s">
        <v>86</v>
      </c>
      <c r="E1748" s="58" t="s">
        <v>14</v>
      </c>
      <c r="F1748" s="12" t="s">
        <v>15</v>
      </c>
      <c r="G1748" s="60" t="n">
        <v>50</v>
      </c>
      <c r="H1748" s="57" t="n">
        <v>0.15</v>
      </c>
      <c r="I1748" s="57" t="n">
        <v>7.5</v>
      </c>
      <c r="J1748" s="13"/>
    </row>
    <row r="1749" ht="22.5" customHeight="1">
      <c r="A1749" s="12" t="n">
        <f>WEEKNUM(B1749,2)</f>
        <v>40</v>
      </c>
      <c r="B1749" s="55" t="n">
        <v>46298</v>
      </c>
      <c r="C1749" s="38" t="n">
        <v>12542512</v>
      </c>
      <c r="D1749" s="63" t="s">
        <v>92</v>
      </c>
      <c r="E1749" s="58" t="s">
        <v>14</v>
      </c>
      <c r="F1749" s="12" t="s">
        <v>15</v>
      </c>
      <c r="G1749" s="60" t="n">
        <v>21</v>
      </c>
      <c r="H1749" s="57" t="n">
        <v>0.15</v>
      </c>
      <c r="I1749" s="57" t="n">
        <v>3.15</v>
      </c>
      <c r="J1749" s="13"/>
    </row>
    <row r="1750" ht="22.5" customHeight="1">
      <c r="A1750" s="12" t="n">
        <f>WEEKNUM(B1750,2)</f>
        <v>40</v>
      </c>
      <c r="B1750" s="55" t="n">
        <v>46298</v>
      </c>
      <c r="C1750" s="38" t="n">
        <v>91573327</v>
      </c>
      <c r="D1750" s="63" t="s">
        <v>87</v>
      </c>
      <c r="E1750" s="58" t="s">
        <v>14</v>
      </c>
      <c r="F1750" s="12" t="s">
        <v>15</v>
      </c>
      <c r="G1750" s="60" t="n">
        <v>0</v>
      </c>
      <c r="H1750" s="57" t="n">
        <v>0</v>
      </c>
      <c r="I1750" s="57" t="n">
        <v>0</v>
      </c>
      <c r="J1750" s="13"/>
    </row>
    <row r="1751" ht="22.5" customHeight="1">
      <c r="A1751" s="12"/>
      <c r="B1751" s="55"/>
      <c r="C1751" s="38"/>
      <c r="D1751" s="63"/>
      <c r="E1751" s="58"/>
      <c r="F1751" s="57"/>
      <c r="G1751" s="12"/>
      <c r="H1751" s="57"/>
      <c r="I1751" s="57"/>
      <c r="J1751" s="13"/>
    </row>
    <row r="1752" ht="22.5" customHeight="1">
      <c r="A1752" s="12" t="n">
        <f>WEEKNUM(B1752,2)</f>
        <v>40</v>
      </c>
      <c r="B1752" s="55" t="n">
        <v>46297</v>
      </c>
      <c r="C1752" s="38" t="n">
        <v>10813123</v>
      </c>
      <c r="D1752" s="63" t="s">
        <v>10</v>
      </c>
      <c r="E1752" s="58" t="s">
        <v>11</v>
      </c>
      <c r="F1752" s="57" t="s">
        <v>12</v>
      </c>
      <c r="G1752" s="12" t="n">
        <v>22</v>
      </c>
      <c r="H1752" s="57" t="n">
        <v>0.3278</v>
      </c>
      <c r="I1752" s="57" t="n">
        <v>7.2105</v>
      </c>
      <c r="J1752" s="13"/>
    </row>
    <row r="1753" ht="22.5" customHeight="1">
      <c r="A1753" s="12" t="n">
        <f>WEEKNUM(B1753,2)</f>
        <v>40</v>
      </c>
      <c r="B1753" s="55" t="n">
        <v>46297</v>
      </c>
      <c r="C1753" s="38" t="n">
        <v>1745925</v>
      </c>
      <c r="D1753" s="63" t="s">
        <v>13</v>
      </c>
      <c r="E1753" s="58" t="s">
        <v>14</v>
      </c>
      <c r="F1753" s="57" t="s">
        <v>15</v>
      </c>
      <c r="G1753" s="56" t="n">
        <v>400</v>
      </c>
      <c r="H1753" s="57" t="n">
        <v>0.15</v>
      </c>
      <c r="I1753" s="57" t="n">
        <v>60</v>
      </c>
      <c r="J1753" s="13"/>
    </row>
    <row r="1754" ht="22.5" customHeight="1">
      <c r="A1754" s="12" t="n">
        <f>WEEKNUM(B1754,2)</f>
        <v>40</v>
      </c>
      <c r="B1754" s="55" t="n">
        <v>46297</v>
      </c>
      <c r="C1754" s="38" t="n">
        <v>6951600</v>
      </c>
      <c r="D1754" s="63" t="s">
        <v>16</v>
      </c>
      <c r="E1754" s="58" t="s">
        <v>17</v>
      </c>
      <c r="F1754" s="57" t="s">
        <v>15</v>
      </c>
      <c r="G1754" s="56" t="n">
        <v>80</v>
      </c>
      <c r="H1754" s="57" t="n">
        <v>0.173</v>
      </c>
      <c r="I1754" s="57" t="n">
        <v>13.872</v>
      </c>
      <c r="J1754" s="13"/>
    </row>
    <row r="1755" ht="22.5" customHeight="1">
      <c r="A1755" s="12" t="n">
        <f>WEEKNUM(B1755,2)</f>
        <v>40</v>
      </c>
      <c r="B1755" s="55" t="n">
        <v>46297</v>
      </c>
      <c r="C1755" s="38" t="n">
        <v>6951594</v>
      </c>
      <c r="D1755" s="63" t="s">
        <v>16</v>
      </c>
      <c r="E1755" s="58" t="s">
        <v>18</v>
      </c>
      <c r="F1755" s="57" t="s">
        <v>15</v>
      </c>
      <c r="G1755" s="56" t="n">
        <v>290</v>
      </c>
      <c r="H1755" s="57" t="n">
        <v>0.7</v>
      </c>
      <c r="I1755" s="57" t="n">
        <v>202.93</v>
      </c>
      <c r="J1755" s="13"/>
    </row>
    <row r="1756" ht="22.5" customHeight="1">
      <c r="A1756" s="12" t="n">
        <f>WEEKNUM(B1756,2)</f>
        <v>40</v>
      </c>
      <c r="B1756" s="55" t="n">
        <v>46297</v>
      </c>
      <c r="C1756" s="38" t="n">
        <v>2732727</v>
      </c>
      <c r="D1756" s="63" t="s">
        <v>10</v>
      </c>
      <c r="E1756" s="58" t="s">
        <v>19</v>
      </c>
      <c r="F1756" s="57" t="s">
        <v>15</v>
      </c>
      <c r="G1756" s="56" t="n">
        <v>624</v>
      </c>
      <c r="H1756" s="57" t="n">
        <v>0.25</v>
      </c>
      <c r="I1756" s="57" t="n">
        <v>155.7</v>
      </c>
      <c r="J1756" s="13"/>
    </row>
    <row r="1757" ht="22.5" customHeight="1">
      <c r="A1757" s="12" t="n">
        <f>WEEKNUM(B1757,2)</f>
        <v>40</v>
      </c>
      <c r="B1757" s="55" t="n">
        <v>46297</v>
      </c>
      <c r="C1757" s="38" t="n">
        <v>5619156</v>
      </c>
      <c r="D1757" s="63" t="s">
        <v>10</v>
      </c>
      <c r="E1757" s="58" t="s">
        <v>19</v>
      </c>
      <c r="F1757" s="57" t="s">
        <v>12</v>
      </c>
      <c r="G1757" s="56" t="n">
        <v>43</v>
      </c>
      <c r="H1757" s="57" t="n">
        <v>0.321</v>
      </c>
      <c r="I1757" s="57" t="n">
        <v>13.8051</v>
      </c>
      <c r="J1757" s="13"/>
    </row>
    <row r="1758" ht="22.5" customHeight="1">
      <c r="A1758" s="12" t="n">
        <f>WEEKNUM(B1758,2)</f>
        <v>40</v>
      </c>
      <c r="B1758" s="55" t="n">
        <v>46297</v>
      </c>
      <c r="C1758" s="38" t="n">
        <v>6425889</v>
      </c>
      <c r="D1758" s="63" t="s">
        <v>10</v>
      </c>
      <c r="E1758" s="58" t="s">
        <v>20</v>
      </c>
      <c r="F1758" s="57" t="s">
        <v>15</v>
      </c>
      <c r="G1758" s="56" t="n">
        <v>202</v>
      </c>
      <c r="H1758" s="57" t="n">
        <v>0.249</v>
      </c>
      <c r="I1758" s="57" t="n">
        <v>50.35</v>
      </c>
      <c r="J1758" s="13"/>
    </row>
    <row r="1759" ht="22.5" customHeight="1">
      <c r="A1759" s="12" t="n">
        <f>WEEKNUM(B1759,2)</f>
        <v>40</v>
      </c>
      <c r="B1759" s="55" t="n">
        <v>46297</v>
      </c>
      <c r="C1759" s="38" t="n">
        <v>6439005</v>
      </c>
      <c r="D1759" s="63" t="s">
        <v>10</v>
      </c>
      <c r="E1759" s="58" t="s">
        <v>20</v>
      </c>
      <c r="F1759" s="57" t="s">
        <v>21</v>
      </c>
      <c r="G1759" s="56" t="n">
        <v>73</v>
      </c>
      <c r="H1759" s="57" t="n">
        <v>0.3</v>
      </c>
      <c r="I1759" s="57" t="n">
        <v>21.9</v>
      </c>
      <c r="J1759" s="13"/>
    </row>
    <row r="1760" ht="22.5" customHeight="1">
      <c r="A1760" s="12" t="n">
        <f>WEEKNUM(B1760,2)</f>
        <v>40</v>
      </c>
      <c r="B1760" s="55" t="n">
        <v>46297</v>
      </c>
      <c r="C1760" s="38" t="n">
        <v>7203110</v>
      </c>
      <c r="D1760" s="63" t="s">
        <v>22</v>
      </c>
      <c r="E1760" s="58" t="s">
        <v>23</v>
      </c>
      <c r="F1760" s="57" t="s">
        <v>15</v>
      </c>
      <c r="G1760" s="56" t="n">
        <v>3</v>
      </c>
      <c r="H1760" s="57" t="n">
        <v>0.2</v>
      </c>
      <c r="I1760" s="57" t="n">
        <v>0.6</v>
      </c>
      <c r="J1760" s="13"/>
    </row>
    <row r="1761" ht="22.5" customHeight="1">
      <c r="A1761" s="12" t="n">
        <f>WEEKNUM(B1761,2)</f>
        <v>40</v>
      </c>
      <c r="B1761" s="55" t="n">
        <v>46297</v>
      </c>
      <c r="C1761" s="38" t="n">
        <v>7202934</v>
      </c>
      <c r="D1761" s="63" t="s">
        <v>22</v>
      </c>
      <c r="E1761" s="58" t="s">
        <v>24</v>
      </c>
      <c r="F1761" s="57" t="s">
        <v>15</v>
      </c>
      <c r="G1761" s="56" t="n">
        <v>81</v>
      </c>
      <c r="H1761" s="57" t="n">
        <v>0.35</v>
      </c>
      <c r="I1761" s="57" t="n">
        <v>25.2</v>
      </c>
      <c r="J1761" s="13"/>
    </row>
    <row r="1762" ht="22.5" customHeight="1">
      <c r="A1762" s="12" t="n">
        <f>WEEKNUM(B1762,2)</f>
        <v>40</v>
      </c>
      <c r="B1762" s="55" t="n">
        <v>46297</v>
      </c>
      <c r="C1762" s="38" t="n">
        <v>5847496</v>
      </c>
      <c r="D1762" s="63" t="s">
        <v>10</v>
      </c>
      <c r="E1762" s="58" t="s">
        <v>25</v>
      </c>
      <c r="F1762" s="57" t="s">
        <v>12</v>
      </c>
      <c r="G1762" s="56" t="n">
        <v>6</v>
      </c>
      <c r="H1762" s="57" t="n">
        <v>0.607</v>
      </c>
      <c r="I1762" s="57" t="n">
        <v>3.6436</v>
      </c>
      <c r="J1762" s="13"/>
    </row>
    <row r="1763" ht="22.5" customHeight="1">
      <c r="A1763" s="12" t="n">
        <f>WEEKNUM(B1763,2)</f>
        <v>40</v>
      </c>
      <c r="B1763" s="55" t="n">
        <v>46297</v>
      </c>
      <c r="C1763" s="38" t="n">
        <v>7572369</v>
      </c>
      <c r="D1763" s="63" t="s">
        <v>10</v>
      </c>
      <c r="E1763" s="58" t="s">
        <v>25</v>
      </c>
      <c r="F1763" s="57" t="s">
        <v>15</v>
      </c>
      <c r="G1763" s="56" t="n">
        <v>133</v>
      </c>
      <c r="H1763" s="57" t="n">
        <v>0.305</v>
      </c>
      <c r="I1763" s="57" t="n">
        <v>40.62</v>
      </c>
      <c r="J1763" s="13"/>
    </row>
    <row r="1764" ht="22.5" customHeight="1">
      <c r="A1764" s="12" t="n">
        <f>WEEKNUM(B1764,2)</f>
        <v>40</v>
      </c>
      <c r="B1764" s="55" t="n">
        <v>46297</v>
      </c>
      <c r="C1764" s="38" t="n">
        <v>8460883</v>
      </c>
      <c r="D1764" s="63" t="s">
        <v>16</v>
      </c>
      <c r="E1764" s="58" t="s">
        <v>11</v>
      </c>
      <c r="F1764" s="57" t="s">
        <v>15</v>
      </c>
      <c r="G1764" s="56" t="n">
        <v>1146</v>
      </c>
      <c r="H1764" s="57" t="n">
        <v>0.141</v>
      </c>
      <c r="I1764" s="57" t="n">
        <v>161.938</v>
      </c>
      <c r="J1764" s="13"/>
    </row>
    <row r="1765" ht="22.5" customHeight="1">
      <c r="A1765" s="12" t="n">
        <f>WEEKNUM(B1765,2)</f>
        <v>40</v>
      </c>
      <c r="B1765" s="55" t="n">
        <v>46297</v>
      </c>
      <c r="C1765" s="38" t="n">
        <v>8531973</v>
      </c>
      <c r="D1765" s="63" t="s">
        <v>16</v>
      </c>
      <c r="E1765" s="58" t="s">
        <v>18</v>
      </c>
      <c r="F1765" s="12" t="s">
        <v>26</v>
      </c>
      <c r="G1765" s="56" t="n">
        <v>39</v>
      </c>
      <c r="H1765" s="57" t="n">
        <v>0.47</v>
      </c>
      <c r="I1765" s="57" t="n">
        <v>18.19</v>
      </c>
      <c r="J1765" s="13"/>
    </row>
    <row r="1766" ht="22.5" customHeight="1">
      <c r="A1766" s="12" t="n">
        <f>WEEKNUM(B1766,2)</f>
        <v>40</v>
      </c>
      <c r="B1766" s="55" t="n">
        <v>46297</v>
      </c>
      <c r="C1766" s="38" t="n">
        <v>8156506</v>
      </c>
      <c r="D1766" s="63" t="s">
        <v>82</v>
      </c>
      <c r="E1766" s="58" t="s">
        <v>14</v>
      </c>
      <c r="F1766" s="57" t="s">
        <v>15</v>
      </c>
      <c r="G1766" s="56" t="n">
        <v>1000</v>
      </c>
      <c r="H1766" s="57" t="n">
        <v>0.137</v>
      </c>
      <c r="I1766" s="57" t="n">
        <v>136.689</v>
      </c>
      <c r="J1766" s="13"/>
    </row>
    <row r="1767" ht="22.5" customHeight="1">
      <c r="A1767" s="12" t="n">
        <f>WEEKNUM(B1767,2)</f>
        <v>40</v>
      </c>
      <c r="B1767" s="55" t="n">
        <v>46297</v>
      </c>
      <c r="C1767" s="38" t="n">
        <v>8819666</v>
      </c>
      <c r="D1767" s="63" t="s">
        <v>82</v>
      </c>
      <c r="E1767" s="58" t="s">
        <v>14</v>
      </c>
      <c r="F1767" s="57" t="s">
        <v>12</v>
      </c>
      <c r="G1767" s="56" t="n">
        <v>199</v>
      </c>
      <c r="H1767" s="57" t="n">
        <v>0.101</v>
      </c>
      <c r="I1767" s="57" t="n">
        <v>20.083</v>
      </c>
      <c r="J1767" s="13"/>
    </row>
    <row r="1768" ht="22.5" customHeight="1">
      <c r="A1768" s="12" t="n">
        <f>WEEKNUM(B1768,2)</f>
        <v>40</v>
      </c>
      <c r="B1768" s="55" t="n">
        <v>46297</v>
      </c>
      <c r="C1768" s="38" t="n">
        <v>7872826</v>
      </c>
      <c r="D1768" s="63" t="s">
        <v>27</v>
      </c>
      <c r="E1768" s="58" t="s">
        <v>14</v>
      </c>
      <c r="F1768" s="57" t="s">
        <v>15</v>
      </c>
      <c r="G1768" s="56" t="n">
        <v>100</v>
      </c>
      <c r="H1768" s="57" t="n">
        <v>0.481</v>
      </c>
      <c r="I1768" s="57" t="n">
        <v>48.144</v>
      </c>
      <c r="J1768" s="13"/>
    </row>
    <row r="1769" ht="22.5" customHeight="1">
      <c r="A1769" s="12" t="n">
        <f>WEEKNUM(B1769,2)</f>
        <v>40</v>
      </c>
      <c r="B1769" s="55" t="n">
        <v>46297</v>
      </c>
      <c r="C1769" s="38" t="n">
        <v>9311355</v>
      </c>
      <c r="D1769" s="63" t="s">
        <v>28</v>
      </c>
      <c r="E1769" s="58" t="s">
        <v>14</v>
      </c>
      <c r="F1769" s="57" t="s">
        <v>15</v>
      </c>
      <c r="G1769" s="56" t="n">
        <v>69</v>
      </c>
      <c r="H1769" s="57" t="n">
        <v>0.25</v>
      </c>
      <c r="I1769" s="57" t="n">
        <v>17.25</v>
      </c>
      <c r="J1769" s="13"/>
    </row>
    <row r="1770" ht="22.5" customHeight="1">
      <c r="A1770" s="12" t="n">
        <f>WEEKNUM(B1770,2)</f>
        <v>40</v>
      </c>
      <c r="B1770" s="55" t="n">
        <v>46297</v>
      </c>
      <c r="C1770" s="38" t="n">
        <v>12114239</v>
      </c>
      <c r="D1770" s="63" t="s">
        <v>82</v>
      </c>
      <c r="E1770" s="58" t="s">
        <v>14</v>
      </c>
      <c r="F1770" s="12" t="s">
        <v>26</v>
      </c>
      <c r="G1770" s="56" t="n">
        <v>47</v>
      </c>
      <c r="H1770" s="57" t="n">
        <v>0.15</v>
      </c>
      <c r="I1770" s="57" t="n">
        <v>6.88</v>
      </c>
      <c r="J1770" s="65"/>
    </row>
    <row r="1771" ht="22.5" customHeight="1">
      <c r="A1771" s="12" t="n">
        <f>WEEKNUM(B1771,2)</f>
        <v>40</v>
      </c>
      <c r="B1771" s="55" t="n">
        <v>46297</v>
      </c>
      <c r="C1771" s="38" t="n">
        <v>10501490</v>
      </c>
      <c r="D1771" s="63" t="s">
        <v>13</v>
      </c>
      <c r="E1771" s="58" t="s">
        <v>14</v>
      </c>
      <c r="F1771" s="57" t="s">
        <v>15</v>
      </c>
      <c r="G1771" s="56" t="n">
        <v>7</v>
      </c>
      <c r="H1771" s="57" t="n">
        <v>0.13</v>
      </c>
      <c r="I1771" s="57" t="n">
        <v>0.91</v>
      </c>
      <c r="J1771" s="13"/>
    </row>
    <row r="1772" ht="22.5" customHeight="1">
      <c r="A1772" s="12" t="n">
        <f>WEEKNUM(B1772,2)</f>
        <v>40</v>
      </c>
      <c r="B1772" s="55" t="n">
        <v>46297</v>
      </c>
      <c r="C1772" s="38" t="n">
        <v>10912510</v>
      </c>
      <c r="D1772" s="63" t="s">
        <v>10</v>
      </c>
      <c r="E1772" s="67" t="s">
        <v>11</v>
      </c>
      <c r="F1772" s="57" t="s">
        <v>29</v>
      </c>
      <c r="G1772" s="56" t="n">
        <v>82</v>
      </c>
      <c r="H1772" s="57" t="n">
        <v>0.35</v>
      </c>
      <c r="I1772" s="57" t="n">
        <v>28.29</v>
      </c>
      <c r="J1772" s="65" t="n">
        <v>2.307</v>
      </c>
    </row>
    <row r="1773" ht="22.5" customHeight="1">
      <c r="A1773" s="12" t="n">
        <f>WEEKNUM(B1773,2)</f>
        <v>40</v>
      </c>
      <c r="B1773" s="55" t="n">
        <v>46297</v>
      </c>
      <c r="C1773" s="38" t="n">
        <v>11080098</v>
      </c>
      <c r="D1773" s="63" t="s">
        <v>22</v>
      </c>
      <c r="E1773" s="58" t="s">
        <v>24</v>
      </c>
      <c r="F1773" s="57" t="s">
        <v>15</v>
      </c>
      <c r="G1773" s="56" t="n">
        <v>3</v>
      </c>
      <c r="H1773" s="57" t="n">
        <v>0.6</v>
      </c>
      <c r="I1773" s="57" t="n">
        <v>1.8</v>
      </c>
      <c r="J1773" s="13"/>
    </row>
    <row r="1774" ht="22.5" customHeight="1">
      <c r="A1774" s="12" t="n">
        <f>WEEKNUM(B1774,2)</f>
        <v>40</v>
      </c>
      <c r="B1774" s="55" t="n">
        <v>46297</v>
      </c>
      <c r="C1774" s="38" t="n">
        <v>11715627</v>
      </c>
      <c r="D1774" s="63" t="s">
        <v>28</v>
      </c>
      <c r="E1774" s="58" t="s">
        <v>14</v>
      </c>
      <c r="F1774" s="57" t="s">
        <v>15</v>
      </c>
      <c r="G1774" s="56" t="n">
        <v>0</v>
      </c>
      <c r="H1774" s="57" t="n">
        <v>0</v>
      </c>
      <c r="I1774" s="57" t="n">
        <v>0</v>
      </c>
      <c r="J1774" s="13"/>
    </row>
    <row r="1775" ht="22.5" customHeight="1">
      <c r="A1775" s="12" t="n">
        <f>WEEKNUM(B1775,2)</f>
        <v>40</v>
      </c>
      <c r="B1775" s="55" t="n">
        <v>46297</v>
      </c>
      <c r="C1775" s="38" t="n">
        <v>11715655</v>
      </c>
      <c r="D1775" s="63" t="s">
        <v>16</v>
      </c>
      <c r="E1775" s="58" t="s">
        <v>11</v>
      </c>
      <c r="F1775" s="57" t="s">
        <v>15</v>
      </c>
      <c r="G1775" s="56" t="n">
        <v>0</v>
      </c>
      <c r="H1775" s="57" t="n">
        <v>0</v>
      </c>
      <c r="I1775" s="57" t="n">
        <v>0</v>
      </c>
      <c r="J1775" s="13"/>
    </row>
    <row r="1776" ht="22.5" customHeight="1">
      <c r="A1776" s="12" t="n">
        <f>WEEKNUM(B1776,2)</f>
        <v>40</v>
      </c>
      <c r="B1776" s="55" t="n">
        <v>46297</v>
      </c>
      <c r="C1776" s="38" t="n">
        <v>11715811</v>
      </c>
      <c r="D1776" s="63" t="s">
        <v>16</v>
      </c>
      <c r="E1776" s="38" t="s">
        <v>17</v>
      </c>
      <c r="F1776" s="12" t="s">
        <v>15</v>
      </c>
      <c r="G1776" s="56" t="n">
        <v>0</v>
      </c>
      <c r="H1776" s="57" t="n">
        <v>0</v>
      </c>
      <c r="I1776" s="57" t="n">
        <v>0</v>
      </c>
      <c r="J1776" s="13"/>
    </row>
    <row r="1777" ht="22.5" customHeight="1">
      <c r="A1777" s="12" t="n">
        <f>WEEKNUM(B1777,2)</f>
        <v>40</v>
      </c>
      <c r="B1777" s="55" t="n">
        <v>46297</v>
      </c>
      <c r="C1777" s="38" t="n">
        <v>11729927</v>
      </c>
      <c r="D1777" s="63" t="s">
        <v>10</v>
      </c>
      <c r="E1777" s="38" t="s">
        <v>20</v>
      </c>
      <c r="F1777" s="12" t="s">
        <v>15</v>
      </c>
      <c r="G1777" s="56" t="n">
        <v>0</v>
      </c>
      <c r="H1777" s="57" t="n">
        <v>0</v>
      </c>
      <c r="I1777" s="57" t="n">
        <v>0</v>
      </c>
      <c r="J1777" s="13"/>
    </row>
    <row r="1778" ht="22.5" customHeight="1">
      <c r="A1778" s="12" t="n">
        <f>WEEKNUM(B1778,2)</f>
        <v>40</v>
      </c>
      <c r="B1778" s="55" t="n">
        <v>46297</v>
      </c>
      <c r="C1778" s="38" t="n">
        <v>11729820</v>
      </c>
      <c r="D1778" s="63" t="s">
        <v>10</v>
      </c>
      <c r="E1778" s="38" t="s">
        <v>25</v>
      </c>
      <c r="F1778" s="12" t="s">
        <v>15</v>
      </c>
      <c r="G1778" s="56" t="n">
        <v>0</v>
      </c>
      <c r="H1778" s="57" t="n">
        <v>0</v>
      </c>
      <c r="I1778" s="57" t="n">
        <v>0</v>
      </c>
      <c r="J1778" s="13"/>
    </row>
    <row r="1779" ht="22.5" customHeight="1">
      <c r="A1779" s="12" t="n">
        <f>WEEKNUM(B1779,2)</f>
        <v>40</v>
      </c>
      <c r="B1779" s="55" t="n">
        <v>46297</v>
      </c>
      <c r="C1779" s="38" t="n">
        <v>11729830</v>
      </c>
      <c r="D1779" s="63" t="s">
        <v>10</v>
      </c>
      <c r="E1779" s="38" t="s">
        <v>11</v>
      </c>
      <c r="F1779" s="12" t="s">
        <v>12</v>
      </c>
      <c r="G1779" s="56" t="n">
        <v>0</v>
      </c>
      <c r="H1779" s="57" t="n">
        <v>0</v>
      </c>
      <c r="I1779" s="57" t="n">
        <v>0.0002</v>
      </c>
      <c r="J1779" s="13"/>
    </row>
    <row r="1780" ht="22.5" customHeight="1">
      <c r="A1780" s="12" t="n">
        <f>WEEKNUM(B1780,2)</f>
        <v>40</v>
      </c>
      <c r="B1780" s="55" t="n">
        <v>46297</v>
      </c>
      <c r="C1780" s="38" t="n">
        <v>11892329</v>
      </c>
      <c r="D1780" s="63" t="s">
        <v>10</v>
      </c>
      <c r="E1780" s="38" t="s">
        <v>11</v>
      </c>
      <c r="F1780" s="12" t="s">
        <v>15</v>
      </c>
      <c r="G1780" s="56" t="n">
        <v>1009</v>
      </c>
      <c r="H1780" s="57" t="n">
        <v>0.25</v>
      </c>
      <c r="I1780" s="57" t="n">
        <v>251.95</v>
      </c>
      <c r="J1780" s="13"/>
    </row>
    <row r="1781" ht="22.5" customHeight="1">
      <c r="A1781" s="12" t="n">
        <f>WEEKNUM(B1781,2)</f>
        <v>40</v>
      </c>
      <c r="B1781" s="55" t="n">
        <v>46297</v>
      </c>
      <c r="C1781" s="38" t="n">
        <v>91560708</v>
      </c>
      <c r="D1781" s="63" t="s">
        <v>30</v>
      </c>
      <c r="E1781" s="58" t="s">
        <v>31</v>
      </c>
      <c r="F1781" s="57" t="s">
        <v>15</v>
      </c>
      <c r="G1781" s="56" t="n">
        <v>198</v>
      </c>
      <c r="H1781" s="57" t="n">
        <v>0.101</v>
      </c>
      <c r="I1781" s="57" t="n">
        <v>19.95</v>
      </c>
      <c r="J1781" s="13"/>
    </row>
    <row r="1782" ht="22.5" customHeight="1">
      <c r="A1782" s="12" t="n">
        <f>WEEKNUM(B1782,2)</f>
        <v>40</v>
      </c>
      <c r="B1782" s="55" t="n">
        <v>46297</v>
      </c>
      <c r="C1782" s="38" t="n">
        <v>91560709</v>
      </c>
      <c r="D1782" s="63" t="s">
        <v>30</v>
      </c>
      <c r="E1782" s="58" t="s">
        <v>32</v>
      </c>
      <c r="F1782" s="57" t="s">
        <v>15</v>
      </c>
      <c r="G1782" s="56" t="n">
        <v>500</v>
      </c>
      <c r="H1782" s="57" t="n">
        <v>0.06</v>
      </c>
      <c r="I1782" s="57" t="n">
        <v>30</v>
      </c>
      <c r="J1782" s="13"/>
    </row>
    <row r="1783" ht="22.5" customHeight="1">
      <c r="A1783" s="12" t="n">
        <f>WEEKNUM(B1783,2)</f>
        <v>40</v>
      </c>
      <c r="B1783" s="55" t="n">
        <v>46297</v>
      </c>
      <c r="C1783" s="38" t="n">
        <v>12064281</v>
      </c>
      <c r="D1783" s="63" t="s">
        <v>16</v>
      </c>
      <c r="E1783" s="58" t="s">
        <v>18</v>
      </c>
      <c r="F1783" s="57" t="s">
        <v>15</v>
      </c>
      <c r="G1783" s="56" t="n">
        <v>0</v>
      </c>
      <c r="H1783" s="57" t="n">
        <v>0</v>
      </c>
      <c r="I1783" s="57" t="n">
        <v>0</v>
      </c>
      <c r="J1783" s="13"/>
    </row>
    <row r="1784" ht="22.5" customHeight="1">
      <c r="A1784" s="12" t="n">
        <f>WEEKNUM(B1784,2)</f>
        <v>40</v>
      </c>
      <c r="B1784" s="55" t="n">
        <v>46297</v>
      </c>
      <c r="C1784" s="38" t="n">
        <v>11987622</v>
      </c>
      <c r="D1784" s="63" t="s">
        <v>10</v>
      </c>
      <c r="E1784" s="58" t="s">
        <v>11</v>
      </c>
      <c r="F1784" s="57" t="s">
        <v>29</v>
      </c>
      <c r="G1784" s="56" t="n">
        <v>5</v>
      </c>
      <c r="H1784" s="57" t="n">
        <v>0.34</v>
      </c>
      <c r="I1784" s="57" t="n">
        <v>1.72</v>
      </c>
      <c r="J1784" s="65" t="n">
        <v>1.72</v>
      </c>
    </row>
    <row r="1785" ht="22.5" customHeight="1">
      <c r="A1785" s="12" t="n">
        <f>WEEKNUM(B1785,2)</f>
        <v>40</v>
      </c>
      <c r="B1785" s="55" t="n">
        <v>46297</v>
      </c>
      <c r="C1785" s="38" t="n">
        <v>91567811</v>
      </c>
      <c r="D1785" s="63" t="s">
        <v>33</v>
      </c>
      <c r="E1785" s="58" t="s">
        <v>14</v>
      </c>
      <c r="F1785" s="57" t="s">
        <v>15</v>
      </c>
      <c r="G1785" s="56" t="n">
        <v>22</v>
      </c>
      <c r="H1785" s="57" t="n">
        <v>1</v>
      </c>
      <c r="I1785" s="57" t="n">
        <v>22</v>
      </c>
      <c r="J1785" s="65"/>
    </row>
    <row r="1786" ht="22.5" customHeight="1">
      <c r="A1786" s="12" t="n">
        <f>WEEKNUM(B1786,2)</f>
        <v>40</v>
      </c>
      <c r="B1786" s="55" t="n">
        <v>46297</v>
      </c>
      <c r="C1786" s="38" t="n">
        <v>91548044</v>
      </c>
      <c r="D1786" s="63" t="s">
        <v>33</v>
      </c>
      <c r="E1786" s="58" t="s">
        <v>14</v>
      </c>
      <c r="F1786" s="12" t="s">
        <v>12</v>
      </c>
      <c r="G1786" s="56" t="n">
        <v>9</v>
      </c>
      <c r="H1786" s="57" t="n">
        <v>1.557</v>
      </c>
      <c r="I1786" s="57" t="n">
        <v>14.0116</v>
      </c>
      <c r="J1786" s="65"/>
    </row>
    <row r="1787" ht="22.5" customHeight="1">
      <c r="A1787" s="12" t="n">
        <f>WEEKNUM(B1787,2)</f>
        <v>40</v>
      </c>
      <c r="B1787" s="55" t="n">
        <v>46297</v>
      </c>
      <c r="C1787" s="38" t="n">
        <v>12801942</v>
      </c>
      <c r="D1787" s="63" t="s">
        <v>10</v>
      </c>
      <c r="E1787" s="58" t="s">
        <v>11</v>
      </c>
      <c r="F1787" s="12" t="s">
        <v>34</v>
      </c>
      <c r="G1787" s="56" t="n">
        <v>1</v>
      </c>
      <c r="H1787" s="57" t="n">
        <v>19.71</v>
      </c>
      <c r="I1787" s="57" t="n">
        <v>19.71</v>
      </c>
      <c r="J1787" s="65"/>
    </row>
    <row r="1788" ht="22.5" customHeight="1">
      <c r="A1788" s="12" t="n">
        <f>WEEKNUM(B1788,2)</f>
        <v>40</v>
      </c>
      <c r="B1788" s="55" t="n">
        <v>46297</v>
      </c>
      <c r="C1788" s="38" t="n">
        <v>6061077</v>
      </c>
      <c r="D1788" s="63" t="s">
        <v>36</v>
      </c>
      <c r="E1788" s="58" t="s">
        <v>14</v>
      </c>
      <c r="F1788" s="57" t="s">
        <v>15</v>
      </c>
      <c r="G1788" s="56" t="n">
        <v>1</v>
      </c>
      <c r="H1788" s="57" t="n">
        <v>0.182</v>
      </c>
      <c r="I1788" s="57" t="n">
        <v>0.182</v>
      </c>
      <c r="J1788" s="13"/>
    </row>
    <row r="1789" ht="22.5" customHeight="1">
      <c r="A1789" s="12" t="n">
        <f>WEEKNUM(B1789,2)</f>
        <v>40</v>
      </c>
      <c r="B1789" s="55" t="n">
        <v>46297</v>
      </c>
      <c r="C1789" s="38" t="n">
        <v>6607117</v>
      </c>
      <c r="D1789" s="64" t="s">
        <v>36</v>
      </c>
      <c r="E1789" s="38" t="s">
        <v>14</v>
      </c>
      <c r="F1789" s="72" t="s">
        <v>15</v>
      </c>
      <c r="G1789" s="61" t="n">
        <v>159</v>
      </c>
      <c r="H1789" s="62" t="n">
        <v>0.678</v>
      </c>
      <c r="I1789" s="62" t="n">
        <v>107.757</v>
      </c>
      <c r="J1789" s="13"/>
    </row>
    <row r="1790" ht="22.5" customHeight="1">
      <c r="A1790" s="12" t="n">
        <f>WEEKNUM(B1790,2)</f>
        <v>40</v>
      </c>
      <c r="B1790" s="55" t="n">
        <v>46297</v>
      </c>
      <c r="C1790" s="38" t="n">
        <v>5497580</v>
      </c>
      <c r="D1790" s="64" t="s">
        <v>30</v>
      </c>
      <c r="E1790" s="38" t="s">
        <v>17</v>
      </c>
      <c r="F1790" s="38" t="s">
        <v>15</v>
      </c>
      <c r="G1790" s="56" t="n">
        <v>1444</v>
      </c>
      <c r="H1790" s="57" t="n">
        <v>0.251</v>
      </c>
      <c r="I1790" s="57" t="n">
        <v>362.081</v>
      </c>
      <c r="J1790" s="13"/>
    </row>
    <row r="1791" ht="22.5" customHeight="1">
      <c r="A1791" s="12" t="n">
        <f>WEEKNUM(B1791,2)</f>
        <v>40</v>
      </c>
      <c r="B1791" s="55" t="n">
        <v>46297</v>
      </c>
      <c r="C1791" s="38" t="n">
        <v>91407542</v>
      </c>
      <c r="D1791" s="64" t="s">
        <v>30</v>
      </c>
      <c r="E1791" s="38" t="s">
        <v>37</v>
      </c>
      <c r="F1791" s="72" t="s">
        <v>15</v>
      </c>
      <c r="G1791" s="56" t="n">
        <v>66</v>
      </c>
      <c r="H1791" s="57" t="n">
        <v>0.02</v>
      </c>
      <c r="I1791" s="57" t="n">
        <v>1.34</v>
      </c>
      <c r="J1791" s="46"/>
    </row>
    <row r="1792" ht="22.5" customHeight="1">
      <c r="A1792" s="12" t="n">
        <f>WEEKNUM(B1792,2)</f>
        <v>40</v>
      </c>
      <c r="B1792" s="55" t="n">
        <v>46297</v>
      </c>
      <c r="C1792" s="38" t="n">
        <v>8998645</v>
      </c>
      <c r="D1792" s="64" t="s">
        <v>30</v>
      </c>
      <c r="E1792" s="38" t="s">
        <v>17</v>
      </c>
      <c r="F1792" s="38" t="s">
        <v>15</v>
      </c>
      <c r="G1792" s="56" t="n">
        <v>23</v>
      </c>
      <c r="H1792" s="57" t="n">
        <v>0.723</v>
      </c>
      <c r="I1792" s="57" t="n">
        <v>16.622</v>
      </c>
      <c r="J1792" s="13"/>
    </row>
    <row r="1793" ht="22.5" customHeight="1">
      <c r="A1793" s="12" t="n">
        <f>WEEKNUM(B1793,2)</f>
        <v>40</v>
      </c>
      <c r="B1793" s="55" t="n">
        <v>46297</v>
      </c>
      <c r="C1793" s="38" t="n">
        <v>4383473</v>
      </c>
      <c r="D1793" s="64" t="s">
        <v>36</v>
      </c>
      <c r="E1793" s="38" t="s">
        <v>14</v>
      </c>
      <c r="F1793" s="58" t="s">
        <v>15</v>
      </c>
      <c r="G1793" s="56" t="n">
        <v>150</v>
      </c>
      <c r="H1793" s="57" t="n">
        <v>0.19</v>
      </c>
      <c r="I1793" s="57" t="n">
        <v>28.512</v>
      </c>
      <c r="J1793" s="13"/>
    </row>
    <row r="1794" ht="22.5" customHeight="1">
      <c r="A1794" s="12" t="n">
        <f>WEEKNUM(B1794,2)</f>
        <v>40</v>
      </c>
      <c r="B1794" s="55" t="n">
        <v>46297</v>
      </c>
      <c r="C1794" s="38" t="n">
        <v>8094753</v>
      </c>
      <c r="D1794" s="64" t="s">
        <v>36</v>
      </c>
      <c r="E1794" s="38" t="s">
        <v>14</v>
      </c>
      <c r="F1794" s="38" t="s">
        <v>26</v>
      </c>
      <c r="G1794" s="56" t="n">
        <v>329</v>
      </c>
      <c r="H1794" s="57" t="n">
        <v>0.28</v>
      </c>
      <c r="I1794" s="57" t="n">
        <v>93.19</v>
      </c>
      <c r="J1794" s="13"/>
    </row>
    <row r="1795" ht="22.5" customHeight="1">
      <c r="A1795" s="12" t="n">
        <f>WEEKNUM(B1795,2)</f>
        <v>40</v>
      </c>
      <c r="B1795" s="55" t="n">
        <v>46297</v>
      </c>
      <c r="C1795" s="38" t="n">
        <v>9415350</v>
      </c>
      <c r="D1795" s="64" t="s">
        <v>93</v>
      </c>
      <c r="E1795" s="38" t="s">
        <v>14</v>
      </c>
      <c r="F1795" s="38" t="s">
        <v>26</v>
      </c>
      <c r="G1795" s="56" t="n">
        <v>41</v>
      </c>
      <c r="H1795" s="57" t="n">
        <v>0.22</v>
      </c>
      <c r="I1795" s="57" t="n">
        <v>8.92</v>
      </c>
      <c r="J1795" s="13"/>
    </row>
    <row r="1796" ht="22.5" customHeight="1">
      <c r="A1796" s="12" t="n">
        <f>WEEKNUM(B1796,2)</f>
        <v>40</v>
      </c>
      <c r="B1796" s="55" t="n">
        <v>46297</v>
      </c>
      <c r="C1796" s="38" t="n">
        <v>2783561</v>
      </c>
      <c r="D1796" s="64" t="s">
        <v>38</v>
      </c>
      <c r="E1796" s="38" t="s">
        <v>14</v>
      </c>
      <c r="F1796" s="58" t="s">
        <v>15</v>
      </c>
      <c r="G1796" s="56" t="n">
        <v>447</v>
      </c>
      <c r="H1796" s="57" t="n">
        <v>0.102</v>
      </c>
      <c r="I1796" s="57" t="n">
        <v>45.395</v>
      </c>
      <c r="J1796" s="13"/>
    </row>
    <row r="1797" ht="22.5" customHeight="1">
      <c r="A1797" s="12" t="n">
        <f>WEEKNUM(B1797,2)</f>
        <v>40</v>
      </c>
      <c r="B1797" s="55" t="n">
        <v>46297</v>
      </c>
      <c r="C1797" s="38" t="n">
        <v>10599157</v>
      </c>
      <c r="D1797" s="64" t="s">
        <v>39</v>
      </c>
      <c r="E1797" s="38" t="s">
        <v>14</v>
      </c>
      <c r="F1797" s="58" t="s">
        <v>15</v>
      </c>
      <c r="G1797" s="56" t="n">
        <v>101</v>
      </c>
      <c r="H1797" s="57" t="n">
        <v>0.311</v>
      </c>
      <c r="I1797" s="57" t="n">
        <v>31.4</v>
      </c>
      <c r="J1797" s="13"/>
    </row>
    <row r="1798" ht="22.5" customHeight="1">
      <c r="A1798" s="12" t="n">
        <f>WEEKNUM(B1798,2)</f>
        <v>40</v>
      </c>
      <c r="B1798" s="55" t="n">
        <v>46297</v>
      </c>
      <c r="C1798" s="38" t="n">
        <v>10599681</v>
      </c>
      <c r="D1798" s="64" t="s">
        <v>79</v>
      </c>
      <c r="E1798" s="38" t="s">
        <v>14</v>
      </c>
      <c r="F1798" s="58" t="s">
        <v>15</v>
      </c>
      <c r="G1798" s="56" t="n">
        <v>393</v>
      </c>
      <c r="H1798" s="57" t="n">
        <v>0.13</v>
      </c>
      <c r="I1798" s="57" t="n">
        <v>51.09</v>
      </c>
      <c r="J1798" s="13"/>
    </row>
    <row r="1799" ht="22.5" customHeight="1">
      <c r="A1799" s="12" t="n">
        <f>WEEKNUM(B1799,2)</f>
        <v>40</v>
      </c>
      <c r="B1799" s="55" t="n">
        <v>46297</v>
      </c>
      <c r="C1799" s="38" t="n">
        <v>6060965</v>
      </c>
      <c r="D1799" s="64" t="s">
        <v>36</v>
      </c>
      <c r="E1799" s="38" t="s">
        <v>14</v>
      </c>
      <c r="F1799" s="58" t="s">
        <v>15</v>
      </c>
      <c r="G1799" s="56" t="n">
        <v>100</v>
      </c>
      <c r="H1799" s="57" t="n">
        <v>0.3</v>
      </c>
      <c r="I1799" s="57" t="n">
        <v>30</v>
      </c>
      <c r="J1799" s="13"/>
    </row>
    <row r="1800" ht="22.5" customHeight="1">
      <c r="A1800" s="12" t="n">
        <f>WEEKNUM(B1800,2)</f>
        <v>40</v>
      </c>
      <c r="B1800" s="55" t="n">
        <v>46297</v>
      </c>
      <c r="C1800" s="38" t="n">
        <v>10842514</v>
      </c>
      <c r="D1800" s="64" t="s">
        <v>42</v>
      </c>
      <c r="E1800" s="38" t="s">
        <v>14</v>
      </c>
      <c r="F1800" s="38" t="s">
        <v>26</v>
      </c>
      <c r="G1800" s="56" t="n">
        <v>37</v>
      </c>
      <c r="H1800" s="57" t="n">
        <v>0.24</v>
      </c>
      <c r="I1800" s="57" t="n">
        <v>9.02</v>
      </c>
      <c r="J1800" s="13"/>
    </row>
    <row r="1801" ht="22.5" customHeight="1">
      <c r="A1801" s="12" t="n">
        <f>WEEKNUM(B1801,2)</f>
        <v>40</v>
      </c>
      <c r="B1801" s="55" t="n">
        <v>46297</v>
      </c>
      <c r="C1801" s="38" t="n">
        <v>10815258</v>
      </c>
      <c r="D1801" s="64" t="s">
        <v>42</v>
      </c>
      <c r="E1801" s="38" t="s">
        <v>14</v>
      </c>
      <c r="F1801" s="58" t="s">
        <v>15</v>
      </c>
      <c r="G1801" s="56" t="n">
        <v>3</v>
      </c>
      <c r="H1801" s="57" t="n">
        <v>0.19</v>
      </c>
      <c r="I1801" s="57" t="n">
        <v>0.57</v>
      </c>
      <c r="J1801" s="13"/>
    </row>
    <row r="1802" ht="22.5" customHeight="1">
      <c r="A1802" s="12" t="n">
        <f>WEEKNUM(B1802,2)</f>
        <v>40</v>
      </c>
      <c r="B1802" s="55" t="n">
        <v>46297</v>
      </c>
      <c r="C1802" s="38" t="n">
        <v>91535229</v>
      </c>
      <c r="D1802" s="64" t="s">
        <v>30</v>
      </c>
      <c r="E1802" s="38" t="s">
        <v>37</v>
      </c>
      <c r="F1802" s="58" t="s">
        <v>15</v>
      </c>
      <c r="G1802" s="56" t="n">
        <v>5</v>
      </c>
      <c r="H1802" s="57" t="n">
        <v>0.04</v>
      </c>
      <c r="I1802" s="57" t="n">
        <v>0.2</v>
      </c>
      <c r="J1802" s="13"/>
    </row>
    <row r="1803" ht="22.5" customHeight="1">
      <c r="A1803" s="12" t="n">
        <f>WEEKNUM(B1803,2)</f>
        <v>40</v>
      </c>
      <c r="B1803" s="55" t="n">
        <v>46297</v>
      </c>
      <c r="C1803" s="38" t="n">
        <v>91535331</v>
      </c>
      <c r="D1803" s="64" t="s">
        <v>30</v>
      </c>
      <c r="E1803" s="38" t="s">
        <v>40</v>
      </c>
      <c r="F1803" s="58" t="s">
        <v>15</v>
      </c>
      <c r="G1803" s="56" t="n">
        <v>4</v>
      </c>
      <c r="H1803" s="57" t="n">
        <v>0.038</v>
      </c>
      <c r="I1803" s="57" t="n">
        <v>0.15</v>
      </c>
      <c r="J1803" s="13"/>
    </row>
    <row r="1804" ht="22.5" customHeight="1">
      <c r="A1804" s="12" t="n">
        <f>WEEKNUM(B1804,2)</f>
        <v>40</v>
      </c>
      <c r="B1804" s="55" t="n">
        <v>46297</v>
      </c>
      <c r="C1804" s="38" t="n">
        <v>11324493</v>
      </c>
      <c r="D1804" s="64" t="s">
        <v>30</v>
      </c>
      <c r="E1804" s="38" t="s">
        <v>17</v>
      </c>
      <c r="F1804" s="38" t="s">
        <v>15</v>
      </c>
      <c r="G1804" s="56" t="n">
        <v>2</v>
      </c>
      <c r="H1804" s="57" t="n">
        <v>0.5</v>
      </c>
      <c r="I1804" s="57" t="n">
        <v>1</v>
      </c>
      <c r="J1804" s="13"/>
    </row>
    <row r="1805" ht="22.5" customHeight="1">
      <c r="A1805" s="12" t="n">
        <f>WEEKNUM(B1805,2)</f>
        <v>40</v>
      </c>
      <c r="B1805" s="55" t="n">
        <v>46297</v>
      </c>
      <c r="C1805" s="38" t="n">
        <v>10298628</v>
      </c>
      <c r="D1805" s="64" t="s">
        <v>83</v>
      </c>
      <c r="E1805" s="38" t="s">
        <v>14</v>
      </c>
      <c r="F1805" s="38" t="s">
        <v>26</v>
      </c>
      <c r="G1805" s="56" t="n">
        <v>65</v>
      </c>
      <c r="H1805" s="57" t="n">
        <v>0.2</v>
      </c>
      <c r="I1805" s="57" t="n">
        <v>13.16</v>
      </c>
      <c r="J1805" s="13"/>
    </row>
    <row r="1806" ht="22.5" customHeight="1">
      <c r="A1806" s="12" t="n">
        <f>WEEKNUM(B1806,2)</f>
        <v>40</v>
      </c>
      <c r="B1806" s="55" t="n">
        <v>46297</v>
      </c>
      <c r="C1806" s="38" t="n">
        <v>11655595</v>
      </c>
      <c r="D1806" s="64" t="s">
        <v>41</v>
      </c>
      <c r="E1806" s="38" t="s">
        <v>14</v>
      </c>
      <c r="F1806" s="38" t="s">
        <v>26</v>
      </c>
      <c r="G1806" s="56" t="n">
        <v>0</v>
      </c>
      <c r="H1806" s="57" t="n">
        <v>0</v>
      </c>
      <c r="I1806" s="57" t="n">
        <v>13.91</v>
      </c>
      <c r="J1806" s="13"/>
    </row>
    <row r="1807" ht="22.5" customHeight="1">
      <c r="A1807" s="12" t="n">
        <f>WEEKNUM(B1807,2)</f>
        <v>40</v>
      </c>
      <c r="B1807" s="55" t="n">
        <v>46297</v>
      </c>
      <c r="C1807" s="38" t="n">
        <v>11655596</v>
      </c>
      <c r="D1807" s="64" t="s">
        <v>41</v>
      </c>
      <c r="E1807" s="38" t="s">
        <v>14</v>
      </c>
      <c r="F1807" s="38" t="s">
        <v>12</v>
      </c>
      <c r="G1807" s="56" t="n">
        <v>0</v>
      </c>
      <c r="H1807" s="57" t="n">
        <v>0</v>
      </c>
      <c r="I1807" s="57" t="n">
        <v>0.0026</v>
      </c>
      <c r="J1807" s="13"/>
    </row>
    <row r="1808" ht="22.5" customHeight="1">
      <c r="A1808" s="12" t="n">
        <f>WEEKNUM(B1808,2)</f>
        <v>40</v>
      </c>
      <c r="B1808" s="55" t="n">
        <v>46297</v>
      </c>
      <c r="C1808" s="38" t="n">
        <v>11690183</v>
      </c>
      <c r="D1808" s="64" t="s">
        <v>38</v>
      </c>
      <c r="E1808" s="38" t="s">
        <v>14</v>
      </c>
      <c r="F1808" s="38" t="s">
        <v>15</v>
      </c>
      <c r="G1808" s="56" t="n">
        <v>53</v>
      </c>
      <c r="H1808" s="57" t="n">
        <v>0.2</v>
      </c>
      <c r="I1808" s="57" t="n">
        <v>10.59</v>
      </c>
      <c r="J1808" s="13"/>
    </row>
    <row r="1809" ht="22.5" customHeight="1">
      <c r="A1809" s="12" t="n">
        <f>WEEKNUM(B1809,2)</f>
        <v>40</v>
      </c>
      <c r="B1809" s="55" t="n">
        <v>46297</v>
      </c>
      <c r="C1809" s="38" t="n">
        <v>11763482</v>
      </c>
      <c r="D1809" s="64" t="s">
        <v>41</v>
      </c>
      <c r="E1809" s="66" t="s">
        <v>14</v>
      </c>
      <c r="F1809" s="38" t="s">
        <v>12</v>
      </c>
      <c r="G1809" s="56" t="n">
        <v>0</v>
      </c>
      <c r="H1809" s="57" t="n">
        <v>0</v>
      </c>
      <c r="I1809" s="57" t="n">
        <v>0.1129</v>
      </c>
      <c r="J1809" s="13"/>
    </row>
    <row r="1810" ht="22.5" customHeight="1">
      <c r="A1810" s="12" t="n">
        <f>WEEKNUM(B1810,2)</f>
        <v>40</v>
      </c>
      <c r="B1810" s="55" t="n">
        <v>46297</v>
      </c>
      <c r="C1810" s="38" t="n">
        <v>91565942</v>
      </c>
      <c r="D1810" s="64" t="s">
        <v>30</v>
      </c>
      <c r="E1810" s="38" t="s">
        <v>37</v>
      </c>
      <c r="F1810" s="58" t="s">
        <v>15</v>
      </c>
      <c r="G1810" s="56" t="n">
        <v>43</v>
      </c>
      <c r="H1810" s="57" t="n">
        <v>0.031</v>
      </c>
      <c r="I1810" s="57" t="n">
        <v>1.353</v>
      </c>
      <c r="J1810" s="13"/>
    </row>
    <row r="1811" ht="22.5" customHeight="1">
      <c r="A1811" s="12" t="n">
        <f>WEEKNUM(B1811,2)</f>
        <v>40</v>
      </c>
      <c r="B1811" s="55" t="n">
        <v>46297</v>
      </c>
      <c r="C1811" s="38" t="n">
        <v>91565947</v>
      </c>
      <c r="D1811" s="64" t="s">
        <v>30</v>
      </c>
      <c r="E1811" s="38" t="s">
        <v>40</v>
      </c>
      <c r="F1811" s="58" t="s">
        <v>15</v>
      </c>
      <c r="G1811" s="56" t="n">
        <v>1000</v>
      </c>
      <c r="H1811" s="57" t="n">
        <v>0.02</v>
      </c>
      <c r="I1811" s="57" t="n">
        <v>20</v>
      </c>
      <c r="J1811" s="13"/>
    </row>
    <row r="1812" ht="22.5" customHeight="1">
      <c r="A1812" s="12" t="n">
        <f>WEEKNUM(B1812,2)</f>
        <v>40</v>
      </c>
      <c r="B1812" s="55" t="n">
        <v>46297</v>
      </c>
      <c r="C1812" s="38" t="n">
        <v>12541739</v>
      </c>
      <c r="D1812" s="64" t="s">
        <v>94</v>
      </c>
      <c r="E1812" s="38" t="s">
        <v>14</v>
      </c>
      <c r="F1812" s="38" t="s">
        <v>15</v>
      </c>
      <c r="G1812" s="56" t="n">
        <v>200</v>
      </c>
      <c r="H1812" s="57" t="n">
        <v>0.268</v>
      </c>
      <c r="I1812" s="57" t="n">
        <v>53.555</v>
      </c>
      <c r="J1812" s="13"/>
    </row>
    <row r="1813" ht="22.5" customHeight="1">
      <c r="A1813" s="12" t="n">
        <f>WEEKNUM(B1813,2)</f>
        <v>40</v>
      </c>
      <c r="B1813" s="55" t="n">
        <v>46297</v>
      </c>
      <c r="C1813" s="38" t="n">
        <v>12807775</v>
      </c>
      <c r="D1813" s="64" t="s">
        <v>38</v>
      </c>
      <c r="E1813" s="38" t="s">
        <v>14</v>
      </c>
      <c r="F1813" s="38" t="s">
        <v>34</v>
      </c>
      <c r="G1813" s="56" t="n">
        <v>0</v>
      </c>
      <c r="H1813" s="57" t="n">
        <v>0</v>
      </c>
      <c r="I1813" s="57" t="n">
        <v>0</v>
      </c>
      <c r="J1813" s="13"/>
    </row>
    <row r="1814" ht="22.5" customHeight="1">
      <c r="A1814" s="12" t="n">
        <f>WEEKNUM(B1814,2)</f>
        <v>40</v>
      </c>
      <c r="B1814" s="55" t="n">
        <v>46297</v>
      </c>
      <c r="C1814" s="38" t="n">
        <v>12808718</v>
      </c>
      <c r="D1814" s="64" t="s">
        <v>36</v>
      </c>
      <c r="E1814" s="38" t="s">
        <v>14</v>
      </c>
      <c r="F1814" s="38" t="s">
        <v>34</v>
      </c>
      <c r="G1814" s="56" t="n">
        <v>0</v>
      </c>
      <c r="H1814" s="57" t="n">
        <v>0</v>
      </c>
      <c r="I1814" s="57" t="n">
        <v>0</v>
      </c>
      <c r="J1814" s="13"/>
    </row>
    <row r="1815" ht="22.5" customHeight="1">
      <c r="A1815" s="12" t="n">
        <f>WEEKNUM(B1815,2)</f>
        <v>40</v>
      </c>
      <c r="B1815" s="55" t="n">
        <v>46297</v>
      </c>
      <c r="C1815" s="38" t="n">
        <v>5464039</v>
      </c>
      <c r="D1815" s="64" t="s">
        <v>30</v>
      </c>
      <c r="E1815" s="38" t="s">
        <v>43</v>
      </c>
      <c r="F1815" s="38" t="s">
        <v>15</v>
      </c>
      <c r="G1815" s="61" t="n">
        <v>1034</v>
      </c>
      <c r="H1815" s="62" t="n">
        <v>0.296</v>
      </c>
      <c r="I1815" s="62" t="n">
        <v>306.205</v>
      </c>
      <c r="J1815" s="13"/>
    </row>
    <row r="1816" ht="22.5" customHeight="1">
      <c r="A1816" s="12" t="n">
        <f>WEEKNUM(B1816,2)</f>
        <v>40</v>
      </c>
      <c r="B1816" s="55" t="n">
        <v>46297</v>
      </c>
      <c r="C1816" s="38" t="n">
        <v>8057746</v>
      </c>
      <c r="D1816" s="64" t="s">
        <v>30</v>
      </c>
      <c r="E1816" s="38" t="s">
        <v>43</v>
      </c>
      <c r="F1816" s="72" t="s">
        <v>15</v>
      </c>
      <c r="G1816" s="56" t="n">
        <v>0</v>
      </c>
      <c r="H1816" s="57" t="n">
        <v>0</v>
      </c>
      <c r="I1816" s="57" t="n">
        <v>0</v>
      </c>
      <c r="J1816" s="46"/>
    </row>
    <row r="1817" ht="22.5" customHeight="1">
      <c r="A1817" s="12" t="n">
        <f>WEEKNUM(B1817,2)</f>
        <v>40</v>
      </c>
      <c r="B1817" s="55" t="n">
        <v>46297</v>
      </c>
      <c r="C1817" s="38" t="n">
        <v>91399821</v>
      </c>
      <c r="D1817" s="63" t="s">
        <v>79</v>
      </c>
      <c r="E1817" s="38" t="s">
        <v>14</v>
      </c>
      <c r="F1817" s="38" t="s">
        <v>26</v>
      </c>
      <c r="G1817" s="56" t="n">
        <v>470</v>
      </c>
      <c r="H1817" s="57" t="n">
        <v>0.11</v>
      </c>
      <c r="I1817" s="57" t="n">
        <v>49.65</v>
      </c>
      <c r="J1817" s="13"/>
    </row>
    <row r="1818" ht="22.5" customHeight="1">
      <c r="A1818" s="12" t="n">
        <f>WEEKNUM(B1818,2)</f>
        <v>40</v>
      </c>
      <c r="B1818" s="55" t="n">
        <v>46297</v>
      </c>
      <c r="C1818" s="38" t="n">
        <v>8670368</v>
      </c>
      <c r="D1818" s="63" t="s">
        <v>16</v>
      </c>
      <c r="E1818" s="38" t="s">
        <v>11</v>
      </c>
      <c r="F1818" s="38" t="s">
        <v>29</v>
      </c>
      <c r="G1818" s="56" t="n">
        <v>4</v>
      </c>
      <c r="H1818" s="57" t="n">
        <v>0.31</v>
      </c>
      <c r="I1818" s="57" t="n">
        <v>1.24</v>
      </c>
      <c r="J1818" s="65" t="n">
        <v>0</v>
      </c>
    </row>
    <row r="1819" ht="22.5" customHeight="1">
      <c r="A1819" s="12" t="n">
        <f>WEEKNUM(B1819,2)</f>
        <v>40</v>
      </c>
      <c r="B1819" s="55" t="n">
        <v>46297</v>
      </c>
      <c r="C1819" s="38" t="n">
        <v>10514860</v>
      </c>
      <c r="D1819" s="64" t="s">
        <v>41</v>
      </c>
      <c r="E1819" s="38" t="s">
        <v>14</v>
      </c>
      <c r="F1819" s="38" t="s">
        <v>15</v>
      </c>
      <c r="G1819" s="56" t="n">
        <v>41</v>
      </c>
      <c r="H1819" s="57" t="n">
        <v>0.7</v>
      </c>
      <c r="I1819" s="57" t="n">
        <v>28.7</v>
      </c>
      <c r="J1819" s="13"/>
    </row>
    <row r="1820" ht="22.5" customHeight="1">
      <c r="A1820" s="12" t="n">
        <f>WEEKNUM(B1820,2)</f>
        <v>40</v>
      </c>
      <c r="B1820" s="55" t="n">
        <v>46297</v>
      </c>
      <c r="C1820" s="38" t="n">
        <v>91532857</v>
      </c>
      <c r="D1820" s="64" t="s">
        <v>44</v>
      </c>
      <c r="E1820" s="38" t="s">
        <v>14</v>
      </c>
      <c r="F1820" s="38" t="s">
        <v>12</v>
      </c>
      <c r="G1820" s="56" t="n">
        <v>49</v>
      </c>
      <c r="H1820" s="57" t="n">
        <v>0.217</v>
      </c>
      <c r="I1820" s="57" t="n">
        <v>10.6363</v>
      </c>
      <c r="J1820" s="13"/>
    </row>
    <row r="1821" ht="22.5" customHeight="1">
      <c r="A1821" s="12" t="n">
        <f>WEEKNUM(B1821,2)</f>
        <v>40</v>
      </c>
      <c r="B1821" s="55" t="n">
        <v>46297</v>
      </c>
      <c r="C1821" s="38" t="n">
        <v>91545519</v>
      </c>
      <c r="D1821" s="64" t="s">
        <v>45</v>
      </c>
      <c r="E1821" s="38" t="s">
        <v>43</v>
      </c>
      <c r="F1821" s="66" t="s">
        <v>15</v>
      </c>
      <c r="G1821" s="56" t="n">
        <v>75</v>
      </c>
      <c r="H1821" s="57" t="n">
        <v>0.152</v>
      </c>
      <c r="I1821" s="57" t="n">
        <v>11.37</v>
      </c>
      <c r="J1821" s="13"/>
    </row>
    <row r="1822" ht="22.5" customHeight="1">
      <c r="A1822" s="12" t="n">
        <f>WEEKNUM(B1822,2)</f>
        <v>40</v>
      </c>
      <c r="B1822" s="55" t="n">
        <v>46297</v>
      </c>
      <c r="C1822" s="38" t="n">
        <v>91551388</v>
      </c>
      <c r="D1822" s="64" t="s">
        <v>46</v>
      </c>
      <c r="E1822" s="38" t="s">
        <v>47</v>
      </c>
      <c r="F1822" s="38" t="s">
        <v>12</v>
      </c>
      <c r="G1822" s="56" t="n">
        <v>26</v>
      </c>
      <c r="H1822" s="57" t="n">
        <v>0.849</v>
      </c>
      <c r="I1822" s="57" t="n">
        <v>22.082</v>
      </c>
      <c r="J1822" s="13"/>
    </row>
    <row r="1823" ht="22.5" customHeight="1">
      <c r="A1823" s="12" t="n">
        <f>WEEKNUM(B1823,2)</f>
        <v>40</v>
      </c>
      <c r="B1823" s="55" t="n">
        <v>46297</v>
      </c>
      <c r="C1823" s="38" t="n">
        <v>91565948</v>
      </c>
      <c r="D1823" s="64" t="s">
        <v>44</v>
      </c>
      <c r="E1823" s="38" t="s">
        <v>14</v>
      </c>
      <c r="F1823" s="38" t="s">
        <v>12</v>
      </c>
      <c r="G1823" s="56" t="n">
        <v>10</v>
      </c>
      <c r="H1823" s="57" t="n">
        <v>0.22</v>
      </c>
      <c r="I1823" s="57" t="n">
        <v>2.1963</v>
      </c>
      <c r="J1823" s="13"/>
    </row>
    <row r="1824" ht="22.5" customHeight="1">
      <c r="A1824" s="12" t="n">
        <f>WEEKNUM(B1824,2)</f>
        <v>40</v>
      </c>
      <c r="B1824" s="55" t="n">
        <v>46297</v>
      </c>
      <c r="C1824" s="38" t="n">
        <v>91550293</v>
      </c>
      <c r="D1824" s="64" t="s">
        <v>48</v>
      </c>
      <c r="E1824" s="38" t="s">
        <v>35</v>
      </c>
      <c r="F1824" s="38" t="s">
        <v>15</v>
      </c>
      <c r="G1824" s="56" t="n">
        <v>17</v>
      </c>
      <c r="H1824" s="57" t="n">
        <v>0.35</v>
      </c>
      <c r="I1824" s="57" t="n">
        <v>5.95</v>
      </c>
      <c r="J1824" s="13"/>
    </row>
    <row r="1825" ht="22.5" customHeight="1">
      <c r="A1825" s="12" t="n">
        <f>WEEKNUM(B1825,2)</f>
        <v>40</v>
      </c>
      <c r="B1825" s="55" t="n">
        <v>46297</v>
      </c>
      <c r="C1825" s="38" t="n">
        <v>9333145</v>
      </c>
      <c r="D1825" s="64" t="s">
        <v>90</v>
      </c>
      <c r="E1825" s="38" t="s">
        <v>14</v>
      </c>
      <c r="F1825" s="38" t="s">
        <v>26</v>
      </c>
      <c r="G1825" s="56" t="n">
        <v>35</v>
      </c>
      <c r="H1825" s="57" t="n">
        <v>0.35</v>
      </c>
      <c r="I1825" s="57" t="n">
        <v>12.36</v>
      </c>
      <c r="J1825" s="13"/>
    </row>
    <row r="1826" ht="22.5" customHeight="1">
      <c r="A1826" s="12" t="n">
        <f>WEEKNUM(B1826,2)</f>
        <v>40</v>
      </c>
      <c r="B1826" s="55" t="n">
        <v>46297</v>
      </c>
      <c r="C1826" s="38" t="n">
        <v>91557347</v>
      </c>
      <c r="D1826" s="64" t="s">
        <v>49</v>
      </c>
      <c r="E1826" s="38" t="s">
        <v>14</v>
      </c>
      <c r="F1826" s="38" t="s">
        <v>15</v>
      </c>
      <c r="G1826" s="56" t="n">
        <v>6</v>
      </c>
      <c r="H1826" s="57" t="n">
        <v>0.8</v>
      </c>
      <c r="I1826" s="57" t="n">
        <v>4.8</v>
      </c>
      <c r="J1826" s="13"/>
    </row>
    <row r="1827" ht="22.5" customHeight="1">
      <c r="A1827" s="12" t="n">
        <f>WEEKNUM(B1827,2)</f>
        <v>40</v>
      </c>
      <c r="B1827" s="55" t="n">
        <v>46297</v>
      </c>
      <c r="C1827" s="38" t="n">
        <v>91564896</v>
      </c>
      <c r="D1827" s="64" t="s">
        <v>50</v>
      </c>
      <c r="E1827" s="38" t="s">
        <v>14</v>
      </c>
      <c r="F1827" s="72" t="s">
        <v>15</v>
      </c>
      <c r="G1827" s="56" t="n">
        <v>82</v>
      </c>
      <c r="H1827" s="57" t="n">
        <v>0.35</v>
      </c>
      <c r="I1827" s="57" t="n">
        <v>28.7</v>
      </c>
      <c r="J1827" s="13"/>
    </row>
    <row r="1828" ht="22.5" customHeight="1">
      <c r="A1828" s="12" t="n">
        <f>WEEKNUM(B1828,2)</f>
        <v>40</v>
      </c>
      <c r="B1828" s="55" t="n">
        <v>46297</v>
      </c>
      <c r="C1828" s="38" t="n">
        <v>91566789</v>
      </c>
      <c r="D1828" s="64" t="s">
        <v>84</v>
      </c>
      <c r="E1828" s="38" t="s">
        <v>40</v>
      </c>
      <c r="F1828" s="38" t="s">
        <v>15</v>
      </c>
      <c r="G1828" s="56" t="n">
        <v>1</v>
      </c>
      <c r="H1828" s="57" t="n">
        <v>0.1</v>
      </c>
      <c r="I1828" s="57" t="n">
        <v>0.1</v>
      </c>
      <c r="J1828" s="13"/>
    </row>
    <row r="1829" ht="22.5" customHeight="1">
      <c r="A1829" s="12" t="n">
        <f>WEEKNUM(B1829,2)</f>
        <v>40</v>
      </c>
      <c r="B1829" s="55" t="n">
        <v>46297</v>
      </c>
      <c r="C1829" s="38" t="n">
        <v>12306671</v>
      </c>
      <c r="D1829" s="64" t="s">
        <v>51</v>
      </c>
      <c r="E1829" s="38" t="s">
        <v>52</v>
      </c>
      <c r="F1829" s="38" t="s">
        <v>21</v>
      </c>
      <c r="G1829" s="56" t="n">
        <v>12</v>
      </c>
      <c r="H1829" s="57" t="n">
        <v>0.22</v>
      </c>
      <c r="I1829" s="57" t="n">
        <v>2.64</v>
      </c>
      <c r="J1829" s="13"/>
    </row>
    <row r="1830" ht="22.5" customHeight="1">
      <c r="A1830" s="12" t="n">
        <f>WEEKNUM(B1830,2)</f>
        <v>40</v>
      </c>
      <c r="B1830" s="55" t="n">
        <v>46297</v>
      </c>
      <c r="C1830" s="38" t="n">
        <v>91567363</v>
      </c>
      <c r="D1830" s="64" t="s">
        <v>53</v>
      </c>
      <c r="E1830" s="38" t="s">
        <v>14</v>
      </c>
      <c r="F1830" s="38" t="s">
        <v>15</v>
      </c>
      <c r="G1830" s="56" t="n">
        <v>71</v>
      </c>
      <c r="H1830" s="57" t="n">
        <v>0.25</v>
      </c>
      <c r="I1830" s="57" t="n">
        <v>17.75</v>
      </c>
      <c r="J1830" s="13"/>
    </row>
    <row r="1831" ht="22.5" customHeight="1">
      <c r="A1831" s="12" t="n">
        <f>WEEKNUM(B1831,2)</f>
        <v>40</v>
      </c>
      <c r="B1831" s="55" t="n">
        <v>46297</v>
      </c>
      <c r="C1831" s="38" t="n">
        <v>91567806</v>
      </c>
      <c r="D1831" s="64" t="s">
        <v>53</v>
      </c>
      <c r="E1831" s="38" t="s">
        <v>54</v>
      </c>
      <c r="F1831" s="38" t="s">
        <v>15</v>
      </c>
      <c r="G1831" s="56" t="n">
        <v>62</v>
      </c>
      <c r="H1831" s="57" t="n">
        <v>0.15</v>
      </c>
      <c r="I1831" s="57" t="n">
        <v>9.3</v>
      </c>
      <c r="J1831" s="13"/>
    </row>
    <row r="1832" ht="22.5" customHeight="1">
      <c r="A1832" s="12" t="n">
        <f>WEEKNUM(B1832,2)</f>
        <v>40</v>
      </c>
      <c r="B1832" s="55" t="n">
        <v>46297</v>
      </c>
      <c r="C1832" s="38" t="n">
        <v>12373981</v>
      </c>
      <c r="D1832" s="64" t="s">
        <v>89</v>
      </c>
      <c r="E1832" s="38" t="s">
        <v>37</v>
      </c>
      <c r="F1832" s="38" t="s">
        <v>15</v>
      </c>
      <c r="G1832" s="56" t="n">
        <v>148</v>
      </c>
      <c r="H1832" s="57" t="n">
        <v>0.04</v>
      </c>
      <c r="I1832" s="57" t="n">
        <v>5.92</v>
      </c>
      <c r="J1832" s="13"/>
    </row>
    <row r="1833" ht="22.5" customHeight="1">
      <c r="A1833" s="12" t="n">
        <f>WEEKNUM(B1833,2)</f>
        <v>40</v>
      </c>
      <c r="B1833" s="55" t="n">
        <v>46297</v>
      </c>
      <c r="C1833" s="38" t="n">
        <v>5365721</v>
      </c>
      <c r="D1833" s="64" t="s">
        <v>55</v>
      </c>
      <c r="E1833" s="38" t="s">
        <v>54</v>
      </c>
      <c r="F1833" s="38" t="s">
        <v>15</v>
      </c>
      <c r="G1833" s="56" t="n">
        <v>84</v>
      </c>
      <c r="H1833" s="57" t="n">
        <v>0.5</v>
      </c>
      <c r="I1833" s="57" t="n">
        <v>42</v>
      </c>
      <c r="J1833" s="13"/>
    </row>
    <row r="1834" ht="22.5" customHeight="1">
      <c r="A1834" s="12" t="n">
        <f>WEEKNUM(B1834,2)</f>
        <v>40</v>
      </c>
      <c r="B1834" s="55" t="n">
        <v>46297</v>
      </c>
      <c r="C1834" s="38" t="n">
        <v>91568575</v>
      </c>
      <c r="D1834" s="64" t="s">
        <v>56</v>
      </c>
      <c r="E1834" s="38" t="s">
        <v>14</v>
      </c>
      <c r="F1834" s="38" t="s">
        <v>15</v>
      </c>
      <c r="G1834" s="56" t="n">
        <v>0</v>
      </c>
      <c r="H1834" s="57" t="n">
        <v>0</v>
      </c>
      <c r="I1834" s="57" t="n">
        <v>0</v>
      </c>
      <c r="J1834" s="13"/>
    </row>
    <row r="1835" ht="22.5" customHeight="1">
      <c r="A1835" s="12" t="n">
        <f>WEEKNUM(B1835,2)</f>
        <v>40</v>
      </c>
      <c r="B1835" s="55" t="n">
        <v>46297</v>
      </c>
      <c r="C1835" s="38" t="n">
        <v>9298539</v>
      </c>
      <c r="D1835" s="64" t="s">
        <v>90</v>
      </c>
      <c r="E1835" s="38" t="s">
        <v>14</v>
      </c>
      <c r="F1835" s="38" t="s">
        <v>15</v>
      </c>
      <c r="G1835" s="56" t="n">
        <v>150</v>
      </c>
      <c r="H1835" s="57" t="n">
        <v>0.3</v>
      </c>
      <c r="I1835" s="57" t="n">
        <v>45</v>
      </c>
      <c r="J1835" s="13"/>
    </row>
    <row r="1836" ht="22.5" customHeight="1">
      <c r="A1836" s="12" t="n">
        <f>WEEKNUM(B1836,2)</f>
        <v>40</v>
      </c>
      <c r="B1836" s="55" t="n">
        <v>46297</v>
      </c>
      <c r="C1836" s="38" t="n">
        <v>12811904</v>
      </c>
      <c r="D1836" s="64" t="s">
        <v>51</v>
      </c>
      <c r="E1836" s="38" t="s">
        <v>52</v>
      </c>
      <c r="F1836" s="38" t="s">
        <v>34</v>
      </c>
      <c r="G1836" s="56" t="n">
        <v>2</v>
      </c>
      <c r="H1836" s="57" t="n">
        <v>1.45</v>
      </c>
      <c r="I1836" s="57" t="n">
        <v>2.91</v>
      </c>
      <c r="J1836" s="13"/>
    </row>
    <row r="1837" ht="22.5" customHeight="1">
      <c r="A1837" s="12" t="n">
        <f>WEEKNUM(B1837,2)</f>
        <v>40</v>
      </c>
      <c r="B1837" s="55" t="n">
        <v>46297</v>
      </c>
      <c r="C1837" s="38" t="n">
        <v>91399437</v>
      </c>
      <c r="D1837" s="64" t="s">
        <v>91</v>
      </c>
      <c r="E1837" s="58" t="s">
        <v>67</v>
      </c>
      <c r="F1837" s="38" t="s">
        <v>15</v>
      </c>
      <c r="G1837" s="61" t="n">
        <v>50</v>
      </c>
      <c r="H1837" s="62" t="n">
        <v>0.15</v>
      </c>
      <c r="I1837" s="62" t="n">
        <v>7.5</v>
      </c>
      <c r="J1837" s="13"/>
    </row>
    <row r="1838" ht="22.5" customHeight="1">
      <c r="A1838" s="12" t="n">
        <f>WEEKNUM(B1838,2)</f>
        <v>40</v>
      </c>
      <c r="B1838" s="55" t="n">
        <v>46297</v>
      </c>
      <c r="C1838" s="38" t="n">
        <v>5556054</v>
      </c>
      <c r="D1838" s="64" t="s">
        <v>64</v>
      </c>
      <c r="E1838" s="38" t="s">
        <v>37</v>
      </c>
      <c r="F1838" s="72" t="s">
        <v>15</v>
      </c>
      <c r="G1838" s="59" t="n">
        <v>3</v>
      </c>
      <c r="H1838" s="57" t="n">
        <v>2.719</v>
      </c>
      <c r="I1838" s="57" t="n">
        <v>8.156</v>
      </c>
      <c r="J1838" s="46"/>
    </row>
    <row r="1839" ht="22.5" customHeight="1">
      <c r="A1839" s="12" t="n">
        <f>WEEKNUM(B1839,2)</f>
        <v>40</v>
      </c>
      <c r="B1839" s="55" t="n">
        <v>46297</v>
      </c>
      <c r="C1839" s="38" t="n">
        <v>8628042</v>
      </c>
      <c r="D1839" s="64" t="s">
        <v>27</v>
      </c>
      <c r="E1839" s="38" t="s">
        <v>14</v>
      </c>
      <c r="F1839" s="38" t="s">
        <v>26</v>
      </c>
      <c r="G1839" s="59" t="n">
        <v>381</v>
      </c>
      <c r="H1839" s="57" t="n">
        <v>0.36</v>
      </c>
      <c r="I1839" s="57" t="n">
        <v>138.69</v>
      </c>
      <c r="J1839" s="13"/>
    </row>
    <row r="1840" ht="22.5" customHeight="1">
      <c r="A1840" s="12" t="n">
        <f>WEEKNUM(B1840,2)</f>
        <v>40</v>
      </c>
      <c r="B1840" s="55" t="n">
        <v>46297</v>
      </c>
      <c r="C1840" s="38" t="n">
        <v>9297014</v>
      </c>
      <c r="D1840" s="64" t="s">
        <v>13</v>
      </c>
      <c r="E1840" s="38" t="s">
        <v>14</v>
      </c>
      <c r="F1840" s="38" t="s">
        <v>26</v>
      </c>
      <c r="G1840" s="59" t="n">
        <v>200</v>
      </c>
      <c r="H1840" s="57" t="n">
        <v>0.16</v>
      </c>
      <c r="I1840" s="57" t="n">
        <v>32.49</v>
      </c>
      <c r="J1840" s="13"/>
    </row>
    <row r="1841" ht="22.5" customHeight="1">
      <c r="A1841" s="12" t="n">
        <f>WEEKNUM(B1841,2)</f>
        <v>40</v>
      </c>
      <c r="B1841" s="55" t="n">
        <v>46297</v>
      </c>
      <c r="C1841" s="38" t="n">
        <v>7815836</v>
      </c>
      <c r="D1841" s="64" t="s">
        <v>65</v>
      </c>
      <c r="E1841" s="38" t="s">
        <v>37</v>
      </c>
      <c r="F1841" s="38" t="s">
        <v>15</v>
      </c>
      <c r="G1841" s="59" t="n">
        <v>3632</v>
      </c>
      <c r="H1841" s="57" t="n">
        <v>0.117</v>
      </c>
      <c r="I1841" s="57" t="n">
        <v>425.98</v>
      </c>
      <c r="J1841" s="13"/>
    </row>
    <row r="1842" ht="22.5" customHeight="1">
      <c r="A1842" s="12" t="n">
        <f>WEEKNUM(B1842,2)</f>
        <v>40</v>
      </c>
      <c r="B1842" s="55" t="n">
        <v>46297</v>
      </c>
      <c r="C1842" s="38" t="n">
        <v>91467820</v>
      </c>
      <c r="D1842" s="64" t="s">
        <v>66</v>
      </c>
      <c r="E1842" s="38" t="s">
        <v>37</v>
      </c>
      <c r="F1842" s="38" t="s">
        <v>15</v>
      </c>
      <c r="G1842" s="59" t="n">
        <v>224</v>
      </c>
      <c r="H1842" s="57" t="n">
        <v>0.1</v>
      </c>
      <c r="I1842" s="57" t="n">
        <v>22.4</v>
      </c>
      <c r="J1842" s="13"/>
    </row>
    <row r="1843" ht="22.5" customHeight="1">
      <c r="A1843" s="12" t="n">
        <f>WEEKNUM(B1843,2)</f>
        <v>40</v>
      </c>
      <c r="B1843" s="55" t="n">
        <v>46297</v>
      </c>
      <c r="C1843" s="38" t="n">
        <v>91496145</v>
      </c>
      <c r="D1843" s="64" t="s">
        <v>66</v>
      </c>
      <c r="E1843" s="38" t="s">
        <v>67</v>
      </c>
      <c r="F1843" s="38" t="s">
        <v>15</v>
      </c>
      <c r="G1843" s="59" t="n">
        <v>30</v>
      </c>
      <c r="H1843" s="57" t="n">
        <v>0.15</v>
      </c>
      <c r="I1843" s="57" t="n">
        <v>4.5</v>
      </c>
      <c r="J1843" s="13"/>
    </row>
    <row r="1844" ht="22.5" customHeight="1">
      <c r="A1844" s="12" t="n">
        <f>WEEKNUM(B1844,2)</f>
        <v>40</v>
      </c>
      <c r="B1844" s="55" t="n">
        <v>46297</v>
      </c>
      <c r="C1844" s="38" t="n">
        <v>91496146</v>
      </c>
      <c r="D1844" s="64" t="s">
        <v>66</v>
      </c>
      <c r="E1844" s="38" t="s">
        <v>43</v>
      </c>
      <c r="F1844" s="38" t="s">
        <v>15</v>
      </c>
      <c r="G1844" s="59" t="n">
        <v>49</v>
      </c>
      <c r="H1844" s="57" t="n">
        <v>0.14</v>
      </c>
      <c r="I1844" s="57" t="n">
        <v>6.86</v>
      </c>
      <c r="J1844" s="13"/>
    </row>
    <row r="1845" ht="22.5" customHeight="1">
      <c r="A1845" s="12" t="n">
        <f>WEEKNUM(B1845,2)</f>
        <v>40</v>
      </c>
      <c r="B1845" s="55" t="n">
        <v>46297</v>
      </c>
      <c r="C1845" s="38" t="n">
        <v>91496147</v>
      </c>
      <c r="D1845" s="64" t="s">
        <v>66</v>
      </c>
      <c r="E1845" s="38" t="s">
        <v>11</v>
      </c>
      <c r="F1845" s="38" t="s">
        <v>15</v>
      </c>
      <c r="G1845" s="59" t="n">
        <v>62</v>
      </c>
      <c r="H1845" s="57" t="n">
        <v>0.13</v>
      </c>
      <c r="I1845" s="57" t="n">
        <v>8.06</v>
      </c>
      <c r="J1845" s="13"/>
    </row>
    <row r="1846" ht="22.5" customHeight="1">
      <c r="A1846" s="12" t="n">
        <f>WEEKNUM(B1846,2)</f>
        <v>40</v>
      </c>
      <c r="B1846" s="55" t="n">
        <v>46297</v>
      </c>
      <c r="C1846" s="38" t="n">
        <v>91496148</v>
      </c>
      <c r="D1846" s="64" t="s">
        <v>66</v>
      </c>
      <c r="E1846" s="38" t="s">
        <v>14</v>
      </c>
      <c r="F1846" s="38" t="s">
        <v>15</v>
      </c>
      <c r="G1846" s="59" t="n">
        <v>160</v>
      </c>
      <c r="H1846" s="57" t="n">
        <v>0.15</v>
      </c>
      <c r="I1846" s="57" t="n">
        <v>24</v>
      </c>
      <c r="J1846" s="13"/>
    </row>
    <row r="1847" ht="22.5" customHeight="1">
      <c r="A1847" s="12" t="n">
        <f>WEEKNUM(B1847,2)</f>
        <v>40</v>
      </c>
      <c r="B1847" s="55" t="n">
        <v>46297</v>
      </c>
      <c r="C1847" s="38" t="n">
        <v>11079953</v>
      </c>
      <c r="D1847" s="64" t="s">
        <v>64</v>
      </c>
      <c r="E1847" s="38" t="s">
        <v>37</v>
      </c>
      <c r="F1847" s="38" t="s">
        <v>15</v>
      </c>
      <c r="G1847" s="59" t="n">
        <v>1</v>
      </c>
      <c r="H1847" s="57" t="n">
        <v>0.8</v>
      </c>
      <c r="I1847" s="57" t="n">
        <v>0.8</v>
      </c>
      <c r="J1847" s="13"/>
    </row>
    <row r="1848" ht="22.5" customHeight="1">
      <c r="A1848" s="12" t="n">
        <f>WEEKNUM(B1848,2)</f>
        <v>40</v>
      </c>
      <c r="B1848" s="55" t="n">
        <v>46297</v>
      </c>
      <c r="C1848" s="38" t="n">
        <v>11690181</v>
      </c>
      <c r="D1848" s="64" t="s">
        <v>68</v>
      </c>
      <c r="E1848" s="38" t="s">
        <v>14</v>
      </c>
      <c r="F1848" s="38" t="s">
        <v>15</v>
      </c>
      <c r="G1848" s="56" t="n">
        <v>471</v>
      </c>
      <c r="H1848" s="57" t="n">
        <v>0.42</v>
      </c>
      <c r="I1848" s="57" t="n">
        <v>197.82</v>
      </c>
      <c r="J1848" s="13"/>
    </row>
    <row r="1849" ht="22.5" customHeight="1">
      <c r="A1849" s="12" t="n">
        <f>WEEKNUM(B1849,2)</f>
        <v>40</v>
      </c>
      <c r="B1849" s="55" t="n">
        <v>46297</v>
      </c>
      <c r="C1849" s="38" t="n">
        <v>11836152</v>
      </c>
      <c r="D1849" s="64" t="s">
        <v>65</v>
      </c>
      <c r="E1849" s="58" t="s">
        <v>37</v>
      </c>
      <c r="F1849" s="38" t="s">
        <v>15</v>
      </c>
      <c r="G1849" s="59" t="n">
        <v>3</v>
      </c>
      <c r="H1849" s="57" t="n">
        <v>0.09</v>
      </c>
      <c r="I1849" s="57" t="n">
        <v>0.27</v>
      </c>
      <c r="J1849" s="13"/>
    </row>
    <row r="1850" ht="22.5" customHeight="1">
      <c r="A1850" s="12" t="n">
        <f>WEEKNUM(B1850,2)</f>
        <v>40</v>
      </c>
      <c r="B1850" s="55" t="n">
        <v>46297</v>
      </c>
      <c r="C1850" s="38" t="n">
        <v>12038500</v>
      </c>
      <c r="D1850" s="64" t="s">
        <v>68</v>
      </c>
      <c r="E1850" s="38" t="s">
        <v>14</v>
      </c>
      <c r="F1850" s="38" t="s">
        <v>15</v>
      </c>
      <c r="G1850" s="59" t="n">
        <v>42</v>
      </c>
      <c r="H1850" s="57" t="n">
        <v>0.4</v>
      </c>
      <c r="I1850" s="57" t="n">
        <v>16.8</v>
      </c>
      <c r="J1850" s="13"/>
    </row>
    <row r="1851" ht="22.5" customHeight="1">
      <c r="A1851" s="12" t="n">
        <f>WEEKNUM(B1851,2)</f>
        <v>40</v>
      </c>
      <c r="B1851" s="55" t="n">
        <v>46297</v>
      </c>
      <c r="C1851" s="38" t="n">
        <v>91565943</v>
      </c>
      <c r="D1851" s="64" t="s">
        <v>66</v>
      </c>
      <c r="E1851" s="38" t="s">
        <v>43</v>
      </c>
      <c r="F1851" s="38" t="s">
        <v>15</v>
      </c>
      <c r="G1851" s="59" t="n">
        <v>1</v>
      </c>
      <c r="H1851" s="57" t="n">
        <v>0.14</v>
      </c>
      <c r="I1851" s="57" t="n">
        <v>0.14</v>
      </c>
      <c r="J1851" s="13"/>
    </row>
    <row r="1852" ht="22.5" customHeight="1">
      <c r="A1852" s="12" t="n">
        <f>WEEKNUM(B1852,2)</f>
        <v>40</v>
      </c>
      <c r="B1852" s="55" t="n">
        <v>46297</v>
      </c>
      <c r="C1852" s="38" t="n">
        <v>91565945</v>
      </c>
      <c r="D1852" s="64" t="s">
        <v>66</v>
      </c>
      <c r="E1852" s="58" t="s">
        <v>37</v>
      </c>
      <c r="F1852" s="38" t="s">
        <v>15</v>
      </c>
      <c r="G1852" s="59" t="n">
        <v>50</v>
      </c>
      <c r="H1852" s="57" t="n">
        <v>0.12</v>
      </c>
      <c r="I1852" s="57" t="n">
        <v>6</v>
      </c>
      <c r="J1852" s="13"/>
    </row>
    <row r="1853" ht="22.5" customHeight="1">
      <c r="A1853" s="12" t="n">
        <f>WEEKNUM(B1853,2)</f>
        <v>40</v>
      </c>
      <c r="B1853" s="55" t="n">
        <v>46297</v>
      </c>
      <c r="C1853" s="38" t="n">
        <v>91551845</v>
      </c>
      <c r="D1853" s="64" t="s">
        <v>66</v>
      </c>
      <c r="E1853" s="38" t="s">
        <v>11</v>
      </c>
      <c r="F1853" s="38" t="s">
        <v>15</v>
      </c>
      <c r="G1853" s="59" t="n">
        <v>89</v>
      </c>
      <c r="H1853" s="57" t="n">
        <v>0.14</v>
      </c>
      <c r="I1853" s="57" t="n">
        <v>12.46</v>
      </c>
      <c r="J1853" s="13"/>
    </row>
    <row r="1854" ht="22.5" customHeight="1">
      <c r="A1854" s="12" t="n">
        <f>WEEKNUM(B1854,2)</f>
        <v>40</v>
      </c>
      <c r="B1854" s="55" t="n">
        <v>46297</v>
      </c>
      <c r="C1854" s="38" t="n">
        <v>91565949</v>
      </c>
      <c r="D1854" s="64" t="s">
        <v>66</v>
      </c>
      <c r="E1854" s="38" t="s">
        <v>67</v>
      </c>
      <c r="F1854" s="38" t="s">
        <v>15</v>
      </c>
      <c r="G1854" s="59" t="n">
        <v>50</v>
      </c>
      <c r="H1854" s="57" t="n">
        <v>0.15</v>
      </c>
      <c r="I1854" s="57" t="n">
        <v>7.5</v>
      </c>
      <c r="J1854" s="13"/>
    </row>
    <row r="1855" ht="22.5" customHeight="1">
      <c r="A1855" s="12" t="n">
        <f>WEEKNUM(B1855,2)</f>
        <v>40</v>
      </c>
      <c r="B1855" s="55" t="n">
        <v>46297</v>
      </c>
      <c r="C1855" s="38" t="n">
        <v>91573130</v>
      </c>
      <c r="D1855" s="64" t="s">
        <v>46</v>
      </c>
      <c r="E1855" s="38" t="s">
        <v>17</v>
      </c>
      <c r="F1855" s="58" t="s">
        <v>15</v>
      </c>
      <c r="G1855" s="59" t="n">
        <v>2</v>
      </c>
      <c r="H1855" s="57" t="n">
        <v>0.2</v>
      </c>
      <c r="I1855" s="57" t="n">
        <v>0.4</v>
      </c>
      <c r="J1855" s="69"/>
    </row>
    <row r="1856" ht="22.5" customHeight="1">
      <c r="A1856" s="12" t="n">
        <f>WEEKNUM(B1856,2)</f>
        <v>40</v>
      </c>
      <c r="B1856" s="55" t="n">
        <v>46297</v>
      </c>
      <c r="C1856" s="38" t="n">
        <v>91573131</v>
      </c>
      <c r="D1856" s="64" t="s">
        <v>46</v>
      </c>
      <c r="E1856" s="38" t="s">
        <v>32</v>
      </c>
      <c r="F1856" s="58" t="s">
        <v>15</v>
      </c>
      <c r="G1856" s="59" t="n">
        <v>0</v>
      </c>
      <c r="H1856" s="57" t="n">
        <v>0</v>
      </c>
      <c r="I1856" s="57" t="n">
        <v>0</v>
      </c>
      <c r="J1856" s="69"/>
    </row>
    <row r="1857" ht="22.5" customHeight="1">
      <c r="A1857" s="12" t="n">
        <f>WEEKNUM(B1857,2)</f>
        <v>40</v>
      </c>
      <c r="B1857" s="55" t="n">
        <v>46297</v>
      </c>
      <c r="C1857" s="38" t="n">
        <v>6395488</v>
      </c>
      <c r="D1857" s="64" t="s">
        <v>39</v>
      </c>
      <c r="E1857" s="38" t="s">
        <v>14</v>
      </c>
      <c r="F1857" s="12" t="s">
        <v>15</v>
      </c>
      <c r="G1857" s="45" t="n">
        <v>200</v>
      </c>
      <c r="H1857" s="62" t="n">
        <v>0.3</v>
      </c>
      <c r="I1857" s="62" t="n">
        <v>60</v>
      </c>
      <c r="J1857" s="13"/>
    </row>
    <row r="1858" ht="22.5" customHeight="1">
      <c r="A1858" s="12" t="n">
        <f>WEEKNUM(B1858,2)</f>
        <v>40</v>
      </c>
      <c r="B1858" s="55" t="n">
        <v>46297</v>
      </c>
      <c r="C1858" s="38" t="n">
        <v>8291713</v>
      </c>
      <c r="D1858" s="63" t="s">
        <v>79</v>
      </c>
      <c r="E1858" s="54" t="s">
        <v>14</v>
      </c>
      <c r="F1858" s="45" t="s">
        <v>15</v>
      </c>
      <c r="G1858" s="61" t="n">
        <v>1500</v>
      </c>
      <c r="H1858" s="62" t="n">
        <v>0.14</v>
      </c>
      <c r="I1858" s="62" t="n">
        <v>209.82</v>
      </c>
      <c r="J1858" s="13"/>
    </row>
    <row r="1859" ht="22.5" customHeight="1">
      <c r="A1859" s="12" t="n">
        <f>WEEKNUM(B1859,2)</f>
        <v>40</v>
      </c>
      <c r="B1859" s="55" t="n">
        <v>46297</v>
      </c>
      <c r="C1859" s="38" t="n">
        <v>8566541</v>
      </c>
      <c r="D1859" s="63" t="s">
        <v>85</v>
      </c>
      <c r="E1859" s="58" t="s">
        <v>14</v>
      </c>
      <c r="F1859" s="57" t="s">
        <v>26</v>
      </c>
      <c r="G1859" s="56" t="n">
        <v>363</v>
      </c>
      <c r="H1859" s="57" t="n">
        <v>0.18</v>
      </c>
      <c r="I1859" s="57" t="n">
        <v>65.84</v>
      </c>
      <c r="J1859" s="13"/>
    </row>
    <row r="1860" ht="22.5" customHeight="1">
      <c r="A1860" s="12" t="n">
        <f>WEEKNUM(B1860,2)</f>
        <v>40</v>
      </c>
      <c r="B1860" s="55" t="n">
        <v>46297</v>
      </c>
      <c r="C1860" s="38" t="n">
        <v>8566084</v>
      </c>
      <c r="D1860" s="63" t="s">
        <v>73</v>
      </c>
      <c r="E1860" s="58" t="s">
        <v>40</v>
      </c>
      <c r="F1860" s="12" t="s">
        <v>15</v>
      </c>
      <c r="G1860" s="60" t="n">
        <v>100</v>
      </c>
      <c r="H1860" s="57" t="n">
        <v>0.12</v>
      </c>
      <c r="I1860" s="57" t="n">
        <v>12</v>
      </c>
      <c r="J1860" s="13"/>
    </row>
    <row r="1861" ht="22.5" customHeight="1">
      <c r="A1861" s="12" t="n">
        <f>WEEKNUM(B1861,2)</f>
        <v>40</v>
      </c>
      <c r="B1861" s="55" t="n">
        <v>46297</v>
      </c>
      <c r="C1861" s="38" t="n">
        <v>2937658</v>
      </c>
      <c r="D1861" s="63" t="s">
        <v>80</v>
      </c>
      <c r="E1861" s="58" t="s">
        <v>14</v>
      </c>
      <c r="F1861" s="12" t="s">
        <v>15</v>
      </c>
      <c r="G1861" s="60" t="n">
        <v>100</v>
      </c>
      <c r="H1861" s="57" t="n">
        <v>0.123</v>
      </c>
      <c r="I1861" s="57" t="n">
        <v>12.3</v>
      </c>
      <c r="J1861" s="13"/>
    </row>
    <row r="1862" ht="22.5" customHeight="1">
      <c r="A1862" s="12" t="n">
        <f>WEEKNUM(B1862,2)</f>
        <v>40</v>
      </c>
      <c r="B1862" s="55" t="n">
        <v>46297</v>
      </c>
      <c r="C1862" s="38" t="n">
        <v>6706444</v>
      </c>
      <c r="D1862" s="63" t="s">
        <v>74</v>
      </c>
      <c r="E1862" s="38" t="s">
        <v>75</v>
      </c>
      <c r="F1862" s="57" t="s">
        <v>12</v>
      </c>
      <c r="G1862" s="60" t="n">
        <v>6</v>
      </c>
      <c r="H1862" s="57" t="n">
        <v>1.096</v>
      </c>
      <c r="I1862" s="57" t="n">
        <v>6.5785</v>
      </c>
      <c r="J1862" s="13"/>
    </row>
    <row r="1863" ht="22.5" customHeight="1">
      <c r="A1863" s="12" t="n">
        <f>WEEKNUM(B1863,2)</f>
        <v>40</v>
      </c>
      <c r="B1863" s="55" t="n">
        <v>46297</v>
      </c>
      <c r="C1863" s="38" t="n">
        <v>5963354</v>
      </c>
      <c r="D1863" s="64" t="s">
        <v>74</v>
      </c>
      <c r="E1863" s="38" t="s">
        <v>75</v>
      </c>
      <c r="F1863" s="12" t="s">
        <v>15</v>
      </c>
      <c r="G1863" s="60" t="n">
        <v>371</v>
      </c>
      <c r="H1863" s="57" t="n">
        <v>0.57</v>
      </c>
      <c r="I1863" s="57" t="n">
        <v>211.284</v>
      </c>
      <c r="J1863" s="65"/>
    </row>
    <row r="1864" ht="22.5" customHeight="1">
      <c r="A1864" s="12" t="n">
        <f>WEEKNUM(B1864,2)</f>
        <v>40</v>
      </c>
      <c r="B1864" s="55" t="n">
        <v>46297</v>
      </c>
      <c r="C1864" s="38" t="n">
        <v>9686529</v>
      </c>
      <c r="D1864" s="63" t="s">
        <v>74</v>
      </c>
      <c r="E1864" s="58" t="s">
        <v>76</v>
      </c>
      <c r="F1864" s="12" t="s">
        <v>15</v>
      </c>
      <c r="G1864" s="60" t="n">
        <v>38</v>
      </c>
      <c r="H1864" s="57" t="n">
        <v>0.5</v>
      </c>
      <c r="I1864" s="57" t="n">
        <v>19</v>
      </c>
      <c r="J1864" s="13"/>
    </row>
    <row r="1865" ht="22.5" customHeight="1">
      <c r="A1865" s="12" t="n">
        <f>WEEKNUM(B1865,2)</f>
        <v>40</v>
      </c>
      <c r="B1865" s="55" t="n">
        <v>46297</v>
      </c>
      <c r="C1865" s="38" t="n">
        <v>5963400</v>
      </c>
      <c r="D1865" s="63" t="s">
        <v>74</v>
      </c>
      <c r="E1865" s="58" t="s">
        <v>77</v>
      </c>
      <c r="F1865" s="12" t="s">
        <v>15</v>
      </c>
      <c r="G1865" s="60" t="n">
        <v>44</v>
      </c>
      <c r="H1865" s="57" t="n">
        <v>0.2</v>
      </c>
      <c r="I1865" s="57" t="n">
        <v>8.8</v>
      </c>
      <c r="J1865" s="13"/>
    </row>
    <row r="1866" ht="22.5" customHeight="1">
      <c r="A1866" s="30" t="n">
        <f>WEEKNUM(B1866,2)</f>
        <v>40</v>
      </c>
      <c r="B1866" s="55" t="n">
        <v>46297</v>
      </c>
      <c r="C1866" s="66" t="n">
        <v>10080665</v>
      </c>
      <c r="D1866" s="68" t="s">
        <v>74</v>
      </c>
      <c r="E1866" s="58" t="s">
        <v>78</v>
      </c>
      <c r="F1866" s="12" t="s">
        <v>15</v>
      </c>
      <c r="G1866" s="60" t="n">
        <v>6</v>
      </c>
      <c r="H1866" s="57" t="n">
        <v>0.38</v>
      </c>
      <c r="I1866" s="57" t="n">
        <v>2.28</v>
      </c>
      <c r="J1866" s="13"/>
    </row>
    <row r="1867" ht="22.5" customHeight="1">
      <c r="A1867" s="12" t="n">
        <f>WEEKNUM(B1867,2)</f>
        <v>40</v>
      </c>
      <c r="B1867" s="55" t="n">
        <v>46297</v>
      </c>
      <c r="C1867" s="12" t="n">
        <v>91520433</v>
      </c>
      <c r="D1867" s="63" t="s">
        <v>66</v>
      </c>
      <c r="E1867" s="58" t="s">
        <v>14</v>
      </c>
      <c r="F1867" s="12" t="s">
        <v>15</v>
      </c>
      <c r="G1867" s="60" t="n">
        <v>3</v>
      </c>
      <c r="H1867" s="57" t="n">
        <v>0.16</v>
      </c>
      <c r="I1867" s="57" t="n">
        <v>0.48</v>
      </c>
      <c r="J1867" s="13"/>
    </row>
    <row r="1868" ht="22.5" customHeight="1">
      <c r="A1868" s="12" t="n">
        <f>WEEKNUM(B1868,2)</f>
        <v>40</v>
      </c>
      <c r="B1868" s="55" t="n">
        <v>46297</v>
      </c>
      <c r="C1868" s="38" t="n">
        <v>11078827</v>
      </c>
      <c r="D1868" s="63" t="s">
        <v>74</v>
      </c>
      <c r="E1868" s="58" t="s">
        <v>77</v>
      </c>
      <c r="F1868" s="12" t="s">
        <v>15</v>
      </c>
      <c r="G1868" s="60" t="n">
        <v>2</v>
      </c>
      <c r="H1868" s="57" t="n">
        <v>0.3</v>
      </c>
      <c r="I1868" s="57" t="n">
        <v>0.6</v>
      </c>
      <c r="J1868" s="13"/>
    </row>
    <row r="1869" ht="22.5" customHeight="1">
      <c r="A1869" s="12" t="n">
        <f>WEEKNUM(B1869,2)</f>
        <v>40</v>
      </c>
      <c r="B1869" s="55" t="n">
        <v>46297</v>
      </c>
      <c r="C1869" s="38" t="n">
        <v>11078981</v>
      </c>
      <c r="D1869" s="63" t="s">
        <v>74</v>
      </c>
      <c r="E1869" s="38" t="s">
        <v>75</v>
      </c>
      <c r="F1869" s="12" t="s">
        <v>15</v>
      </c>
      <c r="G1869" s="60" t="n">
        <v>0</v>
      </c>
      <c r="H1869" s="57" t="n">
        <v>0</v>
      </c>
      <c r="I1869" s="57" t="n">
        <v>0</v>
      </c>
      <c r="J1869" s="13"/>
    </row>
    <row r="1870" ht="22.5" customHeight="1">
      <c r="A1870" s="12" t="n">
        <f>WEEKNUM(B1870,2)</f>
        <v>40</v>
      </c>
      <c r="B1870" s="55" t="n">
        <v>46297</v>
      </c>
      <c r="C1870" s="38" t="n">
        <v>11080833</v>
      </c>
      <c r="D1870" s="63" t="s">
        <v>74</v>
      </c>
      <c r="E1870" s="58" t="s">
        <v>76</v>
      </c>
      <c r="F1870" s="12" t="s">
        <v>15</v>
      </c>
      <c r="G1870" s="60" t="n">
        <v>0</v>
      </c>
      <c r="H1870" s="57" t="n">
        <v>0</v>
      </c>
      <c r="I1870" s="57" t="n">
        <v>0</v>
      </c>
      <c r="J1870" s="13"/>
    </row>
    <row r="1871" ht="22.5" customHeight="1">
      <c r="A1871" s="12" t="n">
        <f>WEEKNUM(B1871,2)</f>
        <v>40</v>
      </c>
      <c r="B1871" s="55" t="n">
        <v>46297</v>
      </c>
      <c r="C1871" s="38" t="n">
        <v>11081056</v>
      </c>
      <c r="D1871" s="63" t="s">
        <v>74</v>
      </c>
      <c r="E1871" s="58" t="s">
        <v>78</v>
      </c>
      <c r="F1871" s="12" t="s">
        <v>15</v>
      </c>
      <c r="G1871" s="60" t="n">
        <v>0</v>
      </c>
      <c r="H1871" s="57" t="n">
        <v>0</v>
      </c>
      <c r="I1871" s="57" t="n">
        <v>0</v>
      </c>
      <c r="J1871" s="13"/>
    </row>
    <row r="1872" ht="22.5" customHeight="1">
      <c r="A1872" s="12" t="n">
        <f>WEEKNUM(B1872,2)</f>
        <v>40</v>
      </c>
      <c r="B1872" s="55" t="n">
        <v>46297</v>
      </c>
      <c r="C1872" s="38" t="n">
        <v>11078963</v>
      </c>
      <c r="D1872" s="63" t="s">
        <v>80</v>
      </c>
      <c r="E1872" s="58" t="s">
        <v>14</v>
      </c>
      <c r="F1872" s="12" t="s">
        <v>15</v>
      </c>
      <c r="G1872" s="60" t="n">
        <v>95</v>
      </c>
      <c r="H1872" s="57" t="n">
        <v>0.4</v>
      </c>
      <c r="I1872" s="57" t="n">
        <v>38</v>
      </c>
      <c r="J1872" s="13"/>
    </row>
    <row r="1873" ht="22.5" customHeight="1">
      <c r="A1873" s="12" t="n">
        <f>WEEKNUM(B1873,2)</f>
        <v>40</v>
      </c>
      <c r="B1873" s="55" t="n">
        <v>46297</v>
      </c>
      <c r="C1873" s="38" t="n">
        <v>91538300</v>
      </c>
      <c r="D1873" s="63" t="s">
        <v>66</v>
      </c>
      <c r="E1873" s="58" t="s">
        <v>37</v>
      </c>
      <c r="F1873" s="12" t="s">
        <v>15</v>
      </c>
      <c r="G1873" s="60" t="n">
        <v>6</v>
      </c>
      <c r="H1873" s="57" t="n">
        <v>0.14</v>
      </c>
      <c r="I1873" s="57" t="n">
        <v>0.84</v>
      </c>
      <c r="J1873" s="13"/>
    </row>
    <row r="1874" ht="22.5" customHeight="1">
      <c r="A1874" s="12" t="n">
        <f>WEEKNUM(B1874,2)</f>
        <v>40</v>
      </c>
      <c r="B1874" s="55" t="n">
        <v>46297</v>
      </c>
      <c r="C1874" s="38" t="n">
        <v>91538301</v>
      </c>
      <c r="D1874" s="63" t="s">
        <v>66</v>
      </c>
      <c r="E1874" s="58" t="s">
        <v>14</v>
      </c>
      <c r="F1874" s="12" t="s">
        <v>15</v>
      </c>
      <c r="G1874" s="60" t="n">
        <v>0</v>
      </c>
      <c r="H1874" s="57" t="n">
        <v>0</v>
      </c>
      <c r="I1874" s="57" t="n">
        <v>0</v>
      </c>
      <c r="J1874" s="13"/>
    </row>
    <row r="1875" ht="22.5" customHeight="1">
      <c r="A1875" s="12" t="n">
        <f>WEEKNUM(B1875,2)</f>
        <v>40</v>
      </c>
      <c r="B1875" s="55" t="n">
        <v>46297</v>
      </c>
      <c r="C1875" s="66" t="n">
        <v>91538306</v>
      </c>
      <c r="D1875" s="68" t="s">
        <v>66</v>
      </c>
      <c r="E1875" s="58" t="s">
        <v>67</v>
      </c>
      <c r="F1875" s="12" t="s">
        <v>15</v>
      </c>
      <c r="G1875" s="60" t="n">
        <v>2</v>
      </c>
      <c r="H1875" s="57" t="n">
        <v>0.18</v>
      </c>
      <c r="I1875" s="57" t="n">
        <v>0.36</v>
      </c>
      <c r="J1875" s="13"/>
    </row>
    <row r="1876" ht="22.5" customHeight="1">
      <c r="A1876" s="12" t="n">
        <f>WEEKNUM(B1876,2)</f>
        <v>40</v>
      </c>
      <c r="B1876" s="55" t="n">
        <v>46297</v>
      </c>
      <c r="C1876" s="12" t="n">
        <v>91538307</v>
      </c>
      <c r="D1876" s="63" t="s">
        <v>66</v>
      </c>
      <c r="E1876" s="38" t="s">
        <v>17</v>
      </c>
      <c r="F1876" s="12" t="s">
        <v>15</v>
      </c>
      <c r="G1876" s="60" t="n">
        <v>0</v>
      </c>
      <c r="H1876" s="57" t="n">
        <v>0</v>
      </c>
      <c r="I1876" s="57" t="n">
        <v>0</v>
      </c>
      <c r="J1876" s="13"/>
    </row>
    <row r="1877" ht="22.5" customHeight="1">
      <c r="A1877" s="12" t="n">
        <f>WEEKNUM(B1877,2)</f>
        <v>40</v>
      </c>
      <c r="B1877" s="55" t="n">
        <v>46297</v>
      </c>
      <c r="C1877" s="12" t="n">
        <v>91538308</v>
      </c>
      <c r="D1877" s="63" t="s">
        <v>66</v>
      </c>
      <c r="E1877" s="38" t="s">
        <v>11</v>
      </c>
      <c r="F1877" s="12" t="s">
        <v>15</v>
      </c>
      <c r="G1877" s="60" t="n">
        <v>0</v>
      </c>
      <c r="H1877" s="57" t="n">
        <v>0</v>
      </c>
      <c r="I1877" s="57" t="n">
        <v>0</v>
      </c>
      <c r="J1877" s="13"/>
    </row>
    <row r="1878" ht="22.5" customHeight="1">
      <c r="A1878" s="12" t="n">
        <f>WEEKNUM(B1878,2)</f>
        <v>40</v>
      </c>
      <c r="B1878" s="55" t="n">
        <v>46297</v>
      </c>
      <c r="C1878" s="38" t="n">
        <v>91538309</v>
      </c>
      <c r="D1878" s="63" t="s">
        <v>66</v>
      </c>
      <c r="E1878" s="58" t="s">
        <v>43</v>
      </c>
      <c r="F1878" s="12" t="s">
        <v>15</v>
      </c>
      <c r="G1878" s="60" t="n">
        <v>0</v>
      </c>
      <c r="H1878" s="57" t="n">
        <v>0</v>
      </c>
      <c r="I1878" s="57" t="n">
        <v>0</v>
      </c>
      <c r="J1878" s="13"/>
    </row>
    <row r="1879" ht="22.5" customHeight="1">
      <c r="A1879" s="12" t="n">
        <f>WEEKNUM(B1879,2)</f>
        <v>40</v>
      </c>
      <c r="B1879" s="55" t="n">
        <v>46297</v>
      </c>
      <c r="C1879" s="38" t="n">
        <v>11511535</v>
      </c>
      <c r="D1879" s="63" t="s">
        <v>80</v>
      </c>
      <c r="E1879" s="58" t="s">
        <v>14</v>
      </c>
      <c r="F1879" s="57" t="s">
        <v>26</v>
      </c>
      <c r="G1879" s="60" t="n">
        <v>616</v>
      </c>
      <c r="H1879" s="57" t="n">
        <v>0.391672077922078</v>
      </c>
      <c r="I1879" s="57" t="n">
        <v>241.27</v>
      </c>
      <c r="J1879" s="13"/>
    </row>
    <row r="1880" ht="22.5" customHeight="1">
      <c r="A1880" s="12" t="n">
        <f>WEEKNUM(B1880,2)</f>
        <v>40</v>
      </c>
      <c r="B1880" s="55" t="n">
        <v>46297</v>
      </c>
      <c r="C1880" s="38" t="n">
        <v>11792342</v>
      </c>
      <c r="D1880" s="63" t="s">
        <v>81</v>
      </c>
      <c r="E1880" s="58" t="s">
        <v>40</v>
      </c>
      <c r="F1880" s="12" t="s">
        <v>15</v>
      </c>
      <c r="G1880" s="60" t="n">
        <v>0</v>
      </c>
      <c r="H1880" s="57" t="n">
        <v>0</v>
      </c>
      <c r="I1880" s="57" t="n">
        <v>0</v>
      </c>
      <c r="J1880" s="13"/>
    </row>
    <row r="1881" ht="22.5" customHeight="1">
      <c r="A1881" s="12" t="n">
        <f>WEEKNUM(B1881,2)</f>
        <v>40</v>
      </c>
      <c r="B1881" s="55" t="n">
        <v>46297</v>
      </c>
      <c r="C1881" s="38" t="n">
        <v>5365722</v>
      </c>
      <c r="D1881" s="63" t="s">
        <v>55</v>
      </c>
      <c r="E1881" s="58" t="s">
        <v>54</v>
      </c>
      <c r="F1881" s="57" t="s">
        <v>12</v>
      </c>
      <c r="G1881" s="60" t="n">
        <v>22</v>
      </c>
      <c r="H1881" s="57" t="n">
        <v>0.29</v>
      </c>
      <c r="I1881" s="57" t="n">
        <v>6.3708</v>
      </c>
      <c r="J1881" s="13"/>
    </row>
    <row r="1882" ht="22.5" customHeight="1">
      <c r="A1882" s="12" t="n">
        <f>WEEKNUM(B1882,2)</f>
        <v>40</v>
      </c>
      <c r="B1882" s="55" t="n">
        <v>46297</v>
      </c>
      <c r="C1882" s="38" t="n">
        <v>11924654</v>
      </c>
      <c r="D1882" s="63" t="s">
        <v>55</v>
      </c>
      <c r="E1882" s="58" t="s">
        <v>54</v>
      </c>
      <c r="F1882" s="57" t="s">
        <v>12</v>
      </c>
      <c r="G1882" s="60" t="n">
        <v>0</v>
      </c>
      <c r="H1882" s="57" t="n">
        <v>0</v>
      </c>
      <c r="I1882" s="57" t="n">
        <v>0.1041</v>
      </c>
      <c r="J1882" s="13"/>
    </row>
    <row r="1883" ht="22.5" customHeight="1">
      <c r="A1883" s="12" t="n">
        <f>WEEKNUM(B1883,2)</f>
        <v>40</v>
      </c>
      <c r="B1883" s="55" t="n">
        <v>46297</v>
      </c>
      <c r="C1883" s="38" t="n">
        <v>12011132</v>
      </c>
      <c r="D1883" s="63" t="s">
        <v>92</v>
      </c>
      <c r="E1883" s="58" t="s">
        <v>14</v>
      </c>
      <c r="F1883" s="12" t="s">
        <v>15</v>
      </c>
      <c r="G1883" s="60" t="n">
        <v>150</v>
      </c>
      <c r="H1883" s="57" t="n">
        <v>0.2</v>
      </c>
      <c r="I1883" s="57" t="n">
        <v>30</v>
      </c>
      <c r="J1883" s="13"/>
    </row>
    <row r="1884" ht="22.5" customHeight="1">
      <c r="A1884" s="12" t="n">
        <f>WEEKNUM(B1884,2)</f>
        <v>40</v>
      </c>
      <c r="B1884" s="55" t="n">
        <v>46297</v>
      </c>
      <c r="C1884" s="38" t="n">
        <v>12072287</v>
      </c>
      <c r="D1884" s="63" t="s">
        <v>80</v>
      </c>
      <c r="E1884" s="58" t="s">
        <v>14</v>
      </c>
      <c r="F1884" s="12" t="s">
        <v>15</v>
      </c>
      <c r="G1884" s="60" t="n">
        <v>171</v>
      </c>
      <c r="H1884" s="57" t="n">
        <v>0.504</v>
      </c>
      <c r="I1884" s="57" t="n">
        <v>86.14</v>
      </c>
      <c r="J1884" s="13"/>
    </row>
    <row r="1885" ht="22.5" customHeight="1">
      <c r="A1885" s="12" t="n">
        <f>WEEKNUM(B1885,2)</f>
        <v>40</v>
      </c>
      <c r="B1885" s="55" t="n">
        <v>46297</v>
      </c>
      <c r="C1885" s="38" t="n">
        <v>6529449</v>
      </c>
      <c r="D1885" s="63" t="s">
        <v>80</v>
      </c>
      <c r="E1885" s="58" t="s">
        <v>14</v>
      </c>
      <c r="F1885" s="57" t="s">
        <v>12</v>
      </c>
      <c r="G1885" s="60" t="n">
        <v>201</v>
      </c>
      <c r="H1885" s="57" t="n">
        <v>0.253</v>
      </c>
      <c r="I1885" s="57" t="n">
        <v>50.8205</v>
      </c>
      <c r="J1885" s="13"/>
    </row>
    <row r="1886" ht="22.5" customHeight="1">
      <c r="A1886" s="12" t="n">
        <f>WEEKNUM(B1886,2)</f>
        <v>40</v>
      </c>
      <c r="B1886" s="55" t="n">
        <v>46297</v>
      </c>
      <c r="C1886" s="38" t="n">
        <v>5623760</v>
      </c>
      <c r="D1886" s="63" t="s">
        <v>86</v>
      </c>
      <c r="E1886" s="58" t="s">
        <v>14</v>
      </c>
      <c r="F1886" s="12" t="s">
        <v>15</v>
      </c>
      <c r="G1886" s="60" t="n">
        <v>50</v>
      </c>
      <c r="H1886" s="57" t="n">
        <v>0.15</v>
      </c>
      <c r="I1886" s="57" t="n">
        <v>7.5</v>
      </c>
      <c r="J1886" s="13"/>
    </row>
    <row r="1887" ht="22.5" customHeight="1">
      <c r="A1887" s="12" t="n">
        <f>WEEKNUM(B1887,2)</f>
        <v>40</v>
      </c>
      <c r="B1887" s="55" t="n">
        <v>46297</v>
      </c>
      <c r="C1887" s="38" t="n">
        <v>12542512</v>
      </c>
      <c r="D1887" s="63" t="s">
        <v>92</v>
      </c>
      <c r="E1887" s="58" t="s">
        <v>14</v>
      </c>
      <c r="F1887" s="12" t="s">
        <v>15</v>
      </c>
      <c r="G1887" s="60" t="n">
        <v>34</v>
      </c>
      <c r="H1887" s="57" t="n">
        <v>0.15</v>
      </c>
      <c r="I1887" s="57" t="n">
        <v>5.1</v>
      </c>
      <c r="J1887" s="13"/>
    </row>
    <row r="1888" ht="22.5" customHeight="1">
      <c r="A1888" s="12" t="n">
        <f>WEEKNUM(B1888,2)</f>
        <v>40</v>
      </c>
      <c r="B1888" s="55" t="n">
        <v>46297</v>
      </c>
      <c r="C1888" s="38" t="n">
        <v>91573327</v>
      </c>
      <c r="D1888" s="63" t="s">
        <v>87</v>
      </c>
      <c r="E1888" s="58" t="s">
        <v>14</v>
      </c>
      <c r="F1888" s="12" t="s">
        <v>15</v>
      </c>
      <c r="G1888" s="60" t="n">
        <v>0</v>
      </c>
      <c r="H1888" s="57" t="n">
        <v>0</v>
      </c>
      <c r="I1888" s="57" t="n">
        <v>0</v>
      </c>
      <c r="J1888" s="13"/>
    </row>
    <row r="1889" ht="22.5" customHeight="1">
      <c r="A1889" s="12"/>
      <c r="B1889" s="55"/>
      <c r="C1889" s="38"/>
      <c r="D1889" s="63"/>
      <c r="E1889" s="58"/>
      <c r="F1889" s="58"/>
      <c r="G1889" s="12"/>
      <c r="H1889" s="57"/>
      <c r="I1889" s="57"/>
      <c r="J1889" s="13"/>
    </row>
    <row r="1890" ht="22.5" customHeight="1">
      <c r="A1890" s="12" t="n">
        <f>WEEKNUM(B1890,2)</f>
        <v>40</v>
      </c>
      <c r="B1890" s="55" t="n">
        <v>46296</v>
      </c>
      <c r="C1890" s="38" t="n">
        <v>10813123</v>
      </c>
      <c r="D1890" s="63" t="s">
        <v>10</v>
      </c>
      <c r="E1890" s="58" t="s">
        <v>11</v>
      </c>
      <c r="F1890" s="58" t="s">
        <v>12</v>
      </c>
      <c r="G1890" s="12" t="n">
        <v>26</v>
      </c>
      <c r="H1890" s="57" t="n">
        <v>0.428</v>
      </c>
      <c r="I1890" s="57" t="n">
        <v>11.1291</v>
      </c>
      <c r="J1890" s="13"/>
    </row>
    <row r="1891" ht="22.5" customHeight="1">
      <c r="A1891" s="12" t="n">
        <f>WEEKNUM(B1891,2)</f>
        <v>40</v>
      </c>
      <c r="B1891" s="55" t="n">
        <v>46296</v>
      </c>
      <c r="C1891" s="38" t="n">
        <v>1745925</v>
      </c>
      <c r="D1891" s="63" t="s">
        <v>13</v>
      </c>
      <c r="E1891" s="58" t="s">
        <v>14</v>
      </c>
      <c r="F1891" s="58" t="s">
        <v>15</v>
      </c>
      <c r="G1891" s="56" t="n">
        <v>400</v>
      </c>
      <c r="H1891" s="57" t="n">
        <v>0.15</v>
      </c>
      <c r="I1891" s="57" t="n">
        <v>60</v>
      </c>
      <c r="J1891" s="13"/>
    </row>
    <row r="1892" ht="22.5" customHeight="1">
      <c r="A1892" s="12" t="n">
        <f>WEEKNUM(B1892,2)</f>
        <v>40</v>
      </c>
      <c r="B1892" s="55" t="n">
        <v>46296</v>
      </c>
      <c r="C1892" s="38" t="n">
        <v>6951600</v>
      </c>
      <c r="D1892" s="63" t="s">
        <v>16</v>
      </c>
      <c r="E1892" s="58" t="s">
        <v>17</v>
      </c>
      <c r="F1892" s="58" t="s">
        <v>15</v>
      </c>
      <c r="G1892" s="56" t="n">
        <v>74</v>
      </c>
      <c r="H1892" s="57" t="n">
        <v>0.176</v>
      </c>
      <c r="I1892" s="57" t="n">
        <v>12.988</v>
      </c>
      <c r="J1892" s="13"/>
    </row>
    <row r="1893" ht="22.5" customHeight="1">
      <c r="A1893" s="12" t="n">
        <f>WEEKNUM(B1893,2)</f>
        <v>40</v>
      </c>
      <c r="B1893" s="55" t="n">
        <v>46296</v>
      </c>
      <c r="C1893" s="38" t="n">
        <v>6951594</v>
      </c>
      <c r="D1893" s="63" t="s">
        <v>16</v>
      </c>
      <c r="E1893" s="58" t="s">
        <v>18</v>
      </c>
      <c r="F1893" s="58" t="s">
        <v>15</v>
      </c>
      <c r="G1893" s="56" t="n">
        <v>263</v>
      </c>
      <c r="H1893" s="57" t="n">
        <v>0.706</v>
      </c>
      <c r="I1893" s="57" t="n">
        <v>185.64</v>
      </c>
      <c r="J1893" s="13"/>
    </row>
    <row r="1894" ht="22.5" customHeight="1">
      <c r="A1894" s="12" t="n">
        <f>WEEKNUM(B1894,2)</f>
        <v>40</v>
      </c>
      <c r="B1894" s="55" t="n">
        <v>46296</v>
      </c>
      <c r="C1894" s="38" t="n">
        <v>2732727</v>
      </c>
      <c r="D1894" s="63" t="s">
        <v>10</v>
      </c>
      <c r="E1894" s="58" t="s">
        <v>19</v>
      </c>
      <c r="F1894" s="58" t="s">
        <v>15</v>
      </c>
      <c r="G1894" s="56" t="n">
        <v>527</v>
      </c>
      <c r="H1894" s="57" t="n">
        <v>0.249</v>
      </c>
      <c r="I1894" s="57" t="n">
        <v>131.4</v>
      </c>
      <c r="J1894" s="13"/>
    </row>
    <row r="1895" ht="22.5" customHeight="1">
      <c r="A1895" s="12" t="n">
        <f>WEEKNUM(B1895,2)</f>
        <v>40</v>
      </c>
      <c r="B1895" s="55" t="n">
        <v>46296</v>
      </c>
      <c r="C1895" s="38" t="n">
        <v>5619156</v>
      </c>
      <c r="D1895" s="63" t="s">
        <v>10</v>
      </c>
      <c r="E1895" s="58" t="s">
        <v>19</v>
      </c>
      <c r="F1895" s="58" t="s">
        <v>12</v>
      </c>
      <c r="G1895" s="56" t="n">
        <v>31</v>
      </c>
      <c r="H1895" s="57" t="n">
        <v>0.3462</v>
      </c>
      <c r="I1895" s="57" t="n">
        <v>10.7329</v>
      </c>
      <c r="J1895" s="13"/>
    </row>
    <row r="1896" ht="22.5" customHeight="1">
      <c r="A1896" s="12" t="n">
        <f>WEEKNUM(B1896,2)</f>
        <v>40</v>
      </c>
      <c r="B1896" s="55" t="n">
        <v>46296</v>
      </c>
      <c r="C1896" s="38" t="n">
        <v>6425889</v>
      </c>
      <c r="D1896" s="63" t="s">
        <v>10</v>
      </c>
      <c r="E1896" s="58" t="s">
        <v>20</v>
      </c>
      <c r="F1896" s="58" t="s">
        <v>15</v>
      </c>
      <c r="G1896" s="56" t="n">
        <v>224</v>
      </c>
      <c r="H1896" s="57" t="n">
        <v>0.251</v>
      </c>
      <c r="I1896" s="57" t="n">
        <v>56.275</v>
      </c>
      <c r="J1896" s="13"/>
    </row>
    <row r="1897" ht="22.5" customHeight="1">
      <c r="A1897" s="12" t="n">
        <f>WEEKNUM(B1897,2)</f>
        <v>40</v>
      </c>
      <c r="B1897" s="55" t="n">
        <v>46296</v>
      </c>
      <c r="C1897" s="38" t="n">
        <v>6439005</v>
      </c>
      <c r="D1897" s="63" t="s">
        <v>10</v>
      </c>
      <c r="E1897" s="58" t="s">
        <v>20</v>
      </c>
      <c r="F1897" s="58" t="s">
        <v>21</v>
      </c>
      <c r="G1897" s="56" t="n">
        <v>60</v>
      </c>
      <c r="H1897" s="57" t="n">
        <v>0.3</v>
      </c>
      <c r="I1897" s="57" t="n">
        <v>18</v>
      </c>
      <c r="J1897" s="13"/>
    </row>
    <row r="1898" ht="22.5" customHeight="1">
      <c r="A1898" s="12" t="n">
        <f>WEEKNUM(B1898,2)</f>
        <v>40</v>
      </c>
      <c r="B1898" s="55" t="n">
        <v>46296</v>
      </c>
      <c r="C1898" s="38" t="n">
        <v>7203110</v>
      </c>
      <c r="D1898" s="63" t="s">
        <v>22</v>
      </c>
      <c r="E1898" s="58" t="s">
        <v>23</v>
      </c>
      <c r="F1898" s="58" t="s">
        <v>15</v>
      </c>
      <c r="G1898" s="56" t="n">
        <v>0</v>
      </c>
      <c r="H1898" s="57" t="n">
        <v>0</v>
      </c>
      <c r="I1898" s="57" t="n">
        <v>0</v>
      </c>
      <c r="J1898" s="13"/>
    </row>
    <row r="1899" ht="22.5" customHeight="1">
      <c r="A1899" s="12" t="n">
        <f>WEEKNUM(B1899,2)</f>
        <v>40</v>
      </c>
      <c r="B1899" s="55" t="n">
        <v>46296</v>
      </c>
      <c r="C1899" s="38" t="n">
        <v>7202934</v>
      </c>
      <c r="D1899" s="63" t="s">
        <v>22</v>
      </c>
      <c r="E1899" s="58" t="s">
        <v>24</v>
      </c>
      <c r="F1899" s="58" t="s">
        <v>15</v>
      </c>
      <c r="G1899" s="56" t="n">
        <v>72</v>
      </c>
      <c r="H1899" s="57" t="n">
        <v>0.35</v>
      </c>
      <c r="I1899" s="57" t="n">
        <v>25.2</v>
      </c>
      <c r="J1899" s="13"/>
    </row>
    <row r="1900" ht="22.5" customHeight="1">
      <c r="A1900" s="12" t="n">
        <f>WEEKNUM(B1900,2)</f>
        <v>40</v>
      </c>
      <c r="B1900" s="55" t="n">
        <v>46296</v>
      </c>
      <c r="C1900" s="38" t="n">
        <v>5847496</v>
      </c>
      <c r="D1900" s="63" t="s">
        <v>10</v>
      </c>
      <c r="E1900" s="58" t="s">
        <v>25</v>
      </c>
      <c r="F1900" s="58" t="s">
        <v>12</v>
      </c>
      <c r="G1900" s="56" t="n">
        <v>3</v>
      </c>
      <c r="H1900" s="57" t="n">
        <v>1.828</v>
      </c>
      <c r="I1900" s="57" t="n">
        <v>5.4854</v>
      </c>
      <c r="J1900" s="13"/>
    </row>
    <row r="1901" ht="22.5" customHeight="1">
      <c r="A1901" s="12" t="n">
        <f>WEEKNUM(B1901,2)</f>
        <v>40</v>
      </c>
      <c r="B1901" s="55" t="n">
        <v>46296</v>
      </c>
      <c r="C1901" s="38" t="n">
        <v>7572369</v>
      </c>
      <c r="D1901" s="63" t="s">
        <v>10</v>
      </c>
      <c r="E1901" s="58" t="s">
        <v>25</v>
      </c>
      <c r="F1901" s="58" t="s">
        <v>15</v>
      </c>
      <c r="G1901" s="56" t="n">
        <v>115</v>
      </c>
      <c r="H1901" s="57" t="n">
        <v>0.307</v>
      </c>
      <c r="I1901" s="57" t="n">
        <v>35.25</v>
      </c>
      <c r="J1901" s="13"/>
    </row>
    <row r="1902" ht="22.5" customHeight="1">
      <c r="A1902" s="12" t="n">
        <f>WEEKNUM(B1902,2)</f>
        <v>40</v>
      </c>
      <c r="B1902" s="55" t="n">
        <v>46296</v>
      </c>
      <c r="C1902" s="38" t="n">
        <v>8460883</v>
      </c>
      <c r="D1902" s="63" t="s">
        <v>16</v>
      </c>
      <c r="E1902" s="58" t="s">
        <v>11</v>
      </c>
      <c r="F1902" s="58" t="s">
        <v>15</v>
      </c>
      <c r="G1902" s="56" t="n">
        <v>1064</v>
      </c>
      <c r="H1902" s="57" t="n">
        <v>0.141</v>
      </c>
      <c r="I1902" s="57" t="n">
        <v>150.444</v>
      </c>
      <c r="J1902" s="13"/>
    </row>
    <row r="1903" ht="22.5" customHeight="1">
      <c r="A1903" s="12" t="n">
        <f>WEEKNUM(B1903,2)</f>
        <v>40</v>
      </c>
      <c r="B1903" s="55" t="n">
        <v>46296</v>
      </c>
      <c r="C1903" s="38" t="n">
        <v>8531973</v>
      </c>
      <c r="D1903" s="63" t="s">
        <v>16</v>
      </c>
      <c r="E1903" s="58" t="s">
        <v>18</v>
      </c>
      <c r="F1903" s="38" t="s">
        <v>26</v>
      </c>
      <c r="G1903" s="56" t="n">
        <v>39</v>
      </c>
      <c r="H1903" s="57" t="n">
        <v>0.5</v>
      </c>
      <c r="I1903" s="57" t="n">
        <v>19.65</v>
      </c>
      <c r="J1903" s="13"/>
    </row>
    <row r="1904" ht="22.5" customHeight="1">
      <c r="A1904" s="12" t="n">
        <f>WEEKNUM(B1904,2)</f>
        <v>40</v>
      </c>
      <c r="B1904" s="55" t="n">
        <v>46296</v>
      </c>
      <c r="C1904" s="38" t="n">
        <v>8156506</v>
      </c>
      <c r="D1904" s="63" t="s">
        <v>82</v>
      </c>
      <c r="E1904" s="58" t="s">
        <v>14</v>
      </c>
      <c r="F1904" s="58" t="s">
        <v>15</v>
      </c>
      <c r="G1904" s="56" t="n">
        <v>990</v>
      </c>
      <c r="H1904" s="57" t="n">
        <v>0.136</v>
      </c>
      <c r="I1904" s="57" t="n">
        <v>134.721</v>
      </c>
      <c r="J1904" s="13"/>
    </row>
    <row r="1905" ht="22.5" customHeight="1">
      <c r="A1905" s="12" t="n">
        <f>WEEKNUM(B1905,2)</f>
        <v>40</v>
      </c>
      <c r="B1905" s="55" t="n">
        <v>46296</v>
      </c>
      <c r="C1905" s="38" t="n">
        <v>8819666</v>
      </c>
      <c r="D1905" s="63" t="s">
        <v>82</v>
      </c>
      <c r="E1905" s="58" t="s">
        <v>14</v>
      </c>
      <c r="F1905" s="58" t="s">
        <v>12</v>
      </c>
      <c r="G1905" s="56" t="n">
        <v>199</v>
      </c>
      <c r="H1905" s="57" t="n">
        <v>0.101</v>
      </c>
      <c r="I1905" s="57" t="n">
        <v>20.046</v>
      </c>
      <c r="J1905" s="13"/>
    </row>
    <row r="1906" ht="22.5" customHeight="1">
      <c r="A1906" s="12" t="n">
        <f>WEEKNUM(B1906,2)</f>
        <v>40</v>
      </c>
      <c r="B1906" s="55" t="n">
        <v>46296</v>
      </c>
      <c r="C1906" s="38" t="n">
        <v>7872826</v>
      </c>
      <c r="D1906" s="63" t="s">
        <v>27</v>
      </c>
      <c r="E1906" s="58" t="s">
        <v>14</v>
      </c>
      <c r="F1906" s="58" t="s">
        <v>15</v>
      </c>
      <c r="G1906" s="56" t="n">
        <v>100</v>
      </c>
      <c r="H1906" s="57" t="n">
        <v>0.482</v>
      </c>
      <c r="I1906" s="57" t="n">
        <v>48.192</v>
      </c>
      <c r="J1906" s="13"/>
    </row>
    <row r="1907" ht="22.5" customHeight="1">
      <c r="A1907" s="12" t="n">
        <f>WEEKNUM(B1907,2)</f>
        <v>40</v>
      </c>
      <c r="B1907" s="55" t="n">
        <v>46296</v>
      </c>
      <c r="C1907" s="38" t="n">
        <v>9311355</v>
      </c>
      <c r="D1907" s="63" t="s">
        <v>28</v>
      </c>
      <c r="E1907" s="58" t="s">
        <v>14</v>
      </c>
      <c r="F1907" s="58" t="s">
        <v>15</v>
      </c>
      <c r="G1907" s="56" t="n">
        <v>55</v>
      </c>
      <c r="H1907" s="57" t="n">
        <v>0.25</v>
      </c>
      <c r="I1907" s="57" t="n">
        <v>13.75</v>
      </c>
      <c r="J1907" s="13"/>
    </row>
    <row r="1908" ht="22.5" customHeight="1">
      <c r="A1908" s="12" t="n">
        <f>WEEKNUM(B1908,2)</f>
        <v>40</v>
      </c>
      <c r="B1908" s="55" t="n">
        <v>46296</v>
      </c>
      <c r="C1908" s="38" t="n">
        <v>12114239</v>
      </c>
      <c r="D1908" s="63" t="s">
        <v>82</v>
      </c>
      <c r="E1908" s="58" t="s">
        <v>14</v>
      </c>
      <c r="F1908" s="38" t="s">
        <v>26</v>
      </c>
      <c r="G1908" s="56" t="n">
        <v>34</v>
      </c>
      <c r="H1908" s="57" t="n">
        <v>0.17</v>
      </c>
      <c r="I1908" s="57" t="n">
        <v>5.81</v>
      </c>
      <c r="J1908" s="65"/>
    </row>
    <row r="1909" ht="22.5" customHeight="1">
      <c r="A1909" s="12" t="n">
        <f>WEEKNUM(B1909,2)</f>
        <v>40</v>
      </c>
      <c r="B1909" s="55" t="n">
        <v>46296</v>
      </c>
      <c r="C1909" s="38" t="n">
        <v>10501490</v>
      </c>
      <c r="D1909" s="63" t="s">
        <v>13</v>
      </c>
      <c r="E1909" s="58" t="s">
        <v>14</v>
      </c>
      <c r="F1909" s="58" t="s">
        <v>15</v>
      </c>
      <c r="G1909" s="70" t="n">
        <v>6</v>
      </c>
      <c r="H1909" s="71" t="n">
        <v>0.13</v>
      </c>
      <c r="I1909" s="71" t="n">
        <v>0.78</v>
      </c>
      <c r="J1909" s="13"/>
    </row>
    <row r="1910" ht="22.5" customHeight="1">
      <c r="A1910" s="12" t="n">
        <f>WEEKNUM(B1910,2)</f>
        <v>40</v>
      </c>
      <c r="B1910" s="55" t="n">
        <v>46296</v>
      </c>
      <c r="C1910" s="38" t="n">
        <v>10912510</v>
      </c>
      <c r="D1910" s="63" t="s">
        <v>10</v>
      </c>
      <c r="E1910" s="67" t="s">
        <v>11</v>
      </c>
      <c r="F1910" s="58" t="s">
        <v>29</v>
      </c>
      <c r="G1910" s="56" t="n">
        <v>68</v>
      </c>
      <c r="H1910" s="57" t="n">
        <v>0.39</v>
      </c>
      <c r="I1910" s="57" t="n">
        <v>26.67</v>
      </c>
      <c r="J1910" s="65" t="n">
        <v>0</v>
      </c>
    </row>
    <row r="1911" ht="22.5" customHeight="1">
      <c r="A1911" s="12" t="n">
        <f>WEEKNUM(B1911,2)</f>
        <v>40</v>
      </c>
      <c r="B1911" s="55" t="n">
        <v>46296</v>
      </c>
      <c r="C1911" s="38" t="n">
        <v>11080098</v>
      </c>
      <c r="D1911" s="63" t="s">
        <v>22</v>
      </c>
      <c r="E1911" s="58" t="s">
        <v>24</v>
      </c>
      <c r="F1911" s="58" t="s">
        <v>15</v>
      </c>
      <c r="G1911" s="56" t="n">
        <v>2</v>
      </c>
      <c r="H1911" s="57" t="n">
        <v>0.6</v>
      </c>
      <c r="I1911" s="57" t="n">
        <v>1.2</v>
      </c>
      <c r="J1911" s="13"/>
    </row>
    <row r="1912" ht="22.5" customHeight="1">
      <c r="A1912" s="12" t="n">
        <f>WEEKNUM(B1912,2)</f>
        <v>40</v>
      </c>
      <c r="B1912" s="55" t="n">
        <v>46296</v>
      </c>
      <c r="C1912" s="38" t="n">
        <v>11715627</v>
      </c>
      <c r="D1912" s="63" t="s">
        <v>28</v>
      </c>
      <c r="E1912" s="58" t="s">
        <v>14</v>
      </c>
      <c r="F1912" s="58" t="s">
        <v>15</v>
      </c>
      <c r="G1912" s="56" t="n">
        <v>0</v>
      </c>
      <c r="H1912" s="57" t="n">
        <v>0</v>
      </c>
      <c r="I1912" s="57" t="n">
        <v>0</v>
      </c>
      <c r="J1912" s="13"/>
    </row>
    <row r="1913" ht="22.5" customHeight="1">
      <c r="A1913" s="12" t="n">
        <f>WEEKNUM(B1913,2)</f>
        <v>40</v>
      </c>
      <c r="B1913" s="55" t="n">
        <v>46296</v>
      </c>
      <c r="C1913" s="38" t="n">
        <v>11715655</v>
      </c>
      <c r="D1913" s="63" t="s">
        <v>16</v>
      </c>
      <c r="E1913" s="58" t="s">
        <v>11</v>
      </c>
      <c r="F1913" s="58" t="s">
        <v>15</v>
      </c>
      <c r="G1913" s="56" t="n">
        <v>0</v>
      </c>
      <c r="H1913" s="57" t="n">
        <v>0</v>
      </c>
      <c r="I1913" s="57" t="n">
        <v>0</v>
      </c>
      <c r="J1913" s="13"/>
    </row>
    <row r="1914" ht="22.5" customHeight="1">
      <c r="A1914" s="12" t="n">
        <f>WEEKNUM(B1914,2)</f>
        <v>40</v>
      </c>
      <c r="B1914" s="55" t="n">
        <v>46296</v>
      </c>
      <c r="C1914" s="38" t="n">
        <v>11715811</v>
      </c>
      <c r="D1914" s="63" t="s">
        <v>16</v>
      </c>
      <c r="E1914" s="38" t="s">
        <v>17</v>
      </c>
      <c r="F1914" s="38" t="s">
        <v>15</v>
      </c>
      <c r="G1914" s="56" t="n">
        <v>0</v>
      </c>
      <c r="H1914" s="57" t="n">
        <v>0</v>
      </c>
      <c r="I1914" s="57" t="n">
        <v>0</v>
      </c>
      <c r="J1914" s="13"/>
    </row>
    <row r="1915" ht="22.5" customHeight="1">
      <c r="A1915" s="12" t="n">
        <f>WEEKNUM(B1915,2)</f>
        <v>40</v>
      </c>
      <c r="B1915" s="55" t="n">
        <v>46296</v>
      </c>
      <c r="C1915" s="38" t="n">
        <v>11729927</v>
      </c>
      <c r="D1915" s="63" t="s">
        <v>10</v>
      </c>
      <c r="E1915" s="38" t="s">
        <v>20</v>
      </c>
      <c r="F1915" s="38" t="s">
        <v>15</v>
      </c>
      <c r="G1915" s="56" t="n">
        <v>0</v>
      </c>
      <c r="H1915" s="57" t="n">
        <v>0</v>
      </c>
      <c r="I1915" s="57" t="n">
        <v>0</v>
      </c>
      <c r="J1915" s="13"/>
    </row>
    <row r="1916" ht="22.5" customHeight="1">
      <c r="A1916" s="12" t="n">
        <f>WEEKNUM(B1916,2)</f>
        <v>40</v>
      </c>
      <c r="B1916" s="55" t="n">
        <v>46296</v>
      </c>
      <c r="C1916" s="38" t="n">
        <v>11729820</v>
      </c>
      <c r="D1916" s="63" t="s">
        <v>10</v>
      </c>
      <c r="E1916" s="38" t="s">
        <v>25</v>
      </c>
      <c r="F1916" s="38" t="s">
        <v>15</v>
      </c>
      <c r="G1916" s="56" t="n">
        <v>0</v>
      </c>
      <c r="H1916" s="57" t="n">
        <v>0</v>
      </c>
      <c r="I1916" s="57" t="n">
        <v>0</v>
      </c>
      <c r="J1916" s="13"/>
    </row>
    <row r="1917" ht="22.5" customHeight="1">
      <c r="A1917" s="12" t="n">
        <f>WEEKNUM(B1917,2)</f>
        <v>40</v>
      </c>
      <c r="B1917" s="55" t="n">
        <v>46296</v>
      </c>
      <c r="C1917" s="38" t="n">
        <v>11729830</v>
      </c>
      <c r="D1917" s="63" t="s">
        <v>10</v>
      </c>
      <c r="E1917" s="38" t="s">
        <v>11</v>
      </c>
      <c r="F1917" s="38" t="s">
        <v>12</v>
      </c>
      <c r="G1917" s="56" t="n">
        <v>0</v>
      </c>
      <c r="H1917" s="57" t="n">
        <v>0</v>
      </c>
      <c r="I1917" s="57" t="n">
        <v>0.0007</v>
      </c>
      <c r="J1917" s="13"/>
    </row>
    <row r="1918" ht="22.5" customHeight="1">
      <c r="A1918" s="12" t="n">
        <f>WEEKNUM(B1918,2)</f>
        <v>40</v>
      </c>
      <c r="B1918" s="55" t="n">
        <v>46296</v>
      </c>
      <c r="C1918" s="38" t="n">
        <v>11892329</v>
      </c>
      <c r="D1918" s="63" t="s">
        <v>10</v>
      </c>
      <c r="E1918" s="38" t="s">
        <v>11</v>
      </c>
      <c r="F1918" s="38" t="s">
        <v>15</v>
      </c>
      <c r="G1918" s="56" t="n">
        <v>1380</v>
      </c>
      <c r="H1918" s="57" t="n">
        <v>0.247</v>
      </c>
      <c r="I1918" s="57" t="n">
        <v>340.87</v>
      </c>
      <c r="J1918" s="13"/>
    </row>
    <row r="1919" ht="22.5" customHeight="1">
      <c r="A1919" s="12" t="n">
        <f>WEEKNUM(B1919,2)</f>
        <v>40</v>
      </c>
      <c r="B1919" s="55" t="n">
        <v>46296</v>
      </c>
      <c r="C1919" s="38" t="n">
        <v>91560708</v>
      </c>
      <c r="D1919" s="63" t="s">
        <v>30</v>
      </c>
      <c r="E1919" s="58" t="s">
        <v>31</v>
      </c>
      <c r="F1919" s="58" t="s">
        <v>15</v>
      </c>
      <c r="G1919" s="56" t="n">
        <v>207</v>
      </c>
      <c r="H1919" s="57" t="n">
        <v>0.101</v>
      </c>
      <c r="I1919" s="57" t="n">
        <v>20.905</v>
      </c>
      <c r="J1919" s="13"/>
    </row>
    <row r="1920" ht="22.5" customHeight="1">
      <c r="A1920" s="12" t="n">
        <f>WEEKNUM(B1920,2)</f>
        <v>40</v>
      </c>
      <c r="B1920" s="55" t="n">
        <v>46296</v>
      </c>
      <c r="C1920" s="38" t="n">
        <v>91560709</v>
      </c>
      <c r="D1920" s="63" t="s">
        <v>30</v>
      </c>
      <c r="E1920" s="58" t="s">
        <v>32</v>
      </c>
      <c r="F1920" s="58" t="s">
        <v>15</v>
      </c>
      <c r="G1920" s="70" t="n">
        <v>500</v>
      </c>
      <c r="H1920" s="71" t="n">
        <v>0.06</v>
      </c>
      <c r="I1920" s="71" t="n">
        <v>30</v>
      </c>
      <c r="J1920" s="13"/>
    </row>
    <row r="1921" ht="22.5" customHeight="1">
      <c r="A1921" s="12" t="n">
        <f>WEEKNUM(B1921,2)</f>
        <v>40</v>
      </c>
      <c r="B1921" s="55" t="n">
        <v>46296</v>
      </c>
      <c r="C1921" s="38" t="n">
        <v>12064281</v>
      </c>
      <c r="D1921" s="63" t="s">
        <v>16</v>
      </c>
      <c r="E1921" s="58" t="s">
        <v>18</v>
      </c>
      <c r="F1921" s="58" t="s">
        <v>15</v>
      </c>
      <c r="G1921" s="56" t="n">
        <v>0</v>
      </c>
      <c r="H1921" s="57" t="n">
        <v>0</v>
      </c>
      <c r="I1921" s="57" t="n">
        <v>0</v>
      </c>
      <c r="J1921" s="13"/>
    </row>
    <row r="1922" ht="22.5" customHeight="1">
      <c r="A1922" s="12" t="n">
        <f>WEEKNUM(B1922,2)</f>
        <v>40</v>
      </c>
      <c r="B1922" s="55" t="n">
        <v>46296</v>
      </c>
      <c r="C1922" s="38" t="n">
        <v>11987622</v>
      </c>
      <c r="D1922" s="63" t="s">
        <v>10</v>
      </c>
      <c r="E1922" s="58" t="s">
        <v>11</v>
      </c>
      <c r="F1922" s="58" t="s">
        <v>29</v>
      </c>
      <c r="G1922" s="56" t="n">
        <v>2</v>
      </c>
      <c r="H1922" s="57" t="n">
        <v>0.33</v>
      </c>
      <c r="I1922" s="57" t="n">
        <v>0.65</v>
      </c>
      <c r="J1922" s="65" t="n">
        <v>0.651</v>
      </c>
    </row>
    <row r="1923" ht="22.5" customHeight="1">
      <c r="A1923" s="12" t="n">
        <f>WEEKNUM(B1923,2)</f>
        <v>40</v>
      </c>
      <c r="B1923" s="55" t="n">
        <v>46296</v>
      </c>
      <c r="C1923" s="38" t="n">
        <v>91567811</v>
      </c>
      <c r="D1923" s="63" t="s">
        <v>33</v>
      </c>
      <c r="E1923" s="58" t="s">
        <v>14</v>
      </c>
      <c r="F1923" s="58" t="s">
        <v>15</v>
      </c>
      <c r="G1923" s="56" t="n">
        <v>6</v>
      </c>
      <c r="H1923" s="57" t="n">
        <v>1</v>
      </c>
      <c r="I1923" s="57" t="n">
        <v>6</v>
      </c>
      <c r="J1923" s="65"/>
    </row>
    <row r="1924" ht="22.5" customHeight="1">
      <c r="A1924" s="12" t="n">
        <f>WEEKNUM(B1924,2)</f>
        <v>40</v>
      </c>
      <c r="B1924" s="55" t="n">
        <v>46296</v>
      </c>
      <c r="C1924" s="38" t="n">
        <v>91548044</v>
      </c>
      <c r="D1924" s="63" t="s">
        <v>33</v>
      </c>
      <c r="E1924" s="58" t="s">
        <v>14</v>
      </c>
      <c r="F1924" s="38" t="s">
        <v>12</v>
      </c>
      <c r="G1924" s="56" t="n">
        <v>6</v>
      </c>
      <c r="H1924" s="57" t="n">
        <v>1.83</v>
      </c>
      <c r="I1924" s="57" t="n">
        <v>10.9776</v>
      </c>
      <c r="J1924" s="65"/>
    </row>
    <row r="1925" ht="22.5" customHeight="1">
      <c r="A1925" s="12" t="n">
        <f>WEEKNUM(B1925,2)</f>
        <v>40</v>
      </c>
      <c r="B1925" s="55" t="n">
        <v>46296</v>
      </c>
      <c r="C1925" s="38" t="n">
        <v>12801942</v>
      </c>
      <c r="D1925" s="63" t="s">
        <v>10</v>
      </c>
      <c r="E1925" s="58" t="s">
        <v>11</v>
      </c>
      <c r="F1925" s="38" t="s">
        <v>34</v>
      </c>
      <c r="G1925" s="56" t="n">
        <v>3</v>
      </c>
      <c r="H1925" s="57" t="n">
        <v>15.99</v>
      </c>
      <c r="I1925" s="57" t="n">
        <v>47.93</v>
      </c>
      <c r="J1925" s="65"/>
    </row>
    <row r="1926" ht="22.5" customHeight="1">
      <c r="A1926" s="12" t="n">
        <f>WEEKNUM(B1926,2)</f>
        <v>40</v>
      </c>
      <c r="B1926" s="55" t="n">
        <v>46296</v>
      </c>
      <c r="C1926" s="38" t="n">
        <v>6061077</v>
      </c>
      <c r="D1926" s="63" t="s">
        <v>36</v>
      </c>
      <c r="E1926" s="58" t="s">
        <v>14</v>
      </c>
      <c r="F1926" s="58" t="s">
        <v>15</v>
      </c>
      <c r="G1926" s="61" t="n">
        <v>2</v>
      </c>
      <c r="H1926" s="62" t="n">
        <v>1.116</v>
      </c>
      <c r="I1926" s="62" t="n">
        <v>2.232</v>
      </c>
      <c r="J1926" s="13"/>
    </row>
    <row r="1927" ht="22.5" customHeight="1">
      <c r="A1927" s="12" t="n">
        <f>WEEKNUM(B1927,2)</f>
        <v>40</v>
      </c>
      <c r="B1927" s="55" t="n">
        <v>46296</v>
      </c>
      <c r="C1927" s="38" t="n">
        <v>6607117</v>
      </c>
      <c r="D1927" s="64" t="s">
        <v>36</v>
      </c>
      <c r="E1927" s="38" t="s">
        <v>14</v>
      </c>
      <c r="F1927" s="38" t="s">
        <v>15</v>
      </c>
      <c r="G1927" s="56" t="n">
        <v>138</v>
      </c>
      <c r="H1927" s="57" t="n">
        <v>0.729</v>
      </c>
      <c r="I1927" s="57" t="n">
        <v>100.54</v>
      </c>
      <c r="J1927" s="13"/>
    </row>
    <row r="1928" ht="22.5" customHeight="1">
      <c r="A1928" s="12" t="n">
        <f>WEEKNUM(B1928,2)</f>
        <v>40</v>
      </c>
      <c r="B1928" s="55" t="n">
        <v>46296</v>
      </c>
      <c r="C1928" s="38" t="n">
        <v>5497580</v>
      </c>
      <c r="D1928" s="64" t="s">
        <v>30</v>
      </c>
      <c r="E1928" s="38" t="s">
        <v>17</v>
      </c>
      <c r="F1928" s="38" t="s">
        <v>15</v>
      </c>
      <c r="G1928" s="56" t="n">
        <v>1659</v>
      </c>
      <c r="H1928" s="57" t="n">
        <v>0.251</v>
      </c>
      <c r="I1928" s="57" t="n">
        <v>416.816</v>
      </c>
      <c r="J1928" s="13"/>
    </row>
    <row r="1929" ht="22.5" customHeight="1">
      <c r="A1929" s="12" t="n">
        <f>WEEKNUM(B1929,2)</f>
        <v>40</v>
      </c>
      <c r="B1929" s="55" t="n">
        <v>46296</v>
      </c>
      <c r="C1929" s="38" t="n">
        <v>91407542</v>
      </c>
      <c r="D1929" s="64" t="s">
        <v>30</v>
      </c>
      <c r="E1929" s="38" t="s">
        <v>37</v>
      </c>
      <c r="F1929" s="72" t="s">
        <v>15</v>
      </c>
      <c r="G1929" s="56" t="n">
        <v>83</v>
      </c>
      <c r="H1929" s="57" t="n">
        <v>0.021</v>
      </c>
      <c r="I1929" s="57" t="n">
        <v>1.714</v>
      </c>
      <c r="J1929" s="46"/>
    </row>
    <row r="1930" ht="22.5" customHeight="1">
      <c r="A1930" s="12" t="n">
        <f>WEEKNUM(B1930,2)</f>
        <v>40</v>
      </c>
      <c r="B1930" s="55" t="n">
        <v>46296</v>
      </c>
      <c r="C1930" s="38" t="n">
        <v>8998645</v>
      </c>
      <c r="D1930" s="64" t="s">
        <v>30</v>
      </c>
      <c r="E1930" s="38" t="s">
        <v>17</v>
      </c>
      <c r="F1930" s="38" t="s">
        <v>15</v>
      </c>
      <c r="G1930" s="56" t="n">
        <v>31</v>
      </c>
      <c r="H1930" s="57" t="n">
        <v>0.659</v>
      </c>
      <c r="I1930" s="57" t="n">
        <v>20.442</v>
      </c>
      <c r="J1930" s="13"/>
    </row>
    <row r="1931" ht="22.5" customHeight="1">
      <c r="A1931" s="12" t="n">
        <f>WEEKNUM(B1931,2)</f>
        <v>40</v>
      </c>
      <c r="B1931" s="55" t="n">
        <v>46296</v>
      </c>
      <c r="C1931" s="38" t="n">
        <v>4383473</v>
      </c>
      <c r="D1931" s="64" t="s">
        <v>36</v>
      </c>
      <c r="E1931" s="38" t="s">
        <v>14</v>
      </c>
      <c r="F1931" s="58" t="s">
        <v>15</v>
      </c>
      <c r="G1931" s="56" t="n">
        <v>150</v>
      </c>
      <c r="H1931" s="57" t="n">
        <v>0.193</v>
      </c>
      <c r="I1931" s="57" t="n">
        <v>28.98</v>
      </c>
      <c r="J1931" s="13"/>
    </row>
    <row r="1932" ht="22.5" customHeight="1">
      <c r="A1932" s="12" t="n">
        <f>WEEKNUM(B1932,2)</f>
        <v>40</v>
      </c>
      <c r="B1932" s="55" t="n">
        <v>46296</v>
      </c>
      <c r="C1932" s="38" t="n">
        <v>8094753</v>
      </c>
      <c r="D1932" s="64" t="s">
        <v>36</v>
      </c>
      <c r="E1932" s="38" t="s">
        <v>14</v>
      </c>
      <c r="F1932" s="38" t="s">
        <v>26</v>
      </c>
      <c r="G1932" s="56" t="n">
        <v>306</v>
      </c>
      <c r="H1932" s="57" t="n">
        <v>0.24</v>
      </c>
      <c r="I1932" s="57" t="n">
        <v>74.79</v>
      </c>
      <c r="J1932" s="13"/>
    </row>
    <row r="1933" ht="22.5" customHeight="1">
      <c r="A1933" s="12" t="n">
        <f>WEEKNUM(B1933,2)</f>
        <v>40</v>
      </c>
      <c r="B1933" s="55" t="n">
        <v>46296</v>
      </c>
      <c r="C1933" s="38" t="n">
        <v>9415350</v>
      </c>
      <c r="D1933" s="64" t="s">
        <v>93</v>
      </c>
      <c r="E1933" s="38" t="s">
        <v>14</v>
      </c>
      <c r="F1933" s="38" t="s">
        <v>26</v>
      </c>
      <c r="G1933" s="56" t="n">
        <v>43</v>
      </c>
      <c r="H1933" s="57" t="n">
        <v>0.16</v>
      </c>
      <c r="I1933" s="57" t="n">
        <v>6.86</v>
      </c>
      <c r="J1933" s="13"/>
    </row>
    <row r="1934" ht="22.5" customHeight="1">
      <c r="A1934" s="12" t="n">
        <f>WEEKNUM(B1934,2)</f>
        <v>40</v>
      </c>
      <c r="B1934" s="55" t="n">
        <v>46296</v>
      </c>
      <c r="C1934" s="38" t="n">
        <v>2783561</v>
      </c>
      <c r="D1934" s="64" t="s">
        <v>38</v>
      </c>
      <c r="E1934" s="38" t="s">
        <v>14</v>
      </c>
      <c r="F1934" s="58" t="s">
        <v>15</v>
      </c>
      <c r="G1934" s="56" t="n">
        <v>452</v>
      </c>
      <c r="H1934" s="57" t="n">
        <v>0.101</v>
      </c>
      <c r="I1934" s="57" t="n">
        <v>45.825</v>
      </c>
      <c r="J1934" s="13"/>
    </row>
    <row r="1935" ht="22.5" customHeight="1">
      <c r="A1935" s="12" t="n">
        <f>WEEKNUM(B1935,2)</f>
        <v>40</v>
      </c>
      <c r="B1935" s="55" t="n">
        <v>46296</v>
      </c>
      <c r="C1935" s="38" t="n">
        <v>10599157</v>
      </c>
      <c r="D1935" s="64" t="s">
        <v>39</v>
      </c>
      <c r="E1935" s="38" t="s">
        <v>14</v>
      </c>
      <c r="F1935" s="58" t="s">
        <v>15</v>
      </c>
      <c r="G1935" s="56" t="n">
        <v>102</v>
      </c>
      <c r="H1935" s="57" t="n">
        <v>0.307</v>
      </c>
      <c r="I1935" s="57" t="n">
        <v>31.3</v>
      </c>
      <c r="J1935" s="13"/>
    </row>
    <row r="1936" ht="22.5" customHeight="1">
      <c r="A1936" s="12" t="n">
        <f>WEEKNUM(B1936,2)</f>
        <v>40</v>
      </c>
      <c r="B1936" s="55" t="n">
        <v>46296</v>
      </c>
      <c r="C1936" s="38" t="n">
        <v>10599681</v>
      </c>
      <c r="D1936" s="64" t="s">
        <v>79</v>
      </c>
      <c r="E1936" s="38" t="s">
        <v>14</v>
      </c>
      <c r="F1936" s="58" t="s">
        <v>15</v>
      </c>
      <c r="G1936" s="56" t="n">
        <v>400</v>
      </c>
      <c r="H1936" s="57" t="n">
        <v>0.13</v>
      </c>
      <c r="I1936" s="57" t="n">
        <v>52</v>
      </c>
      <c r="J1936" s="13"/>
    </row>
    <row r="1937" ht="22.5" customHeight="1">
      <c r="A1937" s="12" t="n">
        <f>WEEKNUM(B1937,2)</f>
        <v>40</v>
      </c>
      <c r="B1937" s="55" t="n">
        <v>46296</v>
      </c>
      <c r="C1937" s="38" t="n">
        <v>6060965</v>
      </c>
      <c r="D1937" s="64" t="s">
        <v>36</v>
      </c>
      <c r="E1937" s="38" t="s">
        <v>14</v>
      </c>
      <c r="F1937" s="58" t="s">
        <v>15</v>
      </c>
      <c r="G1937" s="56" t="n">
        <v>100</v>
      </c>
      <c r="H1937" s="57" t="n">
        <v>0.3</v>
      </c>
      <c r="I1937" s="57" t="n">
        <v>30</v>
      </c>
      <c r="J1937" s="13"/>
    </row>
    <row r="1938" ht="22.5" customHeight="1">
      <c r="A1938" s="12" t="n">
        <f>WEEKNUM(B1938,2)</f>
        <v>40</v>
      </c>
      <c r="B1938" s="55" t="n">
        <v>46296</v>
      </c>
      <c r="C1938" s="38" t="n">
        <v>10842514</v>
      </c>
      <c r="D1938" s="64" t="s">
        <v>42</v>
      </c>
      <c r="E1938" s="38" t="s">
        <v>14</v>
      </c>
      <c r="F1938" s="38" t="s">
        <v>26</v>
      </c>
      <c r="G1938" s="56" t="n">
        <v>20</v>
      </c>
      <c r="H1938" s="57" t="n">
        <v>0.35</v>
      </c>
      <c r="I1938" s="57" t="n">
        <v>7.08</v>
      </c>
      <c r="J1938" s="13"/>
    </row>
    <row r="1939" ht="22.5" customHeight="1">
      <c r="A1939" s="12" t="n">
        <f>WEEKNUM(B1939,2)</f>
        <v>40</v>
      </c>
      <c r="B1939" s="55" t="n">
        <v>46296</v>
      </c>
      <c r="C1939" s="38" t="n">
        <v>10815258</v>
      </c>
      <c r="D1939" s="64" t="s">
        <v>42</v>
      </c>
      <c r="E1939" s="38" t="s">
        <v>14</v>
      </c>
      <c r="F1939" s="58" t="s">
        <v>15</v>
      </c>
      <c r="G1939" s="56" t="n">
        <v>0.01</v>
      </c>
      <c r="H1939" s="57" t="n">
        <v>0</v>
      </c>
      <c r="I1939" s="57" t="n">
        <v>0</v>
      </c>
      <c r="J1939" s="13"/>
    </row>
    <row r="1940" ht="22.5" customHeight="1">
      <c r="A1940" s="12" t="n">
        <f>WEEKNUM(B1940,2)</f>
        <v>40</v>
      </c>
      <c r="B1940" s="55" t="n">
        <v>46296</v>
      </c>
      <c r="C1940" s="38" t="n">
        <v>91535229</v>
      </c>
      <c r="D1940" s="64" t="s">
        <v>30</v>
      </c>
      <c r="E1940" s="38" t="s">
        <v>37</v>
      </c>
      <c r="F1940" s="58" t="s">
        <v>15</v>
      </c>
      <c r="G1940" s="56" t="n">
        <v>6</v>
      </c>
      <c r="H1940" s="57" t="n">
        <v>0.04</v>
      </c>
      <c r="I1940" s="57" t="n">
        <v>0.24</v>
      </c>
      <c r="J1940" s="13"/>
    </row>
    <row r="1941" ht="22.5" customHeight="1">
      <c r="A1941" s="12" t="n">
        <f>WEEKNUM(B1941,2)</f>
        <v>40</v>
      </c>
      <c r="B1941" s="55" t="n">
        <v>46296</v>
      </c>
      <c r="C1941" s="38" t="n">
        <v>91535331</v>
      </c>
      <c r="D1941" s="64" t="s">
        <v>30</v>
      </c>
      <c r="E1941" s="38" t="s">
        <v>40</v>
      </c>
      <c r="F1941" s="58" t="s">
        <v>15</v>
      </c>
      <c r="G1941" s="56" t="n">
        <v>8</v>
      </c>
      <c r="H1941" s="57" t="n">
        <v>0.036</v>
      </c>
      <c r="I1941" s="57" t="n">
        <v>0.29</v>
      </c>
      <c r="J1941" s="13"/>
    </row>
    <row r="1942" ht="22.5" customHeight="1">
      <c r="A1942" s="12" t="n">
        <f>WEEKNUM(B1942,2)</f>
        <v>40</v>
      </c>
      <c r="B1942" s="55" t="n">
        <v>46296</v>
      </c>
      <c r="C1942" s="38" t="n">
        <v>11324493</v>
      </c>
      <c r="D1942" s="64" t="s">
        <v>30</v>
      </c>
      <c r="E1942" s="38" t="s">
        <v>17</v>
      </c>
      <c r="F1942" s="38" t="s">
        <v>15</v>
      </c>
      <c r="G1942" s="56" t="n">
        <v>4</v>
      </c>
      <c r="H1942" s="57" t="n">
        <v>0.5</v>
      </c>
      <c r="I1942" s="57" t="n">
        <v>2</v>
      </c>
      <c r="J1942" s="13"/>
    </row>
    <row r="1943" ht="22.5" customHeight="1">
      <c r="A1943" s="12" t="n">
        <f>WEEKNUM(B1943,2)</f>
        <v>40</v>
      </c>
      <c r="B1943" s="55" t="n">
        <v>46296</v>
      </c>
      <c r="C1943" s="38" t="n">
        <v>10298628</v>
      </c>
      <c r="D1943" s="64" t="s">
        <v>83</v>
      </c>
      <c r="E1943" s="38" t="s">
        <v>14</v>
      </c>
      <c r="F1943" s="38" t="s">
        <v>26</v>
      </c>
      <c r="G1943" s="56" t="n">
        <v>73</v>
      </c>
      <c r="H1943" s="57" t="n">
        <v>0.18</v>
      </c>
      <c r="I1943" s="57" t="n">
        <v>12.83</v>
      </c>
      <c r="J1943" s="13"/>
    </row>
    <row r="1944" ht="22.5" customHeight="1">
      <c r="A1944" s="12" t="n">
        <f>WEEKNUM(B1944,2)</f>
        <v>40</v>
      </c>
      <c r="B1944" s="55" t="n">
        <v>46296</v>
      </c>
      <c r="C1944" s="38" t="n">
        <v>11655595</v>
      </c>
      <c r="D1944" s="64" t="s">
        <v>41</v>
      </c>
      <c r="E1944" s="38" t="s">
        <v>14</v>
      </c>
      <c r="F1944" s="38" t="s">
        <v>26</v>
      </c>
      <c r="G1944" s="56" t="n">
        <v>0</v>
      </c>
      <c r="H1944" s="57" t="n">
        <v>0</v>
      </c>
      <c r="I1944" s="57" t="n">
        <v>6.12</v>
      </c>
      <c r="J1944" s="13"/>
    </row>
    <row r="1945" ht="22.5" customHeight="1">
      <c r="A1945" s="12" t="n">
        <f>WEEKNUM(B1945,2)</f>
        <v>40</v>
      </c>
      <c r="B1945" s="55" t="n">
        <v>46296</v>
      </c>
      <c r="C1945" s="38" t="n">
        <v>11655596</v>
      </c>
      <c r="D1945" s="64" t="s">
        <v>41</v>
      </c>
      <c r="E1945" s="38" t="s">
        <v>14</v>
      </c>
      <c r="F1945" s="38" t="s">
        <v>12</v>
      </c>
      <c r="G1945" s="56" t="n">
        <v>0</v>
      </c>
      <c r="H1945" s="57" t="n">
        <v>0</v>
      </c>
      <c r="I1945" s="57" t="n">
        <v>0.0054</v>
      </c>
      <c r="J1945" s="13"/>
    </row>
    <row r="1946" ht="22.5" customHeight="1">
      <c r="A1946" s="12" t="n">
        <f>WEEKNUM(B1946,2)</f>
        <v>40</v>
      </c>
      <c r="B1946" s="55" t="n">
        <v>46296</v>
      </c>
      <c r="C1946" s="38" t="n">
        <v>11690183</v>
      </c>
      <c r="D1946" s="64" t="s">
        <v>38</v>
      </c>
      <c r="E1946" s="38" t="s">
        <v>14</v>
      </c>
      <c r="F1946" s="38" t="s">
        <v>15</v>
      </c>
      <c r="G1946" s="56" t="n">
        <v>48</v>
      </c>
      <c r="H1946" s="57" t="n">
        <v>0.193</v>
      </c>
      <c r="I1946" s="57" t="n">
        <v>9.28</v>
      </c>
      <c r="J1946" s="13"/>
    </row>
    <row r="1947" ht="22.5" customHeight="1">
      <c r="A1947" s="12" t="n">
        <f>WEEKNUM(B1947,2)</f>
        <v>40</v>
      </c>
      <c r="B1947" s="55" t="n">
        <v>46296</v>
      </c>
      <c r="C1947" s="38" t="n">
        <v>11763482</v>
      </c>
      <c r="D1947" s="64" t="s">
        <v>41</v>
      </c>
      <c r="E1947" s="66" t="s">
        <v>14</v>
      </c>
      <c r="F1947" s="38" t="s">
        <v>12</v>
      </c>
      <c r="G1947" s="56" t="n">
        <v>0</v>
      </c>
      <c r="H1947" s="57" t="n">
        <v>0</v>
      </c>
      <c r="I1947" s="57" t="n">
        <v>0.1851</v>
      </c>
      <c r="J1947" s="13"/>
    </row>
    <row r="1948" ht="22.5" customHeight="1">
      <c r="A1948" s="12" t="n">
        <f>WEEKNUM(B1948,2)</f>
        <v>40</v>
      </c>
      <c r="B1948" s="55" t="n">
        <v>46296</v>
      </c>
      <c r="C1948" s="38" t="n">
        <v>91565942</v>
      </c>
      <c r="D1948" s="64" t="s">
        <v>30</v>
      </c>
      <c r="E1948" s="38" t="s">
        <v>37</v>
      </c>
      <c r="F1948" s="58" t="s">
        <v>15</v>
      </c>
      <c r="G1948" s="56" t="n">
        <v>60</v>
      </c>
      <c r="H1948" s="57" t="n">
        <v>0.031</v>
      </c>
      <c r="I1948" s="57" t="n">
        <v>1.833</v>
      </c>
      <c r="J1948" s="13"/>
    </row>
    <row r="1949" ht="22.5" customHeight="1">
      <c r="A1949" s="12" t="n">
        <f>WEEKNUM(B1949,2)</f>
        <v>40</v>
      </c>
      <c r="B1949" s="55" t="n">
        <v>46296</v>
      </c>
      <c r="C1949" s="38" t="n">
        <v>91565947</v>
      </c>
      <c r="D1949" s="64" t="s">
        <v>30</v>
      </c>
      <c r="E1949" s="38" t="s">
        <v>40</v>
      </c>
      <c r="F1949" s="58" t="s">
        <v>15</v>
      </c>
      <c r="G1949" s="56" t="n">
        <v>1000</v>
      </c>
      <c r="H1949" s="57" t="n">
        <v>0.02</v>
      </c>
      <c r="I1949" s="57" t="n">
        <v>20</v>
      </c>
      <c r="J1949" s="13"/>
    </row>
    <row r="1950" ht="22.5" customHeight="1">
      <c r="A1950" s="12" t="n">
        <f>WEEKNUM(B1950,2)</f>
        <v>40</v>
      </c>
      <c r="B1950" s="55" t="n">
        <v>46296</v>
      </c>
      <c r="C1950" s="38" t="n">
        <v>12541739</v>
      </c>
      <c r="D1950" s="64" t="s">
        <v>94</v>
      </c>
      <c r="E1950" s="38" t="s">
        <v>14</v>
      </c>
      <c r="F1950" s="38" t="s">
        <v>15</v>
      </c>
      <c r="G1950" s="56" t="n">
        <v>200</v>
      </c>
      <c r="H1950" s="57" t="n">
        <v>0.269</v>
      </c>
      <c r="I1950" s="57" t="n">
        <v>53.825</v>
      </c>
      <c r="J1950" s="13"/>
    </row>
    <row r="1951" ht="22.5" customHeight="1">
      <c r="A1951" s="12" t="n">
        <f>WEEKNUM(B1951,2)</f>
        <v>40</v>
      </c>
      <c r="B1951" s="55" t="n">
        <v>46296</v>
      </c>
      <c r="C1951" s="38" t="n">
        <v>12807775</v>
      </c>
      <c r="D1951" s="64" t="s">
        <v>38</v>
      </c>
      <c r="E1951" s="38" t="s">
        <v>14</v>
      </c>
      <c r="F1951" s="38" t="s">
        <v>34</v>
      </c>
      <c r="G1951" s="56" t="n">
        <v>0</v>
      </c>
      <c r="H1951" s="57" t="n">
        <v>0</v>
      </c>
      <c r="I1951" s="57" t="n">
        <v>0</v>
      </c>
      <c r="J1951" s="13"/>
    </row>
    <row r="1952" ht="22.5" customHeight="1">
      <c r="A1952" s="12" t="n">
        <f>WEEKNUM(B1952,2)</f>
        <v>40</v>
      </c>
      <c r="B1952" s="55" t="n">
        <v>46296</v>
      </c>
      <c r="C1952" s="38" t="n">
        <v>12808718</v>
      </c>
      <c r="D1952" s="64" t="s">
        <v>36</v>
      </c>
      <c r="E1952" s="38" t="s">
        <v>14</v>
      </c>
      <c r="F1952" s="38" t="s">
        <v>34</v>
      </c>
      <c r="G1952" s="56" t="n">
        <v>0</v>
      </c>
      <c r="H1952" s="57" t="n">
        <v>0</v>
      </c>
      <c r="I1952" s="57" t="n">
        <v>0.06</v>
      </c>
      <c r="J1952" s="13"/>
    </row>
    <row r="1953" ht="22.5" customHeight="1">
      <c r="A1953" s="12" t="n">
        <f>WEEKNUM(B1953,2)</f>
        <v>40</v>
      </c>
      <c r="B1953" s="55" t="n">
        <v>46296</v>
      </c>
      <c r="C1953" s="38" t="n">
        <v>5464039</v>
      </c>
      <c r="D1953" s="64" t="s">
        <v>30</v>
      </c>
      <c r="E1953" s="38" t="s">
        <v>43</v>
      </c>
      <c r="F1953" s="38" t="s">
        <v>15</v>
      </c>
      <c r="G1953" s="61" t="n">
        <v>987</v>
      </c>
      <c r="H1953" s="62" t="n">
        <v>0.296</v>
      </c>
      <c r="I1953" s="62" t="n">
        <v>291.98</v>
      </c>
      <c r="J1953" s="13"/>
    </row>
    <row r="1954" ht="22.5" customHeight="1">
      <c r="A1954" s="12" t="n">
        <f>WEEKNUM(B1954,2)</f>
        <v>40</v>
      </c>
      <c r="B1954" s="55" t="n">
        <v>46296</v>
      </c>
      <c r="C1954" s="38" t="n">
        <v>8057746</v>
      </c>
      <c r="D1954" s="64" t="s">
        <v>30</v>
      </c>
      <c r="E1954" s="38" t="s">
        <v>43</v>
      </c>
      <c r="F1954" s="72" t="s">
        <v>15</v>
      </c>
      <c r="G1954" s="56" t="n">
        <v>0</v>
      </c>
      <c r="H1954" s="57" t="n">
        <v>0</v>
      </c>
      <c r="I1954" s="57" t="n">
        <v>0</v>
      </c>
      <c r="J1954" s="46"/>
    </row>
    <row r="1955" ht="22.5" customHeight="1">
      <c r="A1955" s="12" t="n">
        <f>WEEKNUM(B1955,2)</f>
        <v>40</v>
      </c>
      <c r="B1955" s="55" t="n">
        <v>46296</v>
      </c>
      <c r="C1955" s="38" t="n">
        <v>91399821</v>
      </c>
      <c r="D1955" s="63" t="s">
        <v>79</v>
      </c>
      <c r="E1955" s="38" t="s">
        <v>14</v>
      </c>
      <c r="F1955" s="38" t="s">
        <v>26</v>
      </c>
      <c r="G1955" s="56" t="n">
        <v>469</v>
      </c>
      <c r="H1955" s="57" t="n">
        <v>0.08</v>
      </c>
      <c r="I1955" s="57" t="n">
        <v>39.67</v>
      </c>
      <c r="J1955" s="13"/>
    </row>
    <row r="1956" ht="22.5" customHeight="1">
      <c r="A1956" s="12" t="n">
        <f>WEEKNUM(B1956,2)</f>
        <v>40</v>
      </c>
      <c r="B1956" s="55" t="n">
        <v>46296</v>
      </c>
      <c r="C1956" s="38" t="n">
        <v>8670368</v>
      </c>
      <c r="D1956" s="63" t="s">
        <v>16</v>
      </c>
      <c r="E1956" s="38" t="s">
        <v>11</v>
      </c>
      <c r="F1956" s="38" t="s">
        <v>29</v>
      </c>
      <c r="G1956" s="56" t="n">
        <v>6</v>
      </c>
      <c r="H1956" s="57" t="n">
        <v>0.15</v>
      </c>
      <c r="I1956" s="57" t="n">
        <v>0.92</v>
      </c>
      <c r="J1956" s="65" t="n">
        <v>0</v>
      </c>
    </row>
    <row r="1957" ht="22.5" customHeight="1">
      <c r="A1957" s="12" t="n">
        <f>WEEKNUM(B1957,2)</f>
        <v>40</v>
      </c>
      <c r="B1957" s="55" t="n">
        <v>46296</v>
      </c>
      <c r="C1957" s="38" t="n">
        <v>10514860</v>
      </c>
      <c r="D1957" s="64" t="s">
        <v>41</v>
      </c>
      <c r="E1957" s="38" t="s">
        <v>14</v>
      </c>
      <c r="F1957" s="38" t="s">
        <v>15</v>
      </c>
      <c r="G1957" s="56" t="n">
        <v>60</v>
      </c>
      <c r="H1957" s="57" t="n">
        <v>0.7</v>
      </c>
      <c r="I1957" s="57" t="n">
        <v>42</v>
      </c>
      <c r="J1957" s="13"/>
    </row>
    <row r="1958" ht="22.5" customHeight="1">
      <c r="A1958" s="12" t="n">
        <f>WEEKNUM(B1958,2)</f>
        <v>40</v>
      </c>
      <c r="B1958" s="55" t="n">
        <v>46296</v>
      </c>
      <c r="C1958" s="38" t="n">
        <v>91532857</v>
      </c>
      <c r="D1958" s="64" t="s">
        <v>44</v>
      </c>
      <c r="E1958" s="38" t="s">
        <v>14</v>
      </c>
      <c r="F1958" s="38" t="s">
        <v>12</v>
      </c>
      <c r="G1958" s="56" t="n">
        <v>59</v>
      </c>
      <c r="H1958" s="57" t="n">
        <v>0.241</v>
      </c>
      <c r="I1958" s="57" t="n">
        <v>14.212</v>
      </c>
      <c r="J1958" s="13"/>
    </row>
    <row r="1959" ht="22.5" customHeight="1">
      <c r="A1959" s="12" t="n">
        <f>WEEKNUM(B1959,2)</f>
        <v>40</v>
      </c>
      <c r="B1959" s="55" t="n">
        <v>46296</v>
      </c>
      <c r="C1959" s="38" t="n">
        <v>91545519</v>
      </c>
      <c r="D1959" s="64" t="s">
        <v>45</v>
      </c>
      <c r="E1959" s="38" t="s">
        <v>43</v>
      </c>
      <c r="F1959" s="66" t="s">
        <v>15</v>
      </c>
      <c r="G1959" s="56" t="n">
        <v>75</v>
      </c>
      <c r="H1959" s="57" t="n">
        <v>0.155</v>
      </c>
      <c r="I1959" s="57" t="n">
        <v>11.66</v>
      </c>
      <c r="J1959" s="13"/>
    </row>
    <row r="1960" ht="22.5" customHeight="1">
      <c r="A1960" s="12" t="n">
        <f>WEEKNUM(B1960,2)</f>
        <v>40</v>
      </c>
      <c r="B1960" s="55" t="n">
        <v>46296</v>
      </c>
      <c r="C1960" s="38" t="n">
        <v>91551388</v>
      </c>
      <c r="D1960" s="64" t="s">
        <v>46</v>
      </c>
      <c r="E1960" s="38" t="s">
        <v>47</v>
      </c>
      <c r="F1960" s="38" t="s">
        <v>12</v>
      </c>
      <c r="G1960" s="56" t="n">
        <v>28</v>
      </c>
      <c r="H1960" s="57" t="n">
        <v>0.801</v>
      </c>
      <c r="I1960" s="57" t="n">
        <v>22.4414</v>
      </c>
      <c r="J1960" s="13"/>
    </row>
    <row r="1961" ht="22.5" customHeight="1">
      <c r="A1961" s="12" t="n">
        <f>WEEKNUM(B1961,2)</f>
        <v>40</v>
      </c>
      <c r="B1961" s="55" t="n">
        <v>46296</v>
      </c>
      <c r="C1961" s="38" t="n">
        <v>91565948</v>
      </c>
      <c r="D1961" s="64" t="s">
        <v>44</v>
      </c>
      <c r="E1961" s="38" t="s">
        <v>14</v>
      </c>
      <c r="F1961" s="38" t="s">
        <v>12</v>
      </c>
      <c r="G1961" s="56" t="n">
        <v>9</v>
      </c>
      <c r="H1961" s="57" t="n">
        <v>0.224</v>
      </c>
      <c r="I1961" s="57" t="n">
        <v>2.018</v>
      </c>
      <c r="J1961" s="13"/>
    </row>
    <row r="1962" ht="22.5" customHeight="1">
      <c r="A1962" s="12" t="n">
        <f>WEEKNUM(B1962,2)</f>
        <v>40</v>
      </c>
      <c r="B1962" s="55" t="n">
        <v>46296</v>
      </c>
      <c r="C1962" s="38" t="n">
        <v>91550293</v>
      </c>
      <c r="D1962" s="64" t="s">
        <v>48</v>
      </c>
      <c r="E1962" s="38" t="s">
        <v>35</v>
      </c>
      <c r="F1962" s="38" t="s">
        <v>15</v>
      </c>
      <c r="G1962" s="56" t="n">
        <v>24</v>
      </c>
      <c r="H1962" s="57" t="n">
        <v>0.35</v>
      </c>
      <c r="I1962" s="57" t="n">
        <v>8.4</v>
      </c>
      <c r="J1962" s="13"/>
    </row>
    <row r="1963" ht="22.5" customHeight="1">
      <c r="A1963" s="12" t="n">
        <f>WEEKNUM(B1963,2)</f>
        <v>40</v>
      </c>
      <c r="B1963" s="55" t="n">
        <v>46296</v>
      </c>
      <c r="C1963" s="38" t="n">
        <v>9333145</v>
      </c>
      <c r="D1963" s="64" t="s">
        <v>90</v>
      </c>
      <c r="E1963" s="38" t="s">
        <v>14</v>
      </c>
      <c r="F1963" s="38" t="s">
        <v>26</v>
      </c>
      <c r="G1963" s="56" t="n">
        <v>23</v>
      </c>
      <c r="H1963" s="57" t="n">
        <v>0.37</v>
      </c>
      <c r="I1963" s="57" t="n">
        <v>8.5</v>
      </c>
      <c r="J1963" s="13"/>
    </row>
    <row r="1964" ht="22.5" customHeight="1">
      <c r="A1964" s="12" t="n">
        <f>WEEKNUM(B1964,2)</f>
        <v>40</v>
      </c>
      <c r="B1964" s="55" t="n">
        <v>46296</v>
      </c>
      <c r="C1964" s="38" t="n">
        <v>91557347</v>
      </c>
      <c r="D1964" s="64" t="s">
        <v>49</v>
      </c>
      <c r="E1964" s="38" t="s">
        <v>14</v>
      </c>
      <c r="F1964" s="38" t="s">
        <v>15</v>
      </c>
      <c r="G1964" s="56" t="n">
        <v>3</v>
      </c>
      <c r="H1964" s="57" t="n">
        <v>0.8</v>
      </c>
      <c r="I1964" s="57" t="n">
        <v>2.4</v>
      </c>
      <c r="J1964" s="13"/>
    </row>
    <row r="1965" ht="22.5" customHeight="1">
      <c r="A1965" s="12" t="n">
        <f>WEEKNUM(B1965,2)</f>
        <v>40</v>
      </c>
      <c r="B1965" s="55" t="n">
        <v>46296</v>
      </c>
      <c r="C1965" s="38" t="n">
        <v>91564896</v>
      </c>
      <c r="D1965" s="64" t="s">
        <v>50</v>
      </c>
      <c r="E1965" s="38" t="s">
        <v>14</v>
      </c>
      <c r="F1965" s="72" t="s">
        <v>15</v>
      </c>
      <c r="G1965" s="56" t="n">
        <v>90</v>
      </c>
      <c r="H1965" s="57" t="n">
        <v>0.35</v>
      </c>
      <c r="I1965" s="57" t="n">
        <v>31.5</v>
      </c>
      <c r="J1965" s="13"/>
    </row>
    <row r="1966" ht="22.5" customHeight="1">
      <c r="A1966" s="12" t="n">
        <f>WEEKNUM(B1966,2)</f>
        <v>40</v>
      </c>
      <c r="B1966" s="55" t="n">
        <v>46296</v>
      </c>
      <c r="C1966" s="38" t="n">
        <v>91566789</v>
      </c>
      <c r="D1966" s="64" t="s">
        <v>84</v>
      </c>
      <c r="E1966" s="38" t="s">
        <v>40</v>
      </c>
      <c r="F1966" s="38" t="s">
        <v>15</v>
      </c>
      <c r="G1966" s="56" t="n">
        <v>4</v>
      </c>
      <c r="H1966" s="57" t="n">
        <v>0.1</v>
      </c>
      <c r="I1966" s="57" t="n">
        <v>0.4</v>
      </c>
      <c r="J1966" s="13"/>
    </row>
    <row r="1967" ht="22.5" customHeight="1">
      <c r="A1967" s="12" t="n">
        <f>WEEKNUM(B1967,2)</f>
        <v>40</v>
      </c>
      <c r="B1967" s="55" t="n">
        <v>46296</v>
      </c>
      <c r="C1967" s="38" t="n">
        <v>12306671</v>
      </c>
      <c r="D1967" s="64" t="s">
        <v>51</v>
      </c>
      <c r="E1967" s="38" t="s">
        <v>52</v>
      </c>
      <c r="F1967" s="38" t="s">
        <v>21</v>
      </c>
      <c r="G1967" s="56" t="n">
        <v>9</v>
      </c>
      <c r="H1967" s="57" t="n">
        <v>0.22</v>
      </c>
      <c r="I1967" s="57" t="n">
        <v>1.98</v>
      </c>
      <c r="J1967" s="13"/>
    </row>
    <row r="1968" ht="22.5" customHeight="1">
      <c r="A1968" s="12" t="n">
        <f>WEEKNUM(B1968,2)</f>
        <v>40</v>
      </c>
      <c r="B1968" s="55" t="n">
        <v>46296</v>
      </c>
      <c r="C1968" s="38" t="n">
        <v>91567363</v>
      </c>
      <c r="D1968" s="64" t="s">
        <v>53</v>
      </c>
      <c r="E1968" s="38" t="s">
        <v>14</v>
      </c>
      <c r="F1968" s="38" t="s">
        <v>15</v>
      </c>
      <c r="G1968" s="56" t="n">
        <v>100</v>
      </c>
      <c r="H1968" s="57" t="n">
        <v>0.25</v>
      </c>
      <c r="I1968" s="57" t="n">
        <v>25</v>
      </c>
      <c r="J1968" s="13"/>
    </row>
    <row r="1969" ht="22.5" customHeight="1">
      <c r="A1969" s="12" t="n">
        <f>WEEKNUM(B1969,2)</f>
        <v>40</v>
      </c>
      <c r="B1969" s="55" t="n">
        <v>46296</v>
      </c>
      <c r="C1969" s="38" t="n">
        <v>91567806</v>
      </c>
      <c r="D1969" s="64" t="s">
        <v>53</v>
      </c>
      <c r="E1969" s="38" t="s">
        <v>54</v>
      </c>
      <c r="F1969" s="38" t="s">
        <v>15</v>
      </c>
      <c r="G1969" s="56" t="n">
        <v>50</v>
      </c>
      <c r="H1969" s="57" t="n">
        <v>0.15</v>
      </c>
      <c r="I1969" s="57" t="n">
        <v>7.5</v>
      </c>
      <c r="J1969" s="13"/>
    </row>
    <row r="1970" ht="22.5" customHeight="1">
      <c r="A1970" s="12" t="n">
        <f>WEEKNUM(B1970,2)</f>
        <v>40</v>
      </c>
      <c r="B1970" s="55" t="n">
        <v>46296</v>
      </c>
      <c r="C1970" s="38" t="n">
        <v>12373981</v>
      </c>
      <c r="D1970" s="64" t="s">
        <v>89</v>
      </c>
      <c r="E1970" s="38" t="s">
        <v>37</v>
      </c>
      <c r="F1970" s="38" t="s">
        <v>15</v>
      </c>
      <c r="G1970" s="56" t="n">
        <v>144</v>
      </c>
      <c r="H1970" s="57" t="n">
        <v>0.04</v>
      </c>
      <c r="I1970" s="57" t="n">
        <v>5.76</v>
      </c>
      <c r="J1970" s="13"/>
    </row>
    <row r="1971" ht="22.5" customHeight="1">
      <c r="A1971" s="12" t="n">
        <f>WEEKNUM(B1971,2)</f>
        <v>40</v>
      </c>
      <c r="B1971" s="55" t="n">
        <v>46296</v>
      </c>
      <c r="C1971" s="38" t="n">
        <v>5365721</v>
      </c>
      <c r="D1971" s="64" t="s">
        <v>55</v>
      </c>
      <c r="E1971" s="38" t="s">
        <v>54</v>
      </c>
      <c r="F1971" s="38" t="s">
        <v>15</v>
      </c>
      <c r="G1971" s="56" t="n">
        <v>78</v>
      </c>
      <c r="H1971" s="57" t="n">
        <v>0.5</v>
      </c>
      <c r="I1971" s="57" t="n">
        <v>39</v>
      </c>
      <c r="J1971" s="13"/>
    </row>
    <row r="1972" ht="22.5" customHeight="1">
      <c r="A1972" s="12" t="n">
        <f>WEEKNUM(B1972,2)</f>
        <v>40</v>
      </c>
      <c r="B1972" s="55" t="n">
        <v>46296</v>
      </c>
      <c r="C1972" s="38" t="n">
        <v>91568575</v>
      </c>
      <c r="D1972" s="64" t="s">
        <v>56</v>
      </c>
      <c r="E1972" s="38" t="s">
        <v>14</v>
      </c>
      <c r="F1972" s="38" t="s">
        <v>15</v>
      </c>
      <c r="G1972" s="56" t="n">
        <v>0</v>
      </c>
      <c r="H1972" s="57" t="n">
        <v>0</v>
      </c>
      <c r="I1972" s="57" t="n">
        <v>0</v>
      </c>
      <c r="J1972" s="13"/>
    </row>
    <row r="1973" ht="22.5" customHeight="1">
      <c r="A1973" s="12" t="n">
        <f>WEEKNUM(B1973,2)</f>
        <v>40</v>
      </c>
      <c r="B1973" s="55" t="n">
        <v>46296</v>
      </c>
      <c r="C1973" s="38" t="n">
        <v>9298539</v>
      </c>
      <c r="D1973" s="64" t="s">
        <v>90</v>
      </c>
      <c r="E1973" s="38" t="s">
        <v>14</v>
      </c>
      <c r="F1973" s="38" t="s">
        <v>15</v>
      </c>
      <c r="G1973" s="56" t="n">
        <v>150</v>
      </c>
      <c r="H1973" s="57" t="n">
        <v>0.3</v>
      </c>
      <c r="I1973" s="57" t="n">
        <v>45</v>
      </c>
      <c r="J1973" s="13"/>
    </row>
    <row r="1974" ht="22.5" customHeight="1">
      <c r="A1974" s="12" t="n">
        <f>WEEKNUM(B1974,2)</f>
        <v>40</v>
      </c>
      <c r="B1974" s="55" t="n">
        <v>46296</v>
      </c>
      <c r="C1974" s="38" t="n">
        <v>12811904</v>
      </c>
      <c r="D1974" s="64" t="s">
        <v>51</v>
      </c>
      <c r="E1974" s="38" t="s">
        <v>52</v>
      </c>
      <c r="F1974" s="38" t="s">
        <v>34</v>
      </c>
      <c r="G1974" s="70" t="n">
        <v>4</v>
      </c>
      <c r="H1974" s="71" t="n">
        <v>1.63</v>
      </c>
      <c r="I1974" s="71" t="n">
        <v>6.51</v>
      </c>
      <c r="J1974" s="13"/>
    </row>
    <row r="1975" ht="22.5" customHeight="1">
      <c r="A1975" s="12" t="n">
        <f>WEEKNUM(B1975,2)</f>
        <v>40</v>
      </c>
      <c r="B1975" s="55" t="n">
        <v>46296</v>
      </c>
      <c r="C1975" s="38" t="n">
        <v>91399437</v>
      </c>
      <c r="D1975" s="64" t="s">
        <v>91</v>
      </c>
      <c r="E1975" s="58" t="s">
        <v>67</v>
      </c>
      <c r="F1975" s="38" t="s">
        <v>15</v>
      </c>
      <c r="G1975" s="56" t="n">
        <v>50</v>
      </c>
      <c r="H1975" s="57" t="n">
        <v>0.15</v>
      </c>
      <c r="I1975" s="57" t="n">
        <v>7.5</v>
      </c>
      <c r="J1975" s="13"/>
    </row>
    <row r="1976" ht="22.5" customHeight="1">
      <c r="A1976" s="12" t="n">
        <f>WEEKNUM(B1976,2)</f>
        <v>40</v>
      </c>
      <c r="B1976" s="55" t="n">
        <v>46296</v>
      </c>
      <c r="C1976" s="38" t="n">
        <v>5556054</v>
      </c>
      <c r="D1976" s="64" t="s">
        <v>64</v>
      </c>
      <c r="E1976" s="38" t="s">
        <v>37</v>
      </c>
      <c r="F1976" s="72" t="s">
        <v>15</v>
      </c>
      <c r="G1976" s="59" t="n">
        <v>2</v>
      </c>
      <c r="H1976" s="57" t="n">
        <v>2.895</v>
      </c>
      <c r="I1976" s="57" t="n">
        <v>5.79</v>
      </c>
      <c r="J1976" s="46"/>
    </row>
    <row r="1977" ht="22.5" customHeight="1">
      <c r="A1977" s="12" t="n">
        <f>WEEKNUM(B1977,2)</f>
        <v>40</v>
      </c>
      <c r="B1977" s="55" t="n">
        <v>46296</v>
      </c>
      <c r="C1977" s="38" t="n">
        <v>8628042</v>
      </c>
      <c r="D1977" s="64" t="s">
        <v>27</v>
      </c>
      <c r="E1977" s="38" t="s">
        <v>14</v>
      </c>
      <c r="F1977" s="38" t="s">
        <v>26</v>
      </c>
      <c r="G1977" s="59" t="n">
        <v>383</v>
      </c>
      <c r="H1977" s="57" t="n">
        <v>0.35</v>
      </c>
      <c r="I1977" s="57" t="n">
        <v>133.09</v>
      </c>
      <c r="J1977" s="13"/>
    </row>
    <row r="1978" ht="22.5" customHeight="1">
      <c r="A1978" s="12" t="n">
        <f>WEEKNUM(B1978,2)</f>
        <v>40</v>
      </c>
      <c r="B1978" s="55" t="n">
        <v>46296</v>
      </c>
      <c r="C1978" s="38" t="n">
        <v>9297014</v>
      </c>
      <c r="D1978" s="64" t="s">
        <v>13</v>
      </c>
      <c r="E1978" s="38" t="s">
        <v>14</v>
      </c>
      <c r="F1978" s="38" t="s">
        <v>26</v>
      </c>
      <c r="G1978" s="59" t="n">
        <v>193</v>
      </c>
      <c r="H1978" s="57" t="n">
        <v>0.15</v>
      </c>
      <c r="I1978" s="57" t="n">
        <v>29.89</v>
      </c>
      <c r="J1978" s="13"/>
    </row>
    <row r="1979" ht="22.5" customHeight="1">
      <c r="A1979" s="12" t="n">
        <f>WEEKNUM(B1979,2)</f>
        <v>40</v>
      </c>
      <c r="B1979" s="55" t="n">
        <v>46296</v>
      </c>
      <c r="C1979" s="38" t="n">
        <v>7815836</v>
      </c>
      <c r="D1979" s="64" t="s">
        <v>65</v>
      </c>
      <c r="E1979" s="38" t="s">
        <v>37</v>
      </c>
      <c r="F1979" s="38" t="s">
        <v>15</v>
      </c>
      <c r="G1979" s="59" t="n">
        <v>4087</v>
      </c>
      <c r="H1979" s="57" t="n">
        <v>0.125</v>
      </c>
      <c r="I1979" s="57" t="n">
        <v>509.09</v>
      </c>
      <c r="J1979" s="13"/>
    </row>
    <row r="1980" ht="22.5" customHeight="1">
      <c r="A1980" s="12" t="n">
        <f>WEEKNUM(B1980,2)</f>
        <v>40</v>
      </c>
      <c r="B1980" s="55" t="n">
        <v>46296</v>
      </c>
      <c r="C1980" s="38" t="n">
        <v>91467820</v>
      </c>
      <c r="D1980" s="64" t="s">
        <v>66</v>
      </c>
      <c r="E1980" s="38" t="s">
        <v>37</v>
      </c>
      <c r="F1980" s="38" t="s">
        <v>15</v>
      </c>
      <c r="G1980" s="59" t="n">
        <v>194</v>
      </c>
      <c r="H1980" s="57" t="n">
        <v>0.1</v>
      </c>
      <c r="I1980" s="57" t="n">
        <v>19.4</v>
      </c>
      <c r="J1980" s="13"/>
    </row>
    <row r="1981" ht="22.5" customHeight="1">
      <c r="A1981" s="12" t="n">
        <f>WEEKNUM(B1981,2)</f>
        <v>40</v>
      </c>
      <c r="B1981" s="55" t="n">
        <v>46296</v>
      </c>
      <c r="C1981" s="38" t="n">
        <v>91496145</v>
      </c>
      <c r="D1981" s="64" t="s">
        <v>66</v>
      </c>
      <c r="E1981" s="38" t="s">
        <v>67</v>
      </c>
      <c r="F1981" s="38" t="s">
        <v>15</v>
      </c>
      <c r="G1981" s="59" t="n">
        <v>21</v>
      </c>
      <c r="H1981" s="57" t="n">
        <v>0.15</v>
      </c>
      <c r="I1981" s="57" t="n">
        <v>3.15</v>
      </c>
      <c r="J1981" s="13"/>
    </row>
    <row r="1982" ht="22.5" customHeight="1">
      <c r="A1982" s="12" t="n">
        <f>WEEKNUM(B1982,2)</f>
        <v>40</v>
      </c>
      <c r="B1982" s="55" t="n">
        <v>46296</v>
      </c>
      <c r="C1982" s="38" t="n">
        <v>91496146</v>
      </c>
      <c r="D1982" s="64" t="s">
        <v>66</v>
      </c>
      <c r="E1982" s="38" t="s">
        <v>43</v>
      </c>
      <c r="F1982" s="38" t="s">
        <v>15</v>
      </c>
      <c r="G1982" s="59" t="n">
        <v>50</v>
      </c>
      <c r="H1982" s="57" t="n">
        <v>0.14</v>
      </c>
      <c r="I1982" s="57" t="n">
        <v>7</v>
      </c>
      <c r="J1982" s="13"/>
    </row>
    <row r="1983" ht="22.5" customHeight="1">
      <c r="A1983" s="12" t="n">
        <f>WEEKNUM(B1983,2)</f>
        <v>40</v>
      </c>
      <c r="B1983" s="55" t="n">
        <v>46296</v>
      </c>
      <c r="C1983" s="38" t="n">
        <v>91496147</v>
      </c>
      <c r="D1983" s="64" t="s">
        <v>66</v>
      </c>
      <c r="E1983" s="38" t="s">
        <v>11</v>
      </c>
      <c r="F1983" s="38" t="s">
        <v>15</v>
      </c>
      <c r="G1983" s="59" t="n">
        <v>46</v>
      </c>
      <c r="H1983" s="57" t="n">
        <v>0.13</v>
      </c>
      <c r="I1983" s="57" t="n">
        <v>5.98</v>
      </c>
      <c r="J1983" s="13"/>
    </row>
    <row r="1984" ht="22.5" customHeight="1">
      <c r="A1984" s="12" t="n">
        <f>WEEKNUM(B1984,2)</f>
        <v>40</v>
      </c>
      <c r="B1984" s="55" t="n">
        <v>46296</v>
      </c>
      <c r="C1984" s="38" t="n">
        <v>91496148</v>
      </c>
      <c r="D1984" s="64" t="s">
        <v>66</v>
      </c>
      <c r="E1984" s="38" t="s">
        <v>14</v>
      </c>
      <c r="F1984" s="38" t="s">
        <v>15</v>
      </c>
      <c r="G1984" s="59" t="n">
        <v>160</v>
      </c>
      <c r="H1984" s="57" t="n">
        <v>0.15</v>
      </c>
      <c r="I1984" s="57" t="n">
        <v>24</v>
      </c>
      <c r="J1984" s="13"/>
    </row>
    <row r="1985" ht="22.5" customHeight="1">
      <c r="A1985" s="12" t="n">
        <f>WEEKNUM(B1985,2)</f>
        <v>40</v>
      </c>
      <c r="B1985" s="55" t="n">
        <v>46296</v>
      </c>
      <c r="C1985" s="38" t="n">
        <v>11079953</v>
      </c>
      <c r="D1985" s="64" t="s">
        <v>64</v>
      </c>
      <c r="E1985" s="38" t="s">
        <v>37</v>
      </c>
      <c r="F1985" s="38" t="s">
        <v>15</v>
      </c>
      <c r="G1985" s="59" t="n">
        <v>0</v>
      </c>
      <c r="H1985" s="57" t="n">
        <v>0</v>
      </c>
      <c r="I1985" s="57" t="n">
        <v>0</v>
      </c>
      <c r="J1985" s="13"/>
    </row>
    <row r="1986" ht="22.5" customHeight="1">
      <c r="A1986" s="12" t="n">
        <f>WEEKNUM(B1986,2)</f>
        <v>40</v>
      </c>
      <c r="B1986" s="55" t="n">
        <v>46296</v>
      </c>
      <c r="C1986" s="38" t="n">
        <v>11690181</v>
      </c>
      <c r="D1986" s="64" t="s">
        <v>68</v>
      </c>
      <c r="E1986" s="38" t="s">
        <v>14</v>
      </c>
      <c r="F1986" s="38" t="s">
        <v>15</v>
      </c>
      <c r="G1986" s="56" t="n">
        <v>400</v>
      </c>
      <c r="H1986" s="57" t="n">
        <v>0.42</v>
      </c>
      <c r="I1986" s="57" t="n">
        <v>168</v>
      </c>
      <c r="J1986" s="13"/>
    </row>
    <row r="1987" ht="22.5" customHeight="1">
      <c r="A1987" s="12" t="n">
        <f>WEEKNUM(B1987,2)</f>
        <v>40</v>
      </c>
      <c r="B1987" s="55" t="n">
        <v>46296</v>
      </c>
      <c r="C1987" s="38" t="n">
        <v>11836152</v>
      </c>
      <c r="D1987" s="64" t="s">
        <v>65</v>
      </c>
      <c r="E1987" s="58" t="s">
        <v>37</v>
      </c>
      <c r="F1987" s="38" t="s">
        <v>15</v>
      </c>
      <c r="G1987" s="59" t="n">
        <v>4</v>
      </c>
      <c r="H1987" s="57" t="n">
        <v>0.09</v>
      </c>
      <c r="I1987" s="57" t="n">
        <v>0.36</v>
      </c>
      <c r="J1987" s="13"/>
    </row>
    <row r="1988" ht="22.5" customHeight="1">
      <c r="A1988" s="12" t="n">
        <f>WEEKNUM(B1988,2)</f>
        <v>40</v>
      </c>
      <c r="B1988" s="55" t="n">
        <v>46296</v>
      </c>
      <c r="C1988" s="38" t="n">
        <v>12038500</v>
      </c>
      <c r="D1988" s="64" t="s">
        <v>68</v>
      </c>
      <c r="E1988" s="38" t="s">
        <v>14</v>
      </c>
      <c r="F1988" s="38" t="s">
        <v>15</v>
      </c>
      <c r="G1988" s="59" t="n">
        <v>36</v>
      </c>
      <c r="H1988" s="57" t="n">
        <v>0.4</v>
      </c>
      <c r="I1988" s="57" t="n">
        <v>14.4</v>
      </c>
      <c r="J1988" s="13"/>
    </row>
    <row r="1989" ht="22.5" customHeight="1">
      <c r="A1989" s="12" t="n">
        <f>WEEKNUM(B1989,2)</f>
        <v>40</v>
      </c>
      <c r="B1989" s="55" t="n">
        <v>46296</v>
      </c>
      <c r="C1989" s="38" t="n">
        <v>91565943</v>
      </c>
      <c r="D1989" s="64" t="s">
        <v>66</v>
      </c>
      <c r="E1989" s="38" t="s">
        <v>43</v>
      </c>
      <c r="F1989" s="38" t="s">
        <v>15</v>
      </c>
      <c r="G1989" s="59" t="n">
        <v>0</v>
      </c>
      <c r="H1989" s="57" t="n">
        <v>0</v>
      </c>
      <c r="I1989" s="57" t="n">
        <v>0</v>
      </c>
      <c r="J1989" s="13"/>
    </row>
    <row r="1990" ht="22.5" customHeight="1">
      <c r="A1990" s="12" t="n">
        <f>WEEKNUM(B1990,2)</f>
        <v>40</v>
      </c>
      <c r="B1990" s="55" t="n">
        <v>46296</v>
      </c>
      <c r="C1990" s="38" t="n">
        <v>91565945</v>
      </c>
      <c r="D1990" s="64" t="s">
        <v>66</v>
      </c>
      <c r="E1990" s="58" t="s">
        <v>37</v>
      </c>
      <c r="F1990" s="38" t="s">
        <v>15</v>
      </c>
      <c r="G1990" s="59" t="n">
        <v>80</v>
      </c>
      <c r="H1990" s="57" t="n">
        <v>0.12</v>
      </c>
      <c r="I1990" s="57" t="n">
        <v>9.6</v>
      </c>
      <c r="J1990" s="13"/>
    </row>
    <row r="1991" ht="22.5" customHeight="1">
      <c r="A1991" s="12" t="n">
        <f>WEEKNUM(B1991,2)</f>
        <v>40</v>
      </c>
      <c r="B1991" s="55" t="n">
        <v>46296</v>
      </c>
      <c r="C1991" s="38" t="n">
        <v>91551845</v>
      </c>
      <c r="D1991" s="64" t="s">
        <v>66</v>
      </c>
      <c r="E1991" s="38" t="s">
        <v>11</v>
      </c>
      <c r="F1991" s="38" t="s">
        <v>15</v>
      </c>
      <c r="G1991" s="59" t="n">
        <v>150</v>
      </c>
      <c r="H1991" s="57" t="n">
        <v>0.14</v>
      </c>
      <c r="I1991" s="57" t="n">
        <v>21</v>
      </c>
      <c r="J1991" s="13"/>
    </row>
    <row r="1992" ht="22.5" customHeight="1">
      <c r="A1992" s="12" t="n">
        <f>WEEKNUM(B1992,2)</f>
        <v>40</v>
      </c>
      <c r="B1992" s="55" t="n">
        <v>46296</v>
      </c>
      <c r="C1992" s="38" t="n">
        <v>91565949</v>
      </c>
      <c r="D1992" s="64" t="s">
        <v>66</v>
      </c>
      <c r="E1992" s="38" t="s">
        <v>67</v>
      </c>
      <c r="F1992" s="38" t="s">
        <v>15</v>
      </c>
      <c r="G1992" s="59" t="n">
        <v>50</v>
      </c>
      <c r="H1992" s="57" t="n">
        <v>0.15</v>
      </c>
      <c r="I1992" s="57" t="n">
        <v>7.5</v>
      </c>
      <c r="J1992" s="13"/>
    </row>
    <row r="1993" ht="22.5" customHeight="1">
      <c r="A1993" s="12" t="n">
        <f>WEEKNUM(B1993,2)</f>
        <v>40</v>
      </c>
      <c r="B1993" s="55" t="n">
        <v>46296</v>
      </c>
      <c r="C1993" s="38" t="n">
        <v>91573130</v>
      </c>
      <c r="D1993" s="64" t="s">
        <v>46</v>
      </c>
      <c r="E1993" s="38" t="s">
        <v>17</v>
      </c>
      <c r="F1993" s="58" t="s">
        <v>15</v>
      </c>
      <c r="G1993" s="59" t="n">
        <v>2</v>
      </c>
      <c r="H1993" s="57" t="n">
        <v>0.2</v>
      </c>
      <c r="I1993" s="57" t="n">
        <v>0.4</v>
      </c>
      <c r="J1993" s="69"/>
    </row>
    <row r="1994" ht="22.5" customHeight="1">
      <c r="A1994" s="12" t="n">
        <f>WEEKNUM(B1994,2)</f>
        <v>40</v>
      </c>
      <c r="B1994" s="55" t="n">
        <v>46296</v>
      </c>
      <c r="C1994" s="38" t="n">
        <v>91573131</v>
      </c>
      <c r="D1994" s="64" t="s">
        <v>46</v>
      </c>
      <c r="E1994" s="38" t="s">
        <v>32</v>
      </c>
      <c r="F1994" s="58" t="s">
        <v>15</v>
      </c>
      <c r="G1994" s="59" t="n">
        <v>0</v>
      </c>
      <c r="H1994" s="57" t="n">
        <v>0</v>
      </c>
      <c r="I1994" s="57" t="n">
        <v>0</v>
      </c>
      <c r="J1994" s="69"/>
    </row>
    <row r="1995" ht="22.5" customHeight="1">
      <c r="A1995" s="12" t="n">
        <f>WEEKNUM(B1995,2)</f>
        <v>40</v>
      </c>
      <c r="B1995" s="55" t="n">
        <v>46296</v>
      </c>
      <c r="C1995" s="38" t="n">
        <v>6395488</v>
      </c>
      <c r="D1995" s="64" t="s">
        <v>39</v>
      </c>
      <c r="E1995" s="38" t="s">
        <v>14</v>
      </c>
      <c r="F1995" s="12" t="s">
        <v>15</v>
      </c>
      <c r="G1995" s="45" t="n">
        <v>200</v>
      </c>
      <c r="H1995" s="62" t="n">
        <v>0.3</v>
      </c>
      <c r="I1995" s="62" t="n">
        <v>60</v>
      </c>
      <c r="J1995" s="13"/>
    </row>
    <row r="1996" ht="22.5" customHeight="1">
      <c r="A1996" s="12" t="n">
        <f>WEEKNUM(B1996,2)</f>
        <v>40</v>
      </c>
      <c r="B1996" s="55" t="n">
        <v>46296</v>
      </c>
      <c r="C1996" s="38" t="n">
        <v>8291713</v>
      </c>
      <c r="D1996" s="63" t="s">
        <v>79</v>
      </c>
      <c r="E1996" s="54" t="s">
        <v>14</v>
      </c>
      <c r="F1996" s="45" t="s">
        <v>15</v>
      </c>
      <c r="G1996" s="61" t="n">
        <v>1500</v>
      </c>
      <c r="H1996" s="62" t="n">
        <v>0.14</v>
      </c>
      <c r="I1996" s="62" t="n">
        <v>209.505</v>
      </c>
      <c r="J1996" s="13"/>
    </row>
    <row r="1997" ht="22.5" customHeight="1">
      <c r="A1997" s="12" t="n">
        <f>WEEKNUM(B1997,2)</f>
        <v>40</v>
      </c>
      <c r="B1997" s="55" t="n">
        <v>46296</v>
      </c>
      <c r="C1997" s="38" t="n">
        <v>8566541</v>
      </c>
      <c r="D1997" s="63" t="s">
        <v>85</v>
      </c>
      <c r="E1997" s="58" t="s">
        <v>14</v>
      </c>
      <c r="F1997" s="57" t="s">
        <v>26</v>
      </c>
      <c r="G1997" s="56" t="n">
        <v>319</v>
      </c>
      <c r="H1997" s="57" t="n">
        <v>0.19</v>
      </c>
      <c r="I1997" s="57" t="n">
        <v>62.13</v>
      </c>
      <c r="J1997" s="13"/>
    </row>
    <row r="1998" ht="22.5" customHeight="1">
      <c r="A1998" s="12" t="n">
        <f>WEEKNUM(B1998,2)</f>
        <v>40</v>
      </c>
      <c r="B1998" s="55" t="n">
        <v>46296</v>
      </c>
      <c r="C1998" s="38" t="n">
        <v>8566084</v>
      </c>
      <c r="D1998" s="63" t="s">
        <v>73</v>
      </c>
      <c r="E1998" s="58" t="s">
        <v>40</v>
      </c>
      <c r="F1998" s="12" t="s">
        <v>15</v>
      </c>
      <c r="G1998" s="60" t="n">
        <v>100</v>
      </c>
      <c r="H1998" s="57" t="n">
        <v>0.12</v>
      </c>
      <c r="I1998" s="57" t="n">
        <v>12</v>
      </c>
      <c r="J1998" s="13"/>
    </row>
    <row r="1999" ht="22.5" customHeight="1">
      <c r="A1999" s="12" t="n">
        <f>WEEKNUM(B1999,2)</f>
        <v>40</v>
      </c>
      <c r="B1999" s="55" t="n">
        <v>46296</v>
      </c>
      <c r="C1999" s="38" t="n">
        <v>2937658</v>
      </c>
      <c r="D1999" s="63" t="s">
        <v>80</v>
      </c>
      <c r="E1999" s="58" t="s">
        <v>14</v>
      </c>
      <c r="F1999" s="12" t="s">
        <v>15</v>
      </c>
      <c r="G1999" s="60" t="n">
        <v>100</v>
      </c>
      <c r="H1999" s="57" t="n">
        <v>0.123</v>
      </c>
      <c r="I1999" s="57" t="n">
        <v>12.3</v>
      </c>
      <c r="J1999" s="13"/>
    </row>
    <row r="2000" ht="22.5" customHeight="1">
      <c r="A2000" s="12" t="n">
        <f>WEEKNUM(B2000,2)</f>
        <v>40</v>
      </c>
      <c r="B2000" s="55" t="n">
        <v>46296</v>
      </c>
      <c r="C2000" s="38" t="n">
        <v>6706444</v>
      </c>
      <c r="D2000" s="63" t="s">
        <v>74</v>
      </c>
      <c r="E2000" s="38" t="s">
        <v>75</v>
      </c>
      <c r="F2000" s="57" t="s">
        <v>12</v>
      </c>
      <c r="G2000" s="60" t="n">
        <v>4</v>
      </c>
      <c r="H2000" s="57" t="n">
        <v>0.998</v>
      </c>
      <c r="I2000" s="57" t="n">
        <v>3.9934</v>
      </c>
      <c r="J2000" s="13"/>
    </row>
    <row r="2001" ht="22.5" customHeight="1">
      <c r="A2001" s="12" t="n">
        <f>WEEKNUM(B2001,2)</f>
        <v>40</v>
      </c>
      <c r="B2001" s="55" t="n">
        <v>46296</v>
      </c>
      <c r="C2001" s="38" t="n">
        <v>5963354</v>
      </c>
      <c r="D2001" s="64" t="s">
        <v>74</v>
      </c>
      <c r="E2001" s="38" t="s">
        <v>75</v>
      </c>
      <c r="F2001" s="12" t="s">
        <v>15</v>
      </c>
      <c r="G2001" s="60" t="n">
        <v>303</v>
      </c>
      <c r="H2001" s="57" t="n">
        <v>0.573</v>
      </c>
      <c r="I2001" s="57" t="n">
        <v>173.609</v>
      </c>
      <c r="J2001" s="65"/>
    </row>
    <row r="2002" ht="22.5" customHeight="1">
      <c r="A2002" s="12" t="n">
        <f>WEEKNUM(B2002,2)</f>
        <v>40</v>
      </c>
      <c r="B2002" s="55" t="n">
        <v>46296</v>
      </c>
      <c r="C2002" s="38" t="n">
        <v>9686529</v>
      </c>
      <c r="D2002" s="63" t="s">
        <v>74</v>
      </c>
      <c r="E2002" s="58" t="s">
        <v>76</v>
      </c>
      <c r="F2002" s="12" t="s">
        <v>15</v>
      </c>
      <c r="G2002" s="60" t="n">
        <v>39</v>
      </c>
      <c r="H2002" s="57" t="n">
        <v>0.5</v>
      </c>
      <c r="I2002" s="57" t="n">
        <v>19.5</v>
      </c>
      <c r="J2002" s="13"/>
    </row>
    <row r="2003" ht="22.5" customHeight="1">
      <c r="A2003" s="12" t="n">
        <f>WEEKNUM(B2003,2)</f>
        <v>40</v>
      </c>
      <c r="B2003" s="55" t="n">
        <v>46296</v>
      </c>
      <c r="C2003" s="38" t="n">
        <v>5963400</v>
      </c>
      <c r="D2003" s="63" t="s">
        <v>74</v>
      </c>
      <c r="E2003" s="58" t="s">
        <v>77</v>
      </c>
      <c r="F2003" s="12" t="s">
        <v>15</v>
      </c>
      <c r="G2003" s="60" t="n">
        <v>49</v>
      </c>
      <c r="H2003" s="57" t="n">
        <v>0.2</v>
      </c>
      <c r="I2003" s="57" t="n">
        <v>9.8</v>
      </c>
      <c r="J2003" s="13"/>
    </row>
    <row r="2004" ht="22.5" customHeight="1">
      <c r="A2004" s="30" t="n">
        <f>WEEKNUM(B2004,2)</f>
        <v>40</v>
      </c>
      <c r="B2004" s="55" t="n">
        <v>46296</v>
      </c>
      <c r="C2004" s="66" t="n">
        <v>10080665</v>
      </c>
      <c r="D2004" s="68" t="s">
        <v>74</v>
      </c>
      <c r="E2004" s="58" t="s">
        <v>78</v>
      </c>
      <c r="F2004" s="12" t="s">
        <v>15</v>
      </c>
      <c r="G2004" s="60" t="n">
        <v>16</v>
      </c>
      <c r="H2004" s="57" t="n">
        <v>0.38</v>
      </c>
      <c r="I2004" s="57" t="n">
        <v>6.08</v>
      </c>
      <c r="J2004" s="13"/>
    </row>
    <row r="2005" ht="22.5" customHeight="1">
      <c r="A2005" s="12" t="n">
        <f>WEEKNUM(B2005,2)</f>
        <v>40</v>
      </c>
      <c r="B2005" s="55" t="n">
        <v>46296</v>
      </c>
      <c r="C2005" s="12" t="n">
        <v>91520433</v>
      </c>
      <c r="D2005" s="63" t="s">
        <v>66</v>
      </c>
      <c r="E2005" s="58" t="s">
        <v>14</v>
      </c>
      <c r="F2005" s="12" t="s">
        <v>15</v>
      </c>
      <c r="G2005" s="60" t="n">
        <v>2</v>
      </c>
      <c r="H2005" s="57" t="n">
        <v>0.16</v>
      </c>
      <c r="I2005" s="57" t="n">
        <v>0.32</v>
      </c>
      <c r="J2005" s="13"/>
    </row>
    <row r="2006" ht="22.5" customHeight="1">
      <c r="A2006" s="12" t="n">
        <f>WEEKNUM(B2006,2)</f>
        <v>40</v>
      </c>
      <c r="B2006" s="55" t="n">
        <v>46296</v>
      </c>
      <c r="C2006" s="38" t="n">
        <v>11078827</v>
      </c>
      <c r="D2006" s="63" t="s">
        <v>74</v>
      </c>
      <c r="E2006" s="58" t="s">
        <v>77</v>
      </c>
      <c r="F2006" s="12" t="s">
        <v>15</v>
      </c>
      <c r="G2006" s="60" t="n">
        <v>2</v>
      </c>
      <c r="H2006" s="57" t="n">
        <v>0.3</v>
      </c>
      <c r="I2006" s="57" t="n">
        <v>0.6</v>
      </c>
      <c r="J2006" s="13"/>
    </row>
    <row r="2007" ht="22.5" customHeight="1">
      <c r="A2007" s="12" t="n">
        <f>WEEKNUM(B2007,2)</f>
        <v>40</v>
      </c>
      <c r="B2007" s="55" t="n">
        <v>46296</v>
      </c>
      <c r="C2007" s="38" t="n">
        <v>11078981</v>
      </c>
      <c r="D2007" s="63" t="s">
        <v>74</v>
      </c>
      <c r="E2007" s="38" t="s">
        <v>75</v>
      </c>
      <c r="F2007" s="12" t="s">
        <v>15</v>
      </c>
      <c r="G2007" s="60" t="n">
        <v>0</v>
      </c>
      <c r="H2007" s="57" t="n">
        <v>0</v>
      </c>
      <c r="I2007" s="57" t="n">
        <v>0</v>
      </c>
      <c r="J2007" s="13"/>
    </row>
    <row r="2008" ht="22.5" customHeight="1">
      <c r="A2008" s="12" t="n">
        <f>WEEKNUM(B2008,2)</f>
        <v>40</v>
      </c>
      <c r="B2008" s="55" t="n">
        <v>46296</v>
      </c>
      <c r="C2008" s="38" t="n">
        <v>11080833</v>
      </c>
      <c r="D2008" s="63" t="s">
        <v>74</v>
      </c>
      <c r="E2008" s="58" t="s">
        <v>76</v>
      </c>
      <c r="F2008" s="12" t="s">
        <v>15</v>
      </c>
      <c r="G2008" s="60" t="n">
        <v>0</v>
      </c>
      <c r="H2008" s="57" t="n">
        <v>0</v>
      </c>
      <c r="I2008" s="57" t="n">
        <v>0</v>
      </c>
      <c r="J2008" s="13"/>
    </row>
    <row r="2009" ht="22.5" customHeight="1">
      <c r="A2009" s="12" t="n">
        <f>WEEKNUM(B2009,2)</f>
        <v>40</v>
      </c>
      <c r="B2009" s="55" t="n">
        <v>46296</v>
      </c>
      <c r="C2009" s="38" t="n">
        <v>11081056</v>
      </c>
      <c r="D2009" s="63" t="s">
        <v>74</v>
      </c>
      <c r="E2009" s="58" t="s">
        <v>78</v>
      </c>
      <c r="F2009" s="12" t="s">
        <v>15</v>
      </c>
      <c r="G2009" s="60" t="n">
        <v>0</v>
      </c>
      <c r="H2009" s="57" t="n">
        <v>0</v>
      </c>
      <c r="I2009" s="57" t="n">
        <v>0</v>
      </c>
      <c r="J2009" s="13"/>
    </row>
    <row r="2010" ht="22.5" customHeight="1">
      <c r="A2010" s="12" t="n">
        <f>WEEKNUM(B2010,2)</f>
        <v>40</v>
      </c>
      <c r="B2010" s="55" t="n">
        <v>46296</v>
      </c>
      <c r="C2010" s="38" t="n">
        <v>11078963</v>
      </c>
      <c r="D2010" s="63" t="s">
        <v>80</v>
      </c>
      <c r="E2010" s="58" t="s">
        <v>14</v>
      </c>
      <c r="F2010" s="12" t="s">
        <v>15</v>
      </c>
      <c r="G2010" s="60" t="n">
        <v>83</v>
      </c>
      <c r="H2010" s="57" t="n">
        <v>0.4</v>
      </c>
      <c r="I2010" s="57" t="n">
        <v>33.2</v>
      </c>
      <c r="J2010" s="13"/>
    </row>
    <row r="2011" ht="22.5" customHeight="1">
      <c r="A2011" s="12" t="n">
        <f>WEEKNUM(B2011,2)</f>
        <v>40</v>
      </c>
      <c r="B2011" s="55" t="n">
        <v>46296</v>
      </c>
      <c r="C2011" s="38" t="n">
        <v>91538300</v>
      </c>
      <c r="D2011" s="63" t="s">
        <v>66</v>
      </c>
      <c r="E2011" s="58" t="s">
        <v>37</v>
      </c>
      <c r="F2011" s="12" t="s">
        <v>15</v>
      </c>
      <c r="G2011" s="60" t="n">
        <v>5</v>
      </c>
      <c r="H2011" s="57" t="n">
        <v>0.14</v>
      </c>
      <c r="I2011" s="57" t="n">
        <v>0.7</v>
      </c>
      <c r="J2011" s="13"/>
    </row>
    <row r="2012" ht="22.5" customHeight="1">
      <c r="A2012" s="12" t="n">
        <f>WEEKNUM(B2012,2)</f>
        <v>40</v>
      </c>
      <c r="B2012" s="55" t="n">
        <v>46296</v>
      </c>
      <c r="C2012" s="38" t="n">
        <v>91538301</v>
      </c>
      <c r="D2012" s="63" t="s">
        <v>66</v>
      </c>
      <c r="E2012" s="58" t="s">
        <v>14</v>
      </c>
      <c r="F2012" s="12" t="s">
        <v>15</v>
      </c>
      <c r="G2012" s="60" t="n">
        <v>0</v>
      </c>
      <c r="H2012" s="57" t="n">
        <v>0</v>
      </c>
      <c r="I2012" s="57" t="n">
        <v>0</v>
      </c>
      <c r="J2012" s="13"/>
    </row>
    <row r="2013" ht="22.5" customHeight="1">
      <c r="A2013" s="12" t="n">
        <f>WEEKNUM(B2013,2)</f>
        <v>40</v>
      </c>
      <c r="B2013" s="55" t="n">
        <v>46296</v>
      </c>
      <c r="C2013" s="66" t="n">
        <v>91538306</v>
      </c>
      <c r="D2013" s="68" t="s">
        <v>66</v>
      </c>
      <c r="E2013" s="58" t="s">
        <v>67</v>
      </c>
      <c r="F2013" s="12" t="s">
        <v>15</v>
      </c>
      <c r="G2013" s="60" t="n">
        <v>2</v>
      </c>
      <c r="H2013" s="57" t="n">
        <v>0.18</v>
      </c>
      <c r="I2013" s="57" t="n">
        <v>0.36</v>
      </c>
      <c r="J2013" s="13"/>
    </row>
    <row r="2014" ht="22.5" customHeight="1">
      <c r="A2014" s="12" t="n">
        <f>WEEKNUM(B2014,2)</f>
        <v>40</v>
      </c>
      <c r="B2014" s="55" t="n">
        <v>46296</v>
      </c>
      <c r="C2014" s="12" t="n">
        <v>91538307</v>
      </c>
      <c r="D2014" s="63" t="s">
        <v>66</v>
      </c>
      <c r="E2014" s="38" t="s">
        <v>17</v>
      </c>
      <c r="F2014" s="12" t="s">
        <v>15</v>
      </c>
      <c r="G2014" s="60" t="n">
        <v>0</v>
      </c>
      <c r="H2014" s="57" t="n">
        <v>0</v>
      </c>
      <c r="I2014" s="57" t="n">
        <v>0</v>
      </c>
      <c r="J2014" s="13"/>
    </row>
    <row r="2015" ht="22.5" customHeight="1">
      <c r="A2015" s="12" t="n">
        <f>WEEKNUM(B2015,2)</f>
        <v>40</v>
      </c>
      <c r="B2015" s="55" t="n">
        <v>46296</v>
      </c>
      <c r="C2015" s="12" t="n">
        <v>91538308</v>
      </c>
      <c r="D2015" s="63" t="s">
        <v>66</v>
      </c>
      <c r="E2015" s="38" t="s">
        <v>11</v>
      </c>
      <c r="F2015" s="12" t="s">
        <v>15</v>
      </c>
      <c r="G2015" s="60" t="n">
        <v>0</v>
      </c>
      <c r="H2015" s="57" t="n">
        <v>0</v>
      </c>
      <c r="I2015" s="57" t="n">
        <v>0</v>
      </c>
      <c r="J2015" s="13"/>
    </row>
    <row r="2016" ht="22.5" customHeight="1">
      <c r="A2016" s="12" t="n">
        <f>WEEKNUM(B2016,2)</f>
        <v>40</v>
      </c>
      <c r="B2016" s="55" t="n">
        <v>46296</v>
      </c>
      <c r="C2016" s="38" t="n">
        <v>91538309</v>
      </c>
      <c r="D2016" s="63" t="s">
        <v>66</v>
      </c>
      <c r="E2016" s="58" t="s">
        <v>43</v>
      </c>
      <c r="F2016" s="12" t="s">
        <v>15</v>
      </c>
      <c r="G2016" s="60" t="n">
        <v>0</v>
      </c>
      <c r="H2016" s="57" t="n">
        <v>0</v>
      </c>
      <c r="I2016" s="57" t="n">
        <v>0</v>
      </c>
      <c r="J2016" s="13"/>
    </row>
    <row r="2017" ht="22.5" customHeight="1">
      <c r="A2017" s="12" t="n">
        <f>WEEKNUM(B2017,2)</f>
        <v>40</v>
      </c>
      <c r="B2017" s="55" t="n">
        <v>46296</v>
      </c>
      <c r="C2017" s="38" t="n">
        <v>11511535</v>
      </c>
      <c r="D2017" s="63" t="s">
        <v>80</v>
      </c>
      <c r="E2017" s="58" t="s">
        <v>14</v>
      </c>
      <c r="F2017" s="57" t="s">
        <v>26</v>
      </c>
      <c r="G2017" s="60" t="n">
        <v>586</v>
      </c>
      <c r="H2017" s="57" t="n">
        <v>0.401894197952218</v>
      </c>
      <c r="I2017" s="57" t="n">
        <v>235.51</v>
      </c>
      <c r="J2017" s="13"/>
    </row>
    <row r="2018" ht="22.5" customHeight="1">
      <c r="A2018" s="12" t="n">
        <f>WEEKNUM(B2018,2)</f>
        <v>40</v>
      </c>
      <c r="B2018" s="55" t="n">
        <v>46296</v>
      </c>
      <c r="C2018" s="38" t="n">
        <v>11792342</v>
      </c>
      <c r="D2018" s="63" t="s">
        <v>81</v>
      </c>
      <c r="E2018" s="58" t="s">
        <v>40</v>
      </c>
      <c r="F2018" s="12" t="s">
        <v>15</v>
      </c>
      <c r="G2018" s="60" t="n">
        <v>0</v>
      </c>
      <c r="H2018" s="57" t="n">
        <v>0</v>
      </c>
      <c r="I2018" s="57" t="n">
        <v>0</v>
      </c>
      <c r="J2018" s="13"/>
    </row>
    <row r="2019" ht="22.5" customHeight="1">
      <c r="A2019" s="12" t="n">
        <f>WEEKNUM(B2019,2)</f>
        <v>40</v>
      </c>
      <c r="B2019" s="55" t="n">
        <v>46296</v>
      </c>
      <c r="C2019" s="38" t="n">
        <v>5365722</v>
      </c>
      <c r="D2019" s="63" t="s">
        <v>55</v>
      </c>
      <c r="E2019" s="58" t="s">
        <v>54</v>
      </c>
      <c r="F2019" s="57" t="s">
        <v>12</v>
      </c>
      <c r="G2019" s="60" t="n">
        <v>31</v>
      </c>
      <c r="H2019" s="57" t="n">
        <v>0.302</v>
      </c>
      <c r="I2019" s="57" t="n">
        <v>9.3501</v>
      </c>
      <c r="J2019" s="13"/>
    </row>
    <row r="2020" ht="22.5" customHeight="1">
      <c r="A2020" s="12" t="n">
        <f>WEEKNUM(B2020,2)</f>
        <v>40</v>
      </c>
      <c r="B2020" s="55" t="n">
        <v>46296</v>
      </c>
      <c r="C2020" s="38" t="n">
        <v>11924654</v>
      </c>
      <c r="D2020" s="63" t="s">
        <v>55</v>
      </c>
      <c r="E2020" s="58" t="s">
        <v>54</v>
      </c>
      <c r="F2020" s="57" t="s">
        <v>12</v>
      </c>
      <c r="G2020" s="60" t="n">
        <v>0</v>
      </c>
      <c r="H2020" s="57" t="n">
        <v>0</v>
      </c>
      <c r="I2020" s="57" t="n">
        <v>0.1019</v>
      </c>
      <c r="J2020" s="13"/>
    </row>
    <row r="2021" ht="22.5" customHeight="1">
      <c r="A2021" s="12" t="n">
        <f>WEEKNUM(B2021,2)</f>
        <v>40</v>
      </c>
      <c r="B2021" s="55" t="n">
        <v>46296</v>
      </c>
      <c r="C2021" s="38" t="n">
        <v>12011132</v>
      </c>
      <c r="D2021" s="63" t="s">
        <v>92</v>
      </c>
      <c r="E2021" s="58" t="s">
        <v>14</v>
      </c>
      <c r="F2021" s="12" t="s">
        <v>15</v>
      </c>
      <c r="G2021" s="60" t="n">
        <v>150</v>
      </c>
      <c r="H2021" s="57" t="n">
        <v>0.2</v>
      </c>
      <c r="I2021" s="57" t="n">
        <v>30</v>
      </c>
      <c r="J2021" s="13"/>
    </row>
    <row r="2022" ht="22.5" customHeight="1">
      <c r="A2022" s="12" t="n">
        <f>WEEKNUM(B2022,2)</f>
        <v>40</v>
      </c>
      <c r="B2022" s="55" t="n">
        <v>46296</v>
      </c>
      <c r="C2022" s="38" t="n">
        <v>12072287</v>
      </c>
      <c r="D2022" s="63" t="s">
        <v>80</v>
      </c>
      <c r="E2022" s="58" t="s">
        <v>14</v>
      </c>
      <c r="F2022" s="12" t="s">
        <v>15</v>
      </c>
      <c r="G2022" s="60" t="n">
        <v>110</v>
      </c>
      <c r="H2022" s="57" t="n">
        <v>0.438</v>
      </c>
      <c r="I2022" s="57" t="n">
        <v>48.232</v>
      </c>
      <c r="J2022" s="13"/>
    </row>
    <row r="2023" ht="22.5" customHeight="1">
      <c r="A2023" s="12" t="n">
        <f>WEEKNUM(B2023,2)</f>
        <v>40</v>
      </c>
      <c r="B2023" s="55" t="n">
        <v>46296</v>
      </c>
      <c r="C2023" s="38" t="n">
        <v>6529449</v>
      </c>
      <c r="D2023" s="63" t="s">
        <v>80</v>
      </c>
      <c r="E2023" s="58" t="s">
        <v>14</v>
      </c>
      <c r="F2023" s="57" t="s">
        <v>12</v>
      </c>
      <c r="G2023" s="60" t="n">
        <v>186</v>
      </c>
      <c r="H2023" s="57" t="n">
        <v>0.271</v>
      </c>
      <c r="I2023" s="57" t="n">
        <v>50.4985</v>
      </c>
      <c r="J2023" s="13"/>
    </row>
    <row r="2024" ht="22.5" customHeight="1">
      <c r="A2024" s="12" t="n">
        <f>WEEKNUM(B2024,2)</f>
        <v>40</v>
      </c>
      <c r="B2024" s="55" t="n">
        <v>46296</v>
      </c>
      <c r="C2024" s="38" t="n">
        <v>5623760</v>
      </c>
      <c r="D2024" s="63" t="s">
        <v>86</v>
      </c>
      <c r="E2024" s="58" t="s">
        <v>14</v>
      </c>
      <c r="F2024" s="12" t="s">
        <v>15</v>
      </c>
      <c r="G2024" s="60" t="n">
        <v>50</v>
      </c>
      <c r="H2024" s="57" t="n">
        <v>0.15</v>
      </c>
      <c r="I2024" s="57" t="n">
        <v>7.5</v>
      </c>
      <c r="J2024" s="13"/>
    </row>
    <row r="2025" ht="22.5" customHeight="1">
      <c r="A2025" s="12" t="n">
        <f>WEEKNUM(B2025,2)</f>
        <v>40</v>
      </c>
      <c r="B2025" s="55" t="n">
        <v>46296</v>
      </c>
      <c r="C2025" s="38" t="n">
        <v>12542512</v>
      </c>
      <c r="D2025" s="63" t="s">
        <v>92</v>
      </c>
      <c r="E2025" s="58" t="s">
        <v>14</v>
      </c>
      <c r="F2025" s="12" t="s">
        <v>15</v>
      </c>
      <c r="G2025" s="60" t="n">
        <v>30</v>
      </c>
      <c r="H2025" s="57" t="n">
        <v>0.15</v>
      </c>
      <c r="I2025" s="57" t="n">
        <v>4.5</v>
      </c>
      <c r="J2025" s="13"/>
    </row>
    <row r="2026" ht="22.5" customHeight="1">
      <c r="A2026" s="12" t="n">
        <f>WEEKNUM(B2026,2)</f>
        <v>40</v>
      </c>
      <c r="B2026" s="55" t="n">
        <v>46296</v>
      </c>
      <c r="C2026" s="38" t="n">
        <v>91573327</v>
      </c>
      <c r="D2026" s="63" t="s">
        <v>87</v>
      </c>
      <c r="E2026" s="58" t="s">
        <v>14</v>
      </c>
      <c r="F2026" s="12" t="s">
        <v>15</v>
      </c>
      <c r="G2026" s="60" t="n">
        <v>0</v>
      </c>
      <c r="H2026" s="57" t="n">
        <v>0</v>
      </c>
      <c r="I2026" s="57" t="n">
        <v>0</v>
      </c>
      <c r="J2026" s="13"/>
    </row>
    <row r="2027" ht="22.5" customHeight="1">
      <c r="A2027" s="5"/>
      <c r="B2027" s="5"/>
      <c r="C2027" s="5"/>
      <c r="D2027" s="5"/>
      <c r="E2027" s="5"/>
      <c r="F2027" s="5"/>
      <c r="G2027" s="42"/>
      <c r="H2027" s="6"/>
      <c r="I2027" s="6"/>
      <c r="J2027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95</v>
      </c>
      <c r="B1" s="9" t="s">
        <v>96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97</v>
      </c>
      <c r="H1" s="5" t="s">
        <v>98</v>
      </c>
      <c r="I1" s="5" t="s">
        <v>99</v>
      </c>
      <c r="J1" s="5" t="s">
        <v>100</v>
      </c>
      <c r="K1" s="5" t="s">
        <v>101</v>
      </c>
      <c r="L1" s="5" t="s">
        <v>102</v>
      </c>
      <c r="M1" s="5" t="s">
        <v>103</v>
      </c>
      <c r="N1" s="6" t="s">
        <v>104</v>
      </c>
      <c r="O1" s="6" t="s">
        <v>105</v>
      </c>
      <c r="P1" s="6" t="s">
        <v>8</v>
      </c>
      <c r="Q1" s="7" t="s">
        <v>106</v>
      </c>
    </row>
    <row r="2" ht="22.5" customHeight="1">
      <c r="A2" s="18" t="s">
        <v>107</v>
      </c>
      <c r="B2" s="8" t="s">
        <v>108</v>
      </c>
      <c r="C2" s="10"/>
      <c r="D2" s="10"/>
      <c r="E2" s="10"/>
      <c r="F2" s="10"/>
      <c r="G2" s="17"/>
      <c r="H2" s="10"/>
      <c r="I2" s="17"/>
      <c r="J2" s="10"/>
      <c r="K2" s="21" t="n">
        <f>SUM(K3:K506)</f>
        <v>363304</v>
      </c>
      <c r="L2" s="21" t="n">
        <f>SUM(L3:L506)</f>
        <v>44602</v>
      </c>
      <c r="M2" s="15"/>
      <c r="N2" s="15"/>
      <c r="O2" s="15"/>
      <c r="P2" s="24" t="n">
        <f>SUM(P3:P506)</f>
        <v>202.1931</v>
      </c>
      <c r="Q2" s="7"/>
    </row>
    <row r="3" ht="22.5" customHeight="1">
      <c r="A3" s="73" t="n">
        <v>46310</v>
      </c>
      <c r="B3" s="37" t="s">
        <v>109</v>
      </c>
      <c r="C3" s="12" t="n">
        <v>10813123</v>
      </c>
      <c r="D3" s="12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110</v>
      </c>
      <c r="K3" s="14" t="n">
        <v>28015</v>
      </c>
      <c r="L3" s="14" t="n">
        <v>611</v>
      </c>
      <c r="M3" s="14" t="n">
        <v>4</v>
      </c>
      <c r="N3" s="11" t="n">
        <v>0</v>
      </c>
      <c r="O3" s="11" t="n">
        <v>0.563</v>
      </c>
      <c r="P3" s="11" t="n">
        <v>2.2529</v>
      </c>
      <c r="Q3" s="22" t="n">
        <f>M5/H3</f>
        <v>0</v>
      </c>
    </row>
    <row r="4" ht="22.5" customHeight="1">
      <c r="A4" s="19"/>
      <c r="B4" s="19"/>
      <c r="C4" s="12"/>
      <c r="D4" s="19"/>
      <c r="E4" s="26"/>
      <c r="F4" s="19"/>
      <c r="G4" s="26"/>
      <c r="H4" s="19"/>
      <c r="I4" s="19"/>
      <c r="J4" s="12" t="s">
        <v>111</v>
      </c>
      <c r="K4" s="10"/>
      <c r="L4" s="10"/>
      <c r="M4" s="14"/>
      <c r="N4" s="11"/>
      <c r="O4" s="11"/>
      <c r="P4" s="11"/>
      <c r="Q4" s="25"/>
    </row>
    <row r="5" ht="22.5" customHeight="1">
      <c r="A5" s="19"/>
      <c r="B5" s="19"/>
      <c r="C5" s="12"/>
      <c r="D5" s="19"/>
      <c r="E5" s="26"/>
      <c r="F5" s="19"/>
      <c r="G5" s="26"/>
      <c r="H5" s="19"/>
      <c r="I5" s="19"/>
      <c r="J5" s="12" t="s">
        <v>112</v>
      </c>
      <c r="K5" s="10"/>
      <c r="L5" s="10"/>
      <c r="M5" s="10"/>
      <c r="N5" s="11"/>
      <c r="O5" s="11"/>
      <c r="P5" s="11"/>
      <c r="Q5" s="25"/>
    </row>
    <row r="6" ht="22.5" customHeight="1">
      <c r="A6" s="19"/>
      <c r="B6" s="19"/>
      <c r="C6" s="12" t="n">
        <v>1745925</v>
      </c>
      <c r="D6" s="12" t="s">
        <v>13</v>
      </c>
      <c r="E6" s="13" t="s">
        <v>14</v>
      </c>
      <c r="F6" s="12" t="s">
        <v>15</v>
      </c>
      <c r="G6" s="23" t="n">
        <v>0.15</v>
      </c>
      <c r="H6" s="12" t="n">
        <v>600</v>
      </c>
      <c r="I6" s="20" t="n">
        <f>G6*H6*7</f>
        <v>630</v>
      </c>
      <c r="J6" s="12" t="s">
        <v>110</v>
      </c>
      <c r="K6" s="14" t="n">
        <v>396</v>
      </c>
      <c r="L6" s="14" t="n">
        <v>134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19"/>
      <c r="B7" s="19"/>
      <c r="C7" s="12"/>
      <c r="D7" s="19"/>
      <c r="E7" s="26"/>
      <c r="F7" s="19"/>
      <c r="G7" s="26"/>
      <c r="H7" s="19"/>
      <c r="I7" s="19"/>
      <c r="J7" s="12" t="s">
        <v>111</v>
      </c>
      <c r="K7" s="16"/>
      <c r="L7" s="14"/>
      <c r="M7" s="14"/>
      <c r="N7" s="11"/>
      <c r="O7" s="11"/>
      <c r="P7" s="11"/>
      <c r="Q7" s="25"/>
    </row>
    <row r="8" ht="22.5" customHeight="1">
      <c r="A8" s="19"/>
      <c r="B8" s="19"/>
      <c r="C8" s="12"/>
      <c r="D8" s="19"/>
      <c r="E8" s="26"/>
      <c r="F8" s="19"/>
      <c r="G8" s="26"/>
      <c r="H8" s="19"/>
      <c r="I8" s="19"/>
      <c r="J8" s="12" t="s">
        <v>112</v>
      </c>
      <c r="K8" s="14"/>
      <c r="L8" s="14"/>
      <c r="M8" s="14"/>
      <c r="N8" s="11"/>
      <c r="O8" s="11"/>
      <c r="P8" s="11"/>
      <c r="Q8" s="25"/>
    </row>
    <row r="9" ht="22.5" customHeight="1">
      <c r="A9" s="19"/>
      <c r="B9" s="19"/>
      <c r="C9" s="12" t="n">
        <v>6951600</v>
      </c>
      <c r="D9" s="12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110</v>
      </c>
      <c r="K9" s="14" t="n">
        <v>211</v>
      </c>
      <c r="L9" s="14" t="n">
        <v>83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19"/>
      <c r="B10" s="19"/>
      <c r="C10" s="12"/>
      <c r="D10" s="19"/>
      <c r="E10" s="26"/>
      <c r="F10" s="19"/>
      <c r="G10" s="26"/>
      <c r="H10" s="19"/>
      <c r="I10" s="19"/>
      <c r="J10" s="12" t="s">
        <v>111</v>
      </c>
      <c r="K10" s="14"/>
      <c r="L10" s="14"/>
      <c r="M10" s="14"/>
      <c r="N10" s="11"/>
      <c r="O10" s="11"/>
      <c r="P10" s="11"/>
      <c r="Q10" s="25"/>
    </row>
    <row r="11" ht="22.5" customHeight="1">
      <c r="A11" s="19"/>
      <c r="B11" s="19"/>
      <c r="C11" s="12"/>
      <c r="D11" s="19"/>
      <c r="E11" s="26"/>
      <c r="F11" s="19"/>
      <c r="G11" s="26"/>
      <c r="H11" s="19"/>
      <c r="I11" s="19"/>
      <c r="J11" s="12" t="s">
        <v>112</v>
      </c>
      <c r="K11" s="14"/>
      <c r="L11" s="14"/>
      <c r="M11" s="14"/>
      <c r="N11" s="11"/>
      <c r="O11" s="11"/>
      <c r="P11" s="11"/>
      <c r="Q11" s="25"/>
    </row>
    <row r="12" ht="22.5" customHeight="1">
      <c r="A12" s="19"/>
      <c r="B12" s="19"/>
      <c r="C12" s="12" t="n">
        <v>6951594</v>
      </c>
      <c r="D12" s="12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110</v>
      </c>
      <c r="K12" s="14" t="n">
        <v>1132</v>
      </c>
      <c r="L12" s="14" t="n">
        <v>539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19"/>
      <c r="B13" s="19"/>
      <c r="C13" s="12"/>
      <c r="D13" s="19"/>
      <c r="E13" s="26"/>
      <c r="F13" s="19"/>
      <c r="G13" s="26"/>
      <c r="H13" s="19"/>
      <c r="I13" s="19"/>
      <c r="J13" s="12" t="s">
        <v>111</v>
      </c>
      <c r="K13" s="14"/>
      <c r="L13" s="14"/>
      <c r="M13" s="14"/>
      <c r="N13" s="11"/>
      <c r="O13" s="11"/>
      <c r="P13" s="11"/>
      <c r="Q13" s="25"/>
    </row>
    <row r="14" ht="22.5" customHeight="1">
      <c r="A14" s="19"/>
      <c r="B14" s="19"/>
      <c r="C14" s="12"/>
      <c r="D14" s="19"/>
      <c r="E14" s="26"/>
      <c r="F14" s="19"/>
      <c r="G14" s="26"/>
      <c r="H14" s="19"/>
      <c r="I14" s="19"/>
      <c r="J14" s="12" t="s">
        <v>112</v>
      </c>
      <c r="K14" s="14"/>
      <c r="L14" s="14"/>
      <c r="M14" s="14"/>
      <c r="N14" s="11"/>
      <c r="O14" s="11"/>
      <c r="P14" s="11"/>
      <c r="Q14" s="25"/>
    </row>
    <row r="15" ht="22.5" customHeight="1">
      <c r="A15" s="19"/>
      <c r="B15" s="19"/>
      <c r="C15" s="12" t="n">
        <v>2732727</v>
      </c>
      <c r="D15" s="12" t="s">
        <v>10</v>
      </c>
      <c r="E15" s="13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110</v>
      </c>
      <c r="K15" s="14" t="n">
        <v>330</v>
      </c>
      <c r="L15" s="14" t="n">
        <v>125</v>
      </c>
      <c r="M15" s="14" t="n">
        <v>29</v>
      </c>
      <c r="N15" s="11" t="n">
        <v>0.058</v>
      </c>
      <c r="O15" s="11" t="n">
        <v>0.248</v>
      </c>
      <c r="P15" s="11" t="n">
        <v>7.2</v>
      </c>
      <c r="Q15" s="22" t="n">
        <f>M17/H15</f>
        <v>0</v>
      </c>
    </row>
    <row r="16" ht="22.5" customHeight="1">
      <c r="A16" s="19"/>
      <c r="B16" s="19"/>
      <c r="C16" s="12"/>
      <c r="D16" s="19"/>
      <c r="E16" s="26"/>
      <c r="F16" s="19"/>
      <c r="G16" s="26"/>
      <c r="H16" s="19"/>
      <c r="I16" s="19"/>
      <c r="J16" s="12" t="s">
        <v>111</v>
      </c>
      <c r="K16" s="14"/>
      <c r="L16" s="14"/>
      <c r="M16" s="14"/>
      <c r="N16" s="11"/>
      <c r="O16" s="11"/>
      <c r="P16" s="11"/>
      <c r="Q16" s="25"/>
    </row>
    <row r="17" ht="22.5" customHeight="1">
      <c r="A17" s="19"/>
      <c r="B17" s="19"/>
      <c r="C17" s="12"/>
      <c r="D17" s="19"/>
      <c r="E17" s="26"/>
      <c r="F17" s="19"/>
      <c r="G17" s="26"/>
      <c r="H17" s="19"/>
      <c r="I17" s="19"/>
      <c r="J17" s="12" t="s">
        <v>112</v>
      </c>
      <c r="K17" s="14"/>
      <c r="L17" s="14"/>
      <c r="M17" s="14"/>
      <c r="N17" s="11"/>
      <c r="O17" s="11"/>
      <c r="P17" s="11"/>
      <c r="Q17" s="25"/>
    </row>
    <row r="18" ht="22.5" customHeight="1">
      <c r="A18" s="19"/>
      <c r="B18" s="19"/>
      <c r="C18" s="12" t="n">
        <v>5619156</v>
      </c>
      <c r="D18" s="12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110</v>
      </c>
      <c r="K18" s="14" t="n">
        <v>25160</v>
      </c>
      <c r="L18" s="14" t="n">
        <v>4535</v>
      </c>
      <c r="M18" s="14" t="n">
        <v>1</v>
      </c>
      <c r="N18" s="11" t="n">
        <v>0</v>
      </c>
      <c r="O18" s="11" t="n">
        <v>0.8957</v>
      </c>
      <c r="P18" s="11" t="n">
        <v>0.8957</v>
      </c>
      <c r="Q18" s="22" t="n">
        <f>M20/H18</f>
        <v>0</v>
      </c>
    </row>
    <row r="19" ht="22.5" customHeight="1">
      <c r="A19" s="19"/>
      <c r="B19" s="19"/>
      <c r="C19" s="12"/>
      <c r="D19" s="19"/>
      <c r="E19" s="26"/>
      <c r="F19" s="19"/>
      <c r="G19" s="26"/>
      <c r="H19" s="19"/>
      <c r="I19" s="19"/>
      <c r="J19" s="12" t="s">
        <v>111</v>
      </c>
      <c r="K19" s="14"/>
      <c r="L19" s="14"/>
      <c r="M19" s="14"/>
      <c r="N19" s="11"/>
      <c r="O19" s="11"/>
      <c r="P19" s="11"/>
      <c r="Q19" s="25"/>
    </row>
    <row r="20" ht="22.5" customHeight="1">
      <c r="A20" s="19"/>
      <c r="B20" s="19"/>
      <c r="C20" s="12"/>
      <c r="D20" s="19"/>
      <c r="E20" s="26"/>
      <c r="F20" s="19"/>
      <c r="G20" s="26"/>
      <c r="H20" s="19"/>
      <c r="I20" s="19"/>
      <c r="J20" s="12" t="s">
        <v>112</v>
      </c>
      <c r="K20" s="14"/>
      <c r="L20" s="14"/>
      <c r="M20" s="14"/>
      <c r="N20" s="11"/>
      <c r="O20" s="11"/>
      <c r="P20" s="11"/>
      <c r="Q20" s="25"/>
    </row>
    <row r="21" ht="22.5" customHeight="1">
      <c r="A21" s="19"/>
      <c r="B21" s="19"/>
      <c r="C21" s="12" t="n">
        <v>6425889</v>
      </c>
      <c r="D21" s="12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110</v>
      </c>
      <c r="K21" s="14" t="n">
        <v>65</v>
      </c>
      <c r="L21" s="14" t="n">
        <v>17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19"/>
      <c r="B22" s="19"/>
      <c r="C22" s="12"/>
      <c r="D22" s="19"/>
      <c r="E22" s="26"/>
      <c r="F22" s="19"/>
      <c r="G22" s="26"/>
      <c r="H22" s="19"/>
      <c r="I22" s="19"/>
      <c r="J22" s="12" t="s">
        <v>111</v>
      </c>
      <c r="K22" s="14"/>
      <c r="L22" s="29"/>
      <c r="M22" s="14"/>
      <c r="N22" s="11"/>
      <c r="O22" s="11"/>
      <c r="P22" s="11"/>
      <c r="Q22" s="25"/>
    </row>
    <row r="23" ht="22.5" customHeight="1">
      <c r="A23" s="19"/>
      <c r="B23" s="19"/>
      <c r="C23" s="12"/>
      <c r="D23" s="19"/>
      <c r="E23" s="26"/>
      <c r="F23" s="19"/>
      <c r="G23" s="26"/>
      <c r="H23" s="19"/>
      <c r="I23" s="19"/>
      <c r="J23" s="12" t="s">
        <v>112</v>
      </c>
      <c r="K23" s="14"/>
      <c r="L23" s="14"/>
      <c r="M23" s="14"/>
      <c r="N23" s="11"/>
      <c r="O23" s="11"/>
      <c r="P23" s="11"/>
      <c r="Q23" s="25"/>
    </row>
    <row r="24" ht="22.5" customHeight="1">
      <c r="A24" s="19"/>
      <c r="B24" s="19"/>
      <c r="C24" s="12" t="n">
        <v>6439005</v>
      </c>
      <c r="D24" s="12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110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19"/>
      <c r="B25" s="19"/>
      <c r="C25" s="12"/>
      <c r="D25" s="19"/>
      <c r="E25" s="26"/>
      <c r="F25" s="19"/>
      <c r="G25" s="26"/>
      <c r="H25" s="19"/>
      <c r="I25" s="19"/>
      <c r="J25" s="12" t="s">
        <v>111</v>
      </c>
      <c r="K25" s="14"/>
      <c r="L25" s="14"/>
      <c r="M25" s="14"/>
      <c r="N25" s="11"/>
      <c r="O25" s="11"/>
      <c r="P25" s="11"/>
      <c r="Q25" s="25"/>
    </row>
    <row r="26" ht="22.5" customHeight="1">
      <c r="A26" s="19"/>
      <c r="B26" s="19"/>
      <c r="C26" s="12"/>
      <c r="D26" s="19"/>
      <c r="E26" s="26"/>
      <c r="F26" s="19"/>
      <c r="G26" s="26"/>
      <c r="H26" s="19"/>
      <c r="I26" s="19"/>
      <c r="J26" s="12" t="s">
        <v>112</v>
      </c>
      <c r="K26" s="14"/>
      <c r="L26" s="14"/>
      <c r="M26" s="14"/>
      <c r="N26" s="11"/>
      <c r="O26" s="11"/>
      <c r="P26" s="11"/>
      <c r="Q26" s="25"/>
    </row>
    <row r="27" ht="22.5" customHeight="1">
      <c r="A27" s="19"/>
      <c r="B27" s="19"/>
      <c r="C27" s="12" t="n">
        <v>7203110</v>
      </c>
      <c r="D27" s="12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110</v>
      </c>
      <c r="K27" s="14" t="n">
        <v>0</v>
      </c>
      <c r="L27" s="14" t="n">
        <v>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19"/>
      <c r="B28" s="19"/>
      <c r="C28" s="12"/>
      <c r="D28" s="19"/>
      <c r="E28" s="26"/>
      <c r="F28" s="19"/>
      <c r="G28" s="26"/>
      <c r="H28" s="19"/>
      <c r="I28" s="19"/>
      <c r="J28" s="12" t="s">
        <v>111</v>
      </c>
      <c r="K28" s="14"/>
      <c r="L28" s="14"/>
      <c r="M28" s="14"/>
      <c r="N28" s="11"/>
      <c r="O28" s="11"/>
      <c r="P28" s="11"/>
      <c r="Q28" s="25"/>
    </row>
    <row r="29" ht="22.5" customHeight="1">
      <c r="A29" s="19"/>
      <c r="B29" s="19"/>
      <c r="C29" s="12"/>
      <c r="D29" s="19"/>
      <c r="E29" s="26"/>
      <c r="F29" s="19"/>
      <c r="G29" s="26"/>
      <c r="H29" s="19"/>
      <c r="I29" s="19"/>
      <c r="J29" s="12" t="s">
        <v>112</v>
      </c>
      <c r="K29" s="14"/>
      <c r="L29" s="14"/>
      <c r="M29" s="14"/>
      <c r="N29" s="11"/>
      <c r="O29" s="11"/>
      <c r="P29" s="11"/>
      <c r="Q29" s="25"/>
    </row>
    <row r="30" ht="22.5" customHeight="1">
      <c r="A30" s="19"/>
      <c r="B30" s="19"/>
      <c r="C30" s="12" t="n">
        <v>7202934</v>
      </c>
      <c r="D30" s="12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110</v>
      </c>
      <c r="K30" s="14" t="n">
        <v>1244</v>
      </c>
      <c r="L30" s="14" t="n">
        <v>633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19"/>
      <c r="B31" s="19"/>
      <c r="C31" s="12"/>
      <c r="D31" s="19"/>
      <c r="E31" s="26"/>
      <c r="F31" s="19"/>
      <c r="G31" s="26"/>
      <c r="H31" s="19"/>
      <c r="I31" s="19"/>
      <c r="J31" s="12" t="s">
        <v>111</v>
      </c>
      <c r="K31" s="16"/>
      <c r="L31" s="14"/>
      <c r="M31" s="14"/>
      <c r="N31" s="11"/>
      <c r="O31" s="11"/>
      <c r="P31" s="11"/>
      <c r="Q31" s="25"/>
    </row>
    <row r="32" ht="22.5" customHeight="1">
      <c r="A32" s="19"/>
      <c r="B32" s="19"/>
      <c r="C32" s="12"/>
      <c r="D32" s="19"/>
      <c r="E32" s="26"/>
      <c r="F32" s="19"/>
      <c r="G32" s="26"/>
      <c r="H32" s="19"/>
      <c r="I32" s="19"/>
      <c r="J32" s="12" t="s">
        <v>112</v>
      </c>
      <c r="K32" s="14"/>
      <c r="L32" s="14"/>
      <c r="M32" s="14"/>
      <c r="N32" s="11"/>
      <c r="O32" s="11"/>
      <c r="P32" s="11"/>
      <c r="Q32" s="25"/>
    </row>
    <row r="33" ht="22.5" customHeight="1">
      <c r="A33" s="19"/>
      <c r="B33" s="19"/>
      <c r="C33" s="12" t="n">
        <v>5847496</v>
      </c>
      <c r="D33" s="12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110</v>
      </c>
      <c r="K33" s="14" t="n">
        <v>642</v>
      </c>
      <c r="L33" s="14" t="n">
        <v>42</v>
      </c>
      <c r="M33" s="14" t="n">
        <v>0</v>
      </c>
      <c r="N33" s="11" t="n">
        <v>0</v>
      </c>
      <c r="O33" s="11" t="n">
        <v>0</v>
      </c>
      <c r="P33" s="11" t="n">
        <v>0.0607</v>
      </c>
      <c r="Q33" s="22" t="n">
        <f>M35/H33</f>
        <v>0</v>
      </c>
    </row>
    <row r="34" ht="22.5" customHeight="1">
      <c r="A34" s="19"/>
      <c r="B34" s="19"/>
      <c r="C34" s="12"/>
      <c r="D34" s="19"/>
      <c r="E34" s="26"/>
      <c r="F34" s="19"/>
      <c r="G34" s="26"/>
      <c r="H34" s="19"/>
      <c r="I34" s="19"/>
      <c r="J34" s="12" t="s">
        <v>111</v>
      </c>
      <c r="K34" s="14"/>
      <c r="L34" s="14"/>
      <c r="M34" s="14"/>
      <c r="N34" s="11"/>
      <c r="O34" s="11"/>
      <c r="P34" s="11"/>
      <c r="Q34" s="25"/>
    </row>
    <row r="35" ht="22.5" customHeight="1">
      <c r="A35" s="19"/>
      <c r="B35" s="19"/>
      <c r="C35" s="12"/>
      <c r="D35" s="19"/>
      <c r="E35" s="26"/>
      <c r="F35" s="19"/>
      <c r="G35" s="26"/>
      <c r="H35" s="19"/>
      <c r="I35" s="19"/>
      <c r="J35" s="12" t="s">
        <v>112</v>
      </c>
      <c r="K35" s="14"/>
      <c r="L35" s="14"/>
      <c r="M35" s="14"/>
      <c r="N35" s="11"/>
      <c r="O35" s="11"/>
      <c r="P35" s="11"/>
      <c r="Q35" s="25"/>
    </row>
    <row r="36" ht="22.5" customHeight="1">
      <c r="A36" s="19"/>
      <c r="B36" s="19"/>
      <c r="C36" s="12" t="n">
        <v>7572369</v>
      </c>
      <c r="D36" s="12" t="s">
        <v>10</v>
      </c>
      <c r="E36" s="13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110</v>
      </c>
      <c r="K36" s="14" t="n">
        <v>6</v>
      </c>
      <c r="L36" s="14" t="n">
        <v>1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19"/>
      <c r="B37" s="19"/>
      <c r="C37" s="12"/>
      <c r="D37" s="19"/>
      <c r="E37" s="26"/>
      <c r="F37" s="19"/>
      <c r="G37" s="26"/>
      <c r="H37" s="19"/>
      <c r="I37" s="19"/>
      <c r="J37" s="12" t="s">
        <v>111</v>
      </c>
      <c r="K37" s="14"/>
      <c r="L37" s="14"/>
      <c r="M37" s="14"/>
      <c r="N37" s="11"/>
      <c r="O37" s="11"/>
      <c r="P37" s="11"/>
      <c r="Q37" s="25"/>
    </row>
    <row r="38" ht="22.5" customHeight="1">
      <c r="A38" s="19"/>
      <c r="B38" s="19"/>
      <c r="C38" s="12"/>
      <c r="D38" s="19"/>
      <c r="E38" s="26"/>
      <c r="F38" s="19"/>
      <c r="G38" s="26"/>
      <c r="H38" s="19"/>
      <c r="I38" s="19"/>
      <c r="J38" s="12" t="s">
        <v>112</v>
      </c>
      <c r="K38" s="14"/>
      <c r="L38" s="14"/>
      <c r="M38" s="14"/>
      <c r="N38" s="11"/>
      <c r="O38" s="11"/>
      <c r="P38" s="11"/>
      <c r="Q38" s="25"/>
    </row>
    <row r="39" ht="22.5" customHeight="1">
      <c r="A39" s="19"/>
      <c r="B39" s="19"/>
      <c r="C39" s="12" t="n">
        <v>8460883</v>
      </c>
      <c r="D39" s="12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110</v>
      </c>
      <c r="K39" s="14" t="n">
        <v>4467</v>
      </c>
      <c r="L39" s="14" t="n">
        <v>1338</v>
      </c>
      <c r="M39" s="14" t="n">
        <v>66</v>
      </c>
      <c r="N39" s="11" t="n">
        <v>0.007</v>
      </c>
      <c r="O39" s="11" t="n">
        <v>0.14</v>
      </c>
      <c r="P39" s="11" t="n">
        <v>9.268</v>
      </c>
      <c r="Q39" s="22" t="n">
        <f>M41/H39</f>
        <v>0</v>
      </c>
    </row>
    <row r="40" ht="22.5" customHeight="1">
      <c r="A40" s="19"/>
      <c r="B40" s="19"/>
      <c r="C40" s="12"/>
      <c r="D40" s="19"/>
      <c r="E40" s="26"/>
      <c r="F40" s="19"/>
      <c r="G40" s="26"/>
      <c r="H40" s="19"/>
      <c r="I40" s="19"/>
      <c r="J40" s="12" t="s">
        <v>111</v>
      </c>
      <c r="K40" s="14"/>
      <c r="L40" s="14"/>
      <c r="M40" s="14"/>
      <c r="N40" s="11"/>
      <c r="O40" s="11"/>
      <c r="P40" s="11"/>
      <c r="Q40" s="25"/>
    </row>
    <row r="41" ht="22.5" customHeight="1">
      <c r="A41" s="19"/>
      <c r="B41" s="19"/>
      <c r="C41" s="12"/>
      <c r="D41" s="19"/>
      <c r="E41" s="26"/>
      <c r="F41" s="19"/>
      <c r="G41" s="26"/>
      <c r="H41" s="19"/>
      <c r="I41" s="19"/>
      <c r="J41" s="12" t="s">
        <v>112</v>
      </c>
      <c r="K41" s="14"/>
      <c r="L41" s="14"/>
      <c r="M41" s="14"/>
      <c r="N41" s="11"/>
      <c r="O41" s="11"/>
      <c r="P41" s="11"/>
      <c r="Q41" s="25"/>
    </row>
    <row r="42" ht="22.5" customHeight="1">
      <c r="A42" s="19"/>
      <c r="B42" s="19"/>
      <c r="C42" s="12" t="n">
        <v>8531973</v>
      </c>
      <c r="D42" s="12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110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19"/>
      <c r="B43" s="19"/>
      <c r="C43" s="12"/>
      <c r="D43" s="19"/>
      <c r="E43" s="26"/>
      <c r="F43" s="19"/>
      <c r="G43" s="26"/>
      <c r="H43" s="19"/>
      <c r="I43" s="19"/>
      <c r="J43" s="12" t="s">
        <v>111</v>
      </c>
      <c r="K43" s="14"/>
      <c r="L43" s="14"/>
      <c r="M43" s="14"/>
      <c r="N43" s="11"/>
      <c r="O43" s="11"/>
      <c r="P43" s="11"/>
      <c r="Q43" s="25"/>
    </row>
    <row r="44" ht="22.5" customHeight="1">
      <c r="A44" s="19"/>
      <c r="B44" s="19"/>
      <c r="C44" s="12"/>
      <c r="D44" s="19"/>
      <c r="E44" s="26"/>
      <c r="F44" s="19"/>
      <c r="G44" s="26"/>
      <c r="H44" s="19"/>
      <c r="I44" s="19"/>
      <c r="J44" s="12" t="s">
        <v>112</v>
      </c>
      <c r="K44" s="14"/>
      <c r="L44" s="14"/>
      <c r="M44" s="14"/>
      <c r="N44" s="11"/>
      <c r="O44" s="11"/>
      <c r="P44" s="11"/>
      <c r="Q44" s="25"/>
    </row>
    <row r="45" ht="22.5" customHeight="1">
      <c r="A45" s="19"/>
      <c r="B45" s="19"/>
      <c r="C45" s="12" t="n">
        <v>7872826</v>
      </c>
      <c r="D45" s="12" t="s">
        <v>27</v>
      </c>
      <c r="E45" s="13" t="s">
        <v>14</v>
      </c>
      <c r="F45" s="12" t="s">
        <v>15</v>
      </c>
      <c r="G45" s="23" t="n">
        <v>0.48</v>
      </c>
      <c r="H45" s="12" t="n">
        <v>100</v>
      </c>
      <c r="I45" s="20" t="n">
        <f>G45*H45*7</f>
        <v>336</v>
      </c>
      <c r="J45" s="12" t="s">
        <v>110</v>
      </c>
      <c r="K45" s="14" t="n">
        <v>0</v>
      </c>
      <c r="L45" s="14" t="n">
        <v>0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19"/>
      <c r="B46" s="19"/>
      <c r="C46" s="12"/>
      <c r="D46" s="19"/>
      <c r="E46" s="26"/>
      <c r="F46" s="19"/>
      <c r="G46" s="26"/>
      <c r="H46" s="19"/>
      <c r="I46" s="19"/>
      <c r="J46" s="12" t="s">
        <v>111</v>
      </c>
      <c r="K46" s="14"/>
      <c r="L46" s="14"/>
      <c r="M46" s="14"/>
      <c r="N46" s="11"/>
      <c r="O46" s="11"/>
      <c r="P46" s="11"/>
      <c r="Q46" s="25"/>
    </row>
    <row r="47" ht="22.5" customHeight="1">
      <c r="A47" s="19"/>
      <c r="B47" s="19"/>
      <c r="C47" s="12"/>
      <c r="D47" s="19"/>
      <c r="E47" s="26"/>
      <c r="F47" s="19"/>
      <c r="G47" s="26"/>
      <c r="H47" s="19"/>
      <c r="I47" s="19"/>
      <c r="J47" s="12" t="s">
        <v>112</v>
      </c>
      <c r="K47" s="14"/>
      <c r="L47" s="14"/>
      <c r="M47" s="14"/>
      <c r="N47" s="11"/>
      <c r="O47" s="11"/>
      <c r="P47" s="11"/>
      <c r="Q47" s="25"/>
    </row>
    <row r="48" ht="22.5" customHeight="1">
      <c r="A48" s="19"/>
      <c r="B48" s="19"/>
      <c r="C48" s="12" t="n">
        <v>9311355</v>
      </c>
      <c r="D48" s="12" t="s">
        <v>28</v>
      </c>
      <c r="E48" s="13" t="s">
        <v>14</v>
      </c>
      <c r="F48" s="12" t="s">
        <v>15</v>
      </c>
      <c r="G48" s="23" t="n">
        <v>0.15</v>
      </c>
      <c r="H48" s="12" t="n">
        <v>80</v>
      </c>
      <c r="I48" s="20" t="n">
        <f>G48*H48*7</f>
        <v>84</v>
      </c>
      <c r="J48" s="12" t="s">
        <v>110</v>
      </c>
      <c r="K48" s="14" t="n">
        <v>0</v>
      </c>
      <c r="L48" s="14" t="n">
        <v>0</v>
      </c>
      <c r="M48" s="14" t="n">
        <v>0</v>
      </c>
      <c r="N48" s="11" t="n">
        <v>0</v>
      </c>
      <c r="O48" s="11" t="n">
        <v>0</v>
      </c>
      <c r="P48" s="11" t="n">
        <v>0</v>
      </c>
      <c r="Q48" s="22" t="n">
        <f>M50/H48</f>
        <v>0</v>
      </c>
    </row>
    <row r="49" ht="22.5" customHeight="1">
      <c r="A49" s="19"/>
      <c r="B49" s="19"/>
      <c r="C49" s="12"/>
      <c r="D49" s="19"/>
      <c r="E49" s="26"/>
      <c r="F49" s="19"/>
      <c r="G49" s="26"/>
      <c r="H49" s="19"/>
      <c r="I49" s="19"/>
      <c r="J49" s="12" t="s">
        <v>111</v>
      </c>
      <c r="K49" s="14"/>
      <c r="L49" s="14"/>
      <c r="M49" s="14"/>
      <c r="N49" s="11"/>
      <c r="O49" s="11"/>
      <c r="P49" s="11"/>
      <c r="Q49" s="25"/>
    </row>
    <row r="50" ht="22.5" customHeight="1">
      <c r="A50" s="19"/>
      <c r="B50" s="19"/>
      <c r="C50" s="12"/>
      <c r="D50" s="19"/>
      <c r="E50" s="26"/>
      <c r="F50" s="19"/>
      <c r="G50" s="26"/>
      <c r="H50" s="19"/>
      <c r="I50" s="19"/>
      <c r="J50" s="12" t="s">
        <v>112</v>
      </c>
      <c r="K50" s="14"/>
      <c r="L50" s="14"/>
      <c r="M50" s="14"/>
      <c r="N50" s="11"/>
      <c r="O50" s="11"/>
      <c r="P50" s="11"/>
      <c r="Q50" s="25"/>
    </row>
    <row r="51" ht="22.5" customHeight="1">
      <c r="A51" s="19"/>
      <c r="B51" s="19"/>
      <c r="C51" s="12" t="n">
        <v>10501490</v>
      </c>
      <c r="D51" s="12" t="s">
        <v>13</v>
      </c>
      <c r="E51" s="13" t="s">
        <v>14</v>
      </c>
      <c r="F51" s="12" t="s">
        <v>15</v>
      </c>
      <c r="G51" s="23" t="n">
        <v>0.15</v>
      </c>
      <c r="H51" s="12" t="n">
        <v>100</v>
      </c>
      <c r="I51" s="20" t="n">
        <f>G51*H51*7</f>
        <v>105</v>
      </c>
      <c r="J51" s="12" t="s">
        <v>110</v>
      </c>
      <c r="K51" s="14" t="n">
        <v>0</v>
      </c>
      <c r="L51" s="14" t="n">
        <v>0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19"/>
      <c r="B52" s="19"/>
      <c r="C52" s="12"/>
      <c r="D52" s="19"/>
      <c r="E52" s="26"/>
      <c r="F52" s="19"/>
      <c r="G52" s="26"/>
      <c r="H52" s="19"/>
      <c r="I52" s="19"/>
      <c r="J52" s="12" t="s">
        <v>111</v>
      </c>
      <c r="K52" s="14"/>
      <c r="L52" s="14"/>
      <c r="M52" s="14"/>
      <c r="N52" s="11"/>
      <c r="O52" s="11"/>
      <c r="P52" s="11"/>
      <c r="Q52" s="25"/>
    </row>
    <row r="53" ht="22.5" customHeight="1">
      <c r="A53" s="19"/>
      <c r="B53" s="19"/>
      <c r="C53" s="12"/>
      <c r="D53" s="19"/>
      <c r="E53" s="26"/>
      <c r="F53" s="19"/>
      <c r="G53" s="26"/>
      <c r="H53" s="19"/>
      <c r="I53" s="19"/>
      <c r="J53" s="12" t="s">
        <v>112</v>
      </c>
      <c r="K53" s="14"/>
      <c r="L53" s="14"/>
      <c r="M53" s="14"/>
      <c r="N53" s="11"/>
      <c r="O53" s="11"/>
      <c r="P53" s="11"/>
      <c r="Q53" s="25"/>
    </row>
    <row r="54" ht="22.5" customHeight="1">
      <c r="A54" s="19"/>
      <c r="B54" s="19"/>
      <c r="C54" s="39" t="n">
        <v>10912510</v>
      </c>
      <c r="D54" s="12" t="s">
        <v>10</v>
      </c>
      <c r="E54" s="13" t="s">
        <v>11</v>
      </c>
      <c r="F54" s="12" t="s">
        <v>29</v>
      </c>
      <c r="G54" s="23" t="n">
        <v>0.17</v>
      </c>
      <c r="H54" s="12" t="n">
        <v>1500</v>
      </c>
      <c r="I54" s="20" t="n">
        <f>G54*H54*7</f>
        <v>1785</v>
      </c>
      <c r="J54" s="12" t="s">
        <v>110</v>
      </c>
      <c r="K54" s="14" t="n">
        <v>7869</v>
      </c>
      <c r="L54" s="14" t="n">
        <v>1279</v>
      </c>
      <c r="M54" s="14" t="n">
        <v>15</v>
      </c>
      <c r="N54" s="11" t="n">
        <v>0</v>
      </c>
      <c r="O54" s="11" t="n">
        <v>0.5</v>
      </c>
      <c r="P54" s="11" t="n">
        <v>7.44</v>
      </c>
      <c r="Q54" s="22" t="n">
        <f>M56/H54</f>
        <v>0</v>
      </c>
    </row>
    <row r="55" ht="22.5" customHeight="1">
      <c r="A55" s="19"/>
      <c r="B55" s="19"/>
      <c r="C55" s="12"/>
      <c r="D55" s="19"/>
      <c r="E55" s="26"/>
      <c r="F55" s="19"/>
      <c r="G55" s="26"/>
      <c r="H55" s="19"/>
      <c r="I55" s="19"/>
      <c r="J55" s="12" t="s">
        <v>111</v>
      </c>
      <c r="K55" s="14"/>
      <c r="L55" s="14"/>
      <c r="M55" s="14"/>
      <c r="N55" s="11"/>
      <c r="O55" s="11"/>
      <c r="P55" s="11"/>
      <c r="Q55" s="25"/>
    </row>
    <row r="56" ht="22.5" customHeight="1">
      <c r="A56" s="19"/>
      <c r="B56" s="19"/>
      <c r="C56" s="12"/>
      <c r="D56" s="19"/>
      <c r="E56" s="26"/>
      <c r="F56" s="19"/>
      <c r="G56" s="26"/>
      <c r="H56" s="19"/>
      <c r="I56" s="19"/>
      <c r="J56" s="12" t="s">
        <v>112</v>
      </c>
      <c r="K56" s="14"/>
      <c r="L56" s="14"/>
      <c r="M56" s="14"/>
      <c r="N56" s="11"/>
      <c r="O56" s="11"/>
      <c r="P56" s="11"/>
      <c r="Q56" s="25"/>
    </row>
    <row r="57" ht="22.5" customHeight="1">
      <c r="A57" s="19"/>
      <c r="B57" s="19"/>
      <c r="C57" s="39" t="n">
        <v>11080098</v>
      </c>
      <c r="D57" s="12" t="s">
        <v>22</v>
      </c>
      <c r="E57" s="13" t="s">
        <v>24</v>
      </c>
      <c r="F57" s="12" t="s">
        <v>15</v>
      </c>
      <c r="G57" s="23" t="n">
        <v>0.6</v>
      </c>
      <c r="H57" s="12" t="n">
        <v>100</v>
      </c>
      <c r="I57" s="20" t="n">
        <f>G57*H57*7</f>
        <v>420</v>
      </c>
      <c r="J57" s="12" t="s">
        <v>110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19"/>
      <c r="B58" s="19"/>
      <c r="C58" s="12"/>
      <c r="D58" s="19"/>
      <c r="E58" s="26"/>
      <c r="F58" s="19"/>
      <c r="G58" s="26"/>
      <c r="H58" s="19"/>
      <c r="I58" s="19"/>
      <c r="J58" s="12" t="s">
        <v>111</v>
      </c>
      <c r="K58" s="14"/>
      <c r="L58" s="14"/>
      <c r="M58" s="14"/>
      <c r="N58" s="11"/>
      <c r="O58" s="11"/>
      <c r="P58" s="11"/>
      <c r="Q58" s="25"/>
    </row>
    <row r="59" ht="22.5" customHeight="1">
      <c r="A59" s="19"/>
      <c r="B59" s="19"/>
      <c r="C59" s="12"/>
      <c r="D59" s="19"/>
      <c r="E59" s="26"/>
      <c r="F59" s="19"/>
      <c r="G59" s="26"/>
      <c r="H59" s="19"/>
      <c r="I59" s="19"/>
      <c r="J59" s="12" t="s">
        <v>112</v>
      </c>
      <c r="K59" s="14"/>
      <c r="L59" s="14"/>
      <c r="M59" s="14"/>
      <c r="N59" s="11"/>
      <c r="O59" s="11"/>
      <c r="P59" s="11"/>
      <c r="Q59" s="25"/>
    </row>
    <row r="60" ht="22.5" customHeight="1">
      <c r="A60" s="19"/>
      <c r="B60" s="19"/>
      <c r="C60" s="39" t="n">
        <v>11715627</v>
      </c>
      <c r="D60" s="12" t="s">
        <v>28</v>
      </c>
      <c r="E60" s="13" t="s">
        <v>14</v>
      </c>
      <c r="F60" s="12" t="s">
        <v>15</v>
      </c>
      <c r="G60" s="23" t="n">
        <v>0.4</v>
      </c>
      <c r="H60" s="12" t="n">
        <v>100</v>
      </c>
      <c r="I60" s="20" t="n">
        <f>G60*H60*7</f>
        <v>280</v>
      </c>
      <c r="J60" s="12" t="s">
        <v>110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19"/>
      <c r="B61" s="19"/>
      <c r="C61" s="12"/>
      <c r="D61" s="19"/>
      <c r="E61" s="26"/>
      <c r="F61" s="19"/>
      <c r="G61" s="26"/>
      <c r="H61" s="19"/>
      <c r="I61" s="19"/>
      <c r="J61" s="12" t="s">
        <v>111</v>
      </c>
      <c r="K61" s="14"/>
      <c r="L61" s="14"/>
      <c r="M61" s="14"/>
      <c r="N61" s="11"/>
      <c r="O61" s="11"/>
      <c r="P61" s="11"/>
      <c r="Q61" s="25"/>
    </row>
    <row r="62" ht="22.5" customHeight="1">
      <c r="A62" s="19"/>
      <c r="B62" s="19"/>
      <c r="C62" s="12"/>
      <c r="D62" s="19"/>
      <c r="E62" s="26"/>
      <c r="F62" s="19"/>
      <c r="G62" s="26"/>
      <c r="H62" s="19"/>
      <c r="I62" s="19"/>
      <c r="J62" s="12" t="s">
        <v>112</v>
      </c>
      <c r="K62" s="14"/>
      <c r="L62" s="14"/>
      <c r="M62" s="14"/>
      <c r="N62" s="11"/>
      <c r="O62" s="11"/>
      <c r="P62" s="11"/>
      <c r="Q62" s="25"/>
    </row>
    <row r="63" ht="22.5" customHeight="1">
      <c r="A63" s="19"/>
      <c r="B63" s="19"/>
      <c r="C63" s="39" t="n">
        <v>11715655</v>
      </c>
      <c r="D63" s="12" t="s">
        <v>16</v>
      </c>
      <c r="E63" s="13" t="s">
        <v>11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110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19"/>
      <c r="B64" s="19"/>
      <c r="C64" s="12"/>
      <c r="D64" s="19"/>
      <c r="E64" s="26"/>
      <c r="F64" s="19"/>
      <c r="G64" s="26"/>
      <c r="H64" s="19"/>
      <c r="I64" s="19"/>
      <c r="J64" s="12" t="s">
        <v>111</v>
      </c>
      <c r="K64" s="14"/>
      <c r="L64" s="14"/>
      <c r="M64" s="14"/>
      <c r="N64" s="11"/>
      <c r="O64" s="11"/>
      <c r="P64" s="11"/>
      <c r="Q64" s="25"/>
    </row>
    <row r="65" ht="22.5" customHeight="1">
      <c r="A65" s="19"/>
      <c r="B65" s="19"/>
      <c r="C65" s="12"/>
      <c r="D65" s="19"/>
      <c r="E65" s="26"/>
      <c r="F65" s="19"/>
      <c r="G65" s="26"/>
      <c r="H65" s="19"/>
      <c r="I65" s="19"/>
      <c r="J65" s="12" t="s">
        <v>112</v>
      </c>
      <c r="K65" s="14"/>
      <c r="L65" s="14"/>
      <c r="M65" s="14"/>
      <c r="N65" s="11"/>
      <c r="O65" s="11"/>
      <c r="P65" s="11"/>
      <c r="Q65" s="25"/>
    </row>
    <row r="66" ht="22.5" customHeight="1">
      <c r="A66" s="19"/>
      <c r="B66" s="19"/>
      <c r="C66" s="39" t="n">
        <v>11715811</v>
      </c>
      <c r="D66" s="12" t="s">
        <v>16</v>
      </c>
      <c r="E66" s="13" t="s">
        <v>17</v>
      </c>
      <c r="F66" s="12" t="s">
        <v>15</v>
      </c>
      <c r="G66" s="23" t="n">
        <v>0.17</v>
      </c>
      <c r="H66" s="12" t="n">
        <v>100</v>
      </c>
      <c r="I66" s="20" t="n">
        <f>G66*H66*7</f>
        <v>119</v>
      </c>
      <c r="J66" s="12" t="s">
        <v>110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19"/>
      <c r="B67" s="19"/>
      <c r="C67" s="12"/>
      <c r="D67" s="19"/>
      <c r="E67" s="26"/>
      <c r="F67" s="19"/>
      <c r="G67" s="26"/>
      <c r="H67" s="19"/>
      <c r="I67" s="19"/>
      <c r="J67" s="12" t="s">
        <v>111</v>
      </c>
      <c r="K67" s="14"/>
      <c r="L67" s="14"/>
      <c r="M67" s="14"/>
      <c r="N67" s="11"/>
      <c r="O67" s="11"/>
      <c r="P67" s="11"/>
      <c r="Q67" s="25"/>
    </row>
    <row r="68" ht="22.5" customHeight="1">
      <c r="A68" s="19"/>
      <c r="B68" s="19"/>
      <c r="C68" s="12"/>
      <c r="D68" s="19"/>
      <c r="E68" s="26"/>
      <c r="F68" s="19"/>
      <c r="G68" s="26"/>
      <c r="H68" s="19"/>
      <c r="I68" s="19"/>
      <c r="J68" s="12" t="s">
        <v>112</v>
      </c>
      <c r="K68" s="14"/>
      <c r="L68" s="14"/>
      <c r="M68" s="14"/>
      <c r="N68" s="11"/>
      <c r="O68" s="11"/>
      <c r="P68" s="11"/>
      <c r="Q68" s="25"/>
    </row>
    <row r="69" ht="22.5" customHeight="1">
      <c r="A69" s="19"/>
      <c r="B69" s="19"/>
      <c r="C69" s="39" t="n">
        <v>11729927</v>
      </c>
      <c r="D69" s="12" t="s">
        <v>10</v>
      </c>
      <c r="E69" s="13" t="s">
        <v>20</v>
      </c>
      <c r="F69" s="12" t="s">
        <v>15</v>
      </c>
      <c r="G69" s="23" t="n">
        <v>0.25</v>
      </c>
      <c r="H69" s="12" t="n">
        <v>100</v>
      </c>
      <c r="I69" s="20" t="n">
        <f>G69*H69*7</f>
        <v>175</v>
      </c>
      <c r="J69" s="12" t="s">
        <v>110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19"/>
      <c r="B70" s="19"/>
      <c r="C70" s="12"/>
      <c r="D70" s="19"/>
      <c r="E70" s="26"/>
      <c r="F70" s="19"/>
      <c r="G70" s="26"/>
      <c r="H70" s="19"/>
      <c r="I70" s="19"/>
      <c r="J70" s="12" t="s">
        <v>111</v>
      </c>
      <c r="K70" s="14"/>
      <c r="L70" s="14"/>
      <c r="M70" s="14"/>
      <c r="N70" s="11"/>
      <c r="O70" s="11"/>
      <c r="P70" s="11"/>
      <c r="Q70" s="25"/>
    </row>
    <row r="71" ht="22.5" customHeight="1">
      <c r="A71" s="19"/>
      <c r="B71" s="19"/>
      <c r="C71" s="12"/>
      <c r="D71" s="19"/>
      <c r="E71" s="26"/>
      <c r="F71" s="19"/>
      <c r="G71" s="26"/>
      <c r="H71" s="19"/>
      <c r="I71" s="19"/>
      <c r="J71" s="12" t="s">
        <v>112</v>
      </c>
      <c r="K71" s="14"/>
      <c r="L71" s="14"/>
      <c r="M71" s="14"/>
      <c r="N71" s="11"/>
      <c r="O71" s="11"/>
      <c r="P71" s="11"/>
      <c r="Q71" s="25"/>
    </row>
    <row r="72" ht="22.5" customHeight="1">
      <c r="A72" s="19"/>
      <c r="B72" s="19"/>
      <c r="C72" s="39" t="n">
        <v>11729820</v>
      </c>
      <c r="D72" s="12" t="s">
        <v>10</v>
      </c>
      <c r="E72" s="13" t="s">
        <v>25</v>
      </c>
      <c r="F72" s="12" t="s">
        <v>15</v>
      </c>
      <c r="G72" s="23" t="n">
        <v>0.3</v>
      </c>
      <c r="H72" s="12" t="n">
        <v>100</v>
      </c>
      <c r="I72" s="20" t="n">
        <f>G72*H72*7</f>
        <v>210</v>
      </c>
      <c r="J72" s="12" t="s">
        <v>110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19"/>
      <c r="B73" s="19"/>
      <c r="C73" s="12"/>
      <c r="D73" s="19"/>
      <c r="E73" s="26"/>
      <c r="F73" s="19"/>
      <c r="G73" s="26"/>
      <c r="H73" s="19"/>
      <c r="I73" s="19"/>
      <c r="J73" s="12" t="s">
        <v>111</v>
      </c>
      <c r="K73" s="14"/>
      <c r="L73" s="14"/>
      <c r="M73" s="14"/>
      <c r="N73" s="11"/>
      <c r="O73" s="11"/>
      <c r="P73" s="11"/>
      <c r="Q73" s="25"/>
    </row>
    <row r="74" ht="22.5" customHeight="1">
      <c r="A74" s="19"/>
      <c r="B74" s="19"/>
      <c r="C74" s="12"/>
      <c r="D74" s="19"/>
      <c r="E74" s="26"/>
      <c r="F74" s="19"/>
      <c r="G74" s="26"/>
      <c r="H74" s="19"/>
      <c r="I74" s="19"/>
      <c r="J74" s="12" t="s">
        <v>112</v>
      </c>
      <c r="K74" s="14"/>
      <c r="L74" s="14"/>
      <c r="M74" s="14"/>
      <c r="N74" s="11"/>
      <c r="O74" s="11"/>
      <c r="P74" s="11"/>
      <c r="Q74" s="25"/>
    </row>
    <row r="75" ht="22.5" customHeight="1">
      <c r="A75" s="19"/>
      <c r="B75" s="19"/>
      <c r="C75" s="39" t="n">
        <v>11729830</v>
      </c>
      <c r="D75" s="12" t="s">
        <v>10</v>
      </c>
      <c r="E75" s="13" t="s">
        <v>11</v>
      </c>
      <c r="F75" s="12" t="s">
        <v>12</v>
      </c>
      <c r="G75" s="23" t="n">
        <v>0.17</v>
      </c>
      <c r="H75" s="12" t="n">
        <v>100</v>
      </c>
      <c r="I75" s="20" t="n">
        <f>G75*H75*7</f>
        <v>119</v>
      </c>
      <c r="J75" s="12" t="s">
        <v>110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19"/>
      <c r="B76" s="19"/>
      <c r="C76" s="12"/>
      <c r="D76" s="19"/>
      <c r="E76" s="26"/>
      <c r="F76" s="19"/>
      <c r="G76" s="26"/>
      <c r="H76" s="19"/>
      <c r="I76" s="19"/>
      <c r="J76" s="12" t="s">
        <v>111</v>
      </c>
      <c r="K76" s="14"/>
      <c r="L76" s="14"/>
      <c r="M76" s="14"/>
      <c r="N76" s="11"/>
      <c r="O76" s="11"/>
      <c r="P76" s="11"/>
      <c r="Q76" s="25"/>
    </row>
    <row r="77" ht="22.5" customHeight="1">
      <c r="A77" s="19"/>
      <c r="B77" s="19"/>
      <c r="C77" s="12"/>
      <c r="D77" s="19"/>
      <c r="E77" s="26"/>
      <c r="F77" s="19"/>
      <c r="G77" s="26"/>
      <c r="H77" s="19"/>
      <c r="I77" s="19"/>
      <c r="J77" s="12" t="s">
        <v>112</v>
      </c>
      <c r="K77" s="14"/>
      <c r="L77" s="14"/>
      <c r="M77" s="14"/>
      <c r="N77" s="11"/>
      <c r="O77" s="11"/>
      <c r="P77" s="11"/>
      <c r="Q77" s="25"/>
    </row>
    <row r="78" ht="22.5" customHeight="1">
      <c r="A78" s="19"/>
      <c r="B78" s="19"/>
      <c r="C78" s="39" t="n">
        <v>11892329</v>
      </c>
      <c r="D78" s="12" t="s">
        <v>10</v>
      </c>
      <c r="E78" s="13" t="s">
        <v>11</v>
      </c>
      <c r="F78" s="12" t="s">
        <v>15</v>
      </c>
      <c r="G78" s="23" t="n">
        <v>0.25</v>
      </c>
      <c r="H78" s="12" t="n">
        <v>1500</v>
      </c>
      <c r="I78" s="20" t="n">
        <f>G78*H78*7</f>
        <v>2625</v>
      </c>
      <c r="J78" s="12" t="s">
        <v>110</v>
      </c>
      <c r="K78" s="14" t="n">
        <v>240</v>
      </c>
      <c r="L78" s="14" t="n">
        <v>29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19"/>
      <c r="B79" s="19"/>
      <c r="C79" s="12"/>
      <c r="D79" s="19"/>
      <c r="E79" s="26"/>
      <c r="F79" s="19"/>
      <c r="G79" s="26"/>
      <c r="H79" s="19"/>
      <c r="I79" s="19"/>
      <c r="J79" s="12" t="s">
        <v>111</v>
      </c>
      <c r="K79" s="14"/>
      <c r="L79" s="14"/>
      <c r="M79" s="14"/>
      <c r="N79" s="11"/>
      <c r="O79" s="11"/>
      <c r="P79" s="11"/>
      <c r="Q79" s="25"/>
    </row>
    <row r="80" ht="22.5" customHeight="1">
      <c r="A80" s="19"/>
      <c r="B80" s="19"/>
      <c r="C80" s="12"/>
      <c r="D80" s="19"/>
      <c r="E80" s="26"/>
      <c r="F80" s="19"/>
      <c r="G80" s="26"/>
      <c r="H80" s="19"/>
      <c r="I80" s="19"/>
      <c r="J80" s="12" t="s">
        <v>112</v>
      </c>
      <c r="K80" s="14"/>
      <c r="L80" s="14"/>
      <c r="M80" s="14"/>
      <c r="N80" s="11"/>
      <c r="O80" s="11"/>
      <c r="P80" s="11"/>
      <c r="Q80" s="25"/>
    </row>
    <row r="81" ht="22.5" customHeight="1">
      <c r="A81" s="19"/>
      <c r="B81" s="19"/>
      <c r="C81" s="39" t="n">
        <v>91560708</v>
      </c>
      <c r="D81" s="12" t="s">
        <v>30</v>
      </c>
      <c r="E81" s="13" t="s">
        <v>31</v>
      </c>
      <c r="F81" s="12" t="s">
        <v>15</v>
      </c>
      <c r="G81" s="23" t="n">
        <v>0.09</v>
      </c>
      <c r="H81" s="12" t="n">
        <v>800</v>
      </c>
      <c r="I81" s="20" t="n">
        <f>G81*H81*7</f>
        <v>504</v>
      </c>
      <c r="J81" s="12" t="s">
        <v>110</v>
      </c>
      <c r="K81" s="14" t="n">
        <v>32</v>
      </c>
      <c r="L81" s="14" t="n">
        <v>2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19"/>
      <c r="B82" s="19"/>
      <c r="C82" s="12"/>
      <c r="D82" s="19"/>
      <c r="E82" s="26"/>
      <c r="F82" s="19"/>
      <c r="G82" s="26"/>
      <c r="H82" s="19"/>
      <c r="I82" s="19"/>
      <c r="J82" s="12" t="s">
        <v>111</v>
      </c>
      <c r="K82" s="14"/>
      <c r="L82" s="14"/>
      <c r="M82" s="14"/>
      <c r="N82" s="11"/>
      <c r="O82" s="11"/>
      <c r="P82" s="11"/>
      <c r="Q82" s="25"/>
    </row>
    <row r="83" ht="22.5" customHeight="1">
      <c r="A83" s="19"/>
      <c r="B83" s="19"/>
      <c r="C83" s="12"/>
      <c r="D83" s="19"/>
      <c r="E83" s="26"/>
      <c r="F83" s="19"/>
      <c r="G83" s="26"/>
      <c r="H83" s="19"/>
      <c r="I83" s="19"/>
      <c r="J83" s="12" t="s">
        <v>112</v>
      </c>
      <c r="K83" s="14"/>
      <c r="L83" s="14"/>
      <c r="M83" s="14"/>
      <c r="N83" s="11"/>
      <c r="O83" s="11"/>
      <c r="P83" s="11"/>
      <c r="Q83" s="25"/>
    </row>
    <row r="84" ht="22.5" customHeight="1">
      <c r="A84" s="19"/>
      <c r="B84" s="19"/>
      <c r="C84" s="39" t="n">
        <v>91560709</v>
      </c>
      <c r="D84" s="12" t="s">
        <v>30</v>
      </c>
      <c r="E84" s="13" t="s">
        <v>32</v>
      </c>
      <c r="F84" s="12" t="s">
        <v>15</v>
      </c>
      <c r="G84" s="23" t="n">
        <v>0.06</v>
      </c>
      <c r="H84" s="12" t="n">
        <v>1000</v>
      </c>
      <c r="I84" s="20" t="n">
        <f>G84*H84*7</f>
        <v>420</v>
      </c>
      <c r="J84" s="12" t="s">
        <v>110</v>
      </c>
      <c r="K84" s="14" t="n">
        <v>1769</v>
      </c>
      <c r="L84" s="14" t="n">
        <v>1083</v>
      </c>
      <c r="M84" s="14" t="n">
        <v>24</v>
      </c>
      <c r="N84" s="11" t="n">
        <v>0.001</v>
      </c>
      <c r="O84" s="11" t="n">
        <v>0.06</v>
      </c>
      <c r="P84" s="11" t="n">
        <v>1.44</v>
      </c>
      <c r="Q84" s="22" t="n">
        <f>M86/H84</f>
        <v>0</v>
      </c>
    </row>
    <row r="85" ht="22.5" customHeight="1">
      <c r="A85" s="19"/>
      <c r="B85" s="19"/>
      <c r="C85" s="12"/>
      <c r="D85" s="19"/>
      <c r="E85" s="26"/>
      <c r="F85" s="19"/>
      <c r="G85" s="26"/>
      <c r="H85" s="19"/>
      <c r="I85" s="19"/>
      <c r="J85" s="12" t="s">
        <v>111</v>
      </c>
      <c r="K85" s="14"/>
      <c r="L85" s="14"/>
      <c r="M85" s="14"/>
      <c r="N85" s="11"/>
      <c r="O85" s="11"/>
      <c r="P85" s="11"/>
      <c r="Q85" s="25"/>
    </row>
    <row r="86" ht="22.5" customHeight="1">
      <c r="A86" s="19"/>
      <c r="B86" s="19"/>
      <c r="C86" s="12"/>
      <c r="D86" s="19"/>
      <c r="E86" s="26"/>
      <c r="F86" s="19"/>
      <c r="G86" s="26"/>
      <c r="H86" s="19"/>
      <c r="I86" s="19"/>
      <c r="J86" s="12" t="s">
        <v>112</v>
      </c>
      <c r="K86" s="14"/>
      <c r="L86" s="14"/>
      <c r="M86" s="14"/>
      <c r="N86" s="11"/>
      <c r="O86" s="11"/>
      <c r="P86" s="11"/>
      <c r="Q86" s="25"/>
    </row>
    <row r="87" ht="22.5" customHeight="1">
      <c r="A87" s="19"/>
      <c r="B87" s="19"/>
      <c r="C87" s="39" t="n">
        <v>12064281</v>
      </c>
      <c r="D87" s="12" t="s">
        <v>16</v>
      </c>
      <c r="E87" s="13" t="s">
        <v>18</v>
      </c>
      <c r="F87" s="12" t="s">
        <v>15</v>
      </c>
      <c r="G87" s="23" t="n">
        <v>0.7</v>
      </c>
      <c r="H87" s="12" t="n">
        <v>100</v>
      </c>
      <c r="I87" s="20" t="n">
        <f>G87*H87*7</f>
        <v>490</v>
      </c>
      <c r="J87" s="12" t="s">
        <v>110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19"/>
      <c r="B88" s="19"/>
      <c r="C88" s="12"/>
      <c r="D88" s="19"/>
      <c r="E88" s="26"/>
      <c r="F88" s="19"/>
      <c r="G88" s="26"/>
      <c r="H88" s="19"/>
      <c r="I88" s="19"/>
      <c r="J88" s="12" t="s">
        <v>111</v>
      </c>
      <c r="K88" s="14"/>
      <c r="L88" s="14"/>
      <c r="M88" s="14"/>
      <c r="N88" s="11"/>
      <c r="O88" s="11"/>
      <c r="P88" s="11"/>
      <c r="Q88" s="25"/>
    </row>
    <row r="89" ht="22.5" customHeight="1">
      <c r="A89" s="19"/>
      <c r="B89" s="19"/>
      <c r="C89" s="12"/>
      <c r="D89" s="19"/>
      <c r="E89" s="26"/>
      <c r="F89" s="19"/>
      <c r="G89" s="26"/>
      <c r="H89" s="19"/>
      <c r="I89" s="19"/>
      <c r="J89" s="12" t="s">
        <v>112</v>
      </c>
      <c r="K89" s="14"/>
      <c r="L89" s="14"/>
      <c r="M89" s="14"/>
      <c r="N89" s="11"/>
      <c r="O89" s="11"/>
      <c r="P89" s="11"/>
      <c r="Q89" s="25"/>
    </row>
    <row r="90" ht="22.5" customHeight="1">
      <c r="A90" s="19"/>
      <c r="B90" s="19"/>
      <c r="C90" s="39" t="n">
        <v>11987622</v>
      </c>
      <c r="D90" s="12" t="s">
        <v>10</v>
      </c>
      <c r="E90" s="13" t="s">
        <v>11</v>
      </c>
      <c r="F90" s="12" t="s">
        <v>29</v>
      </c>
      <c r="G90" s="23" t="n">
        <v>0.23</v>
      </c>
      <c r="H90" s="12" t="n">
        <v>200</v>
      </c>
      <c r="I90" s="20" t="n">
        <f>G90*H90*7</f>
        <v>322</v>
      </c>
      <c r="J90" s="12" t="s">
        <v>110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19"/>
      <c r="B91" s="19"/>
      <c r="C91" s="12"/>
      <c r="D91" s="19"/>
      <c r="E91" s="26"/>
      <c r="F91" s="19"/>
      <c r="G91" s="26"/>
      <c r="H91" s="19"/>
      <c r="I91" s="19"/>
      <c r="J91" s="12" t="s">
        <v>111</v>
      </c>
      <c r="K91" s="14"/>
      <c r="L91" s="14"/>
      <c r="M91" s="14"/>
      <c r="N91" s="11"/>
      <c r="O91" s="11"/>
      <c r="P91" s="11"/>
      <c r="Q91" s="25"/>
    </row>
    <row r="92" ht="22.5" customHeight="1">
      <c r="A92" s="19"/>
      <c r="B92" s="19"/>
      <c r="C92" s="12"/>
      <c r="D92" s="19"/>
      <c r="E92" s="26"/>
      <c r="F92" s="19"/>
      <c r="G92" s="26"/>
      <c r="H92" s="19"/>
      <c r="I92" s="19"/>
      <c r="J92" s="12" t="s">
        <v>112</v>
      </c>
      <c r="K92" s="14"/>
      <c r="L92" s="14"/>
      <c r="M92" s="14"/>
      <c r="N92" s="11"/>
      <c r="O92" s="11"/>
      <c r="P92" s="11"/>
      <c r="Q92" s="25"/>
    </row>
    <row r="93" ht="22.5" customHeight="1">
      <c r="A93" s="19"/>
      <c r="B93" s="19"/>
      <c r="C93" s="39" t="n">
        <v>91567811</v>
      </c>
      <c r="D93" s="12" t="s">
        <v>33</v>
      </c>
      <c r="E93" s="13" t="s">
        <v>14</v>
      </c>
      <c r="F93" s="12" t="s">
        <v>15</v>
      </c>
      <c r="G93" s="20" t="n">
        <v>1</v>
      </c>
      <c r="H93" s="12" t="n">
        <v>200</v>
      </c>
      <c r="I93" s="20" t="n">
        <f>G93*H93*7</f>
        <v>1400</v>
      </c>
      <c r="J93" s="12" t="s">
        <v>110</v>
      </c>
      <c r="K93" s="14" t="n">
        <v>58</v>
      </c>
      <c r="L93" s="14" t="n">
        <v>5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19"/>
      <c r="B94" s="19"/>
      <c r="C94" s="12"/>
      <c r="D94" s="19"/>
      <c r="E94" s="26"/>
      <c r="F94" s="19"/>
      <c r="G94" s="19"/>
      <c r="H94" s="19"/>
      <c r="I94" s="19"/>
      <c r="J94" s="12" t="s">
        <v>111</v>
      </c>
      <c r="K94" s="14"/>
      <c r="L94" s="14"/>
      <c r="M94" s="14"/>
      <c r="N94" s="11"/>
      <c r="O94" s="11"/>
      <c r="P94" s="11"/>
      <c r="Q94" s="25"/>
    </row>
    <row r="95" ht="22.5" customHeight="1">
      <c r="A95" s="19"/>
      <c r="B95" s="19"/>
      <c r="C95" s="12"/>
      <c r="D95" s="19"/>
      <c r="E95" s="26"/>
      <c r="F95" s="19"/>
      <c r="G95" s="19"/>
      <c r="H95" s="19"/>
      <c r="I95" s="19"/>
      <c r="J95" s="12" t="s">
        <v>112</v>
      </c>
      <c r="K95" s="14"/>
      <c r="L95" s="14"/>
      <c r="M95" s="14"/>
      <c r="N95" s="11"/>
      <c r="O95" s="11"/>
      <c r="P95" s="11"/>
      <c r="Q95" s="25"/>
    </row>
    <row r="96" ht="22.5" customHeight="1">
      <c r="A96" s="19"/>
      <c r="B96" s="19"/>
      <c r="C96" s="39" t="n">
        <v>91548044</v>
      </c>
      <c r="D96" s="12" t="s">
        <v>33</v>
      </c>
      <c r="E96" s="13" t="s">
        <v>14</v>
      </c>
      <c r="F96" s="12" t="s">
        <v>12</v>
      </c>
      <c r="G96" s="20" t="n">
        <v>1</v>
      </c>
      <c r="H96" s="12" t="n">
        <v>50</v>
      </c>
      <c r="I96" s="20" t="n">
        <f>G96*H96*7</f>
        <v>350</v>
      </c>
      <c r="J96" s="12" t="s">
        <v>110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19"/>
      <c r="B97" s="19"/>
      <c r="C97" s="12"/>
      <c r="D97" s="19"/>
      <c r="E97" s="26"/>
      <c r="F97" s="19"/>
      <c r="G97" s="19"/>
      <c r="H97" s="19"/>
      <c r="I97" s="19"/>
      <c r="J97" s="12" t="s">
        <v>111</v>
      </c>
      <c r="K97" s="14"/>
      <c r="L97" s="14"/>
      <c r="M97" s="14"/>
      <c r="N97" s="11"/>
      <c r="O97" s="11"/>
      <c r="P97" s="11"/>
      <c r="Q97" s="25"/>
    </row>
    <row r="98" ht="22.5" customHeight="1">
      <c r="A98" s="19"/>
      <c r="B98" s="19"/>
      <c r="C98" s="12"/>
      <c r="D98" s="19"/>
      <c r="E98" s="26"/>
      <c r="F98" s="19"/>
      <c r="G98" s="19"/>
      <c r="H98" s="19"/>
      <c r="I98" s="19"/>
      <c r="J98" s="12" t="s">
        <v>112</v>
      </c>
      <c r="K98" s="14"/>
      <c r="L98" s="14"/>
      <c r="M98" s="14"/>
      <c r="N98" s="11"/>
      <c r="O98" s="11"/>
      <c r="P98" s="11"/>
      <c r="Q98" s="25"/>
    </row>
    <row r="99" ht="22.5" customHeight="1">
      <c r="A99" s="19"/>
      <c r="B99" s="19"/>
      <c r="C99" s="39" t="n">
        <v>12801942</v>
      </c>
      <c r="D99" s="12" t="s">
        <v>10</v>
      </c>
      <c r="E99" s="13" t="s">
        <v>11</v>
      </c>
      <c r="F99" s="12" t="s">
        <v>34</v>
      </c>
      <c r="G99" s="20" t="n">
        <v>0.23</v>
      </c>
      <c r="H99" s="12" t="n">
        <v>300</v>
      </c>
      <c r="I99" s="20" t="n">
        <f>G99*H99*7</f>
        <v>483</v>
      </c>
      <c r="J99" s="12" t="s">
        <v>110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19"/>
      <c r="B100" s="19"/>
      <c r="C100" s="12"/>
      <c r="D100" s="19"/>
      <c r="E100" s="26"/>
      <c r="F100" s="19"/>
      <c r="G100" s="19"/>
      <c r="H100" s="19"/>
      <c r="I100" s="19"/>
      <c r="J100" s="12" t="s">
        <v>111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19"/>
      <c r="B101" s="19"/>
      <c r="C101" s="12"/>
      <c r="D101" s="19"/>
      <c r="E101" s="26"/>
      <c r="F101" s="19"/>
      <c r="G101" s="19"/>
      <c r="H101" s="19"/>
      <c r="I101" s="19"/>
      <c r="J101" s="12" t="s">
        <v>112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19"/>
      <c r="B102" s="19"/>
      <c r="C102" s="39" t="n">
        <v>13084710</v>
      </c>
      <c r="D102" s="12" t="s">
        <v>10</v>
      </c>
      <c r="E102" s="13" t="s">
        <v>11</v>
      </c>
      <c r="F102" s="12" t="s">
        <v>15</v>
      </c>
      <c r="G102" s="20" t="n">
        <v>0.23</v>
      </c>
      <c r="H102" s="12" t="n">
        <v>200</v>
      </c>
      <c r="I102" s="20" t="n">
        <f>G102*H102*7</f>
        <v>322</v>
      </c>
      <c r="J102" s="12" t="s">
        <v>110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19"/>
      <c r="B103" s="19"/>
      <c r="C103" s="12"/>
      <c r="D103" s="19"/>
      <c r="E103" s="26"/>
      <c r="F103" s="19"/>
      <c r="G103" s="19"/>
      <c r="H103" s="19"/>
      <c r="I103" s="19"/>
      <c r="J103" s="12" t="s">
        <v>111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19"/>
      <c r="B104" s="19"/>
      <c r="C104" s="12"/>
      <c r="D104" s="19"/>
      <c r="E104" s="26"/>
      <c r="F104" s="19"/>
      <c r="G104" s="19"/>
      <c r="H104" s="19"/>
      <c r="I104" s="19"/>
      <c r="J104" s="12" t="s">
        <v>112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19"/>
      <c r="B105" s="19"/>
      <c r="C105" s="39" t="n">
        <v>13226265</v>
      </c>
      <c r="D105" s="12" t="s">
        <v>10</v>
      </c>
      <c r="E105" s="13" t="s">
        <v>35</v>
      </c>
      <c r="F105" s="12" t="s">
        <v>34</v>
      </c>
      <c r="G105" s="20" t="n">
        <v>0.3</v>
      </c>
      <c r="H105" s="12" t="n">
        <v>100</v>
      </c>
      <c r="I105" s="20" t="n">
        <f>G105*H105*7</f>
        <v>210</v>
      </c>
      <c r="J105" s="12" t="s">
        <v>110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19"/>
      <c r="B106" s="19"/>
      <c r="C106" s="12"/>
      <c r="D106" s="19"/>
      <c r="E106" s="26"/>
      <c r="F106" s="19"/>
      <c r="G106" s="19"/>
      <c r="H106" s="19"/>
      <c r="I106" s="19"/>
      <c r="J106" s="12" t="s">
        <v>111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19"/>
      <c r="B107" s="19"/>
      <c r="C107" s="12"/>
      <c r="D107" s="19"/>
      <c r="E107" s="26"/>
      <c r="F107" s="19"/>
      <c r="G107" s="19"/>
      <c r="H107" s="19"/>
      <c r="I107" s="19"/>
      <c r="J107" s="12" t="s">
        <v>112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19"/>
      <c r="B108" s="19"/>
      <c r="C108" s="39" t="n">
        <v>12814874</v>
      </c>
      <c r="D108" s="12" t="s">
        <v>10</v>
      </c>
      <c r="E108" s="13" t="s">
        <v>20</v>
      </c>
      <c r="F108" s="12" t="s">
        <v>34</v>
      </c>
      <c r="G108" s="20" t="n">
        <v>0.25</v>
      </c>
      <c r="H108" s="12" t="n">
        <v>200</v>
      </c>
      <c r="I108" s="20" t="n">
        <f>G108*H108*7</f>
        <v>350</v>
      </c>
      <c r="J108" s="12" t="s">
        <v>110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19"/>
      <c r="B109" s="19"/>
      <c r="C109" s="12"/>
      <c r="D109" s="19"/>
      <c r="E109" s="26"/>
      <c r="F109" s="19"/>
      <c r="G109" s="19"/>
      <c r="H109" s="19"/>
      <c r="I109" s="19"/>
      <c r="J109" s="12" t="s">
        <v>111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19"/>
      <c r="B110" s="19"/>
      <c r="C110" s="12"/>
      <c r="D110" s="19"/>
      <c r="E110" s="26"/>
      <c r="F110" s="19"/>
      <c r="G110" s="19"/>
      <c r="H110" s="19"/>
      <c r="I110" s="19"/>
      <c r="J110" s="12" t="s">
        <v>112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19"/>
      <c r="B111" s="19"/>
      <c r="C111" s="39" t="n">
        <v>12814889</v>
      </c>
      <c r="D111" s="12" t="s">
        <v>10</v>
      </c>
      <c r="E111" s="13" t="s">
        <v>25</v>
      </c>
      <c r="F111" s="12" t="s">
        <v>34</v>
      </c>
      <c r="G111" s="20" t="n">
        <v>0.3</v>
      </c>
      <c r="H111" s="12" t="n">
        <v>400</v>
      </c>
      <c r="I111" s="20" t="n">
        <f>G111*H111*7</f>
        <v>840</v>
      </c>
      <c r="J111" s="12" t="s">
        <v>110</v>
      </c>
      <c r="K111" s="14" t="n">
        <v>0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19"/>
      <c r="B112" s="19"/>
      <c r="C112" s="12"/>
      <c r="D112" s="19"/>
      <c r="E112" s="26"/>
      <c r="F112" s="19"/>
      <c r="G112" s="19"/>
      <c r="H112" s="19"/>
      <c r="I112" s="19"/>
      <c r="J112" s="12" t="s">
        <v>111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19"/>
      <c r="B113" s="19"/>
      <c r="C113" s="12"/>
      <c r="D113" s="19"/>
      <c r="E113" s="26"/>
      <c r="F113" s="19"/>
      <c r="G113" s="19"/>
      <c r="H113" s="19"/>
      <c r="I113" s="19"/>
      <c r="J113" s="12" t="s">
        <v>112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19"/>
      <c r="B114" s="19"/>
      <c r="C114" s="39" t="n">
        <v>12814931</v>
      </c>
      <c r="D114" s="12" t="s">
        <v>10</v>
      </c>
      <c r="E114" s="13" t="s">
        <v>19</v>
      </c>
      <c r="F114" s="12" t="s">
        <v>34</v>
      </c>
      <c r="G114" s="20" t="n">
        <v>0.25</v>
      </c>
      <c r="H114" s="12" t="n">
        <v>200</v>
      </c>
      <c r="I114" s="20" t="n">
        <f>G114*H114*7</f>
        <v>350</v>
      </c>
      <c r="J114" s="12" t="s">
        <v>110</v>
      </c>
      <c r="K114" s="14" t="n">
        <v>0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19"/>
      <c r="B115" s="19"/>
      <c r="C115" s="12"/>
      <c r="D115" s="19"/>
      <c r="E115" s="26"/>
      <c r="F115" s="19"/>
      <c r="G115" s="19"/>
      <c r="H115" s="19"/>
      <c r="I115" s="19"/>
      <c r="J115" s="12" t="s">
        <v>111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19"/>
      <c r="B116" s="19"/>
      <c r="C116" s="12"/>
      <c r="D116" s="19"/>
      <c r="E116" s="26"/>
      <c r="F116" s="19"/>
      <c r="G116" s="19"/>
      <c r="H116" s="19"/>
      <c r="I116" s="19"/>
      <c r="J116" s="12" t="s">
        <v>112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19"/>
      <c r="B117" s="19"/>
      <c r="C117" s="39" t="n">
        <v>12809771</v>
      </c>
      <c r="D117" s="12" t="s">
        <v>27</v>
      </c>
      <c r="E117" s="13" t="s">
        <v>14</v>
      </c>
      <c r="F117" s="12" t="s">
        <v>34</v>
      </c>
      <c r="G117" s="20" t="n">
        <v>0.4</v>
      </c>
      <c r="H117" s="12" t="n">
        <v>100</v>
      </c>
      <c r="I117" s="20" t="n">
        <f>G117*H117*7</f>
        <v>280</v>
      </c>
      <c r="J117" s="12" t="s">
        <v>110</v>
      </c>
      <c r="K117" s="14" t="n">
        <v>0</v>
      </c>
      <c r="L117" s="14" t="n">
        <v>0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19"/>
      <c r="B118" s="19"/>
      <c r="C118" s="12"/>
      <c r="D118" s="19"/>
      <c r="E118" s="26"/>
      <c r="F118" s="19"/>
      <c r="G118" s="19"/>
      <c r="H118" s="19"/>
      <c r="I118" s="19"/>
      <c r="J118" s="12" t="s">
        <v>111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19"/>
      <c r="B119" s="19"/>
      <c r="C119" s="12"/>
      <c r="D119" s="19"/>
      <c r="E119" s="26"/>
      <c r="F119" s="19"/>
      <c r="G119" s="19"/>
      <c r="H119" s="19"/>
      <c r="I119" s="19"/>
      <c r="J119" s="12" t="s">
        <v>112</v>
      </c>
      <c r="K119" s="14"/>
      <c r="L119" s="14"/>
      <c r="M119" s="14"/>
      <c r="N119" s="11"/>
      <c r="O119" s="11"/>
      <c r="P119" s="11"/>
      <c r="Q119" s="25"/>
    </row>
    <row r="120" ht="22.5" customHeight="1">
      <c r="A120" s="19"/>
      <c r="B120" s="19"/>
      <c r="C120" s="39" t="n">
        <v>12810152</v>
      </c>
      <c r="D120" s="12" t="s">
        <v>22</v>
      </c>
      <c r="E120" s="13" t="s">
        <v>24</v>
      </c>
      <c r="F120" s="12" t="s">
        <v>34</v>
      </c>
      <c r="G120" s="20" t="n">
        <v>0.35</v>
      </c>
      <c r="H120" s="12" t="n">
        <v>100</v>
      </c>
      <c r="I120" s="20" t="n">
        <f>G120*H120*7</f>
        <v>245</v>
      </c>
      <c r="J120" s="12" t="s">
        <v>110</v>
      </c>
      <c r="K120" s="14" t="n">
        <v>0</v>
      </c>
      <c r="L120" s="14" t="n">
        <v>0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19"/>
      <c r="B121" s="19"/>
      <c r="C121" s="12"/>
      <c r="D121" s="19"/>
      <c r="E121" s="26"/>
      <c r="F121" s="19"/>
      <c r="G121" s="19"/>
      <c r="H121" s="19"/>
      <c r="I121" s="19"/>
      <c r="J121" s="12" t="s">
        <v>111</v>
      </c>
      <c r="K121" s="14"/>
      <c r="L121" s="14"/>
      <c r="M121" s="14"/>
      <c r="N121" s="11"/>
      <c r="O121" s="11"/>
      <c r="P121" s="11"/>
      <c r="Q121" s="25"/>
    </row>
    <row r="122" ht="22.5" customHeight="1">
      <c r="A122" s="19"/>
      <c r="B122" s="19"/>
      <c r="C122" s="12"/>
      <c r="D122" s="19"/>
      <c r="E122" s="26"/>
      <c r="F122" s="19"/>
      <c r="G122" s="19"/>
      <c r="H122" s="19"/>
      <c r="I122" s="19"/>
      <c r="J122" s="12" t="s">
        <v>112</v>
      </c>
      <c r="K122" s="14"/>
      <c r="L122" s="14"/>
      <c r="M122" s="14"/>
      <c r="N122" s="11"/>
      <c r="O122" s="11"/>
      <c r="P122" s="11"/>
      <c r="Q122" s="25"/>
    </row>
    <row r="123" ht="22.5" customHeight="1">
      <c r="A123" s="19"/>
      <c r="B123" s="37" t="s">
        <v>113</v>
      </c>
      <c r="C123" s="12" t="n">
        <v>6061077</v>
      </c>
      <c r="D123" s="12" t="s">
        <v>36</v>
      </c>
      <c r="E123" s="13" t="s">
        <v>14</v>
      </c>
      <c r="F123" s="12" t="s">
        <v>15</v>
      </c>
      <c r="G123" s="23" t="n">
        <v>2</v>
      </c>
      <c r="H123" s="12" t="n">
        <v>20</v>
      </c>
      <c r="I123" s="20" t="n">
        <f>G123*H123*7</f>
        <v>280</v>
      </c>
      <c r="J123" s="12" t="s">
        <v>110</v>
      </c>
      <c r="K123" s="16" t="n">
        <v>2497</v>
      </c>
      <c r="L123" s="14" t="n">
        <v>9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19"/>
      <c r="B124" s="19"/>
      <c r="C124" s="12"/>
      <c r="D124" s="19"/>
      <c r="E124" s="26"/>
      <c r="F124" s="19"/>
      <c r="G124" s="26"/>
      <c r="H124" s="19"/>
      <c r="I124" s="19"/>
      <c r="J124" s="12" t="s">
        <v>111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19"/>
      <c r="B125" s="19"/>
      <c r="C125" s="12"/>
      <c r="D125" s="19"/>
      <c r="E125" s="26"/>
      <c r="F125" s="19"/>
      <c r="G125" s="26"/>
      <c r="H125" s="19"/>
      <c r="I125" s="19"/>
      <c r="J125" s="12" t="s">
        <v>112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19"/>
      <c r="B126" s="19"/>
      <c r="C126" s="12" t="n">
        <v>6607117</v>
      </c>
      <c r="D126" s="12" t="s">
        <v>36</v>
      </c>
      <c r="E126" s="13" t="s">
        <v>14</v>
      </c>
      <c r="F126" s="12" t="s">
        <v>15</v>
      </c>
      <c r="G126" s="23" t="n">
        <v>2</v>
      </c>
      <c r="H126" s="12" t="n">
        <v>300</v>
      </c>
      <c r="I126" s="20" t="n">
        <f>G126*H126*7</f>
        <v>4200</v>
      </c>
      <c r="J126" s="12" t="s">
        <v>110</v>
      </c>
      <c r="K126" s="16" t="n">
        <v>3524</v>
      </c>
      <c r="L126" s="14" t="n">
        <v>51</v>
      </c>
      <c r="M126" s="14" t="n">
        <v>6</v>
      </c>
      <c r="N126" s="11" t="n">
        <v>0.049</v>
      </c>
      <c r="O126" s="11" t="n">
        <v>0.415</v>
      </c>
      <c r="P126" s="11" t="n">
        <v>2.488</v>
      </c>
      <c r="Q126" s="22" t="n">
        <f>M128/H126</f>
        <v>0</v>
      </c>
    </row>
    <row r="127" ht="22.5" customHeight="1">
      <c r="A127" s="19"/>
      <c r="B127" s="19"/>
      <c r="C127" s="12"/>
      <c r="D127" s="19"/>
      <c r="E127" s="26"/>
      <c r="F127" s="19"/>
      <c r="G127" s="26"/>
      <c r="H127" s="19"/>
      <c r="I127" s="19"/>
      <c r="J127" s="12" t="s">
        <v>111</v>
      </c>
      <c r="K127" s="14"/>
      <c r="L127" s="14"/>
      <c r="M127" s="14"/>
      <c r="N127" s="11"/>
      <c r="O127" s="11"/>
      <c r="P127" s="11"/>
      <c r="Q127" s="25"/>
    </row>
    <row r="128" ht="22.5" customHeight="1">
      <c r="A128" s="19"/>
      <c r="B128" s="19"/>
      <c r="C128" s="12"/>
      <c r="D128" s="19"/>
      <c r="E128" s="26"/>
      <c r="F128" s="19"/>
      <c r="G128" s="26"/>
      <c r="H128" s="19"/>
      <c r="I128" s="19"/>
      <c r="J128" s="12" t="s">
        <v>112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19"/>
      <c r="B129" s="19"/>
      <c r="C129" s="12" t="n">
        <v>5497580</v>
      </c>
      <c r="D129" s="12" t="s">
        <v>30</v>
      </c>
      <c r="E129" s="13" t="s">
        <v>17</v>
      </c>
      <c r="F129" s="12" t="s">
        <v>15</v>
      </c>
      <c r="G129" s="23" t="n">
        <v>0.28</v>
      </c>
      <c r="H129" s="12" t="n">
        <v>1700</v>
      </c>
      <c r="I129" s="20" t="n">
        <f>G129*H129*7</f>
        <v>3332</v>
      </c>
      <c r="J129" s="12" t="s">
        <v>110</v>
      </c>
      <c r="K129" s="16" t="n">
        <v>12597</v>
      </c>
      <c r="L129" s="14" t="n">
        <v>4629</v>
      </c>
      <c r="M129" s="14" t="n">
        <v>100</v>
      </c>
      <c r="N129" s="11" t="n">
        <v>0.006</v>
      </c>
      <c r="O129" s="11" t="n">
        <v>0.256</v>
      </c>
      <c r="P129" s="11" t="n">
        <v>25.633</v>
      </c>
      <c r="Q129" s="22" t="n">
        <f>M131/H129</f>
        <v>0</v>
      </c>
    </row>
    <row r="130" ht="22.5" customHeight="1">
      <c r="A130" s="19"/>
      <c r="B130" s="19"/>
      <c r="C130" s="12"/>
      <c r="D130" s="19"/>
      <c r="E130" s="26"/>
      <c r="F130" s="19"/>
      <c r="G130" s="26"/>
      <c r="H130" s="19"/>
      <c r="I130" s="19"/>
      <c r="J130" s="12" t="s">
        <v>111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19"/>
      <c r="B131" s="19"/>
      <c r="C131" s="12"/>
      <c r="D131" s="19"/>
      <c r="E131" s="26"/>
      <c r="F131" s="19"/>
      <c r="G131" s="26"/>
      <c r="H131" s="19"/>
      <c r="I131" s="19"/>
      <c r="J131" s="12" t="s">
        <v>112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19"/>
      <c r="B132" s="19"/>
      <c r="C132" s="12" t="n">
        <v>91407542</v>
      </c>
      <c r="D132" s="12" t="s">
        <v>30</v>
      </c>
      <c r="E132" s="13" t="s">
        <v>37</v>
      </c>
      <c r="F132" s="12" t="s">
        <v>15</v>
      </c>
      <c r="G132" s="23" t="n">
        <v>0.02</v>
      </c>
      <c r="H132" s="12" t="n">
        <v>300</v>
      </c>
      <c r="I132" s="20" t="n">
        <f>G132*H132*7</f>
        <v>42</v>
      </c>
      <c r="J132" s="12" t="s">
        <v>110</v>
      </c>
      <c r="K132" s="16" t="n">
        <v>1421</v>
      </c>
      <c r="L132" s="14" t="n">
        <v>226</v>
      </c>
      <c r="M132" s="14" t="n">
        <v>1</v>
      </c>
      <c r="N132" s="11" t="n">
        <v>0</v>
      </c>
      <c r="O132" s="11" t="n">
        <v>0.02</v>
      </c>
      <c r="P132" s="11" t="n">
        <v>0.02</v>
      </c>
      <c r="Q132" s="22" t="n">
        <f>M134/H132</f>
        <v>0</v>
      </c>
    </row>
    <row r="133" ht="22.5" customHeight="1">
      <c r="A133" s="19"/>
      <c r="B133" s="19"/>
      <c r="C133" s="12"/>
      <c r="D133" s="19"/>
      <c r="E133" s="26"/>
      <c r="F133" s="19"/>
      <c r="G133" s="26"/>
      <c r="H133" s="19"/>
      <c r="I133" s="19"/>
      <c r="J133" s="12" t="s">
        <v>111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19"/>
      <c r="B134" s="19"/>
      <c r="C134" s="12"/>
      <c r="D134" s="19"/>
      <c r="E134" s="26"/>
      <c r="F134" s="19"/>
      <c r="G134" s="26"/>
      <c r="H134" s="19"/>
      <c r="I134" s="19"/>
      <c r="J134" s="12" t="s">
        <v>112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19"/>
      <c r="B135" s="19"/>
      <c r="C135" s="12" t="n">
        <v>8998645</v>
      </c>
      <c r="D135" s="12" t="s">
        <v>30</v>
      </c>
      <c r="E135" s="13" t="s">
        <v>17</v>
      </c>
      <c r="F135" s="12" t="s">
        <v>15</v>
      </c>
      <c r="G135" s="23" t="n">
        <v>0.28</v>
      </c>
      <c r="H135" s="12" t="n">
        <v>200</v>
      </c>
      <c r="I135" s="20" t="n">
        <f>G135*H135*7</f>
        <v>392</v>
      </c>
      <c r="J135" s="12" t="s">
        <v>110</v>
      </c>
      <c r="K135" s="16" t="n">
        <v>33839</v>
      </c>
      <c r="L135" s="14" t="n">
        <v>1500</v>
      </c>
      <c r="M135" s="14" t="n">
        <v>20</v>
      </c>
      <c r="N135" s="11" t="n">
        <v>0.009</v>
      </c>
      <c r="O135" s="11" t="n">
        <v>0.686</v>
      </c>
      <c r="P135" s="11" t="n">
        <v>13.722</v>
      </c>
      <c r="Q135" s="22" t="n">
        <f>M137/H135</f>
        <v>0</v>
      </c>
    </row>
    <row r="136" ht="22.5" customHeight="1">
      <c r="A136" s="19"/>
      <c r="B136" s="19"/>
      <c r="C136" s="12"/>
      <c r="D136" s="19"/>
      <c r="E136" s="26"/>
      <c r="F136" s="19"/>
      <c r="G136" s="26"/>
      <c r="H136" s="19"/>
      <c r="I136" s="19"/>
      <c r="J136" s="12" t="s">
        <v>111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19"/>
      <c r="B137" s="19"/>
      <c r="C137" s="12"/>
      <c r="D137" s="19"/>
      <c r="E137" s="26"/>
      <c r="F137" s="19"/>
      <c r="G137" s="26"/>
      <c r="H137" s="19"/>
      <c r="I137" s="19"/>
      <c r="J137" s="12" t="s">
        <v>112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19"/>
      <c r="B138" s="19"/>
      <c r="C138" s="12" t="n">
        <v>4383473</v>
      </c>
      <c r="D138" s="12" t="s">
        <v>36</v>
      </c>
      <c r="E138" s="13" t="s">
        <v>14</v>
      </c>
      <c r="F138" s="12" t="s">
        <v>15</v>
      </c>
      <c r="G138" s="23" t="n">
        <v>0.2</v>
      </c>
      <c r="H138" s="12" t="n">
        <v>150</v>
      </c>
      <c r="I138" s="20" t="n">
        <f>G138*H138*7</f>
        <v>210</v>
      </c>
      <c r="J138" s="12" t="s">
        <v>110</v>
      </c>
      <c r="K138" s="16" t="n">
        <v>33</v>
      </c>
      <c r="L138" s="14" t="n">
        <v>5</v>
      </c>
      <c r="M138" s="14" t="n">
        <v>1</v>
      </c>
      <c r="N138" s="11" t="n">
        <v>0.04</v>
      </c>
      <c r="O138" s="11" t="n">
        <v>0.198</v>
      </c>
      <c r="P138" s="11" t="n">
        <v>0.198</v>
      </c>
      <c r="Q138" s="22" t="n">
        <f>M140/H138</f>
        <v>0</v>
      </c>
    </row>
    <row r="139" ht="22.5" customHeight="1">
      <c r="A139" s="19"/>
      <c r="B139" s="19"/>
      <c r="C139" s="12"/>
      <c r="D139" s="19"/>
      <c r="E139" s="26"/>
      <c r="F139" s="19"/>
      <c r="G139" s="26"/>
      <c r="H139" s="19"/>
      <c r="I139" s="19"/>
      <c r="J139" s="12" t="s">
        <v>111</v>
      </c>
      <c r="K139" s="16"/>
      <c r="L139" s="14"/>
      <c r="M139" s="14"/>
      <c r="N139" s="11"/>
      <c r="O139" s="11"/>
      <c r="P139" s="11"/>
      <c r="Q139" s="25"/>
    </row>
    <row r="140" ht="22.5" customHeight="1">
      <c r="A140" s="19"/>
      <c r="B140" s="19"/>
      <c r="C140" s="12"/>
      <c r="D140" s="19"/>
      <c r="E140" s="26"/>
      <c r="F140" s="19"/>
      <c r="G140" s="26"/>
      <c r="H140" s="19"/>
      <c r="I140" s="19"/>
      <c r="J140" s="12" t="s">
        <v>112</v>
      </c>
      <c r="K140" s="16"/>
      <c r="L140" s="14"/>
      <c r="M140" s="14"/>
      <c r="N140" s="11"/>
      <c r="O140" s="11"/>
      <c r="P140" s="11"/>
      <c r="Q140" s="25"/>
    </row>
    <row r="141" ht="22.5" customHeight="1">
      <c r="A141" s="19"/>
      <c r="B141" s="19"/>
      <c r="C141" s="12" t="n">
        <v>8094753</v>
      </c>
      <c r="D141" s="12" t="s">
        <v>36</v>
      </c>
      <c r="E141" s="13" t="s">
        <v>14</v>
      </c>
      <c r="F141" s="12" t="s">
        <v>26</v>
      </c>
      <c r="G141" s="23" t="n">
        <v>0.3</v>
      </c>
      <c r="H141" s="12" t="n">
        <v>100</v>
      </c>
      <c r="I141" s="20" t="n">
        <f>G141*H141*7</f>
        <v>210</v>
      </c>
      <c r="J141" s="12" t="s">
        <v>110</v>
      </c>
      <c r="K141" s="16" t="n">
        <v>37580</v>
      </c>
      <c r="L141" s="14" t="n">
        <v>189</v>
      </c>
      <c r="M141" s="14" t="n">
        <v>15</v>
      </c>
      <c r="N141" s="11" t="n">
        <v>0.02</v>
      </c>
      <c r="O141" s="11" t="n">
        <v>0.23</v>
      </c>
      <c r="P141" s="11" t="n">
        <v>3.4</v>
      </c>
      <c r="Q141" s="22" t="n">
        <f>M143/H141</f>
        <v>0</v>
      </c>
    </row>
    <row r="142" ht="22.5" customHeight="1">
      <c r="A142" s="19"/>
      <c r="B142" s="19"/>
      <c r="C142" s="12"/>
      <c r="D142" s="19"/>
      <c r="E142" s="26"/>
      <c r="F142" s="19"/>
      <c r="G142" s="26"/>
      <c r="H142" s="19"/>
      <c r="I142" s="19"/>
      <c r="J142" s="12" t="s">
        <v>111</v>
      </c>
      <c r="K142" s="16"/>
      <c r="L142" s="14"/>
      <c r="M142" s="14"/>
      <c r="N142" s="11"/>
      <c r="O142" s="11"/>
      <c r="P142" s="11"/>
      <c r="Q142" s="25"/>
    </row>
    <row r="143" ht="22.5" customHeight="1">
      <c r="A143" s="19"/>
      <c r="B143" s="19"/>
      <c r="C143" s="12"/>
      <c r="D143" s="19"/>
      <c r="E143" s="26"/>
      <c r="F143" s="19"/>
      <c r="G143" s="26"/>
      <c r="H143" s="19"/>
      <c r="I143" s="19"/>
      <c r="J143" s="12" t="s">
        <v>112</v>
      </c>
      <c r="K143" s="16"/>
      <c r="L143" s="14"/>
      <c r="M143" s="14"/>
      <c r="N143" s="11"/>
      <c r="O143" s="11"/>
      <c r="P143" s="11"/>
      <c r="Q143" s="25"/>
    </row>
    <row r="144" ht="22.5" customHeight="1">
      <c r="A144" s="19"/>
      <c r="B144" s="19"/>
      <c r="C144" s="12" t="n">
        <v>2783561</v>
      </c>
      <c r="D144" s="12" t="s">
        <v>38</v>
      </c>
      <c r="E144" s="13" t="s">
        <v>14</v>
      </c>
      <c r="F144" s="12" t="s">
        <v>15</v>
      </c>
      <c r="G144" s="23" t="n">
        <v>0.1</v>
      </c>
      <c r="H144" s="12" t="n">
        <v>500</v>
      </c>
      <c r="I144" s="20" t="n">
        <f>G144*H144*7</f>
        <v>350</v>
      </c>
      <c r="J144" s="12" t="s">
        <v>110</v>
      </c>
      <c r="K144" s="16" t="n">
        <v>288</v>
      </c>
      <c r="L144" s="14" t="n">
        <v>12</v>
      </c>
      <c r="M144" s="14" t="n">
        <v>3</v>
      </c>
      <c r="N144" s="11" t="n">
        <v>0.028</v>
      </c>
      <c r="O144" s="11" t="n">
        <v>0.112</v>
      </c>
      <c r="P144" s="11" t="n">
        <v>0.335</v>
      </c>
      <c r="Q144" s="22" t="n">
        <f>M146/H144</f>
        <v>0</v>
      </c>
    </row>
    <row r="145" ht="22.5" customHeight="1">
      <c r="A145" s="19"/>
      <c r="B145" s="19"/>
      <c r="C145" s="12"/>
      <c r="D145" s="19"/>
      <c r="E145" s="26"/>
      <c r="F145" s="19"/>
      <c r="G145" s="26"/>
      <c r="H145" s="19"/>
      <c r="I145" s="19"/>
      <c r="J145" s="12" t="s">
        <v>111</v>
      </c>
      <c r="K145" s="16"/>
      <c r="L145" s="14"/>
      <c r="M145" s="16"/>
      <c r="N145" s="11"/>
      <c r="O145" s="11"/>
      <c r="P145" s="11"/>
      <c r="Q145" s="25"/>
    </row>
    <row r="146" ht="22.5" customHeight="1">
      <c r="A146" s="19"/>
      <c r="B146" s="19"/>
      <c r="C146" s="12"/>
      <c r="D146" s="19"/>
      <c r="E146" s="26"/>
      <c r="F146" s="19"/>
      <c r="G146" s="26"/>
      <c r="H146" s="19"/>
      <c r="I146" s="19"/>
      <c r="J146" s="12" t="s">
        <v>112</v>
      </c>
      <c r="K146" s="16"/>
      <c r="L146" s="14"/>
      <c r="M146" s="14"/>
      <c r="N146" s="11"/>
      <c r="O146" s="11"/>
      <c r="P146" s="11"/>
      <c r="Q146" s="25"/>
    </row>
    <row r="147" ht="22.5" customHeight="1">
      <c r="A147" s="19"/>
      <c r="B147" s="19"/>
      <c r="C147" s="12" t="n">
        <v>10599157</v>
      </c>
      <c r="D147" s="12" t="s">
        <v>39</v>
      </c>
      <c r="E147" s="13" t="s">
        <v>14</v>
      </c>
      <c r="F147" s="12" t="s">
        <v>15</v>
      </c>
      <c r="G147" s="23" t="n">
        <v>0.3</v>
      </c>
      <c r="H147" s="12" t="n">
        <v>150</v>
      </c>
      <c r="I147" s="20" t="n">
        <f>G147*H147*7</f>
        <v>315</v>
      </c>
      <c r="J147" s="12" t="s">
        <v>110</v>
      </c>
      <c r="K147" s="16" t="n">
        <v>102</v>
      </c>
      <c r="L147" s="14" t="n">
        <v>15</v>
      </c>
      <c r="M147" s="14" t="n">
        <v>1</v>
      </c>
      <c r="N147" s="11" t="n">
        <v>0.02</v>
      </c>
      <c r="O147" s="11" t="n">
        <v>0.3</v>
      </c>
      <c r="P147" s="11" t="n">
        <v>0.3</v>
      </c>
      <c r="Q147" s="22" t="n">
        <f>M149/H147</f>
        <v>0</v>
      </c>
    </row>
    <row r="148" ht="22.5" customHeight="1">
      <c r="A148" s="19"/>
      <c r="B148" s="19"/>
      <c r="C148" s="12"/>
      <c r="D148" s="19"/>
      <c r="E148" s="26"/>
      <c r="F148" s="19"/>
      <c r="G148" s="26"/>
      <c r="H148" s="19"/>
      <c r="I148" s="19"/>
      <c r="J148" s="12" t="s">
        <v>111</v>
      </c>
      <c r="K148" s="16"/>
      <c r="L148" s="14"/>
      <c r="M148" s="16"/>
      <c r="N148" s="11"/>
      <c r="O148" s="11"/>
      <c r="P148" s="11"/>
      <c r="Q148" s="25"/>
    </row>
    <row r="149" ht="22.5" customHeight="1">
      <c r="A149" s="19"/>
      <c r="B149" s="19"/>
      <c r="C149" s="12"/>
      <c r="D149" s="19"/>
      <c r="E149" s="26"/>
      <c r="F149" s="19"/>
      <c r="G149" s="26"/>
      <c r="H149" s="19"/>
      <c r="I149" s="19"/>
      <c r="J149" s="12" t="s">
        <v>112</v>
      </c>
      <c r="K149" s="16"/>
      <c r="L149" s="14"/>
      <c r="M149" s="14"/>
      <c r="N149" s="11"/>
      <c r="O149" s="11"/>
      <c r="P149" s="11"/>
      <c r="Q149" s="25"/>
    </row>
    <row r="150" ht="22.5" customHeight="1">
      <c r="A150" s="19"/>
      <c r="B150" s="19"/>
      <c r="C150" s="12" t="n">
        <v>6060965</v>
      </c>
      <c r="D150" s="12" t="s">
        <v>36</v>
      </c>
      <c r="E150" s="13" t="s">
        <v>14</v>
      </c>
      <c r="F150" s="12" t="s">
        <v>15</v>
      </c>
      <c r="G150" s="50" t="n">
        <v>0.3</v>
      </c>
      <c r="H150" s="30" t="n">
        <v>100</v>
      </c>
      <c r="I150" s="31" t="n">
        <f>G150*H150*7</f>
        <v>210</v>
      </c>
      <c r="J150" s="12" t="s">
        <v>110</v>
      </c>
      <c r="K150" s="14" t="n">
        <v>770</v>
      </c>
      <c r="L150" s="14" t="n">
        <v>18</v>
      </c>
      <c r="M150" s="14" t="n">
        <v>1</v>
      </c>
      <c r="N150" s="11" t="n">
        <v>0.017</v>
      </c>
      <c r="O150" s="11" t="n">
        <v>0.3</v>
      </c>
      <c r="P150" s="11" t="n">
        <v>0.3</v>
      </c>
      <c r="Q150" s="22" t="n">
        <f>M152/H150</f>
        <v>0</v>
      </c>
    </row>
    <row r="151" ht="22.5" customHeight="1">
      <c r="A151" s="19"/>
      <c r="B151" s="19"/>
      <c r="C151" s="19"/>
      <c r="D151" s="19"/>
      <c r="E151" s="26"/>
      <c r="F151" s="19"/>
      <c r="G151" s="32"/>
      <c r="H151" s="28"/>
      <c r="I151" s="28"/>
      <c r="J151" s="12" t="s">
        <v>111</v>
      </c>
      <c r="K151" s="16"/>
      <c r="L151" s="14"/>
      <c r="M151" s="16"/>
      <c r="N151" s="11"/>
      <c r="O151" s="17"/>
      <c r="P151" s="11"/>
      <c r="Q151" s="25"/>
    </row>
    <row r="152" ht="22.5" customHeight="1">
      <c r="A152" s="19"/>
      <c r="B152" s="19"/>
      <c r="C152" s="19"/>
      <c r="D152" s="19"/>
      <c r="E152" s="26"/>
      <c r="F152" s="19"/>
      <c r="G152" s="33"/>
      <c r="H152" s="27"/>
      <c r="I152" s="27"/>
      <c r="J152" s="12" t="s">
        <v>112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19"/>
      <c r="B153" s="19"/>
      <c r="C153" s="12" t="n">
        <v>91535229</v>
      </c>
      <c r="D153" s="12" t="s">
        <v>30</v>
      </c>
      <c r="E153" s="13" t="s">
        <v>37</v>
      </c>
      <c r="F153" s="12" t="s">
        <v>15</v>
      </c>
      <c r="G153" s="50" t="n">
        <v>0.02</v>
      </c>
      <c r="H153" s="30" t="n">
        <v>500</v>
      </c>
      <c r="I153" s="31" t="n">
        <f>G153*H153*7</f>
        <v>70</v>
      </c>
      <c r="J153" s="12" t="s">
        <v>110</v>
      </c>
      <c r="K153" s="14" t="s">
        <v>114</v>
      </c>
      <c r="L153" s="14"/>
      <c r="M153" s="14"/>
      <c r="N153" s="11"/>
      <c r="O153" s="11"/>
      <c r="P153" s="11"/>
      <c r="Q153" s="22" t="n">
        <f>M155/H153</f>
        <v>0</v>
      </c>
    </row>
    <row r="154" ht="22.5" customHeight="1">
      <c r="A154" s="19"/>
      <c r="B154" s="19"/>
      <c r="C154" s="19"/>
      <c r="D154" s="19"/>
      <c r="E154" s="26"/>
      <c r="F154" s="19"/>
      <c r="G154" s="32"/>
      <c r="H154" s="28"/>
      <c r="I154" s="28"/>
      <c r="J154" s="12" t="s">
        <v>111</v>
      </c>
      <c r="K154" s="14"/>
      <c r="L154" s="14"/>
      <c r="M154" s="15"/>
      <c r="N154" s="11"/>
      <c r="O154" s="11"/>
      <c r="P154" s="11"/>
      <c r="Q154" s="25"/>
    </row>
    <row r="155" ht="22.5" customHeight="1">
      <c r="A155" s="19"/>
      <c r="B155" s="19"/>
      <c r="C155" s="19"/>
      <c r="D155" s="19"/>
      <c r="E155" s="26"/>
      <c r="F155" s="19"/>
      <c r="G155" s="33"/>
      <c r="H155" s="27"/>
      <c r="I155" s="27"/>
      <c r="J155" s="12" t="s">
        <v>112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19"/>
      <c r="B156" s="19"/>
      <c r="C156" s="12" t="n">
        <v>91535331</v>
      </c>
      <c r="D156" s="12" t="s">
        <v>30</v>
      </c>
      <c r="E156" s="13" t="s">
        <v>40</v>
      </c>
      <c r="F156" s="12" t="s">
        <v>15</v>
      </c>
      <c r="G156" s="50" t="n">
        <v>0.02</v>
      </c>
      <c r="H156" s="30" t="n">
        <v>750</v>
      </c>
      <c r="I156" s="31" t="n">
        <f>G156*H156*7</f>
        <v>105</v>
      </c>
      <c r="J156" s="12" t="s">
        <v>110</v>
      </c>
      <c r="K156" s="14" t="s">
        <v>114</v>
      </c>
      <c r="L156" s="14"/>
      <c r="M156" s="14"/>
      <c r="N156" s="11"/>
      <c r="O156" s="11"/>
      <c r="P156" s="11"/>
      <c r="Q156" s="22" t="n">
        <f>M158/H156</f>
        <v>0</v>
      </c>
    </row>
    <row r="157" ht="22.5" customHeight="1">
      <c r="A157" s="19"/>
      <c r="B157" s="19"/>
      <c r="C157" s="19"/>
      <c r="D157" s="19"/>
      <c r="E157" s="26"/>
      <c r="F157" s="19"/>
      <c r="G157" s="32"/>
      <c r="H157" s="28"/>
      <c r="I157" s="28"/>
      <c r="J157" s="12" t="s">
        <v>111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19"/>
      <c r="B158" s="19"/>
      <c r="C158" s="19"/>
      <c r="D158" s="19"/>
      <c r="E158" s="26"/>
      <c r="F158" s="19"/>
      <c r="G158" s="33"/>
      <c r="H158" s="27"/>
      <c r="I158" s="27"/>
      <c r="J158" s="12" t="s">
        <v>112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19"/>
      <c r="B159" s="19"/>
      <c r="C159" s="12" t="n">
        <v>11324493</v>
      </c>
      <c r="D159" s="12" t="s">
        <v>30</v>
      </c>
      <c r="E159" s="13" t="s">
        <v>17</v>
      </c>
      <c r="F159" s="12" t="s">
        <v>15</v>
      </c>
      <c r="G159" s="50" t="n">
        <v>0.28</v>
      </c>
      <c r="H159" s="30" t="n">
        <v>100</v>
      </c>
      <c r="I159" s="31" t="n">
        <f>G159*H159*7</f>
        <v>196</v>
      </c>
      <c r="J159" s="12" t="s">
        <v>110</v>
      </c>
      <c r="K159" s="14" t="s">
        <v>114</v>
      </c>
      <c r="L159" s="14"/>
      <c r="M159" s="14"/>
      <c r="N159" s="11"/>
      <c r="O159" s="11"/>
      <c r="P159" s="11"/>
      <c r="Q159" s="22" t="n">
        <f>M161/H159</f>
        <v>0</v>
      </c>
    </row>
    <row r="160" ht="22.5" customHeight="1">
      <c r="A160" s="19"/>
      <c r="B160" s="19"/>
      <c r="C160" s="19"/>
      <c r="D160" s="19"/>
      <c r="E160" s="26"/>
      <c r="F160" s="19"/>
      <c r="G160" s="32"/>
      <c r="H160" s="28"/>
      <c r="I160" s="28"/>
      <c r="J160" s="12" t="s">
        <v>111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19"/>
      <c r="B161" s="19"/>
      <c r="C161" s="19"/>
      <c r="D161" s="19"/>
      <c r="E161" s="26"/>
      <c r="F161" s="19"/>
      <c r="G161" s="33"/>
      <c r="H161" s="27"/>
      <c r="I161" s="27"/>
      <c r="J161" s="12" t="s">
        <v>112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19"/>
      <c r="B162" s="19"/>
      <c r="C162" s="12" t="n">
        <v>11655595</v>
      </c>
      <c r="D162" s="12" t="s">
        <v>41</v>
      </c>
      <c r="E162" s="13" t="s">
        <v>14</v>
      </c>
      <c r="F162" s="12" t="s">
        <v>26</v>
      </c>
      <c r="G162" s="50" t="n">
        <v>0.4</v>
      </c>
      <c r="H162" s="30" t="n">
        <v>100</v>
      </c>
      <c r="I162" s="31" t="n">
        <f>G162*H162*7</f>
        <v>280</v>
      </c>
      <c r="J162" s="12" t="s">
        <v>110</v>
      </c>
      <c r="K162" s="14" t="s">
        <v>114</v>
      </c>
      <c r="L162" s="14"/>
      <c r="M162" s="14"/>
      <c r="N162" s="11"/>
      <c r="O162" s="11"/>
      <c r="P162" s="11"/>
      <c r="Q162" s="22" t="n">
        <f>M164/H162</f>
        <v>0</v>
      </c>
      <c r="R162" s="4" t="s">
        <v>115</v>
      </c>
    </row>
    <row r="163" ht="22.5" customHeight="1">
      <c r="A163" s="19"/>
      <c r="B163" s="19"/>
      <c r="C163" s="19"/>
      <c r="D163" s="19"/>
      <c r="E163" s="26"/>
      <c r="F163" s="19"/>
      <c r="G163" s="32"/>
      <c r="H163" s="28"/>
      <c r="I163" s="28"/>
      <c r="J163" s="12" t="s">
        <v>111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19"/>
      <c r="B164" s="19"/>
      <c r="C164" s="19"/>
      <c r="D164" s="19"/>
      <c r="E164" s="26"/>
      <c r="F164" s="19"/>
      <c r="G164" s="33"/>
      <c r="H164" s="27"/>
      <c r="I164" s="27"/>
      <c r="J164" s="12" t="s">
        <v>112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19"/>
      <c r="B165" s="19"/>
      <c r="C165" s="12" t="n">
        <v>11655596</v>
      </c>
      <c r="D165" s="12" t="s">
        <v>41</v>
      </c>
      <c r="E165" s="13" t="s">
        <v>14</v>
      </c>
      <c r="F165" s="12" t="s">
        <v>12</v>
      </c>
      <c r="G165" s="50" t="n">
        <v>0.3</v>
      </c>
      <c r="H165" s="30" t="n">
        <v>50</v>
      </c>
      <c r="I165" s="31" t="n">
        <f>G165*H165*7</f>
        <v>105</v>
      </c>
      <c r="J165" s="12" t="s">
        <v>110</v>
      </c>
      <c r="K165" s="14" t="s">
        <v>114</v>
      </c>
      <c r="L165" s="14"/>
      <c r="M165" s="14"/>
      <c r="N165" s="11"/>
      <c r="O165" s="11"/>
      <c r="P165" s="11"/>
      <c r="Q165" s="22" t="n">
        <f>M167/H165</f>
        <v>0</v>
      </c>
      <c r="R165" s="4" t="s">
        <v>116</v>
      </c>
    </row>
    <row r="166" ht="22.5" customHeight="1">
      <c r="A166" s="19"/>
      <c r="B166" s="19"/>
      <c r="C166" s="19"/>
      <c r="D166" s="19"/>
      <c r="E166" s="26"/>
      <c r="F166" s="19"/>
      <c r="G166" s="32"/>
      <c r="H166" s="28"/>
      <c r="I166" s="28"/>
      <c r="J166" s="12" t="s">
        <v>111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19"/>
      <c r="B167" s="19"/>
      <c r="C167" s="19"/>
      <c r="D167" s="19"/>
      <c r="E167" s="26"/>
      <c r="F167" s="19"/>
      <c r="G167" s="33"/>
      <c r="H167" s="27"/>
      <c r="I167" s="27"/>
      <c r="J167" s="12" t="s">
        <v>112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19"/>
      <c r="B168" s="19"/>
      <c r="C168" s="12" t="n">
        <v>11690183</v>
      </c>
      <c r="D168" s="12" t="s">
        <v>38</v>
      </c>
      <c r="E168" s="13" t="s">
        <v>14</v>
      </c>
      <c r="F168" s="12" t="s">
        <v>15</v>
      </c>
      <c r="G168" s="50" t="n">
        <v>0.1</v>
      </c>
      <c r="H168" s="30" t="n">
        <v>100</v>
      </c>
      <c r="I168" s="31" t="n">
        <f>G168*H168*7</f>
        <v>70</v>
      </c>
      <c r="J168" s="12" t="s">
        <v>110</v>
      </c>
      <c r="K168" s="14" t="s">
        <v>114</v>
      </c>
      <c r="L168" s="14"/>
      <c r="M168" s="14"/>
      <c r="N168" s="11"/>
      <c r="O168" s="11"/>
      <c r="P168" s="11"/>
      <c r="Q168" s="22" t="n">
        <f>M170/H168</f>
        <v>0</v>
      </c>
    </row>
    <row r="169" ht="22.5" customHeight="1">
      <c r="A169" s="19"/>
      <c r="B169" s="19"/>
      <c r="C169" s="19"/>
      <c r="D169" s="19"/>
      <c r="E169" s="26"/>
      <c r="F169" s="19"/>
      <c r="G169" s="32"/>
      <c r="H169" s="28"/>
      <c r="I169" s="28"/>
      <c r="J169" s="12" t="s">
        <v>111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19"/>
      <c r="B170" s="19"/>
      <c r="C170" s="19"/>
      <c r="D170" s="19"/>
      <c r="E170" s="26"/>
      <c r="F170" s="19"/>
      <c r="G170" s="33"/>
      <c r="H170" s="27"/>
      <c r="I170" s="27"/>
      <c r="J170" s="12" t="s">
        <v>112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19"/>
      <c r="B171" s="19"/>
      <c r="C171" s="12" t="n">
        <v>11763482</v>
      </c>
      <c r="D171" s="12" t="s">
        <v>41</v>
      </c>
      <c r="E171" s="13" t="s">
        <v>14</v>
      </c>
      <c r="F171" s="12" t="s">
        <v>12</v>
      </c>
      <c r="G171" s="50" t="n">
        <v>0.4</v>
      </c>
      <c r="H171" s="30" t="n">
        <v>100</v>
      </c>
      <c r="I171" s="31" t="n">
        <f>G171*H171*7</f>
        <v>280</v>
      </c>
      <c r="J171" s="12" t="s">
        <v>110</v>
      </c>
      <c r="K171" s="14" t="s">
        <v>114</v>
      </c>
      <c r="L171" s="14"/>
      <c r="M171" s="14"/>
      <c r="N171" s="11"/>
      <c r="O171" s="17"/>
      <c r="P171" s="11"/>
      <c r="Q171" s="22" t="n">
        <f>M173/H171</f>
        <v>0</v>
      </c>
      <c r="R171" s="4" t="s">
        <v>117</v>
      </c>
    </row>
    <row r="172" ht="22.5" customHeight="1">
      <c r="A172" s="19"/>
      <c r="B172" s="19"/>
      <c r="C172" s="19"/>
      <c r="D172" s="19"/>
      <c r="E172" s="26"/>
      <c r="F172" s="19"/>
      <c r="G172" s="32"/>
      <c r="H172" s="28"/>
      <c r="I172" s="28"/>
      <c r="J172" s="12" t="s">
        <v>111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19"/>
      <c r="B173" s="19"/>
      <c r="C173" s="19"/>
      <c r="D173" s="19"/>
      <c r="E173" s="26"/>
      <c r="F173" s="19"/>
      <c r="G173" s="33"/>
      <c r="H173" s="27"/>
      <c r="I173" s="27"/>
      <c r="J173" s="12" t="s">
        <v>112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19"/>
      <c r="B174" s="19"/>
      <c r="C174" s="12" t="n">
        <v>91565942</v>
      </c>
      <c r="D174" s="12" t="s">
        <v>30</v>
      </c>
      <c r="E174" s="13" t="s">
        <v>37</v>
      </c>
      <c r="F174" s="12" t="s">
        <v>15</v>
      </c>
      <c r="G174" s="50" t="n">
        <v>0.03</v>
      </c>
      <c r="H174" s="30" t="n">
        <v>600</v>
      </c>
      <c r="I174" s="31" t="n">
        <f>G174*H174*7</f>
        <v>126</v>
      </c>
      <c r="J174" s="12" t="s">
        <v>110</v>
      </c>
      <c r="K174" s="14" t="n">
        <v>480</v>
      </c>
      <c r="L174" s="14" t="n">
        <v>81</v>
      </c>
      <c r="M174" s="14" t="n">
        <v>3</v>
      </c>
      <c r="N174" s="11" t="n">
        <v>0.001</v>
      </c>
      <c r="O174" s="11" t="n">
        <v>0.03</v>
      </c>
      <c r="P174" s="11" t="n">
        <v>0.09</v>
      </c>
      <c r="Q174" s="22" t="n">
        <f>M176/H174</f>
        <v>0</v>
      </c>
    </row>
    <row r="175" ht="22.5" customHeight="1">
      <c r="A175" s="19"/>
      <c r="B175" s="19"/>
      <c r="C175" s="19"/>
      <c r="D175" s="19"/>
      <c r="E175" s="26"/>
      <c r="F175" s="19"/>
      <c r="G175" s="32"/>
      <c r="H175" s="28"/>
      <c r="I175" s="28"/>
      <c r="J175" s="12" t="s">
        <v>111</v>
      </c>
      <c r="K175" s="14"/>
      <c r="L175" s="14"/>
      <c r="M175" s="14"/>
      <c r="N175" s="17"/>
      <c r="O175" s="11"/>
      <c r="P175" s="11"/>
      <c r="Q175" s="25"/>
    </row>
    <row r="176" ht="22.5" customHeight="1">
      <c r="A176" s="19"/>
      <c r="B176" s="19"/>
      <c r="C176" s="19"/>
      <c r="D176" s="19"/>
      <c r="E176" s="26"/>
      <c r="F176" s="19"/>
      <c r="G176" s="33"/>
      <c r="H176" s="27"/>
      <c r="I176" s="27"/>
      <c r="J176" s="12" t="s">
        <v>112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19"/>
      <c r="B177" s="19"/>
      <c r="C177" s="12" t="n">
        <v>91565947</v>
      </c>
      <c r="D177" s="12" t="s">
        <v>30</v>
      </c>
      <c r="E177" s="13" t="s">
        <v>40</v>
      </c>
      <c r="F177" s="12" t="s">
        <v>15</v>
      </c>
      <c r="G177" s="50" t="n">
        <v>0.02</v>
      </c>
      <c r="H177" s="30" t="n">
        <v>1000</v>
      </c>
      <c r="I177" s="31" t="n">
        <f>G177*H177*7</f>
        <v>140</v>
      </c>
      <c r="J177" s="12" t="s">
        <v>110</v>
      </c>
      <c r="K177" s="14" t="n">
        <v>558</v>
      </c>
      <c r="L177" s="14" t="n">
        <v>283</v>
      </c>
      <c r="M177" s="14" t="n">
        <v>1</v>
      </c>
      <c r="N177" s="11" t="n">
        <v>0</v>
      </c>
      <c r="O177" s="11" t="n">
        <v>0.02</v>
      </c>
      <c r="P177" s="11" t="n">
        <v>0.02</v>
      </c>
      <c r="Q177" s="22" t="n">
        <f>M179/H177</f>
        <v>0</v>
      </c>
    </row>
    <row r="178" ht="22.5" customHeight="1">
      <c r="A178" s="19"/>
      <c r="B178" s="19"/>
      <c r="C178" s="19"/>
      <c r="D178" s="19"/>
      <c r="E178" s="26"/>
      <c r="F178" s="19"/>
      <c r="G178" s="32"/>
      <c r="H178" s="28"/>
      <c r="I178" s="28"/>
      <c r="J178" s="12" t="s">
        <v>111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19"/>
      <c r="B179" s="19"/>
      <c r="C179" s="19"/>
      <c r="D179" s="19"/>
      <c r="E179" s="26"/>
      <c r="F179" s="19"/>
      <c r="G179" s="33"/>
      <c r="H179" s="27"/>
      <c r="I179" s="27"/>
      <c r="J179" s="12" t="s">
        <v>112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19"/>
      <c r="B180" s="19"/>
      <c r="C180" s="12" t="n">
        <v>12807775</v>
      </c>
      <c r="D180" s="12" t="s">
        <v>38</v>
      </c>
      <c r="E180" s="13" t="s">
        <v>14</v>
      </c>
      <c r="F180" s="12" t="s">
        <v>34</v>
      </c>
      <c r="G180" s="50" t="n">
        <v>0.1</v>
      </c>
      <c r="H180" s="30" t="n">
        <v>100</v>
      </c>
      <c r="I180" s="31" t="n">
        <f>G180*H180*7</f>
        <v>70</v>
      </c>
      <c r="J180" s="12" t="s">
        <v>110</v>
      </c>
      <c r="K180" s="14" t="s">
        <v>114</v>
      </c>
      <c r="L180" s="14"/>
      <c r="M180" s="14"/>
      <c r="N180" s="11"/>
      <c r="O180" s="11"/>
      <c r="P180" s="11"/>
      <c r="Q180" s="22" t="n">
        <f>M182/H180</f>
        <v>0</v>
      </c>
    </row>
    <row r="181" ht="22.5" customHeight="1">
      <c r="A181" s="19"/>
      <c r="B181" s="19"/>
      <c r="C181" s="19"/>
      <c r="D181" s="19"/>
      <c r="E181" s="26"/>
      <c r="F181" s="19"/>
      <c r="G181" s="32"/>
      <c r="H181" s="28"/>
      <c r="I181" s="28"/>
      <c r="J181" s="12" t="s">
        <v>111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19"/>
      <c r="B182" s="19"/>
      <c r="C182" s="19"/>
      <c r="D182" s="19"/>
      <c r="E182" s="35"/>
      <c r="F182" s="19"/>
      <c r="G182" s="33"/>
      <c r="H182" s="27"/>
      <c r="I182" s="27"/>
      <c r="J182" s="12" t="s">
        <v>112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19"/>
      <c r="B183" s="19"/>
      <c r="C183" s="12" t="n">
        <v>12808718</v>
      </c>
      <c r="D183" s="12" t="s">
        <v>36</v>
      </c>
      <c r="E183" s="13" t="s">
        <v>14</v>
      </c>
      <c r="F183" s="12" t="s">
        <v>34</v>
      </c>
      <c r="G183" s="50" t="n">
        <v>0.2</v>
      </c>
      <c r="H183" s="30" t="n">
        <v>100</v>
      </c>
      <c r="I183" s="31" t="n">
        <f>G183*H183*7</f>
        <v>140</v>
      </c>
      <c r="J183" s="12" t="s">
        <v>110</v>
      </c>
      <c r="K183" s="14" t="s">
        <v>114</v>
      </c>
      <c r="L183" s="14"/>
      <c r="M183" s="14"/>
      <c r="N183" s="11"/>
      <c r="O183" s="11"/>
      <c r="P183" s="11"/>
      <c r="Q183" s="22" t="n">
        <f>M185/H183</f>
        <v>0</v>
      </c>
    </row>
    <row r="184" ht="22.5" customHeight="1">
      <c r="A184" s="19"/>
      <c r="B184" s="19"/>
      <c r="C184" s="19"/>
      <c r="D184" s="19"/>
      <c r="E184" s="26"/>
      <c r="F184" s="19"/>
      <c r="G184" s="32"/>
      <c r="H184" s="28"/>
      <c r="I184" s="28"/>
      <c r="J184" s="12" t="s">
        <v>111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19"/>
      <c r="B185" s="19"/>
      <c r="C185" s="19"/>
      <c r="D185" s="19"/>
      <c r="E185" s="35"/>
      <c r="F185" s="19"/>
      <c r="G185" s="33"/>
      <c r="H185" s="27"/>
      <c r="I185" s="27"/>
      <c r="J185" s="12" t="s">
        <v>112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19"/>
      <c r="B186" s="19"/>
      <c r="C186" s="12" t="n">
        <v>91574951</v>
      </c>
      <c r="D186" s="12" t="s">
        <v>30</v>
      </c>
      <c r="E186" s="13" t="s">
        <v>40</v>
      </c>
      <c r="F186" s="12" t="s">
        <v>34</v>
      </c>
      <c r="G186" s="50" t="n">
        <v>0.02</v>
      </c>
      <c r="H186" s="30" t="n">
        <v>1000</v>
      </c>
      <c r="I186" s="31" t="n">
        <f>G186*H186*7</f>
        <v>140</v>
      </c>
      <c r="J186" s="12" t="s">
        <v>110</v>
      </c>
      <c r="K186" s="14" t="s">
        <v>114</v>
      </c>
      <c r="L186" s="14"/>
      <c r="M186" s="14"/>
      <c r="N186" s="11"/>
      <c r="O186" s="11"/>
      <c r="P186" s="11"/>
      <c r="Q186" s="22" t="n">
        <f>M188/H186</f>
        <v>0</v>
      </c>
    </row>
    <row r="187" ht="22.5" customHeight="1">
      <c r="A187" s="19"/>
      <c r="B187" s="19"/>
      <c r="C187" s="19"/>
      <c r="D187" s="19"/>
      <c r="E187" s="26"/>
      <c r="F187" s="19"/>
      <c r="G187" s="32"/>
      <c r="H187" s="28"/>
      <c r="I187" s="28"/>
      <c r="J187" s="12" t="s">
        <v>111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19"/>
      <c r="B188" s="19"/>
      <c r="C188" s="19"/>
      <c r="D188" s="19"/>
      <c r="E188" s="35"/>
      <c r="F188" s="19"/>
      <c r="G188" s="33"/>
      <c r="H188" s="27"/>
      <c r="I188" s="27"/>
      <c r="J188" s="12" t="s">
        <v>112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19"/>
      <c r="B189" s="19"/>
      <c r="C189" s="12" t="n">
        <v>91574964</v>
      </c>
      <c r="D189" s="12" t="s">
        <v>30</v>
      </c>
      <c r="E189" s="13" t="s">
        <v>37</v>
      </c>
      <c r="F189" s="12" t="s">
        <v>34</v>
      </c>
      <c r="G189" s="50" t="n">
        <v>0.03</v>
      </c>
      <c r="H189" s="30" t="n">
        <v>600</v>
      </c>
      <c r="I189" s="31" t="n">
        <f>G189*H189*7</f>
        <v>126</v>
      </c>
      <c r="J189" s="12" t="s">
        <v>110</v>
      </c>
      <c r="K189" s="14" t="s">
        <v>114</v>
      </c>
      <c r="L189" s="14"/>
      <c r="M189" s="14"/>
      <c r="N189" s="11"/>
      <c r="O189" s="11"/>
      <c r="P189" s="11"/>
      <c r="Q189" s="22" t="n">
        <f>M191/H189</f>
        <v>0</v>
      </c>
    </row>
    <row r="190" ht="22.5" customHeight="1">
      <c r="A190" s="19"/>
      <c r="B190" s="19"/>
      <c r="C190" s="19"/>
      <c r="D190" s="19"/>
      <c r="E190" s="26"/>
      <c r="F190" s="19"/>
      <c r="G190" s="32"/>
      <c r="H190" s="28"/>
      <c r="I190" s="28"/>
      <c r="J190" s="12" t="s">
        <v>111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19"/>
      <c r="B191" s="19"/>
      <c r="C191" s="19"/>
      <c r="D191" s="19"/>
      <c r="E191" s="35"/>
      <c r="F191" s="19"/>
      <c r="G191" s="33"/>
      <c r="H191" s="27"/>
      <c r="I191" s="27"/>
      <c r="J191" s="12" t="s">
        <v>112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19"/>
      <c r="B192" s="19"/>
      <c r="C192" s="12" t="n">
        <v>13220287</v>
      </c>
      <c r="D192" s="12" t="s">
        <v>38</v>
      </c>
      <c r="E192" s="13" t="s">
        <v>14</v>
      </c>
      <c r="F192" s="12" t="s">
        <v>34</v>
      </c>
      <c r="G192" s="50" t="n">
        <v>0.1</v>
      </c>
      <c r="H192" s="30" t="n">
        <v>100</v>
      </c>
      <c r="I192" s="31" t="n">
        <f>G192*H192*7</f>
        <v>70</v>
      </c>
      <c r="J192" s="12" t="s">
        <v>110</v>
      </c>
      <c r="K192" s="14" t="s">
        <v>114</v>
      </c>
      <c r="L192" s="14"/>
      <c r="M192" s="14"/>
      <c r="N192" s="11"/>
      <c r="O192" s="11"/>
      <c r="P192" s="11"/>
      <c r="Q192" s="22" t="n">
        <f>M194/H192</f>
        <v>0</v>
      </c>
    </row>
    <row r="193" ht="22.5" customHeight="1">
      <c r="A193" s="19"/>
      <c r="B193" s="19"/>
      <c r="C193" s="19"/>
      <c r="D193" s="19"/>
      <c r="E193" s="26"/>
      <c r="F193" s="19"/>
      <c r="G193" s="32"/>
      <c r="H193" s="28"/>
      <c r="I193" s="28"/>
      <c r="J193" s="12" t="s">
        <v>111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19"/>
      <c r="B194" s="19"/>
      <c r="C194" s="19"/>
      <c r="D194" s="19"/>
      <c r="E194" s="35"/>
      <c r="F194" s="19"/>
      <c r="G194" s="33"/>
      <c r="H194" s="27"/>
      <c r="I194" s="27"/>
      <c r="J194" s="12" t="s">
        <v>112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19"/>
      <c r="B195" s="19"/>
      <c r="C195" s="12" t="n">
        <v>10815258</v>
      </c>
      <c r="D195" s="12" t="s">
        <v>42</v>
      </c>
      <c r="E195" s="13" t="s">
        <v>14</v>
      </c>
      <c r="F195" s="12" t="s">
        <v>15</v>
      </c>
      <c r="G195" s="50" t="n">
        <v>0.15</v>
      </c>
      <c r="H195" s="30" t="n">
        <v>100</v>
      </c>
      <c r="I195" s="31" t="n">
        <f>G195*H195*7</f>
        <v>105</v>
      </c>
      <c r="J195" s="12" t="s">
        <v>110</v>
      </c>
      <c r="K195" s="14" t="s">
        <v>114</v>
      </c>
      <c r="L195" s="14"/>
      <c r="M195" s="14"/>
      <c r="N195" s="11"/>
      <c r="O195" s="11"/>
      <c r="P195" s="11"/>
      <c r="Q195" s="22" t="n">
        <f>M197/H195</f>
        <v>0</v>
      </c>
    </row>
    <row r="196" ht="22.5" customHeight="1">
      <c r="A196" s="19"/>
      <c r="B196" s="19"/>
      <c r="C196" s="19"/>
      <c r="D196" s="19"/>
      <c r="E196" s="26"/>
      <c r="F196" s="19"/>
      <c r="G196" s="32"/>
      <c r="H196" s="28"/>
      <c r="I196" s="28"/>
      <c r="J196" s="12" t="s">
        <v>111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19"/>
      <c r="B197" s="19"/>
      <c r="C197" s="19"/>
      <c r="D197" s="19"/>
      <c r="E197" s="26"/>
      <c r="F197" s="19"/>
      <c r="G197" s="33"/>
      <c r="H197" s="27"/>
      <c r="I197" s="27"/>
      <c r="J197" s="12" t="s">
        <v>112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19"/>
      <c r="B198" s="19"/>
      <c r="C198" s="12" t="n">
        <v>13219444</v>
      </c>
      <c r="D198" s="12" t="s">
        <v>41</v>
      </c>
      <c r="E198" s="13" t="s">
        <v>14</v>
      </c>
      <c r="F198" s="12" t="s">
        <v>34</v>
      </c>
      <c r="G198" s="50" t="n">
        <v>0.4</v>
      </c>
      <c r="H198" s="30" t="n">
        <v>100</v>
      </c>
      <c r="I198" s="31" t="n">
        <f>G198*H198*7</f>
        <v>280</v>
      </c>
      <c r="J198" s="12" t="s">
        <v>110</v>
      </c>
      <c r="K198" s="14" t="s">
        <v>114</v>
      </c>
      <c r="L198" s="14"/>
      <c r="M198" s="14"/>
      <c r="N198" s="11"/>
      <c r="O198" s="11"/>
      <c r="P198" s="11"/>
      <c r="Q198" s="22" t="n">
        <f>M200/H198</f>
        <v>0</v>
      </c>
    </row>
    <row r="199" ht="22.5" customHeight="1">
      <c r="A199" s="19"/>
      <c r="B199" s="19"/>
      <c r="C199" s="19"/>
      <c r="D199" s="19"/>
      <c r="E199" s="26"/>
      <c r="F199" s="19"/>
      <c r="G199" s="32"/>
      <c r="H199" s="28"/>
      <c r="I199" s="28"/>
      <c r="J199" s="12" t="s">
        <v>111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19"/>
      <c r="B200" s="19"/>
      <c r="C200" s="19"/>
      <c r="D200" s="19"/>
      <c r="E200" s="35"/>
      <c r="F200" s="19"/>
      <c r="G200" s="33"/>
      <c r="H200" s="27"/>
      <c r="I200" s="27"/>
      <c r="J200" s="12" t="s">
        <v>112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19"/>
      <c r="B201" s="37" t="s">
        <v>118</v>
      </c>
      <c r="C201" s="12" t="n">
        <v>5464039</v>
      </c>
      <c r="D201" s="12" t="s">
        <v>30</v>
      </c>
      <c r="E201" s="13" t="s">
        <v>43</v>
      </c>
      <c r="F201" s="13" t="s">
        <v>15</v>
      </c>
      <c r="G201" s="23" t="n">
        <v>0.28</v>
      </c>
      <c r="H201" s="12" t="n">
        <v>1700</v>
      </c>
      <c r="I201" s="20" t="n">
        <f>G201*H201*7</f>
        <v>3332</v>
      </c>
      <c r="J201" s="12" t="s">
        <v>110</v>
      </c>
      <c r="K201" s="14" t="n">
        <v>12014</v>
      </c>
      <c r="L201" s="14" t="n">
        <v>1742</v>
      </c>
      <c r="M201" s="14" t="n">
        <v>52</v>
      </c>
      <c r="N201" s="11" t="n">
        <v>0.009</v>
      </c>
      <c r="O201" s="11" t="n">
        <v>0.302</v>
      </c>
      <c r="P201" s="11" t="n">
        <v>15.71</v>
      </c>
      <c r="Q201" s="22" t="n">
        <f>M203/H201</f>
        <v>0</v>
      </c>
    </row>
    <row r="202" ht="22.5" customHeight="1">
      <c r="A202" s="19"/>
      <c r="B202" s="19"/>
      <c r="C202" s="12"/>
      <c r="D202" s="19"/>
      <c r="E202" s="26"/>
      <c r="F202" s="26"/>
      <c r="G202" s="26"/>
      <c r="H202" s="19"/>
      <c r="I202" s="19"/>
      <c r="J202" s="12" t="s">
        <v>111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19"/>
      <c r="B203" s="19"/>
      <c r="C203" s="12"/>
      <c r="D203" s="19"/>
      <c r="E203" s="26"/>
      <c r="F203" s="26"/>
      <c r="G203" s="26"/>
      <c r="H203" s="19"/>
      <c r="I203" s="19"/>
      <c r="J203" s="12" t="s">
        <v>112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19"/>
      <c r="B204" s="19"/>
      <c r="C204" s="12" t="n">
        <v>8057746</v>
      </c>
      <c r="D204" s="12" t="s">
        <v>30</v>
      </c>
      <c r="E204" s="13" t="s">
        <v>43</v>
      </c>
      <c r="F204" s="13" t="s">
        <v>15</v>
      </c>
      <c r="G204" s="23" t="n">
        <v>0.32</v>
      </c>
      <c r="H204" s="12" t="n">
        <v>300</v>
      </c>
      <c r="I204" s="20" t="n">
        <f>G204*H204*7</f>
        <v>672</v>
      </c>
      <c r="J204" s="12" t="s">
        <v>110</v>
      </c>
      <c r="K204" s="14" t="n">
        <v>0</v>
      </c>
      <c r="L204" s="14" t="n">
        <v>0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19"/>
      <c r="B205" s="19"/>
      <c r="C205" s="12"/>
      <c r="D205" s="19"/>
      <c r="E205" s="26"/>
      <c r="F205" s="26"/>
      <c r="G205" s="26"/>
      <c r="H205" s="19"/>
      <c r="I205" s="19"/>
      <c r="J205" s="12" t="s">
        <v>111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19"/>
      <c r="B206" s="19"/>
      <c r="C206" s="12"/>
      <c r="D206" s="19"/>
      <c r="E206" s="26"/>
      <c r="F206" s="26"/>
      <c r="G206" s="26"/>
      <c r="H206" s="19"/>
      <c r="I206" s="19"/>
      <c r="J206" s="12" t="s">
        <v>112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19"/>
      <c r="B207" s="19"/>
      <c r="C207" s="12" t="n">
        <v>8670368</v>
      </c>
      <c r="D207" s="12" t="s">
        <v>16</v>
      </c>
      <c r="E207" s="13" t="s">
        <v>11</v>
      </c>
      <c r="F207" s="13" t="s">
        <v>29</v>
      </c>
      <c r="G207" s="23" t="n">
        <v>0.12</v>
      </c>
      <c r="H207" s="12" t="n">
        <v>100</v>
      </c>
      <c r="I207" s="20" t="n">
        <f>G207*H207*7</f>
        <v>84</v>
      </c>
      <c r="J207" s="12" t="s">
        <v>110</v>
      </c>
      <c r="K207" s="14" t="n">
        <v>2284</v>
      </c>
      <c r="L207" s="14" t="n">
        <v>270</v>
      </c>
      <c r="M207" s="14" t="n">
        <v>3</v>
      </c>
      <c r="N207" s="11" t="n">
        <v>0</v>
      </c>
      <c r="O207" s="11" t="n">
        <v>0.22</v>
      </c>
      <c r="P207" s="11" t="n">
        <v>0.67</v>
      </c>
      <c r="Q207" s="22" t="n">
        <f>M209/H207</f>
        <v>0</v>
      </c>
    </row>
    <row r="208" ht="22.5" customHeight="1">
      <c r="A208" s="19"/>
      <c r="B208" s="19"/>
      <c r="C208" s="12"/>
      <c r="D208" s="19"/>
      <c r="E208" s="26"/>
      <c r="F208" s="26"/>
      <c r="G208" s="26"/>
      <c r="H208" s="19"/>
      <c r="I208" s="19"/>
      <c r="J208" s="12" t="s">
        <v>111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19"/>
      <c r="B209" s="19"/>
      <c r="C209" s="12"/>
      <c r="D209" s="19"/>
      <c r="E209" s="26"/>
      <c r="F209" s="26"/>
      <c r="G209" s="26"/>
      <c r="H209" s="19"/>
      <c r="I209" s="19"/>
      <c r="J209" s="12" t="s">
        <v>112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19"/>
      <c r="B210" s="19"/>
      <c r="C210" s="12" t="n">
        <v>10514860</v>
      </c>
      <c r="D210" s="12" t="s">
        <v>41</v>
      </c>
      <c r="E210" s="13" t="s">
        <v>14</v>
      </c>
      <c r="F210" s="13" t="s">
        <v>15</v>
      </c>
      <c r="G210" s="23" t="n">
        <v>0.6</v>
      </c>
      <c r="H210" s="12" t="n">
        <v>150</v>
      </c>
      <c r="I210" s="20" t="n">
        <f>G210*H210*7</f>
        <v>630</v>
      </c>
      <c r="J210" s="12" t="s">
        <v>110</v>
      </c>
      <c r="K210" s="14" t="n">
        <v>1199</v>
      </c>
      <c r="L210" s="14" t="n">
        <v>111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19"/>
      <c r="B211" s="19"/>
      <c r="C211" s="12"/>
      <c r="D211" s="19"/>
      <c r="E211" s="26"/>
      <c r="F211" s="26"/>
      <c r="G211" s="26"/>
      <c r="H211" s="19"/>
      <c r="I211" s="19"/>
      <c r="J211" s="12" t="s">
        <v>111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19"/>
      <c r="B212" s="19"/>
      <c r="C212" s="12"/>
      <c r="D212" s="19"/>
      <c r="E212" s="26"/>
      <c r="F212" s="26"/>
      <c r="G212" s="26"/>
      <c r="H212" s="19"/>
      <c r="I212" s="19"/>
      <c r="J212" s="12" t="s">
        <v>112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19"/>
      <c r="B213" s="19"/>
      <c r="C213" s="12" t="n">
        <v>91532857</v>
      </c>
      <c r="D213" s="12" t="s">
        <v>44</v>
      </c>
      <c r="E213" s="13" t="s">
        <v>14</v>
      </c>
      <c r="F213" s="13" t="s">
        <v>12</v>
      </c>
      <c r="G213" s="23" t="n">
        <v>0.12</v>
      </c>
      <c r="H213" s="12" t="n">
        <v>100</v>
      </c>
      <c r="I213" s="20" t="n">
        <f>G213*H213*7</f>
        <v>84</v>
      </c>
      <c r="J213" s="12" t="s">
        <v>110</v>
      </c>
      <c r="K213" s="14" t="n">
        <v>98</v>
      </c>
      <c r="L213" s="14" t="n">
        <v>14</v>
      </c>
      <c r="M213" s="14" t="n">
        <v>1</v>
      </c>
      <c r="N213" s="11" t="n">
        <v>0.009</v>
      </c>
      <c r="O213" s="11" t="n">
        <v>0.126</v>
      </c>
      <c r="P213" s="11" t="n">
        <v>0.1263</v>
      </c>
      <c r="Q213" s="22" t="n">
        <f>M215/H213</f>
        <v>0</v>
      </c>
    </row>
    <row r="214" ht="22.5" customHeight="1">
      <c r="A214" s="19"/>
      <c r="B214" s="19"/>
      <c r="C214" s="12"/>
      <c r="D214" s="19"/>
      <c r="E214" s="26"/>
      <c r="F214" s="26"/>
      <c r="G214" s="26"/>
      <c r="H214" s="19"/>
      <c r="I214" s="19"/>
      <c r="J214" s="12" t="s">
        <v>111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19"/>
      <c r="B215" s="19"/>
      <c r="C215" s="12"/>
      <c r="D215" s="19"/>
      <c r="E215" s="26"/>
      <c r="F215" s="26"/>
      <c r="G215" s="26"/>
      <c r="H215" s="19"/>
      <c r="I215" s="19"/>
      <c r="J215" s="12" t="s">
        <v>112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19"/>
      <c r="B216" s="19"/>
      <c r="C216" s="12" t="n">
        <v>91545519</v>
      </c>
      <c r="D216" s="12" t="s">
        <v>45</v>
      </c>
      <c r="E216" s="13" t="s">
        <v>43</v>
      </c>
      <c r="F216" s="13" t="s">
        <v>15</v>
      </c>
      <c r="G216" s="23" t="n">
        <v>0.2</v>
      </c>
      <c r="H216" s="12" t="n">
        <v>100</v>
      </c>
      <c r="I216" s="20" t="n">
        <f>G216*H216*7</f>
        <v>140</v>
      </c>
      <c r="J216" s="12" t="s">
        <v>110</v>
      </c>
      <c r="K216" s="14" t="n">
        <v>2854</v>
      </c>
      <c r="L216" s="14" t="n">
        <v>543</v>
      </c>
      <c r="M216" s="14" t="n">
        <v>8</v>
      </c>
      <c r="N216" s="11" t="n">
        <v>0.002</v>
      </c>
      <c r="O216" s="11" t="n">
        <v>0.154</v>
      </c>
      <c r="P216" s="11" t="n">
        <v>1.23</v>
      </c>
      <c r="Q216" s="22" t="n">
        <f>M218/H216</f>
        <v>0</v>
      </c>
    </row>
    <row r="217" ht="22.5" customHeight="1">
      <c r="A217" s="19"/>
      <c r="B217" s="19"/>
      <c r="C217" s="12"/>
      <c r="D217" s="19"/>
      <c r="E217" s="26"/>
      <c r="F217" s="26"/>
      <c r="G217" s="26"/>
      <c r="H217" s="19"/>
      <c r="I217" s="19"/>
      <c r="J217" s="12" t="s">
        <v>111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19"/>
      <c r="B218" s="19"/>
      <c r="C218" s="12"/>
      <c r="D218" s="19"/>
      <c r="E218" s="26"/>
      <c r="F218" s="26"/>
      <c r="G218" s="26"/>
      <c r="H218" s="19"/>
      <c r="I218" s="19"/>
      <c r="J218" s="12" t="s">
        <v>112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19"/>
      <c r="B219" s="19"/>
      <c r="C219" s="12" t="n">
        <v>91551388</v>
      </c>
      <c r="D219" s="12" t="s">
        <v>46</v>
      </c>
      <c r="E219" s="13" t="s">
        <v>47</v>
      </c>
      <c r="F219" s="13" t="s">
        <v>12</v>
      </c>
      <c r="G219" s="23" t="n">
        <v>0.8</v>
      </c>
      <c r="H219" s="12" t="n">
        <v>100</v>
      </c>
      <c r="I219" s="20" t="n">
        <f>G219*H219*7</f>
        <v>560</v>
      </c>
      <c r="J219" s="12" t="s">
        <v>110</v>
      </c>
      <c r="K219" s="14" t="n">
        <v>571</v>
      </c>
      <c r="L219" s="14" t="n">
        <v>145</v>
      </c>
      <c r="M219" s="14" t="n">
        <v>4</v>
      </c>
      <c r="N219" s="11" t="n">
        <v>0.016</v>
      </c>
      <c r="O219" s="11" t="n">
        <v>0.563</v>
      </c>
      <c r="P219" s="11" t="n">
        <v>2.2528</v>
      </c>
      <c r="Q219" s="22" t="n">
        <f>M221/H219</f>
        <v>0</v>
      </c>
      <c r="S219" s="4" t="s">
        <v>119</v>
      </c>
    </row>
    <row r="220" ht="22.5" customHeight="1">
      <c r="A220" s="19"/>
      <c r="B220" s="19"/>
      <c r="C220" s="12"/>
      <c r="D220" s="19"/>
      <c r="E220" s="26"/>
      <c r="F220" s="26"/>
      <c r="G220" s="26"/>
      <c r="H220" s="19"/>
      <c r="I220" s="19"/>
      <c r="J220" s="12" t="s">
        <v>111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19"/>
      <c r="B221" s="19"/>
      <c r="C221" s="12"/>
      <c r="D221" s="19"/>
      <c r="E221" s="26"/>
      <c r="F221" s="26"/>
      <c r="G221" s="26"/>
      <c r="H221" s="19"/>
      <c r="I221" s="19"/>
      <c r="J221" s="12" t="s">
        <v>112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19"/>
      <c r="B222" s="19"/>
      <c r="C222" s="12" t="n">
        <v>91565948</v>
      </c>
      <c r="D222" s="12" t="s">
        <v>44</v>
      </c>
      <c r="E222" s="13" t="s">
        <v>14</v>
      </c>
      <c r="F222" s="13" t="s">
        <v>12</v>
      </c>
      <c r="G222" s="23" t="n">
        <v>0.12</v>
      </c>
      <c r="H222" s="12" t="n">
        <v>170</v>
      </c>
      <c r="I222" s="20" t="n">
        <f>G222*H222*7</f>
        <v>142.8</v>
      </c>
      <c r="J222" s="12" t="s">
        <v>110</v>
      </c>
      <c r="K222" s="14" t="n">
        <v>32</v>
      </c>
      <c r="L222" s="14" t="n">
        <v>0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19"/>
      <c r="B223" s="19"/>
      <c r="C223" s="12"/>
      <c r="D223" s="19"/>
      <c r="E223" s="26"/>
      <c r="F223" s="26"/>
      <c r="G223" s="26"/>
      <c r="H223" s="19"/>
      <c r="I223" s="19"/>
      <c r="J223" s="12" t="s">
        <v>111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19"/>
      <c r="B224" s="19"/>
      <c r="C224" s="12"/>
      <c r="D224" s="19"/>
      <c r="E224" s="26"/>
      <c r="F224" s="26"/>
      <c r="G224" s="26"/>
      <c r="H224" s="19"/>
      <c r="I224" s="19"/>
      <c r="J224" s="12" t="s">
        <v>112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19"/>
      <c r="B225" s="19"/>
      <c r="C225" s="12" t="n">
        <v>91550293</v>
      </c>
      <c r="D225" s="12" t="s">
        <v>48</v>
      </c>
      <c r="E225" s="13" t="s">
        <v>35</v>
      </c>
      <c r="F225" s="13" t="s">
        <v>15</v>
      </c>
      <c r="G225" s="23" t="n">
        <v>0.35</v>
      </c>
      <c r="H225" s="12" t="n">
        <v>155</v>
      </c>
      <c r="I225" s="20" t="n">
        <f>G225*H225*7</f>
        <v>379.75</v>
      </c>
      <c r="J225" s="12" t="s">
        <v>110</v>
      </c>
      <c r="K225" s="14" t="n">
        <v>336</v>
      </c>
      <c r="L225" s="14" t="n">
        <v>20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19"/>
      <c r="B226" s="19"/>
      <c r="C226" s="12"/>
      <c r="D226" s="19"/>
      <c r="E226" s="26"/>
      <c r="F226" s="26"/>
      <c r="G226" s="26"/>
      <c r="H226" s="19"/>
      <c r="I226" s="19"/>
      <c r="J226" s="12" t="s">
        <v>111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19"/>
      <c r="B227" s="19"/>
      <c r="C227" s="12"/>
      <c r="D227" s="19"/>
      <c r="E227" s="26"/>
      <c r="F227" s="26"/>
      <c r="G227" s="26"/>
      <c r="H227" s="19"/>
      <c r="I227" s="19"/>
      <c r="J227" s="12" t="s">
        <v>112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19"/>
      <c r="B228" s="19"/>
      <c r="C228" s="12" t="n">
        <v>91557347</v>
      </c>
      <c r="D228" s="12" t="s">
        <v>49</v>
      </c>
      <c r="E228" s="13" t="s">
        <v>14</v>
      </c>
      <c r="F228" s="13" t="s">
        <v>15</v>
      </c>
      <c r="G228" s="23" t="n">
        <v>0.5</v>
      </c>
      <c r="H228" s="12" t="n">
        <v>50</v>
      </c>
      <c r="I228" s="20" t="n">
        <f>G228*H228*7</f>
        <v>175</v>
      </c>
      <c r="J228" s="12" t="s">
        <v>110</v>
      </c>
      <c r="K228" s="14" t="n">
        <v>1691</v>
      </c>
      <c r="L228" s="14" t="n">
        <v>340</v>
      </c>
      <c r="M228" s="14" t="n">
        <v>1</v>
      </c>
      <c r="N228" s="11" t="n">
        <v>0.002</v>
      </c>
      <c r="O228" s="11" t="n">
        <v>0.8</v>
      </c>
      <c r="P228" s="11" t="n">
        <v>0.8</v>
      </c>
      <c r="Q228" s="22" t="n">
        <f>M230/H228</f>
        <v>0</v>
      </c>
    </row>
    <row r="229" ht="22.5" customHeight="1">
      <c r="A229" s="19"/>
      <c r="B229" s="19"/>
      <c r="C229" s="12"/>
      <c r="D229" s="19"/>
      <c r="E229" s="26"/>
      <c r="F229" s="26"/>
      <c r="G229" s="26"/>
      <c r="H229" s="19"/>
      <c r="I229" s="19"/>
      <c r="J229" s="12" t="s">
        <v>111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19"/>
      <c r="B230" s="19"/>
      <c r="C230" s="12"/>
      <c r="D230" s="19"/>
      <c r="E230" s="26"/>
      <c r="F230" s="26"/>
      <c r="G230" s="26"/>
      <c r="H230" s="19"/>
      <c r="I230" s="19"/>
      <c r="J230" s="12" t="s">
        <v>112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19"/>
      <c r="B231" s="19"/>
      <c r="C231" s="12" t="n">
        <v>91564896</v>
      </c>
      <c r="D231" s="12" t="s">
        <v>50</v>
      </c>
      <c r="E231" s="13" t="s">
        <v>14</v>
      </c>
      <c r="F231" s="13" t="s">
        <v>15</v>
      </c>
      <c r="G231" s="23" t="n">
        <v>0.35</v>
      </c>
      <c r="H231" s="12" t="n">
        <v>200</v>
      </c>
      <c r="I231" s="20" t="n">
        <f>G231*H231*7</f>
        <v>490</v>
      </c>
      <c r="J231" s="12" t="s">
        <v>110</v>
      </c>
      <c r="K231" s="14" t="n">
        <v>1559</v>
      </c>
      <c r="L231" s="14" t="n">
        <v>230</v>
      </c>
      <c r="M231" s="14" t="n">
        <v>1</v>
      </c>
      <c r="N231" s="11" t="n">
        <v>0.002</v>
      </c>
      <c r="O231" s="11" t="n">
        <v>0.4</v>
      </c>
      <c r="P231" s="11" t="n">
        <v>0.4</v>
      </c>
      <c r="Q231" s="22" t="n">
        <f>M233/H231</f>
        <v>0</v>
      </c>
      <c r="S231" s="10"/>
    </row>
    <row r="232" ht="22.5" customHeight="1">
      <c r="A232" s="19"/>
      <c r="B232" s="19"/>
      <c r="C232" s="12"/>
      <c r="D232" s="19"/>
      <c r="E232" s="26"/>
      <c r="F232" s="26"/>
      <c r="G232" s="26"/>
      <c r="H232" s="19"/>
      <c r="I232" s="19"/>
      <c r="J232" s="12" t="s">
        <v>111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19"/>
      <c r="B233" s="19"/>
      <c r="C233" s="12"/>
      <c r="D233" s="19"/>
      <c r="E233" s="26"/>
      <c r="F233" s="26"/>
      <c r="G233" s="26"/>
      <c r="H233" s="19"/>
      <c r="I233" s="19"/>
      <c r="J233" s="12" t="s">
        <v>112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19"/>
      <c r="B234" s="19"/>
      <c r="C234" s="12" t="n">
        <v>12306671</v>
      </c>
      <c r="D234" s="12" t="s">
        <v>51</v>
      </c>
      <c r="E234" s="13" t="s">
        <v>52</v>
      </c>
      <c r="F234" s="13" t="s">
        <v>21</v>
      </c>
      <c r="G234" s="23" t="n">
        <v>0.22</v>
      </c>
      <c r="H234" s="12" t="n">
        <v>100</v>
      </c>
      <c r="I234" s="20" t="n">
        <f>G234*H234*7</f>
        <v>154</v>
      </c>
      <c r="J234" s="12" t="s">
        <v>110</v>
      </c>
      <c r="K234" s="14" t="n">
        <v>0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19"/>
      <c r="B235" s="19"/>
      <c r="C235" s="12"/>
      <c r="D235" s="19"/>
      <c r="E235" s="26"/>
      <c r="F235" s="26"/>
      <c r="G235" s="26"/>
      <c r="H235" s="19"/>
      <c r="I235" s="19"/>
      <c r="J235" s="12" t="s">
        <v>111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19"/>
      <c r="B236" s="19"/>
      <c r="C236" s="12"/>
      <c r="D236" s="19"/>
      <c r="E236" s="26"/>
      <c r="F236" s="26"/>
      <c r="G236" s="26"/>
      <c r="H236" s="19"/>
      <c r="I236" s="19"/>
      <c r="J236" s="12" t="s">
        <v>112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19"/>
      <c r="B237" s="19"/>
      <c r="C237" s="12" t="n">
        <v>91567363</v>
      </c>
      <c r="D237" s="12" t="s">
        <v>53</v>
      </c>
      <c r="E237" s="13" t="s">
        <v>14</v>
      </c>
      <c r="F237" s="13" t="s">
        <v>15</v>
      </c>
      <c r="G237" s="23" t="n">
        <v>0.25</v>
      </c>
      <c r="H237" s="12" t="n">
        <v>200</v>
      </c>
      <c r="I237" s="20" t="n">
        <f>G237*H237*7</f>
        <v>350</v>
      </c>
      <c r="J237" s="12" t="s">
        <v>110</v>
      </c>
      <c r="K237" s="14" t="n">
        <v>1497</v>
      </c>
      <c r="L237" s="14" t="n">
        <v>60</v>
      </c>
      <c r="M237" s="14" t="n">
        <v>4</v>
      </c>
      <c r="N237" s="11" t="n">
        <v>0.017</v>
      </c>
      <c r="O237" s="11" t="n">
        <v>0.25</v>
      </c>
      <c r="P237" s="11" t="n">
        <v>1</v>
      </c>
      <c r="Q237" s="22" t="n">
        <f>M239/H237</f>
        <v>0</v>
      </c>
    </row>
    <row r="238" ht="22.5" customHeight="1">
      <c r="A238" s="19"/>
      <c r="B238" s="19"/>
      <c r="C238" s="12"/>
      <c r="D238" s="19"/>
      <c r="E238" s="26"/>
      <c r="F238" s="26"/>
      <c r="G238" s="26"/>
      <c r="H238" s="19"/>
      <c r="I238" s="19"/>
      <c r="J238" s="12" t="s">
        <v>111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19"/>
      <c r="B239" s="19"/>
      <c r="C239" s="12"/>
      <c r="D239" s="19"/>
      <c r="E239" s="26"/>
      <c r="F239" s="26"/>
      <c r="G239" s="26"/>
      <c r="H239" s="19"/>
      <c r="I239" s="19"/>
      <c r="J239" s="12" t="s">
        <v>112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19"/>
      <c r="B240" s="19"/>
      <c r="C240" s="12" t="n">
        <v>91567806</v>
      </c>
      <c r="D240" s="12" t="s">
        <v>53</v>
      </c>
      <c r="E240" s="13" t="s">
        <v>54</v>
      </c>
      <c r="F240" s="13" t="s">
        <v>15</v>
      </c>
      <c r="G240" s="23" t="n">
        <v>0.15</v>
      </c>
      <c r="H240" s="12" t="n">
        <v>200</v>
      </c>
      <c r="I240" s="20" t="n">
        <f>G240*H240*7</f>
        <v>210</v>
      </c>
      <c r="J240" s="12" t="s">
        <v>110</v>
      </c>
      <c r="K240" s="14" t="n">
        <v>5820</v>
      </c>
      <c r="L240" s="14" t="n">
        <v>1602</v>
      </c>
      <c r="M240" s="14" t="n">
        <v>14</v>
      </c>
      <c r="N240" s="11" t="n">
        <v>0.001</v>
      </c>
      <c r="O240" s="11" t="n">
        <v>0.15</v>
      </c>
      <c r="P240" s="11" t="n">
        <v>2.1</v>
      </c>
      <c r="Q240" s="22" t="n">
        <f>M242/H240</f>
        <v>0</v>
      </c>
    </row>
    <row r="241" ht="22.5" customHeight="1">
      <c r="A241" s="19"/>
      <c r="B241" s="19"/>
      <c r="C241" s="12"/>
      <c r="D241" s="19"/>
      <c r="E241" s="26"/>
      <c r="F241" s="26"/>
      <c r="G241" s="26"/>
      <c r="H241" s="19"/>
      <c r="I241" s="19"/>
      <c r="J241" s="12" t="s">
        <v>111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19"/>
      <c r="B242" s="19"/>
      <c r="C242" s="12"/>
      <c r="D242" s="19"/>
      <c r="E242" s="26"/>
      <c r="F242" s="26"/>
      <c r="G242" s="26"/>
      <c r="H242" s="19"/>
      <c r="I242" s="19"/>
      <c r="J242" s="12" t="s">
        <v>112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19"/>
      <c r="B243" s="19"/>
      <c r="C243" s="12" t="n">
        <v>5365721</v>
      </c>
      <c r="D243" s="12" t="s">
        <v>55</v>
      </c>
      <c r="E243" s="13" t="s">
        <v>54</v>
      </c>
      <c r="F243" s="13" t="s">
        <v>15</v>
      </c>
      <c r="G243" s="23" t="n">
        <v>0.5</v>
      </c>
      <c r="H243" s="12" t="n">
        <v>100</v>
      </c>
      <c r="I243" s="20" t="n">
        <f>G243*H243*7</f>
        <v>350</v>
      </c>
      <c r="J243" s="12" t="s">
        <v>110</v>
      </c>
      <c r="K243" s="14" t="n">
        <v>11168</v>
      </c>
      <c r="L243" s="14" t="n">
        <v>4445</v>
      </c>
      <c r="M243" s="14" t="n">
        <v>29</v>
      </c>
      <c r="N243" s="11" t="n">
        <v>0.003</v>
      </c>
      <c r="O243" s="11" t="n">
        <v>0.5</v>
      </c>
      <c r="P243" s="11" t="n">
        <v>14.5</v>
      </c>
      <c r="Q243" s="22" t="n">
        <f>M245/H243</f>
        <v>0</v>
      </c>
    </row>
    <row r="244" ht="22.5" customHeight="1">
      <c r="A244" s="19"/>
      <c r="B244" s="19"/>
      <c r="C244" s="12"/>
      <c r="D244" s="19"/>
      <c r="E244" s="26"/>
      <c r="F244" s="26"/>
      <c r="G244" s="26"/>
      <c r="H244" s="19"/>
      <c r="I244" s="19"/>
      <c r="J244" s="12" t="s">
        <v>111</v>
      </c>
      <c r="K244" s="14"/>
      <c r="L244" s="14"/>
      <c r="M244" s="14"/>
      <c r="N244" s="11"/>
      <c r="O244" s="11"/>
      <c r="P244" s="11"/>
      <c r="Q244" s="25"/>
    </row>
    <row r="245" ht="22.5" customHeight="1">
      <c r="A245" s="19"/>
      <c r="B245" s="19"/>
      <c r="C245" s="12"/>
      <c r="D245" s="19"/>
      <c r="E245" s="26"/>
      <c r="F245" s="26"/>
      <c r="G245" s="26"/>
      <c r="H245" s="19"/>
      <c r="I245" s="19"/>
      <c r="J245" s="12" t="s">
        <v>112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19"/>
      <c r="B246" s="19"/>
      <c r="C246" s="12" t="n">
        <v>91568575</v>
      </c>
      <c r="D246" s="12" t="s">
        <v>56</v>
      </c>
      <c r="E246" s="13" t="s">
        <v>14</v>
      </c>
      <c r="F246" s="13" t="s">
        <v>15</v>
      </c>
      <c r="G246" s="23" t="n">
        <v>0.4</v>
      </c>
      <c r="H246" s="12" t="n">
        <v>30</v>
      </c>
      <c r="I246" s="20" t="n">
        <f>G246*H246*7</f>
        <v>84</v>
      </c>
      <c r="J246" s="12" t="s">
        <v>110</v>
      </c>
      <c r="K246" s="14" t="n">
        <v>60</v>
      </c>
      <c r="L246" s="14" t="n">
        <v>0</v>
      </c>
      <c r="M246" s="14" t="n">
        <v>0</v>
      </c>
      <c r="N246" s="11" t="n">
        <v>0</v>
      </c>
      <c r="O246" s="11" t="n">
        <v>0</v>
      </c>
      <c r="P246" s="11" t="n">
        <v>0</v>
      </c>
      <c r="Q246" s="22" t="n">
        <f>M248/H246</f>
        <v>0</v>
      </c>
    </row>
    <row r="247" ht="22.5" customHeight="1">
      <c r="A247" s="19"/>
      <c r="B247" s="19"/>
      <c r="C247" s="12"/>
      <c r="D247" s="19"/>
      <c r="E247" s="26"/>
      <c r="F247" s="26"/>
      <c r="G247" s="26"/>
      <c r="H247" s="19"/>
      <c r="I247" s="19"/>
      <c r="J247" s="12" t="s">
        <v>111</v>
      </c>
      <c r="K247" s="14"/>
      <c r="L247" s="14"/>
      <c r="M247" s="14"/>
      <c r="N247" s="11"/>
      <c r="O247" s="11"/>
      <c r="P247" s="11"/>
      <c r="Q247" s="25"/>
    </row>
    <row r="248" ht="22.5" customHeight="1">
      <c r="A248" s="19"/>
      <c r="B248" s="19"/>
      <c r="C248" s="12"/>
      <c r="D248" s="19"/>
      <c r="E248" s="26"/>
      <c r="F248" s="26"/>
      <c r="G248" s="26"/>
      <c r="H248" s="19"/>
      <c r="I248" s="19"/>
      <c r="J248" s="12" t="s">
        <v>112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19"/>
      <c r="B249" s="19"/>
      <c r="C249" s="12" t="n">
        <v>12811904</v>
      </c>
      <c r="D249" s="12" t="s">
        <v>51</v>
      </c>
      <c r="E249" s="13" t="s">
        <v>52</v>
      </c>
      <c r="F249" s="13" t="s">
        <v>34</v>
      </c>
      <c r="G249" s="23" t="n">
        <v>0.24</v>
      </c>
      <c r="H249" s="12" t="n">
        <v>100</v>
      </c>
      <c r="I249" s="20" t="n">
        <f>G249*H249*7</f>
        <v>168</v>
      </c>
      <c r="J249" s="12" t="s">
        <v>110</v>
      </c>
      <c r="K249" s="14" t="s">
        <v>114</v>
      </c>
      <c r="L249" s="14"/>
      <c r="M249" s="14"/>
      <c r="N249" s="11"/>
      <c r="O249" s="11"/>
      <c r="P249" s="11"/>
      <c r="Q249" s="22" t="n">
        <f>M251/H249</f>
        <v>0</v>
      </c>
    </row>
    <row r="250" ht="22.5" customHeight="1">
      <c r="A250" s="19"/>
      <c r="B250" s="19"/>
      <c r="C250" s="12"/>
      <c r="D250" s="19"/>
      <c r="E250" s="26"/>
      <c r="F250" s="26"/>
      <c r="G250" s="26"/>
      <c r="H250" s="19"/>
      <c r="I250" s="19"/>
      <c r="J250" s="12" t="s">
        <v>111</v>
      </c>
      <c r="K250" s="14"/>
      <c r="L250" s="14"/>
      <c r="M250" s="14"/>
      <c r="N250" s="11"/>
      <c r="O250" s="11"/>
      <c r="P250" s="11"/>
      <c r="Q250" s="25"/>
    </row>
    <row r="251" ht="22.5" customHeight="1">
      <c r="A251" s="19"/>
      <c r="B251" s="19"/>
      <c r="C251" s="12"/>
      <c r="D251" s="19"/>
      <c r="E251" s="26"/>
      <c r="F251" s="26"/>
      <c r="G251" s="26"/>
      <c r="H251" s="19"/>
      <c r="I251" s="19"/>
      <c r="J251" s="12" t="s">
        <v>112</v>
      </c>
      <c r="K251" s="14"/>
      <c r="L251" s="14"/>
      <c r="M251" s="14"/>
      <c r="N251" s="11"/>
      <c r="O251" s="11"/>
      <c r="P251" s="11"/>
      <c r="Q251" s="25"/>
    </row>
    <row r="252" ht="22.5" customHeight="1">
      <c r="A252" s="19"/>
      <c r="B252" s="19"/>
      <c r="C252" s="12" t="n">
        <v>91557160</v>
      </c>
      <c r="D252" s="12" t="s">
        <v>57</v>
      </c>
      <c r="E252" s="13" t="s">
        <v>11</v>
      </c>
      <c r="F252" s="13" t="s">
        <v>15</v>
      </c>
      <c r="G252" s="23" t="n">
        <v>0.2</v>
      </c>
      <c r="H252" s="12" t="n">
        <v>66</v>
      </c>
      <c r="I252" s="20" t="n">
        <f>G252*H252*7</f>
        <v>92.4</v>
      </c>
      <c r="J252" s="12" t="s">
        <v>110</v>
      </c>
      <c r="K252" s="14" t="n">
        <v>2344</v>
      </c>
      <c r="L252" s="14" t="n">
        <v>131</v>
      </c>
      <c r="M252" s="14" t="n">
        <v>0</v>
      </c>
      <c r="N252" s="11" t="n">
        <v>0</v>
      </c>
      <c r="O252" s="11" t="n">
        <v>0</v>
      </c>
      <c r="P252" s="11" t="n">
        <v>0</v>
      </c>
      <c r="Q252" s="22" t="n">
        <f>M254/H252</f>
        <v>0</v>
      </c>
    </row>
    <row r="253" ht="22.5" customHeight="1">
      <c r="A253" s="19"/>
      <c r="B253" s="19"/>
      <c r="C253" s="12"/>
      <c r="D253" s="19"/>
      <c r="E253" s="26"/>
      <c r="F253" s="26"/>
      <c r="G253" s="26"/>
      <c r="H253" s="19"/>
      <c r="I253" s="19"/>
      <c r="J253" s="12" t="s">
        <v>111</v>
      </c>
      <c r="K253" s="14"/>
      <c r="L253" s="14"/>
      <c r="M253" s="14"/>
      <c r="N253" s="11"/>
      <c r="O253" s="11"/>
      <c r="P253" s="11"/>
      <c r="Q253" s="25"/>
    </row>
    <row r="254" ht="22.5" customHeight="1">
      <c r="A254" s="19"/>
      <c r="B254" s="19"/>
      <c r="C254" s="12"/>
      <c r="D254" s="19"/>
      <c r="E254" s="26"/>
      <c r="F254" s="26"/>
      <c r="G254" s="26"/>
      <c r="H254" s="19"/>
      <c r="I254" s="19"/>
      <c r="J254" s="12" t="s">
        <v>112</v>
      </c>
      <c r="K254" s="14"/>
      <c r="L254" s="14"/>
      <c r="M254" s="14"/>
      <c r="N254" s="11"/>
      <c r="O254" s="11"/>
      <c r="P254" s="11"/>
      <c r="Q254" s="25"/>
    </row>
    <row r="255" ht="22.5" customHeight="1">
      <c r="A255" s="19"/>
      <c r="B255" s="19"/>
      <c r="C255" s="12" t="n">
        <v>12810820</v>
      </c>
      <c r="D255" s="12" t="s">
        <v>58</v>
      </c>
      <c r="E255" s="13" t="s">
        <v>14</v>
      </c>
      <c r="F255" s="13" t="s">
        <v>34</v>
      </c>
      <c r="G255" s="23" t="n">
        <v>0.15</v>
      </c>
      <c r="H255" s="12" t="n">
        <v>100</v>
      </c>
      <c r="I255" s="20" t="n">
        <f>G255*H255*7</f>
        <v>105</v>
      </c>
      <c r="J255" s="12" t="s">
        <v>110</v>
      </c>
      <c r="K255" s="14" t="s">
        <v>114</v>
      </c>
      <c r="L255" s="14"/>
      <c r="M255" s="14"/>
      <c r="N255" s="11"/>
      <c r="O255" s="11"/>
      <c r="P255" s="11"/>
      <c r="Q255" s="22" t="n">
        <f>M257/H255</f>
        <v>0</v>
      </c>
    </row>
    <row r="256" ht="22.5" customHeight="1">
      <c r="A256" s="19"/>
      <c r="B256" s="19"/>
      <c r="C256" s="12"/>
      <c r="D256" s="19"/>
      <c r="E256" s="26"/>
      <c r="F256" s="26"/>
      <c r="G256" s="26"/>
      <c r="H256" s="19"/>
      <c r="I256" s="19"/>
      <c r="J256" s="12" t="s">
        <v>111</v>
      </c>
      <c r="K256" s="14"/>
      <c r="L256" s="14"/>
      <c r="M256" s="14"/>
      <c r="N256" s="11"/>
      <c r="O256" s="11"/>
      <c r="P256" s="11"/>
      <c r="Q256" s="25"/>
    </row>
    <row r="257" ht="22.5" customHeight="1">
      <c r="A257" s="19"/>
      <c r="B257" s="19"/>
      <c r="C257" s="12"/>
      <c r="D257" s="19"/>
      <c r="E257" s="26"/>
      <c r="F257" s="26"/>
      <c r="G257" s="26"/>
      <c r="H257" s="19"/>
      <c r="I257" s="19"/>
      <c r="J257" s="12" t="s">
        <v>112</v>
      </c>
      <c r="K257" s="14"/>
      <c r="L257" s="14"/>
      <c r="M257" s="14"/>
      <c r="N257" s="11"/>
      <c r="O257" s="11"/>
      <c r="P257" s="11"/>
      <c r="Q257" s="25"/>
    </row>
    <row r="258" ht="22.5" customHeight="1">
      <c r="A258" s="19"/>
      <c r="B258" s="19"/>
      <c r="C258" s="12" t="n">
        <v>12814983</v>
      </c>
      <c r="D258" s="12" t="s">
        <v>10</v>
      </c>
      <c r="E258" s="13" t="s">
        <v>54</v>
      </c>
      <c r="F258" s="13" t="s">
        <v>34</v>
      </c>
      <c r="G258" s="23" t="n">
        <v>0.5</v>
      </c>
      <c r="H258" s="12" t="n">
        <v>20</v>
      </c>
      <c r="I258" s="20" t="n">
        <f>G258*H258*7</f>
        <v>70</v>
      </c>
      <c r="J258" s="12" t="s">
        <v>110</v>
      </c>
      <c r="K258" s="14" t="s">
        <v>114</v>
      </c>
      <c r="L258" s="14"/>
      <c r="M258" s="14"/>
      <c r="N258" s="11"/>
      <c r="O258" s="11"/>
      <c r="P258" s="11"/>
      <c r="Q258" s="22" t="n">
        <f>M260/H258</f>
        <v>0</v>
      </c>
    </row>
    <row r="259" ht="22.5" customHeight="1">
      <c r="A259" s="19"/>
      <c r="B259" s="19"/>
      <c r="C259" s="12"/>
      <c r="D259" s="19"/>
      <c r="E259" s="26"/>
      <c r="F259" s="26"/>
      <c r="G259" s="26"/>
      <c r="H259" s="19"/>
      <c r="I259" s="19"/>
      <c r="J259" s="12" t="s">
        <v>111</v>
      </c>
      <c r="K259" s="14"/>
      <c r="L259" s="14"/>
      <c r="M259" s="14"/>
      <c r="N259" s="11"/>
      <c r="O259" s="11"/>
      <c r="P259" s="11"/>
      <c r="Q259" s="25"/>
    </row>
    <row r="260" ht="22.5" customHeight="1">
      <c r="A260" s="19"/>
      <c r="B260" s="19"/>
      <c r="C260" s="12"/>
      <c r="D260" s="19"/>
      <c r="E260" s="26"/>
      <c r="F260" s="26"/>
      <c r="G260" s="26"/>
      <c r="H260" s="19"/>
      <c r="I260" s="19"/>
      <c r="J260" s="12" t="s">
        <v>112</v>
      </c>
      <c r="K260" s="14"/>
      <c r="L260" s="14"/>
      <c r="M260" s="14"/>
      <c r="N260" s="11"/>
      <c r="O260" s="11"/>
      <c r="P260" s="11"/>
      <c r="Q260" s="25"/>
    </row>
    <row r="261" ht="22.5" customHeight="1">
      <c r="A261" s="19"/>
      <c r="B261" s="19"/>
      <c r="C261" s="12" t="n">
        <v>91574956</v>
      </c>
      <c r="D261" s="12" t="s">
        <v>50</v>
      </c>
      <c r="E261" s="13" t="s">
        <v>14</v>
      </c>
      <c r="F261" s="13" t="s">
        <v>34</v>
      </c>
      <c r="G261" s="23" t="n">
        <v>0.35</v>
      </c>
      <c r="H261" s="12" t="n">
        <v>200</v>
      </c>
      <c r="I261" s="20" t="n">
        <f>G261*H261*7</f>
        <v>490</v>
      </c>
      <c r="J261" s="12" t="s">
        <v>110</v>
      </c>
      <c r="K261" s="14" t="s">
        <v>114</v>
      </c>
      <c r="L261" s="14"/>
      <c r="M261" s="14"/>
      <c r="N261" s="11"/>
      <c r="O261" s="11"/>
      <c r="P261" s="11"/>
      <c r="Q261" s="22" t="n">
        <f>M263/H261</f>
        <v>0</v>
      </c>
    </row>
    <row r="262" ht="22.5" customHeight="1">
      <c r="A262" s="19"/>
      <c r="B262" s="19"/>
      <c r="C262" s="12"/>
      <c r="D262" s="19"/>
      <c r="E262" s="26"/>
      <c r="F262" s="26"/>
      <c r="G262" s="26"/>
      <c r="H262" s="19"/>
      <c r="I262" s="19"/>
      <c r="J262" s="12" t="s">
        <v>111</v>
      </c>
      <c r="K262" s="14"/>
      <c r="L262" s="14"/>
      <c r="M262" s="14"/>
      <c r="N262" s="11"/>
      <c r="O262" s="11"/>
      <c r="P262" s="11"/>
      <c r="Q262" s="25"/>
    </row>
    <row r="263" ht="22.5" customHeight="1">
      <c r="A263" s="19"/>
      <c r="B263" s="19"/>
      <c r="C263" s="12"/>
      <c r="D263" s="19"/>
      <c r="E263" s="26"/>
      <c r="F263" s="26"/>
      <c r="G263" s="26"/>
      <c r="H263" s="19"/>
      <c r="I263" s="19"/>
      <c r="J263" s="12" t="s">
        <v>112</v>
      </c>
      <c r="K263" s="14"/>
      <c r="L263" s="14"/>
      <c r="M263" s="14"/>
      <c r="N263" s="11"/>
      <c r="O263" s="11"/>
      <c r="P263" s="11"/>
      <c r="Q263" s="25"/>
    </row>
    <row r="264" ht="22.5" customHeight="1">
      <c r="A264" s="19"/>
      <c r="B264" s="19"/>
      <c r="C264" s="12" t="n">
        <v>91574957</v>
      </c>
      <c r="D264" s="12" t="s">
        <v>53</v>
      </c>
      <c r="E264" s="13" t="s">
        <v>14</v>
      </c>
      <c r="F264" s="13" t="s">
        <v>34</v>
      </c>
      <c r="G264" s="23" t="n">
        <v>0.25</v>
      </c>
      <c r="H264" s="12" t="n">
        <v>200</v>
      </c>
      <c r="I264" s="20" t="n">
        <f>G264*H264*7</f>
        <v>350</v>
      </c>
      <c r="J264" s="12" t="s">
        <v>110</v>
      </c>
      <c r="K264" s="14" t="s">
        <v>114</v>
      </c>
      <c r="L264" s="14"/>
      <c r="M264" s="14"/>
      <c r="N264" s="11"/>
      <c r="O264" s="11"/>
      <c r="P264" s="11"/>
      <c r="Q264" s="22" t="n">
        <f>M266/H264</f>
        <v>0</v>
      </c>
    </row>
    <row r="265" ht="22.5" customHeight="1">
      <c r="A265" s="19"/>
      <c r="B265" s="19"/>
      <c r="C265" s="12"/>
      <c r="D265" s="19"/>
      <c r="E265" s="26"/>
      <c r="F265" s="26"/>
      <c r="G265" s="26"/>
      <c r="H265" s="19"/>
      <c r="I265" s="19"/>
      <c r="J265" s="12" t="s">
        <v>111</v>
      </c>
      <c r="K265" s="14"/>
      <c r="L265" s="14"/>
      <c r="M265" s="14"/>
      <c r="N265" s="11"/>
      <c r="O265" s="11"/>
      <c r="P265" s="11"/>
      <c r="Q265" s="25"/>
    </row>
    <row r="266" ht="22.5" customHeight="1">
      <c r="A266" s="19"/>
      <c r="B266" s="19"/>
      <c r="C266" s="12"/>
      <c r="D266" s="19"/>
      <c r="E266" s="26"/>
      <c r="F266" s="26"/>
      <c r="G266" s="26"/>
      <c r="H266" s="19"/>
      <c r="I266" s="19"/>
      <c r="J266" s="12" t="s">
        <v>112</v>
      </c>
      <c r="K266" s="14"/>
      <c r="L266" s="14"/>
      <c r="M266" s="14"/>
      <c r="N266" s="11"/>
      <c r="O266" s="11"/>
      <c r="P266" s="11"/>
      <c r="Q266" s="25"/>
    </row>
    <row r="267" ht="22.5" customHeight="1">
      <c r="A267" s="19"/>
      <c r="B267" s="19"/>
      <c r="C267" s="12" t="n">
        <v>91574959</v>
      </c>
      <c r="D267" s="12" t="s">
        <v>53</v>
      </c>
      <c r="E267" s="13" t="s">
        <v>54</v>
      </c>
      <c r="F267" s="13" t="s">
        <v>34</v>
      </c>
      <c r="G267" s="23" t="n">
        <v>0.15</v>
      </c>
      <c r="H267" s="12" t="n">
        <v>100</v>
      </c>
      <c r="I267" s="20" t="n">
        <f>G267*H267*7</f>
        <v>105</v>
      </c>
      <c r="J267" s="12" t="s">
        <v>110</v>
      </c>
      <c r="K267" s="14" t="s">
        <v>114</v>
      </c>
      <c r="L267" s="14"/>
      <c r="M267" s="14"/>
      <c r="N267" s="11"/>
      <c r="O267" s="11"/>
      <c r="P267" s="11"/>
      <c r="Q267" s="22" t="n">
        <f>M269/H267</f>
        <v>0</v>
      </c>
    </row>
    <row r="268" ht="22.5" customHeight="1">
      <c r="A268" s="19"/>
      <c r="B268" s="19"/>
      <c r="C268" s="12"/>
      <c r="D268" s="19"/>
      <c r="E268" s="26"/>
      <c r="F268" s="26"/>
      <c r="G268" s="26"/>
      <c r="H268" s="19"/>
      <c r="I268" s="19"/>
      <c r="J268" s="12" t="s">
        <v>111</v>
      </c>
      <c r="K268" s="14"/>
      <c r="L268" s="14"/>
      <c r="M268" s="14"/>
      <c r="N268" s="11"/>
      <c r="O268" s="11"/>
      <c r="P268" s="11"/>
      <c r="Q268" s="25"/>
    </row>
    <row r="269" ht="22.5" customHeight="1">
      <c r="A269" s="19"/>
      <c r="B269" s="19"/>
      <c r="C269" s="12"/>
      <c r="D269" s="19"/>
      <c r="E269" s="26"/>
      <c r="F269" s="26"/>
      <c r="G269" s="26"/>
      <c r="H269" s="19"/>
      <c r="I269" s="19"/>
      <c r="J269" s="12" t="s">
        <v>112</v>
      </c>
      <c r="K269" s="14"/>
      <c r="L269" s="14"/>
      <c r="M269" s="14"/>
      <c r="N269" s="11"/>
      <c r="O269" s="11"/>
      <c r="P269" s="11"/>
      <c r="Q269" s="25"/>
    </row>
    <row r="270" ht="22.5" customHeight="1">
      <c r="A270" s="19"/>
      <c r="B270" s="19"/>
      <c r="C270" s="12" t="n">
        <v>91574961</v>
      </c>
      <c r="D270" s="12" t="s">
        <v>48</v>
      </c>
      <c r="E270" s="13" t="s">
        <v>35</v>
      </c>
      <c r="F270" s="13" t="s">
        <v>34</v>
      </c>
      <c r="G270" s="23" t="n">
        <v>0.35</v>
      </c>
      <c r="H270" s="12" t="n">
        <v>66</v>
      </c>
      <c r="I270" s="20" t="n">
        <f>G270*H270*7</f>
        <v>161.7</v>
      </c>
      <c r="J270" s="12" t="s">
        <v>110</v>
      </c>
      <c r="K270" s="14" t="s">
        <v>114</v>
      </c>
      <c r="L270" s="14"/>
      <c r="M270" s="14"/>
      <c r="N270" s="11"/>
      <c r="O270" s="11"/>
      <c r="P270" s="11"/>
      <c r="Q270" s="22" t="n">
        <f>M272/H270</f>
        <v>0</v>
      </c>
    </row>
    <row r="271" ht="22.5" customHeight="1">
      <c r="A271" s="19"/>
      <c r="B271" s="19"/>
      <c r="C271" s="12"/>
      <c r="D271" s="19"/>
      <c r="E271" s="26"/>
      <c r="F271" s="26"/>
      <c r="G271" s="26"/>
      <c r="H271" s="19"/>
      <c r="I271" s="19"/>
      <c r="J271" s="12" t="s">
        <v>111</v>
      </c>
      <c r="K271" s="14"/>
      <c r="L271" s="14"/>
      <c r="M271" s="14"/>
      <c r="N271" s="11"/>
      <c r="O271" s="11"/>
      <c r="P271" s="11"/>
      <c r="Q271" s="25"/>
    </row>
    <row r="272" ht="22.5" customHeight="1">
      <c r="A272" s="19"/>
      <c r="B272" s="19"/>
      <c r="C272" s="12"/>
      <c r="D272" s="19"/>
      <c r="E272" s="26"/>
      <c r="F272" s="26"/>
      <c r="G272" s="26"/>
      <c r="H272" s="19"/>
      <c r="I272" s="19"/>
      <c r="J272" s="12" t="s">
        <v>112</v>
      </c>
      <c r="K272" s="14"/>
      <c r="L272" s="14"/>
      <c r="M272" s="14"/>
      <c r="N272" s="11"/>
      <c r="O272" s="11"/>
      <c r="P272" s="11"/>
      <c r="Q272" s="25"/>
    </row>
    <row r="273" ht="22.5" customHeight="1">
      <c r="A273" s="19"/>
      <c r="B273" s="19"/>
      <c r="C273" s="12" t="n">
        <v>91574966</v>
      </c>
      <c r="D273" s="12" t="s">
        <v>49</v>
      </c>
      <c r="E273" s="13" t="s">
        <v>14</v>
      </c>
      <c r="F273" s="13" t="s">
        <v>34</v>
      </c>
      <c r="G273" s="23" t="n">
        <v>0.9</v>
      </c>
      <c r="H273" s="12" t="n">
        <v>50</v>
      </c>
      <c r="I273" s="20" t="n">
        <f>G273*H273*7</f>
        <v>315</v>
      </c>
      <c r="J273" s="12" t="s">
        <v>110</v>
      </c>
      <c r="K273" s="14" t="s">
        <v>114</v>
      </c>
      <c r="L273" s="14"/>
      <c r="M273" s="14"/>
      <c r="N273" s="11"/>
      <c r="O273" s="11"/>
      <c r="P273" s="11"/>
      <c r="Q273" s="22" t="n">
        <f>M275/H273</f>
        <v>0</v>
      </c>
    </row>
    <row r="274" ht="22.5" customHeight="1">
      <c r="A274" s="19"/>
      <c r="B274" s="19"/>
      <c r="C274" s="12"/>
      <c r="D274" s="19"/>
      <c r="E274" s="26"/>
      <c r="F274" s="26"/>
      <c r="G274" s="26"/>
      <c r="H274" s="19"/>
      <c r="I274" s="19"/>
      <c r="J274" s="12" t="s">
        <v>111</v>
      </c>
      <c r="K274" s="14"/>
      <c r="L274" s="14"/>
      <c r="M274" s="14"/>
      <c r="N274" s="11"/>
      <c r="O274" s="11"/>
      <c r="P274" s="11"/>
      <c r="Q274" s="25"/>
    </row>
    <row r="275" ht="22.5" customHeight="1">
      <c r="A275" s="19"/>
      <c r="B275" s="19"/>
      <c r="C275" s="12"/>
      <c r="D275" s="19"/>
      <c r="E275" s="26"/>
      <c r="F275" s="26"/>
      <c r="G275" s="26"/>
      <c r="H275" s="19"/>
      <c r="I275" s="19"/>
      <c r="J275" s="12" t="s">
        <v>112</v>
      </c>
      <c r="K275" s="14"/>
      <c r="L275" s="14"/>
      <c r="M275" s="14"/>
      <c r="N275" s="11"/>
      <c r="O275" s="11"/>
      <c r="P275" s="11"/>
      <c r="Q275" s="25"/>
    </row>
    <row r="276" ht="22.5" customHeight="1">
      <c r="A276" s="19"/>
      <c r="B276" s="19"/>
      <c r="C276" s="12" t="n">
        <v>6724852</v>
      </c>
      <c r="D276" s="12" t="s">
        <v>10</v>
      </c>
      <c r="E276" s="13" t="s">
        <v>35</v>
      </c>
      <c r="F276" s="13" t="s">
        <v>26</v>
      </c>
      <c r="G276" s="23" t="n">
        <v>0.4</v>
      </c>
      <c r="H276" s="12" t="n">
        <v>100</v>
      </c>
      <c r="I276" s="20" t="n">
        <f>G276*H276*7</f>
        <v>280</v>
      </c>
      <c r="J276" s="12" t="s">
        <v>110</v>
      </c>
      <c r="K276" s="14" t="n">
        <v>26743</v>
      </c>
      <c r="L276" s="14" t="n">
        <v>77</v>
      </c>
      <c r="M276" s="14" t="n">
        <v>2</v>
      </c>
      <c r="N276" s="11" t="n">
        <v>0.01</v>
      </c>
      <c r="O276" s="11" t="n">
        <v>0.28</v>
      </c>
      <c r="P276" s="11" t="n">
        <v>0.57</v>
      </c>
      <c r="Q276" s="22" t="n">
        <f>M278/H276</f>
        <v>0</v>
      </c>
    </row>
    <row r="277" ht="22.5" customHeight="1">
      <c r="A277" s="19"/>
      <c r="B277" s="19"/>
      <c r="C277" s="12"/>
      <c r="D277" s="19"/>
      <c r="E277" s="26"/>
      <c r="F277" s="26"/>
      <c r="G277" s="26"/>
      <c r="H277" s="19"/>
      <c r="I277" s="19"/>
      <c r="J277" s="12" t="s">
        <v>111</v>
      </c>
      <c r="K277" s="14"/>
      <c r="L277" s="14"/>
      <c r="M277" s="14"/>
      <c r="N277" s="11"/>
      <c r="O277" s="11"/>
      <c r="P277" s="11"/>
      <c r="Q277" s="25"/>
    </row>
    <row r="278" ht="22.5" customHeight="1">
      <c r="A278" s="19"/>
      <c r="B278" s="19"/>
      <c r="C278" s="12"/>
      <c r="D278" s="19"/>
      <c r="E278" s="26"/>
      <c r="F278" s="26"/>
      <c r="G278" s="26"/>
      <c r="H278" s="19"/>
      <c r="I278" s="19"/>
      <c r="J278" s="12" t="s">
        <v>112</v>
      </c>
      <c r="K278" s="14"/>
      <c r="L278" s="14"/>
      <c r="M278" s="14"/>
      <c r="N278" s="11"/>
      <c r="O278" s="11"/>
      <c r="P278" s="11"/>
      <c r="Q278" s="25"/>
    </row>
    <row r="279" ht="22.5" customHeight="1">
      <c r="A279" s="19"/>
      <c r="B279" s="19"/>
      <c r="C279" s="12" t="n">
        <v>91578028</v>
      </c>
      <c r="D279" s="12" t="s">
        <v>59</v>
      </c>
      <c r="E279" s="13" t="s">
        <v>37</v>
      </c>
      <c r="F279" s="13" t="s">
        <v>15</v>
      </c>
      <c r="G279" s="23" t="n">
        <v>0.2</v>
      </c>
      <c r="H279" s="12" t="n">
        <v>100</v>
      </c>
      <c r="I279" s="20" t="n">
        <f>G279*H279*7</f>
        <v>140</v>
      </c>
      <c r="J279" s="12" t="s">
        <v>110</v>
      </c>
      <c r="K279" s="14" t="n">
        <v>2896</v>
      </c>
      <c r="L279" s="14" t="n">
        <v>248</v>
      </c>
      <c r="M279" s="14" t="n">
        <v>44</v>
      </c>
      <c r="N279" s="11" t="n">
        <v>0.035</v>
      </c>
      <c r="O279" s="11" t="n">
        <v>0.2</v>
      </c>
      <c r="P279" s="11" t="n">
        <v>8.8</v>
      </c>
      <c r="Q279" s="22" t="n">
        <f>M281/H279</f>
        <v>0</v>
      </c>
    </row>
    <row r="280" ht="22.5" customHeight="1">
      <c r="A280" s="19"/>
      <c r="B280" s="19"/>
      <c r="C280" s="12"/>
      <c r="D280" s="19"/>
      <c r="E280" s="26"/>
      <c r="F280" s="26"/>
      <c r="G280" s="26"/>
      <c r="H280" s="19"/>
      <c r="I280" s="19"/>
      <c r="J280" s="12" t="s">
        <v>111</v>
      </c>
      <c r="K280" s="14"/>
      <c r="L280" s="14"/>
      <c r="M280" s="14"/>
      <c r="N280" s="11"/>
      <c r="O280" s="11"/>
      <c r="P280" s="11"/>
      <c r="Q280" s="25"/>
    </row>
    <row r="281" ht="22.5" customHeight="1">
      <c r="A281" s="19"/>
      <c r="B281" s="19"/>
      <c r="C281" s="12"/>
      <c r="D281" s="19"/>
      <c r="E281" s="26"/>
      <c r="F281" s="26"/>
      <c r="G281" s="26"/>
      <c r="H281" s="19"/>
      <c r="I281" s="19"/>
      <c r="J281" s="12" t="s">
        <v>112</v>
      </c>
      <c r="K281" s="14"/>
      <c r="L281" s="14"/>
      <c r="M281" s="14"/>
      <c r="N281" s="11"/>
      <c r="O281" s="11"/>
      <c r="P281" s="11"/>
      <c r="Q281" s="25"/>
    </row>
    <row r="282" ht="22.5" customHeight="1">
      <c r="A282" s="19"/>
      <c r="B282" s="19"/>
      <c r="C282" s="12" t="n">
        <v>91578027</v>
      </c>
      <c r="D282" s="12" t="s">
        <v>60</v>
      </c>
      <c r="E282" s="13" t="s">
        <v>61</v>
      </c>
      <c r="F282" s="13" t="s">
        <v>15</v>
      </c>
      <c r="G282" s="23" t="n">
        <v>0.25</v>
      </c>
      <c r="H282" s="12" t="n">
        <v>66</v>
      </c>
      <c r="I282" s="20" t="n">
        <f>G282*H282*7</f>
        <v>115.5</v>
      </c>
      <c r="J282" s="12" t="s">
        <v>110</v>
      </c>
      <c r="K282" s="14" t="n">
        <v>256</v>
      </c>
      <c r="L282" s="14" t="n">
        <v>6</v>
      </c>
      <c r="M282" s="14" t="n">
        <v>1</v>
      </c>
      <c r="N282" s="11" t="n">
        <v>0.042</v>
      </c>
      <c r="O282" s="11" t="n">
        <v>0.25</v>
      </c>
      <c r="P282" s="11" t="n">
        <v>0.25</v>
      </c>
      <c r="Q282" s="22" t="n">
        <f>M284/H282</f>
        <v>0</v>
      </c>
    </row>
    <row r="283" ht="22.5" customHeight="1">
      <c r="A283" s="19"/>
      <c r="B283" s="19"/>
      <c r="C283" s="12"/>
      <c r="D283" s="19"/>
      <c r="E283" s="26"/>
      <c r="F283" s="26"/>
      <c r="G283" s="26"/>
      <c r="H283" s="19"/>
      <c r="I283" s="19"/>
      <c r="J283" s="12" t="s">
        <v>111</v>
      </c>
      <c r="K283" s="14"/>
      <c r="L283" s="14"/>
      <c r="M283" s="14"/>
      <c r="N283" s="11"/>
      <c r="O283" s="11"/>
      <c r="P283" s="11"/>
      <c r="Q283" s="25"/>
    </row>
    <row r="284" ht="22.5" customHeight="1">
      <c r="A284" s="19"/>
      <c r="B284" s="19"/>
      <c r="C284" s="12"/>
      <c r="D284" s="19"/>
      <c r="E284" s="26"/>
      <c r="F284" s="26"/>
      <c r="G284" s="26"/>
      <c r="H284" s="19"/>
      <c r="I284" s="19"/>
      <c r="J284" s="12" t="s">
        <v>112</v>
      </c>
      <c r="K284" s="14"/>
      <c r="L284" s="14"/>
      <c r="M284" s="14"/>
      <c r="N284" s="11"/>
      <c r="O284" s="11"/>
      <c r="P284" s="11"/>
      <c r="Q284" s="25"/>
    </row>
    <row r="285" ht="22.5" customHeight="1">
      <c r="A285" s="19"/>
      <c r="B285" s="19"/>
      <c r="C285" s="12" t="n">
        <v>91578025</v>
      </c>
      <c r="D285" s="12" t="s">
        <v>62</v>
      </c>
      <c r="E285" s="13" t="s">
        <v>14</v>
      </c>
      <c r="F285" s="13" t="s">
        <v>15</v>
      </c>
      <c r="G285" s="23" t="n">
        <v>0.25</v>
      </c>
      <c r="H285" s="12" t="n">
        <v>57</v>
      </c>
      <c r="I285" s="20" t="n">
        <f>G285*H285*7</f>
        <v>99.75</v>
      </c>
      <c r="J285" s="12" t="s">
        <v>110</v>
      </c>
      <c r="K285" s="14" t="n">
        <v>169</v>
      </c>
      <c r="L285" s="14" t="n">
        <v>5</v>
      </c>
      <c r="M285" s="14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19"/>
      <c r="B286" s="19"/>
      <c r="C286" s="12"/>
      <c r="D286" s="19"/>
      <c r="E286" s="26"/>
      <c r="F286" s="26"/>
      <c r="G286" s="26"/>
      <c r="H286" s="19"/>
      <c r="I286" s="19"/>
      <c r="J286" s="12" t="s">
        <v>111</v>
      </c>
      <c r="K286" s="14"/>
      <c r="L286" s="14"/>
      <c r="M286" s="14"/>
      <c r="N286" s="11"/>
      <c r="O286" s="11"/>
      <c r="P286" s="11"/>
      <c r="Q286" s="25"/>
    </row>
    <row r="287" ht="22.5" customHeight="1">
      <c r="A287" s="19"/>
      <c r="B287" s="19"/>
      <c r="C287" s="12"/>
      <c r="D287" s="19"/>
      <c r="E287" s="26"/>
      <c r="F287" s="26"/>
      <c r="G287" s="26"/>
      <c r="H287" s="19"/>
      <c r="I287" s="19"/>
      <c r="J287" s="12" t="s">
        <v>112</v>
      </c>
      <c r="K287" s="14"/>
      <c r="L287" s="14"/>
      <c r="M287" s="14"/>
      <c r="N287" s="11"/>
      <c r="O287" s="11"/>
      <c r="P287" s="11"/>
      <c r="Q287" s="25"/>
    </row>
    <row r="288" ht="22.5" customHeight="1">
      <c r="A288" s="19"/>
      <c r="B288" s="19"/>
      <c r="C288" s="12" t="n">
        <v>91578026</v>
      </c>
      <c r="D288" s="12" t="s">
        <v>27</v>
      </c>
      <c r="E288" s="13" t="s">
        <v>14</v>
      </c>
      <c r="F288" s="13" t="s">
        <v>15</v>
      </c>
      <c r="G288" s="23" t="n">
        <v>0.25</v>
      </c>
      <c r="H288" s="12" t="n">
        <v>100</v>
      </c>
      <c r="I288" s="20" t="n">
        <f>G288*H288*7</f>
        <v>175</v>
      </c>
      <c r="J288" s="12" t="s">
        <v>110</v>
      </c>
      <c r="K288" s="14" t="n">
        <v>1263</v>
      </c>
      <c r="L288" s="14" t="n">
        <v>61</v>
      </c>
      <c r="M288" s="14" t="n">
        <v>3</v>
      </c>
      <c r="N288" s="11" t="n">
        <v>0.012</v>
      </c>
      <c r="O288" s="11" t="n">
        <v>0.25</v>
      </c>
      <c r="P288" s="11" t="n">
        <v>0.75</v>
      </c>
      <c r="Q288" s="22" t="n">
        <f>M290/H288</f>
        <v>0</v>
      </c>
    </row>
    <row r="289" ht="22.5" customHeight="1">
      <c r="A289" s="19"/>
      <c r="B289" s="19"/>
      <c r="C289" s="12"/>
      <c r="D289" s="19"/>
      <c r="E289" s="26"/>
      <c r="F289" s="26"/>
      <c r="G289" s="26"/>
      <c r="H289" s="19"/>
      <c r="I289" s="19"/>
      <c r="J289" s="12" t="s">
        <v>111</v>
      </c>
      <c r="K289" s="14"/>
      <c r="L289" s="14"/>
      <c r="M289" s="14"/>
      <c r="N289" s="11"/>
      <c r="O289" s="11"/>
      <c r="P289" s="11"/>
      <c r="Q289" s="25"/>
    </row>
    <row r="290" ht="22.5" customHeight="1">
      <c r="A290" s="19"/>
      <c r="B290" s="19"/>
      <c r="C290" s="12"/>
      <c r="D290" s="19"/>
      <c r="E290" s="26"/>
      <c r="F290" s="26"/>
      <c r="G290" s="26"/>
      <c r="H290" s="19"/>
      <c r="I290" s="19"/>
      <c r="J290" s="12" t="s">
        <v>112</v>
      </c>
      <c r="K290" s="14"/>
      <c r="L290" s="14"/>
      <c r="M290" s="14"/>
      <c r="N290" s="11"/>
      <c r="O290" s="11"/>
      <c r="P290" s="11"/>
      <c r="Q290" s="25"/>
    </row>
    <row r="291" ht="22.5" customHeight="1">
      <c r="A291" s="19"/>
      <c r="B291" s="19"/>
      <c r="C291" s="12" t="n">
        <v>91574124</v>
      </c>
      <c r="D291" s="12" t="s">
        <v>45</v>
      </c>
      <c r="E291" s="13" t="s">
        <v>43</v>
      </c>
      <c r="F291" s="13" t="s">
        <v>34</v>
      </c>
      <c r="G291" s="23" t="n">
        <v>0.12</v>
      </c>
      <c r="H291" s="12" t="n">
        <v>75</v>
      </c>
      <c r="I291" s="20" t="n">
        <f>G291*H291*7</f>
        <v>63</v>
      </c>
      <c r="J291" s="12" t="s">
        <v>110</v>
      </c>
      <c r="K291" s="14" t="s">
        <v>114</v>
      </c>
      <c r="L291" s="14"/>
      <c r="M291" s="14"/>
      <c r="N291" s="11"/>
      <c r="O291" s="11"/>
      <c r="P291" s="11"/>
      <c r="Q291" s="22" t="n">
        <f>M293/H291</f>
        <v>0</v>
      </c>
    </row>
    <row r="292" ht="22.5" customHeight="1">
      <c r="A292" s="19"/>
      <c r="B292" s="19"/>
      <c r="C292" s="12"/>
      <c r="D292" s="19"/>
      <c r="E292" s="26"/>
      <c r="F292" s="26"/>
      <c r="G292" s="26"/>
      <c r="H292" s="19"/>
      <c r="I292" s="19"/>
      <c r="J292" s="12" t="s">
        <v>111</v>
      </c>
      <c r="K292" s="14"/>
      <c r="L292" s="14"/>
      <c r="M292" s="14"/>
      <c r="N292" s="11"/>
      <c r="O292" s="11"/>
      <c r="P292" s="11"/>
      <c r="Q292" s="25"/>
    </row>
    <row r="293" ht="22.5" customHeight="1">
      <c r="A293" s="19"/>
      <c r="B293" s="19"/>
      <c r="C293" s="12"/>
      <c r="D293" s="19"/>
      <c r="E293" s="26"/>
      <c r="F293" s="26"/>
      <c r="G293" s="26"/>
      <c r="H293" s="19"/>
      <c r="I293" s="19"/>
      <c r="J293" s="12" t="s">
        <v>112</v>
      </c>
      <c r="K293" s="14"/>
      <c r="L293" s="14"/>
      <c r="M293" s="14"/>
      <c r="N293" s="11"/>
      <c r="O293" s="11"/>
      <c r="P293" s="11"/>
      <c r="Q293" s="25"/>
    </row>
    <row r="294" ht="22.5" customHeight="1">
      <c r="A294" s="19"/>
      <c r="B294" s="19"/>
      <c r="C294" s="12" t="n">
        <v>91577952</v>
      </c>
      <c r="D294" s="12" t="s">
        <v>63</v>
      </c>
      <c r="E294" s="13" t="s">
        <v>11</v>
      </c>
      <c r="F294" s="13" t="s">
        <v>34</v>
      </c>
      <c r="G294" s="23" t="n">
        <v>0.2</v>
      </c>
      <c r="H294" s="12" t="n">
        <v>100</v>
      </c>
      <c r="I294" s="20" t="n">
        <f>G294*H294*7</f>
        <v>140</v>
      </c>
      <c r="J294" s="12" t="s">
        <v>110</v>
      </c>
      <c r="K294" s="14" t="s">
        <v>114</v>
      </c>
      <c r="L294" s="14"/>
      <c r="M294" s="14"/>
      <c r="N294" s="11"/>
      <c r="O294" s="11"/>
      <c r="P294" s="11"/>
      <c r="Q294" s="22" t="n">
        <f>M296/H294</f>
        <v>0</v>
      </c>
    </row>
    <row r="295" ht="22.5" customHeight="1">
      <c r="A295" s="19"/>
      <c r="B295" s="19"/>
      <c r="C295" s="12"/>
      <c r="D295" s="19"/>
      <c r="E295" s="26"/>
      <c r="F295" s="26"/>
      <c r="G295" s="26"/>
      <c r="H295" s="19"/>
      <c r="I295" s="19"/>
      <c r="J295" s="12" t="s">
        <v>111</v>
      </c>
      <c r="K295" s="14"/>
      <c r="L295" s="14"/>
      <c r="M295" s="14"/>
      <c r="N295" s="11"/>
      <c r="O295" s="11"/>
      <c r="P295" s="11"/>
      <c r="Q295" s="25"/>
    </row>
    <row r="296" ht="22.5" customHeight="1">
      <c r="A296" s="19"/>
      <c r="B296" s="19"/>
      <c r="C296" s="12"/>
      <c r="D296" s="19"/>
      <c r="E296" s="26"/>
      <c r="F296" s="26"/>
      <c r="G296" s="26"/>
      <c r="H296" s="19"/>
      <c r="I296" s="19"/>
      <c r="J296" s="12" t="s">
        <v>112</v>
      </c>
      <c r="K296" s="14"/>
      <c r="L296" s="14"/>
      <c r="M296" s="14"/>
      <c r="N296" s="11"/>
      <c r="O296" s="11"/>
      <c r="P296" s="11"/>
      <c r="Q296" s="25"/>
    </row>
    <row r="297" ht="22.5" customHeight="1">
      <c r="A297" s="19"/>
      <c r="B297" s="19"/>
      <c r="C297" s="12" t="n">
        <v>91577950</v>
      </c>
      <c r="D297" s="12" t="s">
        <v>63</v>
      </c>
      <c r="E297" s="13" t="s">
        <v>14</v>
      </c>
      <c r="F297" s="13" t="s">
        <v>34</v>
      </c>
      <c r="G297" s="23" t="n">
        <v>0.2</v>
      </c>
      <c r="H297" s="12" t="n">
        <v>100</v>
      </c>
      <c r="I297" s="20" t="n">
        <f>G297*H297*7</f>
        <v>140</v>
      </c>
      <c r="J297" s="12" t="s">
        <v>110</v>
      </c>
      <c r="K297" s="14" t="s">
        <v>114</v>
      </c>
      <c r="L297" s="14"/>
      <c r="M297" s="14"/>
      <c r="N297" s="11"/>
      <c r="O297" s="11"/>
      <c r="P297" s="11"/>
      <c r="Q297" s="22" t="n">
        <f>M299/H297</f>
        <v>0</v>
      </c>
    </row>
    <row r="298" ht="22.5" customHeight="1">
      <c r="A298" s="19"/>
      <c r="B298" s="19"/>
      <c r="C298" s="12"/>
      <c r="D298" s="19"/>
      <c r="E298" s="26"/>
      <c r="F298" s="26"/>
      <c r="G298" s="26"/>
      <c r="H298" s="19"/>
      <c r="I298" s="19"/>
      <c r="J298" s="12" t="s">
        <v>111</v>
      </c>
      <c r="K298" s="14"/>
      <c r="L298" s="14"/>
      <c r="M298" s="14"/>
      <c r="N298" s="11"/>
      <c r="O298" s="11"/>
      <c r="P298" s="11"/>
      <c r="Q298" s="25"/>
    </row>
    <row r="299" ht="22.5" customHeight="1">
      <c r="A299" s="19"/>
      <c r="B299" s="19"/>
      <c r="C299" s="12"/>
      <c r="D299" s="19"/>
      <c r="E299" s="26"/>
      <c r="F299" s="26"/>
      <c r="G299" s="26"/>
      <c r="H299" s="19"/>
      <c r="I299" s="19"/>
      <c r="J299" s="12" t="s">
        <v>112</v>
      </c>
      <c r="K299" s="14"/>
      <c r="L299" s="14"/>
      <c r="M299" s="14"/>
      <c r="N299" s="11"/>
      <c r="O299" s="11"/>
      <c r="P299" s="11"/>
      <c r="Q299" s="25"/>
    </row>
    <row r="300" ht="22.5" customHeight="1">
      <c r="A300" s="19"/>
      <c r="B300" s="19"/>
      <c r="C300" s="12" t="n">
        <v>91580166</v>
      </c>
      <c r="D300" s="12" t="s">
        <v>63</v>
      </c>
      <c r="E300" s="13" t="s">
        <v>11</v>
      </c>
      <c r="F300" s="13" t="s">
        <v>12</v>
      </c>
      <c r="G300" s="23" t="n">
        <v>0.5</v>
      </c>
      <c r="H300" s="12" t="n">
        <v>100</v>
      </c>
      <c r="I300" s="20" t="n">
        <f>G300*H300*7</f>
        <v>350</v>
      </c>
      <c r="J300" s="12" t="s">
        <v>110</v>
      </c>
      <c r="K300" s="14" t="n">
        <v>1057</v>
      </c>
      <c r="L300" s="14" t="n">
        <v>5</v>
      </c>
      <c r="M300" s="14" t="n">
        <v>0</v>
      </c>
      <c r="N300" s="11" t="n">
        <v>0.001</v>
      </c>
      <c r="O300" s="11" t="n">
        <v>0</v>
      </c>
      <c r="P300" s="11" t="n">
        <v>0.0051</v>
      </c>
      <c r="Q300" s="22" t="n">
        <f>M302/H300</f>
        <v>0</v>
      </c>
    </row>
    <row r="301" ht="22.5" customHeight="1">
      <c r="A301" s="19"/>
      <c r="B301" s="19"/>
      <c r="C301" s="12"/>
      <c r="D301" s="19"/>
      <c r="E301" s="26"/>
      <c r="F301" s="26"/>
      <c r="G301" s="26"/>
      <c r="H301" s="19"/>
      <c r="I301" s="19"/>
      <c r="J301" s="12" t="s">
        <v>111</v>
      </c>
      <c r="K301" s="14"/>
      <c r="L301" s="14"/>
      <c r="M301" s="14"/>
      <c r="N301" s="11"/>
      <c r="O301" s="11"/>
      <c r="P301" s="11"/>
      <c r="Q301" s="25"/>
    </row>
    <row r="302" ht="22.5" customHeight="1">
      <c r="A302" s="19"/>
      <c r="B302" s="19"/>
      <c r="C302" s="12"/>
      <c r="D302" s="19"/>
      <c r="E302" s="26"/>
      <c r="F302" s="26"/>
      <c r="G302" s="26"/>
      <c r="H302" s="19"/>
      <c r="I302" s="19"/>
      <c r="J302" s="12" t="s">
        <v>112</v>
      </c>
      <c r="K302" s="14"/>
      <c r="L302" s="14"/>
      <c r="M302" s="14"/>
      <c r="N302" s="11"/>
      <c r="O302" s="11"/>
      <c r="P302" s="11"/>
      <c r="Q302" s="25"/>
    </row>
    <row r="303" ht="22.5" customHeight="1">
      <c r="A303" s="19"/>
      <c r="B303" s="19"/>
      <c r="C303" s="12" t="n">
        <v>91580167</v>
      </c>
      <c r="D303" s="12" t="s">
        <v>63</v>
      </c>
      <c r="E303" s="13" t="s">
        <v>40</v>
      </c>
      <c r="F303" s="13" t="s">
        <v>12</v>
      </c>
      <c r="G303" s="23" t="n">
        <v>0.5</v>
      </c>
      <c r="H303" s="12" t="n">
        <v>100</v>
      </c>
      <c r="I303" s="20" t="n">
        <f>G303*H303*7</f>
        <v>350</v>
      </c>
      <c r="J303" s="12" t="s">
        <v>110</v>
      </c>
      <c r="K303" s="14" t="n">
        <v>1</v>
      </c>
      <c r="L303" s="14" t="n">
        <v>0</v>
      </c>
      <c r="M303" s="14" t="n">
        <v>0</v>
      </c>
      <c r="N303" s="11" t="n">
        <v>0</v>
      </c>
      <c r="O303" s="11" t="n">
        <v>0</v>
      </c>
      <c r="P303" s="11" t="n">
        <v>0</v>
      </c>
      <c r="Q303" s="22" t="n">
        <f>M305/H303</f>
        <v>0</v>
      </c>
    </row>
    <row r="304" ht="22.5" customHeight="1">
      <c r="A304" s="19"/>
      <c r="B304" s="19"/>
      <c r="C304" s="12"/>
      <c r="D304" s="19"/>
      <c r="E304" s="26"/>
      <c r="F304" s="26"/>
      <c r="G304" s="26"/>
      <c r="H304" s="19"/>
      <c r="I304" s="19"/>
      <c r="J304" s="12" t="s">
        <v>111</v>
      </c>
      <c r="K304" s="14"/>
      <c r="L304" s="14"/>
      <c r="M304" s="14"/>
      <c r="N304" s="11"/>
      <c r="O304" s="11"/>
      <c r="P304" s="11"/>
      <c r="Q304" s="25"/>
    </row>
    <row r="305" ht="22.5" customHeight="1">
      <c r="A305" s="19"/>
      <c r="B305" s="19"/>
      <c r="C305" s="12"/>
      <c r="D305" s="19"/>
      <c r="E305" s="26"/>
      <c r="F305" s="26"/>
      <c r="G305" s="26"/>
      <c r="H305" s="19"/>
      <c r="I305" s="19"/>
      <c r="J305" s="12" t="s">
        <v>112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19"/>
      <c r="B306" s="12" t="s">
        <v>120</v>
      </c>
      <c r="C306" s="12" t="n">
        <v>5556054</v>
      </c>
      <c r="D306" s="12" t="s">
        <v>64</v>
      </c>
      <c r="E306" s="13" t="s">
        <v>37</v>
      </c>
      <c r="F306" s="13" t="s">
        <v>15</v>
      </c>
      <c r="G306" s="23" t="n">
        <v>0.8</v>
      </c>
      <c r="H306" s="12" t="n">
        <v>100</v>
      </c>
      <c r="I306" s="20" t="n">
        <f>G306*H306*7</f>
        <v>560</v>
      </c>
      <c r="J306" s="12" t="s">
        <v>110</v>
      </c>
      <c r="K306" s="16" t="n">
        <v>385</v>
      </c>
      <c r="L306" s="14" t="n">
        <v>6</v>
      </c>
      <c r="M306" s="16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19"/>
      <c r="B307" s="19"/>
      <c r="C307" s="12"/>
      <c r="D307" s="19"/>
      <c r="E307" s="26"/>
      <c r="F307" s="26"/>
      <c r="G307" s="26"/>
      <c r="H307" s="19"/>
      <c r="I307" s="19"/>
      <c r="J307" s="12" t="s">
        <v>111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19"/>
      <c r="B308" s="19"/>
      <c r="C308" s="12"/>
      <c r="D308" s="19"/>
      <c r="E308" s="26"/>
      <c r="F308" s="26"/>
      <c r="G308" s="26"/>
      <c r="H308" s="19"/>
      <c r="I308" s="19"/>
      <c r="J308" s="12" t="s">
        <v>112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19"/>
      <c r="B309" s="19"/>
      <c r="C309" s="12" t="n">
        <v>8628042</v>
      </c>
      <c r="D309" s="12" t="s">
        <v>27</v>
      </c>
      <c r="E309" s="13" t="s">
        <v>14</v>
      </c>
      <c r="F309" s="13" t="s">
        <v>26</v>
      </c>
      <c r="G309" s="23" t="n">
        <v>0.48</v>
      </c>
      <c r="H309" s="12" t="n">
        <v>400</v>
      </c>
      <c r="I309" s="20" t="n">
        <f>G309*H309*7</f>
        <v>1344</v>
      </c>
      <c r="J309" s="12" t="s">
        <v>110</v>
      </c>
      <c r="K309" s="16" t="n">
        <v>6500</v>
      </c>
      <c r="L309" s="14" t="n">
        <v>2375</v>
      </c>
      <c r="M309" s="16" t="n">
        <v>27</v>
      </c>
      <c r="N309" s="11" t="n">
        <v>0.01</v>
      </c>
      <c r="O309" s="11" t="n">
        <v>0.89</v>
      </c>
      <c r="P309" s="11" t="n">
        <v>24.1</v>
      </c>
      <c r="Q309" s="22" t="n">
        <f>M311/H309</f>
        <v>0</v>
      </c>
    </row>
    <row r="310" ht="22.5" customHeight="1">
      <c r="A310" s="19"/>
      <c r="B310" s="19"/>
      <c r="C310" s="12"/>
      <c r="D310" s="19"/>
      <c r="E310" s="26"/>
      <c r="F310" s="26"/>
      <c r="G310" s="26"/>
      <c r="H310" s="19"/>
      <c r="I310" s="19"/>
      <c r="J310" s="12" t="s">
        <v>111</v>
      </c>
      <c r="K310" s="16"/>
      <c r="L310" s="14"/>
      <c r="M310" s="16"/>
      <c r="N310" s="11"/>
      <c r="O310" s="11"/>
      <c r="P310" s="11"/>
      <c r="Q310" s="25"/>
    </row>
    <row r="311" ht="22.5" customHeight="1">
      <c r="A311" s="19"/>
      <c r="B311" s="19"/>
      <c r="C311" s="12"/>
      <c r="D311" s="19"/>
      <c r="E311" s="26"/>
      <c r="F311" s="26"/>
      <c r="G311" s="26"/>
      <c r="H311" s="19"/>
      <c r="I311" s="19"/>
      <c r="J311" s="12" t="s">
        <v>112</v>
      </c>
      <c r="K311" s="16"/>
      <c r="L311" s="14"/>
      <c r="M311" s="10"/>
      <c r="N311" s="11"/>
      <c r="O311" s="11"/>
      <c r="P311" s="11"/>
      <c r="Q311" s="25"/>
    </row>
    <row r="312" ht="22.5" customHeight="1">
      <c r="A312" s="19"/>
      <c r="B312" s="19"/>
      <c r="C312" s="12" t="n">
        <v>9297014</v>
      </c>
      <c r="D312" s="12" t="s">
        <v>13</v>
      </c>
      <c r="E312" s="13" t="s">
        <v>14</v>
      </c>
      <c r="F312" s="13" t="s">
        <v>26</v>
      </c>
      <c r="G312" s="23" t="n">
        <v>0.18</v>
      </c>
      <c r="H312" s="12" t="n">
        <v>200</v>
      </c>
      <c r="I312" s="20" t="n">
        <f>G312*H312*7</f>
        <v>252</v>
      </c>
      <c r="J312" s="12" t="s">
        <v>110</v>
      </c>
      <c r="K312" s="16" t="n">
        <v>3349</v>
      </c>
      <c r="L312" s="14" t="n">
        <v>244</v>
      </c>
      <c r="M312" s="16" t="n">
        <v>17</v>
      </c>
      <c r="N312" s="11" t="n">
        <v>0.02</v>
      </c>
      <c r="O312" s="11" t="n">
        <v>0.26</v>
      </c>
      <c r="P312" s="11" t="n">
        <v>4.45</v>
      </c>
      <c r="Q312" s="22" t="n">
        <f>M314/H312</f>
        <v>0</v>
      </c>
    </row>
    <row r="313" ht="22.5" customHeight="1">
      <c r="A313" s="19"/>
      <c r="B313" s="19"/>
      <c r="C313" s="12"/>
      <c r="D313" s="19"/>
      <c r="E313" s="26"/>
      <c r="F313" s="26"/>
      <c r="G313" s="26"/>
      <c r="H313" s="19"/>
      <c r="I313" s="19"/>
      <c r="J313" s="12" t="s">
        <v>111</v>
      </c>
      <c r="K313" s="16"/>
      <c r="L313" s="14"/>
      <c r="M313" s="10"/>
      <c r="N313" s="11"/>
      <c r="O313" s="11"/>
      <c r="P313" s="11"/>
      <c r="Q313" s="25"/>
    </row>
    <row r="314" ht="22.5" customHeight="1">
      <c r="A314" s="19"/>
      <c r="B314" s="19"/>
      <c r="C314" s="12"/>
      <c r="D314" s="19"/>
      <c r="E314" s="26"/>
      <c r="F314" s="26"/>
      <c r="G314" s="26"/>
      <c r="H314" s="19"/>
      <c r="I314" s="19"/>
      <c r="J314" s="12" t="s">
        <v>112</v>
      </c>
      <c r="K314" s="16"/>
      <c r="L314" s="14"/>
      <c r="M314" s="10"/>
      <c r="N314" s="11"/>
      <c r="O314" s="11"/>
      <c r="P314" s="11"/>
      <c r="Q314" s="25"/>
    </row>
    <row r="315" ht="22.5" customHeight="1">
      <c r="A315" s="19"/>
      <c r="B315" s="19"/>
      <c r="C315" s="12" t="n">
        <v>7815836</v>
      </c>
      <c r="D315" s="12" t="s">
        <v>65</v>
      </c>
      <c r="E315" s="13" t="s">
        <v>37</v>
      </c>
      <c r="F315" s="13" t="s">
        <v>15</v>
      </c>
      <c r="G315" s="23" t="n">
        <v>0.08</v>
      </c>
      <c r="H315" s="12" t="n">
        <v>12000</v>
      </c>
      <c r="I315" s="20" t="n">
        <f>G315*H315*7</f>
        <v>6720</v>
      </c>
      <c r="J315" s="12" t="s">
        <v>110</v>
      </c>
      <c r="K315" s="16" t="n">
        <v>49946</v>
      </c>
      <c r="L315" s="14" t="n">
        <v>5200</v>
      </c>
      <c r="M315" s="16" t="n">
        <v>149</v>
      </c>
      <c r="N315" s="11" t="n">
        <v>0.003</v>
      </c>
      <c r="O315" s="11" t="n">
        <v>0.112</v>
      </c>
      <c r="P315" s="11" t="n">
        <v>16.65</v>
      </c>
      <c r="Q315" s="22" t="n">
        <f>M317/H315</f>
        <v>0</v>
      </c>
    </row>
    <row r="316" ht="22.5" customHeight="1">
      <c r="A316" s="19"/>
      <c r="B316" s="19"/>
      <c r="C316" s="12"/>
      <c r="D316" s="19"/>
      <c r="E316" s="26"/>
      <c r="F316" s="26"/>
      <c r="G316" s="26"/>
      <c r="H316" s="19"/>
      <c r="I316" s="19"/>
      <c r="J316" s="12" t="s">
        <v>111</v>
      </c>
      <c r="K316" s="16"/>
      <c r="L316" s="14"/>
      <c r="M316" s="16"/>
      <c r="N316" s="11"/>
      <c r="O316" s="11"/>
      <c r="P316" s="11"/>
      <c r="Q316" s="25"/>
    </row>
    <row r="317" ht="22.5" customHeight="1">
      <c r="A317" s="19"/>
      <c r="B317" s="19"/>
      <c r="C317" s="12"/>
      <c r="D317" s="19"/>
      <c r="E317" s="26"/>
      <c r="F317" s="26"/>
      <c r="G317" s="26"/>
      <c r="H317" s="19"/>
      <c r="I317" s="19"/>
      <c r="J317" s="12" t="s">
        <v>112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19"/>
      <c r="B318" s="19"/>
      <c r="C318" s="12" t="n">
        <v>91467820</v>
      </c>
      <c r="D318" s="12" t="s">
        <v>66</v>
      </c>
      <c r="E318" s="13" t="s">
        <v>37</v>
      </c>
      <c r="F318" s="13" t="s">
        <v>15</v>
      </c>
      <c r="G318" s="23" t="n">
        <v>0.1</v>
      </c>
      <c r="H318" s="13" t="n">
        <v>300</v>
      </c>
      <c r="I318" s="20" t="n">
        <f>G318*H318*7</f>
        <v>210</v>
      </c>
      <c r="J318" s="12" t="s">
        <v>110</v>
      </c>
      <c r="K318" s="16" t="n">
        <v>6954</v>
      </c>
      <c r="L318" s="14" t="n">
        <v>1254</v>
      </c>
      <c r="M318" s="16" t="n">
        <v>29</v>
      </c>
      <c r="N318" s="11" t="n">
        <v>0.002</v>
      </c>
      <c r="O318" s="11" t="n">
        <v>0.1</v>
      </c>
      <c r="P318" s="11" t="n">
        <v>2.9</v>
      </c>
      <c r="Q318" s="22" t="n">
        <f>M320/H318</f>
        <v>0</v>
      </c>
    </row>
    <row r="319" ht="22.5" customHeight="1">
      <c r="A319" s="19"/>
      <c r="B319" s="19"/>
      <c r="C319" s="12"/>
      <c r="D319" s="19"/>
      <c r="E319" s="26"/>
      <c r="F319" s="26"/>
      <c r="G319" s="26"/>
      <c r="H319" s="26"/>
      <c r="I319" s="19"/>
      <c r="J319" s="12" t="s">
        <v>111</v>
      </c>
      <c r="K319" s="16"/>
      <c r="L319" s="14"/>
      <c r="M319" s="16"/>
      <c r="N319" s="11"/>
      <c r="O319" s="11"/>
      <c r="P319" s="11"/>
      <c r="Q319" s="25"/>
    </row>
    <row r="320" ht="22.5" customHeight="1">
      <c r="A320" s="19"/>
      <c r="B320" s="19"/>
      <c r="C320" s="12"/>
      <c r="D320" s="19"/>
      <c r="E320" s="26"/>
      <c r="F320" s="26"/>
      <c r="G320" s="26"/>
      <c r="H320" s="26"/>
      <c r="I320" s="19"/>
      <c r="J320" s="12" t="s">
        <v>112</v>
      </c>
      <c r="K320" s="16"/>
      <c r="L320" s="14"/>
      <c r="M320" s="16"/>
      <c r="N320" s="11"/>
      <c r="O320" s="11"/>
      <c r="P320" s="11"/>
      <c r="Q320" s="25"/>
    </row>
    <row r="321" ht="22.5" customHeight="1">
      <c r="A321" s="19"/>
      <c r="B321" s="19"/>
      <c r="C321" s="12" t="n">
        <v>91496145</v>
      </c>
      <c r="D321" s="12" t="s">
        <v>66</v>
      </c>
      <c r="E321" s="13" t="s">
        <v>67</v>
      </c>
      <c r="F321" s="13" t="s">
        <v>15</v>
      </c>
      <c r="G321" s="23" t="n">
        <v>0.14</v>
      </c>
      <c r="H321" s="13" t="n">
        <v>50</v>
      </c>
      <c r="I321" s="20" t="n">
        <f>G321*H321*7</f>
        <v>49</v>
      </c>
      <c r="J321" s="12" t="s">
        <v>110</v>
      </c>
      <c r="K321" s="16" t="n">
        <v>1505</v>
      </c>
      <c r="L321" s="16" t="n">
        <v>231</v>
      </c>
      <c r="M321" s="16" t="n">
        <v>1</v>
      </c>
      <c r="N321" s="11" t="n">
        <v>0.001</v>
      </c>
      <c r="O321" s="11" t="n">
        <v>0.15</v>
      </c>
      <c r="P321" s="11" t="n">
        <v>0.15</v>
      </c>
      <c r="Q321" s="22" t="n">
        <f>M323/H321</f>
        <v>0</v>
      </c>
    </row>
    <row r="322" ht="22.5" customHeight="1">
      <c r="A322" s="19"/>
      <c r="B322" s="19"/>
      <c r="C322" s="12"/>
      <c r="D322" s="19"/>
      <c r="E322" s="26"/>
      <c r="F322" s="26"/>
      <c r="G322" s="26"/>
      <c r="H322" s="26"/>
      <c r="I322" s="19"/>
      <c r="J322" s="12" t="s">
        <v>111</v>
      </c>
      <c r="K322" s="16"/>
      <c r="L322" s="14"/>
      <c r="M322" s="16"/>
      <c r="N322" s="11"/>
      <c r="O322" s="11"/>
      <c r="P322" s="11"/>
      <c r="Q322" s="25"/>
    </row>
    <row r="323" ht="22.5" customHeight="1">
      <c r="A323" s="19"/>
      <c r="B323" s="19"/>
      <c r="C323" s="12"/>
      <c r="D323" s="19"/>
      <c r="E323" s="26"/>
      <c r="F323" s="26"/>
      <c r="G323" s="26"/>
      <c r="H323" s="26"/>
      <c r="I323" s="19"/>
      <c r="J323" s="12" t="s">
        <v>112</v>
      </c>
      <c r="K323" s="16"/>
      <c r="L323" s="14"/>
      <c r="M323" s="16"/>
      <c r="N323" s="11"/>
      <c r="O323" s="11"/>
      <c r="P323" s="11"/>
      <c r="Q323" s="25"/>
    </row>
    <row r="324" ht="22.5" customHeight="1">
      <c r="A324" s="19"/>
      <c r="B324" s="19"/>
      <c r="C324" s="12" t="n">
        <v>91496146</v>
      </c>
      <c r="D324" s="12" t="s">
        <v>66</v>
      </c>
      <c r="E324" s="13" t="s">
        <v>43</v>
      </c>
      <c r="F324" s="13" t="s">
        <v>15</v>
      </c>
      <c r="G324" s="23" t="n">
        <v>0.14</v>
      </c>
      <c r="H324" s="13" t="n">
        <v>200</v>
      </c>
      <c r="I324" s="20" t="n">
        <f>G324*H324*7</f>
        <v>196</v>
      </c>
      <c r="J324" s="12" t="s">
        <v>110</v>
      </c>
      <c r="K324" s="16" t="n">
        <v>1385</v>
      </c>
      <c r="L324" s="14" t="n">
        <v>293</v>
      </c>
      <c r="M324" s="14" t="n">
        <v>4</v>
      </c>
      <c r="N324" s="11" t="n">
        <v>0.002</v>
      </c>
      <c r="O324" s="11" t="n">
        <v>0.14</v>
      </c>
      <c r="P324" s="11" t="n">
        <v>0.56</v>
      </c>
      <c r="Q324" s="22" t="n">
        <f>M326/H324</f>
        <v>0</v>
      </c>
    </row>
    <row r="325" ht="22.5" customHeight="1">
      <c r="A325" s="19"/>
      <c r="B325" s="19"/>
      <c r="C325" s="12"/>
      <c r="D325" s="19"/>
      <c r="E325" s="26"/>
      <c r="F325" s="26"/>
      <c r="G325" s="26"/>
      <c r="H325" s="26"/>
      <c r="I325" s="19"/>
      <c r="J325" s="12" t="s">
        <v>111</v>
      </c>
      <c r="K325" s="16"/>
      <c r="L325" s="14"/>
      <c r="M325" s="16"/>
      <c r="N325" s="11"/>
      <c r="O325" s="11"/>
      <c r="P325" s="11"/>
      <c r="Q325" s="25"/>
    </row>
    <row r="326" ht="22.5" customHeight="1">
      <c r="A326" s="19"/>
      <c r="B326" s="19"/>
      <c r="C326" s="12"/>
      <c r="D326" s="19"/>
      <c r="E326" s="26"/>
      <c r="F326" s="26"/>
      <c r="G326" s="26"/>
      <c r="H326" s="26"/>
      <c r="I326" s="19"/>
      <c r="J326" s="12" t="s">
        <v>112</v>
      </c>
      <c r="K326" s="16"/>
      <c r="L326" s="14"/>
      <c r="M326" s="16"/>
      <c r="N326" s="11"/>
      <c r="O326" s="11"/>
      <c r="P326" s="11"/>
      <c r="Q326" s="25"/>
    </row>
    <row r="327" ht="22.5" customHeight="1">
      <c r="A327" s="19"/>
      <c r="B327" s="19"/>
      <c r="C327" s="12" t="n">
        <v>91496147</v>
      </c>
      <c r="D327" s="12" t="s">
        <v>66</v>
      </c>
      <c r="E327" s="13" t="s">
        <v>11</v>
      </c>
      <c r="F327" s="13" t="s">
        <v>15</v>
      </c>
      <c r="G327" s="23" t="n">
        <v>0.14</v>
      </c>
      <c r="H327" s="13" t="n">
        <v>150</v>
      </c>
      <c r="I327" s="20" t="n">
        <f>G327*H327*7</f>
        <v>147</v>
      </c>
      <c r="J327" s="12" t="s">
        <v>110</v>
      </c>
      <c r="K327" s="16" t="n">
        <v>8138</v>
      </c>
      <c r="L327" s="14" t="n">
        <v>2228</v>
      </c>
      <c r="M327" s="14" t="n">
        <v>90</v>
      </c>
      <c r="N327" s="11" t="n">
        <v>0.005</v>
      </c>
      <c r="O327" s="11" t="n">
        <v>0.13</v>
      </c>
      <c r="P327" s="11" t="n">
        <v>11.7</v>
      </c>
      <c r="Q327" s="22" t="n">
        <f>M329/H327</f>
        <v>0</v>
      </c>
    </row>
    <row r="328" ht="22.5" customHeight="1">
      <c r="A328" s="19"/>
      <c r="B328" s="19"/>
      <c r="C328" s="12"/>
      <c r="D328" s="19"/>
      <c r="E328" s="26"/>
      <c r="F328" s="26"/>
      <c r="G328" s="26"/>
      <c r="H328" s="26"/>
      <c r="I328" s="19"/>
      <c r="J328" s="12" t="s">
        <v>111</v>
      </c>
      <c r="K328" s="16"/>
      <c r="L328" s="14"/>
      <c r="M328" s="16"/>
      <c r="N328" s="11"/>
      <c r="O328" s="11"/>
      <c r="P328" s="11"/>
      <c r="Q328" s="25"/>
    </row>
    <row r="329" ht="22.5" customHeight="1">
      <c r="A329" s="19"/>
      <c r="B329" s="19"/>
      <c r="C329" s="12"/>
      <c r="D329" s="19"/>
      <c r="E329" s="26"/>
      <c r="F329" s="26"/>
      <c r="G329" s="26"/>
      <c r="H329" s="26"/>
      <c r="I329" s="19"/>
      <c r="J329" s="12" t="s">
        <v>112</v>
      </c>
      <c r="K329" s="16"/>
      <c r="L329" s="14"/>
      <c r="M329" s="16"/>
      <c r="N329" s="11"/>
      <c r="O329" s="11"/>
      <c r="P329" s="11"/>
      <c r="Q329" s="25"/>
    </row>
    <row r="330" ht="22.5" customHeight="1">
      <c r="A330" s="19"/>
      <c r="B330" s="19"/>
      <c r="C330" s="12" t="n">
        <v>91496148</v>
      </c>
      <c r="D330" s="12" t="s">
        <v>66</v>
      </c>
      <c r="E330" s="13" t="s">
        <v>14</v>
      </c>
      <c r="F330" s="13" t="s">
        <v>15</v>
      </c>
      <c r="G330" s="23" t="n">
        <v>0.15</v>
      </c>
      <c r="H330" s="13" t="n">
        <v>160</v>
      </c>
      <c r="I330" s="20" t="n">
        <f>G330*H330*7</f>
        <v>168</v>
      </c>
      <c r="J330" s="12" t="s">
        <v>110</v>
      </c>
      <c r="K330" s="16" t="n">
        <v>283</v>
      </c>
      <c r="L330" s="16" t="n">
        <v>45</v>
      </c>
      <c r="M330" s="16" t="n">
        <v>1</v>
      </c>
      <c r="N330" s="11" t="n">
        <v>0.003</v>
      </c>
      <c r="O330" s="11" t="n">
        <v>0.15</v>
      </c>
      <c r="P330" s="11" t="n">
        <v>0.15</v>
      </c>
      <c r="Q330" s="22" t="n">
        <f>M332/H330</f>
        <v>0</v>
      </c>
    </row>
    <row r="331" ht="22.5" customHeight="1">
      <c r="A331" s="19"/>
      <c r="B331" s="19"/>
      <c r="C331" s="12"/>
      <c r="D331" s="19"/>
      <c r="E331" s="26"/>
      <c r="F331" s="26"/>
      <c r="G331" s="26"/>
      <c r="H331" s="26"/>
      <c r="I331" s="19"/>
      <c r="J331" s="12" t="s">
        <v>111</v>
      </c>
      <c r="K331" s="16"/>
      <c r="L331" s="14"/>
      <c r="M331" s="16"/>
      <c r="N331" s="11"/>
      <c r="O331" s="11"/>
      <c r="P331" s="11"/>
      <c r="Q331" s="25"/>
    </row>
    <row r="332" ht="22.5" customHeight="1">
      <c r="A332" s="19"/>
      <c r="B332" s="19"/>
      <c r="C332" s="12"/>
      <c r="D332" s="19"/>
      <c r="E332" s="26"/>
      <c r="F332" s="26"/>
      <c r="G332" s="26"/>
      <c r="H332" s="26"/>
      <c r="I332" s="19"/>
      <c r="J332" s="12" t="s">
        <v>112</v>
      </c>
      <c r="K332" s="16"/>
      <c r="L332" s="14"/>
      <c r="M332" s="16"/>
      <c r="N332" s="11"/>
      <c r="O332" s="11"/>
      <c r="P332" s="11"/>
      <c r="Q332" s="25"/>
    </row>
    <row r="333" ht="22.5" customHeight="1">
      <c r="A333" s="19"/>
      <c r="B333" s="19"/>
      <c r="C333" s="12" t="n">
        <v>11079953</v>
      </c>
      <c r="D333" s="12" t="s">
        <v>64</v>
      </c>
      <c r="E333" s="13" t="s">
        <v>37</v>
      </c>
      <c r="F333" s="13" t="s">
        <v>15</v>
      </c>
      <c r="G333" s="23" t="n">
        <v>0.8</v>
      </c>
      <c r="H333" s="13" t="n">
        <v>100</v>
      </c>
      <c r="I333" s="20" t="n">
        <f>G333*H333*7</f>
        <v>560</v>
      </c>
      <c r="J333" s="12" t="s">
        <v>110</v>
      </c>
      <c r="K333" s="14" t="n">
        <v>163</v>
      </c>
      <c r="L333" s="14" t="n">
        <v>3</v>
      </c>
      <c r="M333" s="16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19"/>
      <c r="B334" s="19"/>
      <c r="C334" s="12"/>
      <c r="D334" s="19"/>
      <c r="E334" s="26"/>
      <c r="F334" s="26"/>
      <c r="G334" s="26"/>
      <c r="H334" s="26"/>
      <c r="I334" s="19"/>
      <c r="J334" s="12" t="s">
        <v>111</v>
      </c>
      <c r="K334" s="16"/>
      <c r="L334" s="16"/>
      <c r="M334" s="16"/>
      <c r="N334" s="11"/>
      <c r="O334" s="11"/>
      <c r="P334" s="11"/>
      <c r="Q334" s="25"/>
    </row>
    <row r="335" ht="22.5" customHeight="1">
      <c r="A335" s="19"/>
      <c r="B335" s="19"/>
      <c r="C335" s="12"/>
      <c r="D335" s="19"/>
      <c r="E335" s="26"/>
      <c r="F335" s="26"/>
      <c r="G335" s="26"/>
      <c r="H335" s="26"/>
      <c r="I335" s="19"/>
      <c r="J335" s="12" t="s">
        <v>112</v>
      </c>
      <c r="K335" s="16"/>
      <c r="L335" s="16"/>
      <c r="M335" s="16"/>
      <c r="N335" s="11"/>
      <c r="O335" s="11"/>
      <c r="P335" s="11"/>
      <c r="Q335" s="25"/>
    </row>
    <row r="336" ht="22.5" customHeight="1">
      <c r="A336" s="19"/>
      <c r="B336" s="19"/>
      <c r="C336" s="12" t="n">
        <v>11690181</v>
      </c>
      <c r="D336" s="12" t="s">
        <v>68</v>
      </c>
      <c r="E336" s="13" t="s">
        <v>14</v>
      </c>
      <c r="F336" s="13" t="s">
        <v>15</v>
      </c>
      <c r="G336" s="23" t="n">
        <v>0.45</v>
      </c>
      <c r="H336" s="13" t="n">
        <v>1300</v>
      </c>
      <c r="I336" s="20" t="n">
        <f>G336*H336*7</f>
        <v>4095</v>
      </c>
      <c r="J336" s="12" t="s">
        <v>110</v>
      </c>
      <c r="K336" s="16" t="n">
        <v>4293</v>
      </c>
      <c r="L336" s="16" t="n">
        <v>70</v>
      </c>
      <c r="M336" s="14" t="n">
        <v>9</v>
      </c>
      <c r="N336" s="11" t="n">
        <v>0.054</v>
      </c>
      <c r="O336" s="11" t="n">
        <v>0.42</v>
      </c>
      <c r="P336" s="11" t="n">
        <v>3.78</v>
      </c>
      <c r="Q336" s="22" t="n">
        <f>M338/H336</f>
        <v>0</v>
      </c>
    </row>
    <row r="337" ht="22.5" customHeight="1">
      <c r="A337" s="19"/>
      <c r="B337" s="19"/>
      <c r="C337" s="12"/>
      <c r="D337" s="19"/>
      <c r="E337" s="26"/>
      <c r="F337" s="26"/>
      <c r="G337" s="26"/>
      <c r="H337" s="26"/>
      <c r="I337" s="19"/>
      <c r="J337" s="12" t="s">
        <v>111</v>
      </c>
      <c r="K337" s="16"/>
      <c r="L337" s="14"/>
      <c r="M337" s="16"/>
      <c r="N337" s="11"/>
      <c r="O337" s="11"/>
      <c r="P337" s="11"/>
      <c r="Q337" s="25"/>
    </row>
    <row r="338" ht="22.5" customHeight="1">
      <c r="A338" s="19"/>
      <c r="B338" s="19"/>
      <c r="C338" s="12"/>
      <c r="D338" s="19"/>
      <c r="E338" s="26"/>
      <c r="F338" s="26"/>
      <c r="G338" s="26"/>
      <c r="H338" s="26"/>
      <c r="I338" s="19"/>
      <c r="J338" s="12" t="s">
        <v>112</v>
      </c>
      <c r="K338" s="16"/>
      <c r="L338" s="14"/>
      <c r="M338" s="16"/>
      <c r="N338" s="11"/>
      <c r="O338" s="11"/>
      <c r="P338" s="11"/>
      <c r="Q338" s="25"/>
    </row>
    <row r="339" ht="22.5" customHeight="1">
      <c r="A339" s="19"/>
      <c r="B339" s="19"/>
      <c r="C339" s="12" t="n">
        <v>11836152</v>
      </c>
      <c r="D339" s="12" t="s">
        <v>65</v>
      </c>
      <c r="E339" s="13" t="s">
        <v>37</v>
      </c>
      <c r="F339" s="13" t="s">
        <v>15</v>
      </c>
      <c r="G339" s="23" t="n">
        <v>0.09</v>
      </c>
      <c r="H339" s="13" t="n">
        <v>100</v>
      </c>
      <c r="I339" s="20" t="n">
        <f>G339*H339*7</f>
        <v>63</v>
      </c>
      <c r="J339" s="12" t="s">
        <v>110</v>
      </c>
      <c r="K339" s="16" t="n">
        <v>10</v>
      </c>
      <c r="L339" s="16" t="n">
        <v>4</v>
      </c>
      <c r="M339" s="16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19"/>
      <c r="B340" s="19"/>
      <c r="C340" s="12"/>
      <c r="D340" s="19"/>
      <c r="E340" s="26"/>
      <c r="F340" s="26"/>
      <c r="G340" s="26"/>
      <c r="H340" s="26"/>
      <c r="I340" s="19"/>
      <c r="J340" s="12" t="s">
        <v>111</v>
      </c>
      <c r="K340" s="16"/>
      <c r="L340" s="14"/>
      <c r="M340" s="16"/>
      <c r="N340" s="11"/>
      <c r="O340" s="11"/>
      <c r="P340" s="11"/>
      <c r="Q340" s="25"/>
    </row>
    <row r="341" ht="22.5" customHeight="1">
      <c r="A341" s="19"/>
      <c r="B341" s="19"/>
      <c r="C341" s="12"/>
      <c r="D341" s="19"/>
      <c r="E341" s="26"/>
      <c r="F341" s="26"/>
      <c r="G341" s="26"/>
      <c r="H341" s="26"/>
      <c r="I341" s="19"/>
      <c r="J341" s="12" t="s">
        <v>112</v>
      </c>
      <c r="K341" s="16"/>
      <c r="L341" s="14"/>
      <c r="M341" s="16"/>
      <c r="N341" s="11"/>
      <c r="O341" s="11"/>
      <c r="P341" s="11"/>
      <c r="Q341" s="25"/>
    </row>
    <row r="342" ht="22.5" customHeight="1">
      <c r="A342" s="19"/>
      <c r="B342" s="19"/>
      <c r="C342" s="12" t="n">
        <v>12038500</v>
      </c>
      <c r="D342" s="12" t="s">
        <v>68</v>
      </c>
      <c r="E342" s="13" t="s">
        <v>14</v>
      </c>
      <c r="F342" s="13" t="s">
        <v>15</v>
      </c>
      <c r="G342" s="23" t="n">
        <v>0.4</v>
      </c>
      <c r="H342" s="13" t="n">
        <v>100</v>
      </c>
      <c r="I342" s="20" t="n">
        <f>G342*H342*7</f>
        <v>280</v>
      </c>
      <c r="J342" s="12" t="s">
        <v>110</v>
      </c>
      <c r="K342" s="16" t="n">
        <v>45</v>
      </c>
      <c r="L342" s="14" t="n">
        <v>5</v>
      </c>
      <c r="M342" s="16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19"/>
      <c r="B343" s="19"/>
      <c r="C343" s="12"/>
      <c r="D343" s="19"/>
      <c r="E343" s="26"/>
      <c r="F343" s="26"/>
      <c r="G343" s="26"/>
      <c r="H343" s="26"/>
      <c r="I343" s="19"/>
      <c r="J343" s="12" t="s">
        <v>111</v>
      </c>
      <c r="K343" s="16"/>
      <c r="L343" s="16"/>
      <c r="M343" s="14"/>
      <c r="N343" s="11"/>
      <c r="O343" s="11"/>
      <c r="P343" s="11"/>
      <c r="Q343" s="25"/>
    </row>
    <row r="344" ht="22.5" customHeight="1">
      <c r="A344" s="19"/>
      <c r="B344" s="19"/>
      <c r="C344" s="12"/>
      <c r="D344" s="19"/>
      <c r="E344" s="26"/>
      <c r="F344" s="26"/>
      <c r="G344" s="26"/>
      <c r="H344" s="26"/>
      <c r="I344" s="19"/>
      <c r="J344" s="12" t="s">
        <v>112</v>
      </c>
      <c r="K344" s="16"/>
      <c r="L344" s="14"/>
      <c r="M344" s="16"/>
      <c r="N344" s="11"/>
      <c r="O344" s="11"/>
      <c r="P344" s="11"/>
      <c r="Q344" s="25"/>
    </row>
    <row r="345" ht="22.5" customHeight="1">
      <c r="A345" s="19"/>
      <c r="B345" s="19"/>
      <c r="C345" s="12" t="n">
        <v>91565943</v>
      </c>
      <c r="D345" s="12" t="s">
        <v>66</v>
      </c>
      <c r="E345" s="13" t="s">
        <v>43</v>
      </c>
      <c r="F345" s="13" t="s">
        <v>15</v>
      </c>
      <c r="G345" s="23" t="n">
        <v>0.14</v>
      </c>
      <c r="H345" s="13" t="n">
        <v>200</v>
      </c>
      <c r="I345" s="20" t="n">
        <f>G345*H345*7</f>
        <v>196</v>
      </c>
      <c r="J345" s="12" t="s">
        <v>110</v>
      </c>
      <c r="K345" s="16" t="n">
        <v>330</v>
      </c>
      <c r="L345" s="16" t="n">
        <v>19</v>
      </c>
      <c r="M345" s="16" t="n">
        <v>0</v>
      </c>
      <c r="N345" s="11" t="n">
        <v>0</v>
      </c>
      <c r="O345" s="11" t="n">
        <v>0</v>
      </c>
      <c r="P345" s="11" t="n">
        <v>0</v>
      </c>
      <c r="Q345" s="22" t="n">
        <f>M347/H345</f>
        <v>0</v>
      </c>
    </row>
    <row r="346" ht="22.5" customHeight="1">
      <c r="A346" s="19"/>
      <c r="B346" s="19"/>
      <c r="C346" s="12"/>
      <c r="D346" s="19"/>
      <c r="E346" s="26"/>
      <c r="F346" s="26"/>
      <c r="G346" s="26"/>
      <c r="H346" s="26"/>
      <c r="I346" s="19"/>
      <c r="J346" s="12" t="s">
        <v>111</v>
      </c>
      <c r="K346" s="16"/>
      <c r="L346" s="14"/>
      <c r="M346" s="16"/>
      <c r="N346" s="11"/>
      <c r="O346" s="11"/>
      <c r="P346" s="11"/>
      <c r="Q346" s="25"/>
    </row>
    <row r="347" ht="22.5" customHeight="1">
      <c r="A347" s="19"/>
      <c r="B347" s="19"/>
      <c r="C347" s="12"/>
      <c r="D347" s="19"/>
      <c r="E347" s="26"/>
      <c r="F347" s="26"/>
      <c r="G347" s="26"/>
      <c r="H347" s="26"/>
      <c r="I347" s="19"/>
      <c r="J347" s="12" t="s">
        <v>112</v>
      </c>
      <c r="K347" s="16"/>
      <c r="L347" s="14"/>
      <c r="M347" s="16"/>
      <c r="N347" s="11"/>
      <c r="O347" s="11"/>
      <c r="P347" s="11"/>
      <c r="Q347" s="25"/>
    </row>
    <row r="348" ht="22.5" customHeight="1">
      <c r="A348" s="19"/>
      <c r="B348" s="19"/>
      <c r="C348" s="12" t="n">
        <v>91565945</v>
      </c>
      <c r="D348" s="12" t="s">
        <v>66</v>
      </c>
      <c r="E348" s="13" t="s">
        <v>37</v>
      </c>
      <c r="F348" s="13" t="s">
        <v>15</v>
      </c>
      <c r="G348" s="23" t="n">
        <v>0.09</v>
      </c>
      <c r="H348" s="13" t="n">
        <v>500</v>
      </c>
      <c r="I348" s="20" t="n">
        <f>G348*H348*7</f>
        <v>315</v>
      </c>
      <c r="J348" s="12" t="s">
        <v>110</v>
      </c>
      <c r="K348" s="16" t="n">
        <v>1821</v>
      </c>
      <c r="L348" s="14" t="n">
        <v>76</v>
      </c>
      <c r="M348" s="16" t="n">
        <v>1</v>
      </c>
      <c r="N348" s="11" t="n">
        <v>0.001</v>
      </c>
      <c r="O348" s="11" t="n">
        <v>0.09</v>
      </c>
      <c r="P348" s="11" t="n">
        <v>0.09</v>
      </c>
      <c r="Q348" s="22" t="n">
        <f>M350/H348</f>
        <v>0</v>
      </c>
    </row>
    <row r="349" ht="22.5" customHeight="1">
      <c r="A349" s="19"/>
      <c r="B349" s="19"/>
      <c r="C349" s="12"/>
      <c r="D349" s="19"/>
      <c r="E349" s="26"/>
      <c r="F349" s="26"/>
      <c r="G349" s="26"/>
      <c r="H349" s="26"/>
      <c r="I349" s="19"/>
      <c r="J349" s="12" t="s">
        <v>111</v>
      </c>
      <c r="K349" s="16"/>
      <c r="L349" s="14"/>
      <c r="M349" s="16"/>
      <c r="N349" s="11"/>
      <c r="O349" s="11"/>
      <c r="P349" s="11"/>
      <c r="Q349" s="25"/>
    </row>
    <row r="350" ht="22.5" customHeight="1">
      <c r="A350" s="19"/>
      <c r="B350" s="19"/>
      <c r="C350" s="12"/>
      <c r="D350" s="19"/>
      <c r="E350" s="26"/>
      <c r="F350" s="26"/>
      <c r="G350" s="26"/>
      <c r="H350" s="26"/>
      <c r="I350" s="19"/>
      <c r="J350" s="12" t="s">
        <v>112</v>
      </c>
      <c r="K350" s="16"/>
      <c r="L350" s="14"/>
      <c r="M350" s="16"/>
      <c r="N350" s="11"/>
      <c r="O350" s="11"/>
      <c r="P350" s="11"/>
      <c r="Q350" s="25"/>
    </row>
    <row r="351" ht="22.5" customHeight="1">
      <c r="A351" s="19"/>
      <c r="B351" s="19"/>
      <c r="C351" s="12" t="n">
        <v>91551845</v>
      </c>
      <c r="D351" s="12" t="s">
        <v>66</v>
      </c>
      <c r="E351" s="13" t="s">
        <v>11</v>
      </c>
      <c r="F351" s="13" t="s">
        <v>15</v>
      </c>
      <c r="G351" s="23" t="n">
        <v>0.14</v>
      </c>
      <c r="H351" s="13" t="n">
        <v>150</v>
      </c>
      <c r="I351" s="20" t="n">
        <f>G351*H351*7</f>
        <v>147</v>
      </c>
      <c r="J351" s="12" t="s">
        <v>110</v>
      </c>
      <c r="K351" s="16" t="n">
        <v>11583</v>
      </c>
      <c r="L351" s="14" t="n">
        <v>1693</v>
      </c>
      <c r="M351" s="16" t="n">
        <v>26</v>
      </c>
      <c r="N351" s="11" t="n">
        <v>0.002</v>
      </c>
      <c r="O351" s="11" t="n">
        <v>0.14</v>
      </c>
      <c r="P351" s="11" t="n">
        <v>3.64</v>
      </c>
      <c r="Q351" s="22" t="n">
        <f>M353/H351</f>
        <v>0</v>
      </c>
    </row>
    <row r="352" ht="22.5" customHeight="1">
      <c r="A352" s="19"/>
      <c r="B352" s="19"/>
      <c r="C352" s="12"/>
      <c r="D352" s="19"/>
      <c r="E352" s="26"/>
      <c r="F352" s="26"/>
      <c r="G352" s="26"/>
      <c r="H352" s="26"/>
      <c r="I352" s="19"/>
      <c r="J352" s="12" t="s">
        <v>111</v>
      </c>
      <c r="K352" s="16"/>
      <c r="L352" s="14"/>
      <c r="M352" s="16"/>
      <c r="N352" s="11"/>
      <c r="O352" s="11"/>
      <c r="P352" s="11"/>
      <c r="Q352" s="25"/>
    </row>
    <row r="353" ht="22.5" customHeight="1">
      <c r="A353" s="19"/>
      <c r="B353" s="19"/>
      <c r="C353" s="12"/>
      <c r="D353" s="19"/>
      <c r="E353" s="26"/>
      <c r="F353" s="26"/>
      <c r="G353" s="26"/>
      <c r="H353" s="26"/>
      <c r="I353" s="19"/>
      <c r="J353" s="12" t="s">
        <v>112</v>
      </c>
      <c r="K353" s="16"/>
      <c r="L353" s="14"/>
      <c r="M353" s="16"/>
      <c r="N353" s="11"/>
      <c r="O353" s="11"/>
      <c r="P353" s="11"/>
      <c r="Q353" s="25"/>
    </row>
    <row r="354" ht="22.5" customHeight="1">
      <c r="A354" s="19"/>
      <c r="B354" s="19"/>
      <c r="C354" s="12" t="n">
        <v>91565949</v>
      </c>
      <c r="D354" s="12" t="s">
        <v>66</v>
      </c>
      <c r="E354" s="13" t="s">
        <v>67</v>
      </c>
      <c r="F354" s="13" t="s">
        <v>15</v>
      </c>
      <c r="G354" s="23" t="n">
        <v>0.15</v>
      </c>
      <c r="H354" s="13" t="n">
        <v>50</v>
      </c>
      <c r="I354" s="20" t="n">
        <f>G354*H354*7</f>
        <v>52.5</v>
      </c>
      <c r="J354" s="12" t="s">
        <v>110</v>
      </c>
      <c r="K354" s="16" t="n">
        <v>4144</v>
      </c>
      <c r="L354" s="14" t="n">
        <v>543</v>
      </c>
      <c r="M354" s="16" t="n">
        <v>3</v>
      </c>
      <c r="N354" s="11" t="n">
        <v>0.001</v>
      </c>
      <c r="O354" s="11" t="n">
        <v>0.15</v>
      </c>
      <c r="P354" s="11" t="n">
        <v>0.45</v>
      </c>
      <c r="Q354" s="22" t="n">
        <f>M356/H354</f>
        <v>0</v>
      </c>
    </row>
    <row r="355" ht="22.5" customHeight="1">
      <c r="A355" s="19"/>
      <c r="B355" s="19"/>
      <c r="C355" s="12"/>
      <c r="D355" s="19"/>
      <c r="E355" s="26"/>
      <c r="F355" s="26"/>
      <c r="G355" s="26"/>
      <c r="H355" s="26"/>
      <c r="I355" s="19"/>
      <c r="J355" s="12" t="s">
        <v>111</v>
      </c>
      <c r="K355" s="16"/>
      <c r="L355" s="14"/>
      <c r="M355" s="16"/>
      <c r="N355" s="11"/>
      <c r="O355" s="11"/>
      <c r="P355" s="11"/>
      <c r="Q355" s="25"/>
    </row>
    <row r="356" ht="22.5" customHeight="1">
      <c r="A356" s="19"/>
      <c r="B356" s="19"/>
      <c r="C356" s="12"/>
      <c r="D356" s="19"/>
      <c r="E356" s="26"/>
      <c r="F356" s="26"/>
      <c r="G356" s="26"/>
      <c r="H356" s="26"/>
      <c r="I356" s="19"/>
      <c r="J356" s="12" t="s">
        <v>112</v>
      </c>
      <c r="K356" s="16"/>
      <c r="L356" s="14"/>
      <c r="M356" s="16"/>
      <c r="N356" s="11"/>
      <c r="O356" s="11"/>
      <c r="P356" s="11"/>
      <c r="Q356" s="25"/>
    </row>
    <row r="357" ht="22.5" customHeight="1">
      <c r="A357" s="19"/>
      <c r="B357" s="19"/>
      <c r="C357" s="12" t="n">
        <v>91573130</v>
      </c>
      <c r="D357" s="12" t="s">
        <v>46</v>
      </c>
      <c r="E357" s="13" t="s">
        <v>17</v>
      </c>
      <c r="F357" s="13" t="s">
        <v>15</v>
      </c>
      <c r="G357" s="23" t="n">
        <v>0.2</v>
      </c>
      <c r="H357" s="13" t="n">
        <v>80</v>
      </c>
      <c r="I357" s="20" t="n">
        <f>G357*H357*7</f>
        <v>112</v>
      </c>
      <c r="J357" s="12" t="s">
        <v>110</v>
      </c>
      <c r="K357" s="16" t="n">
        <v>27</v>
      </c>
      <c r="L357" s="14" t="n">
        <v>5</v>
      </c>
      <c r="M357" s="16" t="n">
        <v>0</v>
      </c>
      <c r="N357" s="11" t="n">
        <v>0</v>
      </c>
      <c r="O357" s="11" t="n">
        <v>0</v>
      </c>
      <c r="P357" s="11" t="n">
        <v>0</v>
      </c>
      <c r="Q357" s="22" t="n">
        <f>M359/H357</f>
        <v>0</v>
      </c>
    </row>
    <row r="358" ht="22.5" customHeight="1">
      <c r="A358" s="19"/>
      <c r="B358" s="19"/>
      <c r="C358" s="12"/>
      <c r="D358" s="19"/>
      <c r="E358" s="26"/>
      <c r="F358" s="26"/>
      <c r="G358" s="26"/>
      <c r="H358" s="26"/>
      <c r="I358" s="19"/>
      <c r="J358" s="12" t="s">
        <v>111</v>
      </c>
      <c r="K358" s="16"/>
      <c r="L358" s="14"/>
      <c r="M358" s="16"/>
      <c r="N358" s="11"/>
      <c r="O358" s="11"/>
      <c r="P358" s="11"/>
      <c r="Q358" s="25"/>
    </row>
    <row r="359" ht="22.5" customHeight="1">
      <c r="A359" s="19"/>
      <c r="B359" s="19"/>
      <c r="C359" s="12"/>
      <c r="D359" s="19"/>
      <c r="E359" s="26"/>
      <c r="F359" s="26"/>
      <c r="G359" s="26"/>
      <c r="H359" s="26"/>
      <c r="I359" s="19"/>
      <c r="J359" s="12" t="s">
        <v>112</v>
      </c>
      <c r="K359" s="16"/>
      <c r="L359" s="14"/>
      <c r="M359" s="16"/>
      <c r="N359" s="11"/>
      <c r="O359" s="11"/>
      <c r="P359" s="11"/>
      <c r="Q359" s="25"/>
    </row>
    <row r="360" ht="22.5" customHeight="1">
      <c r="A360" s="19"/>
      <c r="B360" s="19"/>
      <c r="C360" s="12" t="n">
        <v>91573131</v>
      </c>
      <c r="D360" s="12" t="s">
        <v>46</v>
      </c>
      <c r="E360" s="13" t="s">
        <v>32</v>
      </c>
      <c r="F360" s="13" t="s">
        <v>15</v>
      </c>
      <c r="G360" s="23" t="n">
        <v>0.2</v>
      </c>
      <c r="H360" s="13" t="n">
        <v>80</v>
      </c>
      <c r="I360" s="20" t="n">
        <f>G360*H360*7</f>
        <v>112</v>
      </c>
      <c r="J360" s="12" t="s">
        <v>110</v>
      </c>
      <c r="K360" s="16" t="n">
        <v>4</v>
      </c>
      <c r="L360" s="16" t="n">
        <v>0</v>
      </c>
      <c r="M360" s="16" t="n">
        <v>0</v>
      </c>
      <c r="N360" s="11" t="n">
        <v>0</v>
      </c>
      <c r="O360" s="11" t="n">
        <v>0</v>
      </c>
      <c r="P360" s="11" t="n">
        <v>0</v>
      </c>
      <c r="Q360" s="22" t="n">
        <f>M362/H360</f>
        <v>0</v>
      </c>
    </row>
    <row r="361" ht="22.5" customHeight="1">
      <c r="A361" s="19"/>
      <c r="B361" s="19"/>
      <c r="C361" s="12"/>
      <c r="D361" s="19"/>
      <c r="E361" s="26"/>
      <c r="F361" s="26"/>
      <c r="G361" s="26"/>
      <c r="H361" s="26"/>
      <c r="I361" s="19"/>
      <c r="J361" s="12" t="s">
        <v>111</v>
      </c>
      <c r="K361" s="16"/>
      <c r="L361" s="16"/>
      <c r="M361" s="16"/>
      <c r="N361" s="11"/>
      <c r="O361" s="11"/>
      <c r="P361" s="11"/>
      <c r="Q361" s="25"/>
    </row>
    <row r="362" ht="22.5" customHeight="1">
      <c r="A362" s="19"/>
      <c r="B362" s="19"/>
      <c r="C362" s="12"/>
      <c r="D362" s="19"/>
      <c r="E362" s="26"/>
      <c r="F362" s="26"/>
      <c r="G362" s="26"/>
      <c r="H362" s="26"/>
      <c r="I362" s="19"/>
      <c r="J362" s="12" t="s">
        <v>112</v>
      </c>
      <c r="K362" s="16"/>
      <c r="L362" s="14"/>
      <c r="M362" s="16"/>
      <c r="N362" s="11"/>
      <c r="O362" s="11"/>
      <c r="P362" s="11"/>
      <c r="Q362" s="25"/>
    </row>
    <row r="363" ht="22.5" customHeight="1">
      <c r="A363" s="19"/>
      <c r="B363" s="19"/>
      <c r="C363" s="12" t="n">
        <v>12809532</v>
      </c>
      <c r="D363" s="12" t="s">
        <v>68</v>
      </c>
      <c r="E363" s="13" t="s">
        <v>14</v>
      </c>
      <c r="F363" s="13" t="s">
        <v>34</v>
      </c>
      <c r="G363" s="23" t="n">
        <v>0.4</v>
      </c>
      <c r="H363" s="13" t="n">
        <v>100</v>
      </c>
      <c r="I363" s="20" t="n">
        <f>G363*H363*7</f>
        <v>280</v>
      </c>
      <c r="J363" s="12" t="s">
        <v>110</v>
      </c>
      <c r="K363" s="16" t="n">
        <v>0</v>
      </c>
      <c r="L363" s="14" t="n">
        <v>0</v>
      </c>
      <c r="M363" s="16" t="n">
        <v>0</v>
      </c>
      <c r="N363" s="11" t="n">
        <v>0</v>
      </c>
      <c r="O363" s="11" t="n">
        <v>0</v>
      </c>
      <c r="P363" s="11" t="n">
        <v>0</v>
      </c>
      <c r="Q363" s="22" t="n">
        <f>M365/H363</f>
        <v>0</v>
      </c>
    </row>
    <row r="364" ht="22.5" customHeight="1">
      <c r="A364" s="19"/>
      <c r="B364" s="19"/>
      <c r="C364" s="12"/>
      <c r="D364" s="19"/>
      <c r="E364" s="26"/>
      <c r="F364" s="26"/>
      <c r="G364" s="26"/>
      <c r="H364" s="26"/>
      <c r="I364" s="19"/>
      <c r="J364" s="12" t="s">
        <v>111</v>
      </c>
      <c r="K364" s="16"/>
      <c r="L364" s="14"/>
      <c r="M364" s="16"/>
      <c r="N364" s="11"/>
      <c r="O364" s="11"/>
      <c r="P364" s="11"/>
      <c r="Q364" s="25"/>
    </row>
    <row r="365" ht="22.5" customHeight="1">
      <c r="A365" s="19"/>
      <c r="B365" s="19"/>
      <c r="C365" s="12"/>
      <c r="D365" s="19"/>
      <c r="E365" s="26"/>
      <c r="F365" s="26"/>
      <c r="G365" s="26"/>
      <c r="H365" s="26"/>
      <c r="I365" s="19"/>
      <c r="J365" s="12" t="s">
        <v>112</v>
      </c>
      <c r="K365" s="16"/>
      <c r="L365" s="99"/>
      <c r="M365" s="16"/>
      <c r="N365" s="11"/>
      <c r="O365" s="11"/>
      <c r="P365" s="11"/>
      <c r="Q365" s="25"/>
    </row>
    <row r="366" ht="22.5" customHeight="1">
      <c r="A366" s="19"/>
      <c r="B366" s="19"/>
      <c r="C366" s="12" t="n">
        <v>12895313</v>
      </c>
      <c r="D366" s="12" t="s">
        <v>65</v>
      </c>
      <c r="E366" s="13" t="s">
        <v>37</v>
      </c>
      <c r="F366" s="13" t="s">
        <v>34</v>
      </c>
      <c r="G366" s="23" t="n">
        <v>0.09</v>
      </c>
      <c r="H366" s="13" t="n">
        <v>200</v>
      </c>
      <c r="I366" s="20" t="n">
        <f>G366*H366*7</f>
        <v>126</v>
      </c>
      <c r="J366" s="12" t="s">
        <v>110</v>
      </c>
      <c r="K366" s="16" t="n">
        <v>0</v>
      </c>
      <c r="L366" s="14" t="n">
        <v>0</v>
      </c>
      <c r="M366" s="16" t="n">
        <v>0</v>
      </c>
      <c r="N366" s="11" t="n">
        <v>0</v>
      </c>
      <c r="O366" s="11" t="n">
        <v>0</v>
      </c>
      <c r="P366" s="11" t="n">
        <v>0</v>
      </c>
      <c r="Q366" s="22" t="n">
        <f>M368/H366</f>
        <v>0</v>
      </c>
    </row>
    <row r="367" ht="22.5" customHeight="1">
      <c r="A367" s="19"/>
      <c r="B367" s="19"/>
      <c r="C367" s="12"/>
      <c r="D367" s="19"/>
      <c r="E367" s="26"/>
      <c r="F367" s="26"/>
      <c r="G367" s="26"/>
      <c r="H367" s="26"/>
      <c r="I367" s="19"/>
      <c r="J367" s="12" t="s">
        <v>111</v>
      </c>
      <c r="K367" s="16"/>
      <c r="L367" s="14"/>
      <c r="M367" s="16"/>
      <c r="N367" s="11"/>
      <c r="O367" s="11"/>
      <c r="P367" s="11"/>
      <c r="Q367" s="25"/>
    </row>
    <row r="368" ht="22.5" customHeight="1">
      <c r="A368" s="19"/>
      <c r="B368" s="19"/>
      <c r="C368" s="12"/>
      <c r="D368" s="19"/>
      <c r="E368" s="26"/>
      <c r="F368" s="26"/>
      <c r="G368" s="26"/>
      <c r="H368" s="26"/>
      <c r="I368" s="19"/>
      <c r="J368" s="12" t="s">
        <v>112</v>
      </c>
      <c r="K368" s="16"/>
      <c r="L368" s="14"/>
      <c r="M368" s="16"/>
      <c r="N368" s="11"/>
      <c r="O368" s="11"/>
      <c r="P368" s="11"/>
      <c r="Q368" s="25"/>
    </row>
    <row r="369" ht="22.5" customHeight="1">
      <c r="A369" s="19"/>
      <c r="B369" s="19"/>
      <c r="C369" s="12" t="n">
        <v>91574954</v>
      </c>
      <c r="D369" s="12" t="s">
        <v>66</v>
      </c>
      <c r="E369" s="13" t="s">
        <v>11</v>
      </c>
      <c r="F369" s="13" t="s">
        <v>34</v>
      </c>
      <c r="G369" s="23" t="n">
        <v>0.14</v>
      </c>
      <c r="H369" s="13" t="n">
        <v>150</v>
      </c>
      <c r="I369" s="20" t="n">
        <f>G369*H369*7</f>
        <v>147</v>
      </c>
      <c r="J369" s="12" t="s">
        <v>110</v>
      </c>
      <c r="K369" s="16" t="n">
        <v>0</v>
      </c>
      <c r="L369" s="14" t="n">
        <v>0</v>
      </c>
      <c r="M369" s="16" t="n">
        <v>0</v>
      </c>
      <c r="N369" s="11" t="n">
        <v>0</v>
      </c>
      <c r="O369" s="11" t="n">
        <v>0</v>
      </c>
      <c r="P369" s="11" t="n">
        <v>0</v>
      </c>
      <c r="Q369" s="22" t="n">
        <f>M371/H369</f>
        <v>0</v>
      </c>
    </row>
    <row r="370" ht="22.5" customHeight="1">
      <c r="A370" s="19"/>
      <c r="B370" s="19"/>
      <c r="C370" s="12"/>
      <c r="D370" s="19"/>
      <c r="E370" s="26"/>
      <c r="F370" s="26"/>
      <c r="G370" s="26"/>
      <c r="H370" s="26"/>
      <c r="I370" s="19"/>
      <c r="J370" s="12" t="s">
        <v>111</v>
      </c>
      <c r="K370" s="16"/>
      <c r="L370" s="14"/>
      <c r="M370" s="16"/>
      <c r="N370" s="11"/>
      <c r="O370" s="11"/>
      <c r="P370" s="11"/>
      <c r="Q370" s="25"/>
    </row>
    <row r="371" ht="22.5" customHeight="1">
      <c r="A371" s="19"/>
      <c r="B371" s="19"/>
      <c r="C371" s="12"/>
      <c r="D371" s="19"/>
      <c r="E371" s="26"/>
      <c r="F371" s="26"/>
      <c r="G371" s="26"/>
      <c r="H371" s="26"/>
      <c r="I371" s="19"/>
      <c r="J371" s="12" t="s">
        <v>112</v>
      </c>
      <c r="K371" s="16"/>
      <c r="L371" s="14"/>
      <c r="M371" s="16"/>
      <c r="N371" s="11"/>
      <c r="O371" s="11"/>
      <c r="P371" s="11"/>
      <c r="Q371" s="25"/>
    </row>
    <row r="372" ht="22.5" customHeight="1">
      <c r="A372" s="19"/>
      <c r="B372" s="19"/>
      <c r="C372" s="12" t="n">
        <v>91574960</v>
      </c>
      <c r="D372" s="12" t="s">
        <v>66</v>
      </c>
      <c r="E372" s="13" t="s">
        <v>67</v>
      </c>
      <c r="F372" s="13" t="s">
        <v>34</v>
      </c>
      <c r="G372" s="23" t="n">
        <v>0.15</v>
      </c>
      <c r="H372" s="13" t="n">
        <v>100</v>
      </c>
      <c r="I372" s="20" t="n">
        <f>G372*H372*7</f>
        <v>105</v>
      </c>
      <c r="J372" s="12" t="s">
        <v>110</v>
      </c>
      <c r="K372" s="16" t="n">
        <v>0</v>
      </c>
      <c r="L372" s="14" t="n">
        <v>0</v>
      </c>
      <c r="M372" s="16" t="n">
        <v>0</v>
      </c>
      <c r="N372" s="11" t="n">
        <v>0</v>
      </c>
      <c r="O372" s="11" t="n">
        <v>0</v>
      </c>
      <c r="P372" s="11" t="n">
        <v>0</v>
      </c>
      <c r="Q372" s="22" t="n">
        <f>M374/H372</f>
        <v>0</v>
      </c>
    </row>
    <row r="373" ht="22.5" customHeight="1">
      <c r="A373" s="19"/>
      <c r="B373" s="19"/>
      <c r="C373" s="12"/>
      <c r="D373" s="19"/>
      <c r="E373" s="26"/>
      <c r="F373" s="26"/>
      <c r="G373" s="26"/>
      <c r="H373" s="26"/>
      <c r="I373" s="19"/>
      <c r="J373" s="12" t="s">
        <v>111</v>
      </c>
      <c r="K373" s="16"/>
      <c r="L373" s="14"/>
      <c r="M373" s="16"/>
      <c r="N373" s="11"/>
      <c r="O373" s="11"/>
      <c r="P373" s="11"/>
      <c r="Q373" s="25"/>
    </row>
    <row r="374" ht="22.5" customHeight="1">
      <c r="A374" s="19"/>
      <c r="B374" s="19"/>
      <c r="C374" s="12"/>
      <c r="D374" s="19"/>
      <c r="E374" s="26"/>
      <c r="F374" s="26"/>
      <c r="G374" s="26"/>
      <c r="H374" s="26"/>
      <c r="I374" s="19"/>
      <c r="J374" s="12" t="s">
        <v>112</v>
      </c>
      <c r="K374" s="16"/>
      <c r="L374" s="14"/>
      <c r="M374" s="16"/>
      <c r="N374" s="11"/>
      <c r="O374" s="11"/>
      <c r="P374" s="11"/>
      <c r="Q374" s="25"/>
    </row>
    <row r="375" ht="22.5" customHeight="1">
      <c r="A375" s="19"/>
      <c r="B375" s="19"/>
      <c r="C375" s="12" t="n">
        <v>91574963</v>
      </c>
      <c r="D375" s="12" t="s">
        <v>66</v>
      </c>
      <c r="E375" s="13" t="s">
        <v>37</v>
      </c>
      <c r="F375" s="13" t="s">
        <v>34</v>
      </c>
      <c r="G375" s="23" t="n">
        <v>0.12</v>
      </c>
      <c r="H375" s="13" t="n">
        <v>200</v>
      </c>
      <c r="I375" s="20" t="n">
        <f>G375*H375*7</f>
        <v>168</v>
      </c>
      <c r="J375" s="12" t="s">
        <v>110</v>
      </c>
      <c r="K375" s="16" t="n">
        <v>0</v>
      </c>
      <c r="L375" s="14" t="n">
        <v>0</v>
      </c>
      <c r="M375" s="16" t="n">
        <v>0</v>
      </c>
      <c r="N375" s="11" t="n">
        <v>0</v>
      </c>
      <c r="O375" s="11" t="n">
        <v>0</v>
      </c>
      <c r="P375" s="11" t="n">
        <v>0</v>
      </c>
      <c r="Q375" s="22" t="n">
        <f>M377/H375</f>
        <v>0</v>
      </c>
    </row>
    <row r="376" ht="22.5" customHeight="1">
      <c r="A376" s="19"/>
      <c r="B376" s="19"/>
      <c r="C376" s="12"/>
      <c r="D376" s="19"/>
      <c r="E376" s="26"/>
      <c r="F376" s="26"/>
      <c r="G376" s="26"/>
      <c r="H376" s="26"/>
      <c r="I376" s="19"/>
      <c r="J376" s="12" t="s">
        <v>111</v>
      </c>
      <c r="K376" s="16"/>
      <c r="L376" s="14"/>
      <c r="M376" s="16"/>
      <c r="N376" s="11"/>
      <c r="O376" s="11"/>
      <c r="P376" s="11"/>
      <c r="Q376" s="25"/>
    </row>
    <row r="377" ht="22.5" customHeight="1">
      <c r="A377" s="19"/>
      <c r="B377" s="19"/>
      <c r="C377" s="12"/>
      <c r="D377" s="19"/>
      <c r="E377" s="26"/>
      <c r="F377" s="26"/>
      <c r="G377" s="26"/>
      <c r="H377" s="26"/>
      <c r="I377" s="19"/>
      <c r="J377" s="12" t="s">
        <v>112</v>
      </c>
      <c r="K377" s="16"/>
      <c r="L377" s="14"/>
      <c r="M377" s="16"/>
      <c r="N377" s="11"/>
      <c r="O377" s="11"/>
      <c r="P377" s="11"/>
      <c r="Q377" s="25"/>
    </row>
    <row r="378" ht="22.5" customHeight="1">
      <c r="A378" s="19"/>
      <c r="B378" s="19"/>
      <c r="C378" s="12" t="n">
        <v>91574965</v>
      </c>
      <c r="D378" s="12" t="s">
        <v>46</v>
      </c>
      <c r="E378" s="13" t="s">
        <v>17</v>
      </c>
      <c r="F378" s="13" t="s">
        <v>34</v>
      </c>
      <c r="G378" s="23" t="n">
        <v>0.2</v>
      </c>
      <c r="H378" s="13" t="n">
        <v>80</v>
      </c>
      <c r="I378" s="20" t="n">
        <f>G378*H378*7</f>
        <v>112</v>
      </c>
      <c r="J378" s="12" t="s">
        <v>110</v>
      </c>
      <c r="K378" s="16" t="n">
        <v>0</v>
      </c>
      <c r="L378" s="14" t="n">
        <v>0</v>
      </c>
      <c r="M378" s="16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19"/>
      <c r="B379" s="19"/>
      <c r="C379" s="12"/>
      <c r="D379" s="19"/>
      <c r="E379" s="26"/>
      <c r="F379" s="26"/>
      <c r="G379" s="26"/>
      <c r="H379" s="26"/>
      <c r="I379" s="19"/>
      <c r="J379" s="12" t="s">
        <v>111</v>
      </c>
      <c r="K379" s="16"/>
      <c r="L379" s="14"/>
      <c r="M379" s="16"/>
      <c r="N379" s="11"/>
      <c r="O379" s="11"/>
      <c r="P379" s="11"/>
      <c r="Q379" s="25"/>
    </row>
    <row r="380" ht="22.5" customHeight="1">
      <c r="A380" s="19"/>
      <c r="B380" s="19"/>
      <c r="C380" s="12"/>
      <c r="D380" s="19"/>
      <c r="E380" s="26"/>
      <c r="F380" s="26"/>
      <c r="G380" s="26"/>
      <c r="H380" s="26"/>
      <c r="I380" s="19"/>
      <c r="J380" s="12" t="s">
        <v>112</v>
      </c>
      <c r="K380" s="16"/>
      <c r="L380" s="14"/>
      <c r="M380" s="16"/>
      <c r="N380" s="11"/>
      <c r="O380" s="11"/>
      <c r="P380" s="11"/>
      <c r="Q380" s="25"/>
    </row>
    <row r="381" ht="22.5" customHeight="1">
      <c r="A381" s="19"/>
      <c r="B381" s="19"/>
      <c r="C381" s="12" t="n">
        <v>13146531</v>
      </c>
      <c r="D381" s="12" t="s">
        <v>27</v>
      </c>
      <c r="E381" s="10" t="s">
        <v>14</v>
      </c>
      <c r="F381" s="13" t="s">
        <v>12</v>
      </c>
      <c r="G381" s="23" t="n">
        <v>0.4</v>
      </c>
      <c r="H381" s="13" t="n">
        <v>100</v>
      </c>
      <c r="I381" s="20" t="n">
        <f>G381*H381*7</f>
        <v>280</v>
      </c>
      <c r="J381" s="12" t="s">
        <v>110</v>
      </c>
      <c r="K381" s="16" t="n">
        <v>83</v>
      </c>
      <c r="L381" s="14" t="n">
        <v>3</v>
      </c>
      <c r="M381" s="16" t="n">
        <v>0</v>
      </c>
      <c r="N381" s="11" t="n">
        <v>0.003</v>
      </c>
      <c r="O381" s="11" t="n">
        <v>0</v>
      </c>
      <c r="P381" s="11" t="n">
        <v>0.0078</v>
      </c>
      <c r="Q381" s="22" t="n">
        <f>M383/H381</f>
        <v>0</v>
      </c>
    </row>
    <row r="382" ht="22.5" customHeight="1">
      <c r="A382" s="19"/>
      <c r="B382" s="19"/>
      <c r="C382" s="12"/>
      <c r="D382" s="19"/>
      <c r="E382" s="26"/>
      <c r="F382" s="26"/>
      <c r="G382" s="26"/>
      <c r="H382" s="26"/>
      <c r="I382" s="19"/>
      <c r="J382" s="12" t="s">
        <v>111</v>
      </c>
      <c r="K382" s="16"/>
      <c r="L382" s="14"/>
      <c r="M382" s="14"/>
      <c r="N382" s="11"/>
      <c r="O382" s="11"/>
      <c r="P382" s="11"/>
      <c r="Q382" s="25"/>
    </row>
    <row r="383" ht="22.5" customHeight="1">
      <c r="A383" s="19"/>
      <c r="B383" s="19"/>
      <c r="C383" s="12"/>
      <c r="D383" s="19"/>
      <c r="E383" s="26"/>
      <c r="F383" s="26"/>
      <c r="G383" s="26"/>
      <c r="H383" s="26"/>
      <c r="I383" s="19"/>
      <c r="J383" s="12" t="s">
        <v>112</v>
      </c>
      <c r="K383" s="16"/>
      <c r="L383" s="14"/>
      <c r="M383" s="16"/>
      <c r="N383" s="11"/>
      <c r="O383" s="11"/>
      <c r="P383" s="11"/>
      <c r="Q383" s="25"/>
    </row>
    <row r="384" ht="22.5" customHeight="1">
      <c r="A384" s="19"/>
      <c r="B384" s="19"/>
      <c r="C384" s="12" t="n">
        <v>13151696</v>
      </c>
      <c r="D384" s="12" t="s">
        <v>68</v>
      </c>
      <c r="E384" s="10" t="s">
        <v>14</v>
      </c>
      <c r="F384" s="13" t="s">
        <v>12</v>
      </c>
      <c r="G384" s="23" t="n">
        <v>0.4</v>
      </c>
      <c r="H384" s="13" t="n">
        <v>100</v>
      </c>
      <c r="I384" s="20" t="n">
        <f>G384*H384*7</f>
        <v>280</v>
      </c>
      <c r="J384" s="12" t="s">
        <v>110</v>
      </c>
      <c r="K384" s="16" t="n">
        <v>4</v>
      </c>
      <c r="L384" s="14" t="n">
        <v>1</v>
      </c>
      <c r="M384" s="16" t="n">
        <v>0</v>
      </c>
      <c r="N384" s="11" t="n">
        <v>0.003</v>
      </c>
      <c r="O384" s="11" t="n">
        <v>0</v>
      </c>
      <c r="P384" s="11" t="n">
        <v>0.0031</v>
      </c>
      <c r="Q384" s="22" t="n">
        <f>M386/H384</f>
        <v>0</v>
      </c>
    </row>
    <row r="385" ht="22.5" customHeight="1">
      <c r="A385" s="19"/>
      <c r="B385" s="19"/>
      <c r="C385" s="12"/>
      <c r="D385" s="19"/>
      <c r="E385" s="26"/>
      <c r="F385" s="26"/>
      <c r="G385" s="26"/>
      <c r="H385" s="26"/>
      <c r="I385" s="19"/>
      <c r="J385" s="12" t="s">
        <v>111</v>
      </c>
      <c r="K385" s="16"/>
      <c r="L385" s="14"/>
      <c r="M385" s="14"/>
      <c r="N385" s="11"/>
      <c r="O385" s="11"/>
      <c r="P385" s="11"/>
      <c r="Q385" s="25"/>
    </row>
    <row r="386" ht="22.5" customHeight="1">
      <c r="A386" s="19"/>
      <c r="B386" s="19"/>
      <c r="C386" s="12"/>
      <c r="D386" s="19"/>
      <c r="E386" s="26"/>
      <c r="F386" s="26"/>
      <c r="G386" s="26"/>
      <c r="H386" s="26"/>
      <c r="I386" s="19"/>
      <c r="J386" s="12" t="s">
        <v>112</v>
      </c>
      <c r="K386" s="16"/>
      <c r="L386" s="14"/>
      <c r="M386" s="16"/>
      <c r="N386" s="11"/>
      <c r="O386" s="11"/>
      <c r="P386" s="11"/>
      <c r="Q386" s="25"/>
    </row>
    <row r="387" ht="22.5" customHeight="1">
      <c r="A387" s="19"/>
      <c r="B387" s="19"/>
      <c r="C387" s="12" t="n">
        <v>91579899</v>
      </c>
      <c r="D387" s="12" t="s">
        <v>69</v>
      </c>
      <c r="E387" s="13" t="s">
        <v>47</v>
      </c>
      <c r="F387" s="13" t="s">
        <v>15</v>
      </c>
      <c r="G387" s="23" t="n">
        <v>0.5</v>
      </c>
      <c r="H387" s="13" t="n">
        <v>49</v>
      </c>
      <c r="I387" s="20" t="n">
        <f>G387*H387*7</f>
        <v>171.5</v>
      </c>
      <c r="J387" s="12" t="s">
        <v>110</v>
      </c>
      <c r="K387" s="16" t="n">
        <v>600</v>
      </c>
      <c r="L387" s="14" t="n">
        <v>5</v>
      </c>
      <c r="M387" s="16" t="n">
        <v>0</v>
      </c>
      <c r="N387" s="11" t="n">
        <v>0</v>
      </c>
      <c r="O387" s="11" t="n">
        <v>0</v>
      </c>
      <c r="P387" s="11" t="n">
        <v>0</v>
      </c>
      <c r="Q387" s="22" t="n">
        <f>M389/H387</f>
        <v>0</v>
      </c>
    </row>
    <row r="388" ht="22.5" customHeight="1">
      <c r="A388" s="19"/>
      <c r="B388" s="19"/>
      <c r="C388" s="12"/>
      <c r="D388" s="19"/>
      <c r="E388" s="26"/>
      <c r="F388" s="26"/>
      <c r="G388" s="26"/>
      <c r="H388" s="26"/>
      <c r="I388" s="19"/>
      <c r="J388" s="12" t="s">
        <v>111</v>
      </c>
      <c r="K388" s="16"/>
      <c r="L388" s="14"/>
      <c r="M388" s="16"/>
      <c r="N388" s="11"/>
      <c r="O388" s="11"/>
      <c r="P388" s="11"/>
      <c r="Q388" s="25"/>
    </row>
    <row r="389" ht="22.5" customHeight="1">
      <c r="A389" s="19"/>
      <c r="B389" s="19"/>
      <c r="C389" s="12"/>
      <c r="D389" s="19"/>
      <c r="E389" s="26"/>
      <c r="F389" s="26"/>
      <c r="G389" s="26"/>
      <c r="H389" s="26"/>
      <c r="I389" s="19"/>
      <c r="J389" s="12" t="s">
        <v>112</v>
      </c>
      <c r="K389" s="16"/>
      <c r="L389" s="14"/>
      <c r="M389" s="16"/>
      <c r="N389" s="11"/>
      <c r="O389" s="11"/>
      <c r="P389" s="11"/>
      <c r="Q389" s="25"/>
    </row>
    <row r="390" ht="22.5" customHeight="1">
      <c r="A390" s="19"/>
      <c r="B390" s="19"/>
      <c r="C390" s="12" t="n">
        <v>91579904</v>
      </c>
      <c r="D390" s="12" t="s">
        <v>42</v>
      </c>
      <c r="E390" s="13" t="s">
        <v>35</v>
      </c>
      <c r="F390" s="13" t="s">
        <v>15</v>
      </c>
      <c r="G390" s="23" t="n">
        <v>0.5</v>
      </c>
      <c r="H390" s="13" t="n">
        <v>42</v>
      </c>
      <c r="I390" s="20" t="n">
        <f>G390*H390*7</f>
        <v>147</v>
      </c>
      <c r="J390" s="12" t="s">
        <v>110</v>
      </c>
      <c r="K390" s="16" t="n">
        <v>574</v>
      </c>
      <c r="L390" s="14" t="n">
        <v>78</v>
      </c>
      <c r="M390" s="16" t="n">
        <v>0</v>
      </c>
      <c r="N390" s="11" t="n">
        <v>0</v>
      </c>
      <c r="O390" s="11" t="n">
        <v>0</v>
      </c>
      <c r="P390" s="11" t="n">
        <v>0</v>
      </c>
      <c r="Q390" s="22" t="n">
        <f>M392/H390</f>
        <v>0</v>
      </c>
    </row>
    <row r="391" ht="22.5" customHeight="1">
      <c r="A391" s="19"/>
      <c r="B391" s="19"/>
      <c r="C391" s="12"/>
      <c r="D391" s="19"/>
      <c r="E391" s="26"/>
      <c r="F391" s="26"/>
      <c r="G391" s="26"/>
      <c r="H391" s="26"/>
      <c r="I391" s="19"/>
      <c r="J391" s="12" t="s">
        <v>111</v>
      </c>
      <c r="K391" s="16"/>
      <c r="L391" s="14"/>
      <c r="M391" s="16"/>
      <c r="N391" s="11"/>
      <c r="O391" s="11"/>
      <c r="P391" s="11"/>
      <c r="Q391" s="25"/>
    </row>
    <row r="392" ht="22.5" customHeight="1">
      <c r="A392" s="19"/>
      <c r="B392" s="19"/>
      <c r="C392" s="12"/>
      <c r="D392" s="19"/>
      <c r="E392" s="26"/>
      <c r="F392" s="26"/>
      <c r="G392" s="26"/>
      <c r="H392" s="26"/>
      <c r="I392" s="19"/>
      <c r="J392" s="12" t="s">
        <v>112</v>
      </c>
      <c r="K392" s="16"/>
      <c r="L392" s="14"/>
      <c r="M392" s="16"/>
      <c r="N392" s="11"/>
      <c r="O392" s="11"/>
      <c r="P392" s="11"/>
      <c r="Q392" s="25"/>
    </row>
    <row r="393" ht="22.5" customHeight="1">
      <c r="A393" s="19"/>
      <c r="B393" s="19"/>
      <c r="C393" s="12" t="n">
        <v>91580100</v>
      </c>
      <c r="D393" s="12" t="s">
        <v>70</v>
      </c>
      <c r="E393" s="13" t="s">
        <v>47</v>
      </c>
      <c r="F393" s="13" t="s">
        <v>15</v>
      </c>
      <c r="G393" s="23" t="n">
        <v>0.3</v>
      </c>
      <c r="H393" s="13" t="n">
        <v>287</v>
      </c>
      <c r="I393" s="20" t="n">
        <f>G393*H393*7</f>
        <v>602.7</v>
      </c>
      <c r="J393" s="12" t="s">
        <v>110</v>
      </c>
      <c r="K393" s="16" t="n">
        <v>211</v>
      </c>
      <c r="L393" s="14" t="n">
        <v>1</v>
      </c>
      <c r="M393" s="16" t="n">
        <v>0</v>
      </c>
      <c r="N393" s="11" t="n">
        <v>0</v>
      </c>
      <c r="O393" s="11" t="n">
        <v>0</v>
      </c>
      <c r="P393" s="11" t="n">
        <v>0</v>
      </c>
      <c r="Q393" s="22" t="n">
        <f>M395/H393</f>
        <v>0</v>
      </c>
    </row>
    <row r="394" ht="22.5" customHeight="1">
      <c r="A394" s="19"/>
      <c r="B394" s="19"/>
      <c r="C394" s="12"/>
      <c r="D394" s="19"/>
      <c r="E394" s="26"/>
      <c r="F394" s="26"/>
      <c r="G394" s="26"/>
      <c r="H394" s="26"/>
      <c r="I394" s="19"/>
      <c r="J394" s="12" t="s">
        <v>111</v>
      </c>
      <c r="K394" s="16"/>
      <c r="L394" s="14"/>
      <c r="M394" s="16"/>
      <c r="N394" s="11"/>
      <c r="O394" s="11"/>
      <c r="P394" s="11"/>
      <c r="Q394" s="25"/>
    </row>
    <row r="395" ht="22.5" customHeight="1">
      <c r="A395" s="19"/>
      <c r="B395" s="19"/>
      <c r="C395" s="12"/>
      <c r="D395" s="19"/>
      <c r="E395" s="26"/>
      <c r="F395" s="26"/>
      <c r="G395" s="26"/>
      <c r="H395" s="26"/>
      <c r="I395" s="19"/>
      <c r="J395" s="12" t="s">
        <v>112</v>
      </c>
      <c r="K395" s="16"/>
      <c r="L395" s="14"/>
      <c r="M395" s="16"/>
      <c r="N395" s="11"/>
      <c r="O395" s="11"/>
      <c r="P395" s="11"/>
      <c r="Q395" s="25"/>
    </row>
    <row r="396" ht="22.5" customHeight="1">
      <c r="A396" s="19"/>
      <c r="B396" s="19"/>
      <c r="C396" s="12" t="n">
        <v>91580101</v>
      </c>
      <c r="D396" s="12" t="s">
        <v>71</v>
      </c>
      <c r="E396" s="13" t="s">
        <v>47</v>
      </c>
      <c r="F396" s="13" t="s">
        <v>15</v>
      </c>
      <c r="G396" s="23" t="n">
        <v>0.3</v>
      </c>
      <c r="H396" s="13" t="n">
        <v>284</v>
      </c>
      <c r="I396" s="20" t="n">
        <f>G396*H396*7</f>
        <v>596.4</v>
      </c>
      <c r="J396" s="12" t="s">
        <v>110</v>
      </c>
      <c r="K396" s="16" t="n">
        <v>1253</v>
      </c>
      <c r="L396" s="14" t="n">
        <v>39</v>
      </c>
      <c r="M396" s="16" t="n">
        <v>0</v>
      </c>
      <c r="N396" s="11" t="n">
        <v>0</v>
      </c>
      <c r="O396" s="11" t="n">
        <v>0</v>
      </c>
      <c r="P396" s="11" t="n">
        <v>0</v>
      </c>
      <c r="Q396" s="22" t="n">
        <f>M398/H396</f>
        <v>0</v>
      </c>
    </row>
    <row r="397" ht="22.5" customHeight="1">
      <c r="A397" s="19"/>
      <c r="B397" s="19"/>
      <c r="C397" s="12"/>
      <c r="D397" s="19"/>
      <c r="E397" s="26"/>
      <c r="F397" s="26"/>
      <c r="G397" s="26"/>
      <c r="H397" s="26"/>
      <c r="I397" s="19"/>
      <c r="J397" s="12" t="s">
        <v>111</v>
      </c>
      <c r="K397" s="16"/>
      <c r="L397" s="14"/>
      <c r="M397" s="16"/>
      <c r="N397" s="11"/>
      <c r="O397" s="11"/>
      <c r="P397" s="11"/>
      <c r="Q397" s="25"/>
    </row>
    <row r="398" ht="22.5" customHeight="1">
      <c r="A398" s="19"/>
      <c r="B398" s="19"/>
      <c r="C398" s="12"/>
      <c r="D398" s="19"/>
      <c r="E398" s="26"/>
      <c r="F398" s="26"/>
      <c r="G398" s="26"/>
      <c r="H398" s="26"/>
      <c r="I398" s="19"/>
      <c r="J398" s="12" t="s">
        <v>112</v>
      </c>
      <c r="K398" s="16"/>
      <c r="L398" s="14"/>
      <c r="M398" s="16"/>
      <c r="N398" s="11"/>
      <c r="O398" s="11"/>
      <c r="P398" s="11"/>
      <c r="Q398" s="25"/>
    </row>
    <row r="399" ht="22.5" customHeight="1">
      <c r="A399" s="19"/>
      <c r="B399" s="19"/>
      <c r="C399" s="12" t="n">
        <v>9487935</v>
      </c>
      <c r="D399" s="12" t="s">
        <v>72</v>
      </c>
      <c r="E399" s="13" t="s">
        <v>14</v>
      </c>
      <c r="F399" s="13" t="s">
        <v>26</v>
      </c>
      <c r="G399" s="23" t="n">
        <v>0.15</v>
      </c>
      <c r="H399" s="13" t="n">
        <v>900</v>
      </c>
      <c r="I399" s="20" t="n">
        <f>G399*H399*7</f>
        <v>945</v>
      </c>
      <c r="J399" s="12" t="s">
        <v>110</v>
      </c>
      <c r="K399" s="16" t="n">
        <v>12470</v>
      </c>
      <c r="L399" s="14" t="n">
        <v>1727</v>
      </c>
      <c r="M399" s="16" t="n">
        <v>53</v>
      </c>
      <c r="N399" s="11" t="n">
        <v>0</v>
      </c>
      <c r="O399" s="11" t="n">
        <v>0.14</v>
      </c>
      <c r="P399" s="11" t="n">
        <v>7.63</v>
      </c>
      <c r="Q399" s="22" t="n">
        <f>M401/H399</f>
        <v>0</v>
      </c>
    </row>
    <row r="400" ht="22.5" customHeight="1">
      <c r="A400" s="19"/>
      <c r="B400" s="19"/>
      <c r="C400" s="12"/>
      <c r="D400" s="19"/>
      <c r="E400" s="26"/>
      <c r="F400" s="26"/>
      <c r="G400" s="26"/>
      <c r="H400" s="26"/>
      <c r="I400" s="19"/>
      <c r="J400" s="12" t="s">
        <v>111</v>
      </c>
      <c r="K400" s="16"/>
      <c r="L400" s="14"/>
      <c r="M400" s="16"/>
      <c r="N400" s="11"/>
      <c r="O400" s="11"/>
      <c r="P400" s="11"/>
      <c r="Q400" s="25"/>
    </row>
    <row r="401" ht="22.5" customHeight="1">
      <c r="A401" s="19"/>
      <c r="B401" s="19"/>
      <c r="C401" s="12"/>
      <c r="D401" s="19"/>
      <c r="E401" s="26"/>
      <c r="F401" s="26"/>
      <c r="G401" s="26"/>
      <c r="H401" s="26"/>
      <c r="I401" s="19"/>
      <c r="J401" s="12" t="s">
        <v>112</v>
      </c>
      <c r="K401" s="16"/>
      <c r="L401" s="14"/>
      <c r="M401" s="16"/>
      <c r="N401" s="11"/>
      <c r="O401" s="11"/>
      <c r="P401" s="11"/>
      <c r="Q401" s="25"/>
    </row>
    <row r="402" ht="22.5" customHeight="1">
      <c r="A402" s="19"/>
      <c r="B402" s="19"/>
      <c r="C402" s="12" t="n">
        <v>91565944</v>
      </c>
      <c r="D402" s="12" t="s">
        <v>66</v>
      </c>
      <c r="E402" s="13" t="s">
        <v>14</v>
      </c>
      <c r="F402" s="12" t="s">
        <v>15</v>
      </c>
      <c r="G402" s="23" t="n">
        <v>0.15</v>
      </c>
      <c r="H402" s="13" t="n">
        <v>252</v>
      </c>
      <c r="I402" s="20" t="n">
        <f>G402*H402*7</f>
        <v>264.6</v>
      </c>
      <c r="J402" s="12" t="s">
        <v>110</v>
      </c>
      <c r="K402" s="16" t="n">
        <v>983</v>
      </c>
      <c r="L402" s="14" t="n">
        <v>47</v>
      </c>
      <c r="M402" s="16" t="n">
        <v>2</v>
      </c>
      <c r="N402" s="11" t="n">
        <v>0.006</v>
      </c>
      <c r="O402" s="11" t="n">
        <v>0.15</v>
      </c>
      <c r="P402" s="11" t="n">
        <v>0.3</v>
      </c>
      <c r="Q402" s="22" t="n">
        <f>M404/H402</f>
        <v>0</v>
      </c>
    </row>
    <row r="403" ht="22.5" customHeight="1">
      <c r="A403" s="19"/>
      <c r="B403" s="19"/>
      <c r="C403" s="12"/>
      <c r="D403" s="19"/>
      <c r="E403" s="26"/>
      <c r="F403" s="19"/>
      <c r="G403" s="26"/>
      <c r="H403" s="26"/>
      <c r="I403" s="19"/>
      <c r="J403" s="12" t="s">
        <v>111</v>
      </c>
      <c r="K403" s="16"/>
      <c r="L403" s="14"/>
      <c r="M403" s="16"/>
      <c r="N403" s="11"/>
      <c r="O403" s="11"/>
      <c r="P403" s="11"/>
      <c r="Q403" s="25"/>
    </row>
    <row r="404" ht="22.5" customHeight="1">
      <c r="A404" s="19"/>
      <c r="B404" s="19"/>
      <c r="C404" s="12"/>
      <c r="D404" s="19"/>
      <c r="E404" s="26"/>
      <c r="F404" s="19"/>
      <c r="G404" s="26"/>
      <c r="H404" s="26"/>
      <c r="I404" s="19"/>
      <c r="J404" s="12" t="s">
        <v>112</v>
      </c>
      <c r="K404" s="16"/>
      <c r="L404" s="14"/>
      <c r="M404" s="16"/>
      <c r="N404" s="11"/>
      <c r="O404" s="11"/>
      <c r="P404" s="11"/>
      <c r="Q404" s="25"/>
    </row>
    <row r="405" ht="22.5" customHeight="1">
      <c r="A405" s="19"/>
      <c r="B405" s="19"/>
      <c r="C405" s="12" t="n">
        <v>2802077</v>
      </c>
      <c r="D405" s="12" t="s">
        <v>72</v>
      </c>
      <c r="E405" s="13" t="s">
        <v>14</v>
      </c>
      <c r="F405" s="12" t="s">
        <v>15</v>
      </c>
      <c r="G405" s="23" t="n">
        <v>0.15</v>
      </c>
      <c r="H405" s="13" t="n">
        <v>300</v>
      </c>
      <c r="I405" s="20" t="n">
        <f>G405*H405*7</f>
        <v>315</v>
      </c>
      <c r="J405" s="12" t="s">
        <v>110</v>
      </c>
      <c r="K405" s="16" t="n">
        <v>16</v>
      </c>
      <c r="L405" s="14" t="n">
        <v>4</v>
      </c>
      <c r="M405" s="16" t="n">
        <v>2</v>
      </c>
      <c r="N405" s="11" t="n">
        <v>0.075</v>
      </c>
      <c r="O405" s="11" t="n">
        <v>0.15</v>
      </c>
      <c r="P405" s="11" t="n">
        <v>0.3</v>
      </c>
      <c r="Q405" s="22" t="n">
        <f>M407/H405</f>
        <v>0</v>
      </c>
    </row>
    <row r="406" ht="22.5" customHeight="1">
      <c r="A406" s="19"/>
      <c r="B406" s="19"/>
      <c r="C406" s="12"/>
      <c r="D406" s="19"/>
      <c r="E406" s="26"/>
      <c r="F406" s="19"/>
      <c r="G406" s="26"/>
      <c r="H406" s="26"/>
      <c r="I406" s="19"/>
      <c r="J406" s="12" t="s">
        <v>111</v>
      </c>
      <c r="K406" s="16"/>
      <c r="L406" s="14"/>
      <c r="M406" s="16"/>
      <c r="N406" s="11"/>
      <c r="O406" s="11"/>
      <c r="P406" s="11"/>
      <c r="Q406" s="25"/>
    </row>
    <row r="407" ht="22.5" customHeight="1">
      <c r="A407" s="19"/>
      <c r="B407" s="19"/>
      <c r="C407" s="12"/>
      <c r="D407" s="19"/>
      <c r="E407" s="26"/>
      <c r="F407" s="19"/>
      <c r="G407" s="26"/>
      <c r="H407" s="26"/>
      <c r="I407" s="19"/>
      <c r="J407" s="12" t="s">
        <v>112</v>
      </c>
      <c r="K407" s="16"/>
      <c r="L407" s="14"/>
      <c r="M407" s="16"/>
      <c r="N407" s="11"/>
      <c r="O407" s="11"/>
      <c r="P407" s="11"/>
      <c r="Q407" s="25"/>
    </row>
    <row r="408" ht="22.5" customHeight="1">
      <c r="A408" s="19"/>
      <c r="B408" s="37" t="s">
        <v>121</v>
      </c>
      <c r="C408" s="12" t="n">
        <v>6395488</v>
      </c>
      <c r="D408" s="12" t="s">
        <v>39</v>
      </c>
      <c r="E408" s="46" t="s">
        <v>14</v>
      </c>
      <c r="F408" s="12" t="s">
        <v>15</v>
      </c>
      <c r="G408" s="23" t="n">
        <v>0.3</v>
      </c>
      <c r="H408" s="12" t="n">
        <v>200</v>
      </c>
      <c r="I408" s="20" t="n">
        <f>G408*H408*7</f>
        <v>420</v>
      </c>
      <c r="J408" s="12" t="s">
        <v>110</v>
      </c>
      <c r="K408" s="14" t="n">
        <v>52</v>
      </c>
      <c r="L408" s="14" t="n">
        <v>8</v>
      </c>
      <c r="M408" s="15" t="n">
        <v>0</v>
      </c>
      <c r="N408" s="11" t="n">
        <v>0</v>
      </c>
      <c r="O408" s="11" t="n">
        <v>0</v>
      </c>
      <c r="P408" s="11" t="n">
        <v>0</v>
      </c>
      <c r="Q408" s="22" t="n">
        <f>M410/H408</f>
        <v>0</v>
      </c>
    </row>
    <row r="409" ht="22.5" customHeight="1">
      <c r="A409" s="19"/>
      <c r="B409" s="19"/>
      <c r="C409" s="12"/>
      <c r="D409" s="19"/>
      <c r="E409" s="26"/>
      <c r="F409" s="19"/>
      <c r="G409" s="26"/>
      <c r="H409" s="19"/>
      <c r="I409" s="19"/>
      <c r="J409" s="12" t="s">
        <v>111</v>
      </c>
      <c r="K409" s="14"/>
      <c r="L409" s="14"/>
      <c r="M409" s="10"/>
      <c r="N409" s="11"/>
      <c r="O409" s="11"/>
      <c r="P409" s="11"/>
      <c r="Q409" s="25"/>
    </row>
    <row r="410" ht="22.5" customHeight="1">
      <c r="A410" s="19"/>
      <c r="B410" s="19"/>
      <c r="C410" s="12"/>
      <c r="D410" s="19"/>
      <c r="E410" s="26"/>
      <c r="F410" s="19"/>
      <c r="G410" s="26"/>
      <c r="H410" s="19"/>
      <c r="I410" s="19"/>
      <c r="J410" s="12" t="s">
        <v>112</v>
      </c>
      <c r="K410" s="14"/>
      <c r="L410" s="14"/>
      <c r="M410" s="10"/>
      <c r="N410" s="11"/>
      <c r="O410" s="11"/>
      <c r="P410" s="11"/>
      <c r="Q410" s="25"/>
    </row>
    <row r="411" ht="22.5" customHeight="1">
      <c r="A411" s="19"/>
      <c r="B411" s="19"/>
      <c r="C411" s="12" t="n">
        <v>8566084</v>
      </c>
      <c r="D411" s="12" t="s">
        <v>73</v>
      </c>
      <c r="E411" s="13" t="s">
        <v>40</v>
      </c>
      <c r="F411" s="12" t="s">
        <v>15</v>
      </c>
      <c r="G411" s="23" t="n">
        <v>0.12</v>
      </c>
      <c r="H411" s="12" t="n">
        <v>100</v>
      </c>
      <c r="I411" s="20" t="n">
        <f>G411*H411*7</f>
        <v>84</v>
      </c>
      <c r="J411" s="12" t="s">
        <v>110</v>
      </c>
      <c r="K411" s="14" t="n">
        <v>156</v>
      </c>
      <c r="L411" s="14" t="n">
        <v>47</v>
      </c>
      <c r="M411" s="15" t="n">
        <v>1</v>
      </c>
      <c r="N411" s="11" t="n">
        <v>0.003</v>
      </c>
      <c r="O411" s="11" t="n">
        <v>0.12</v>
      </c>
      <c r="P411" s="11" t="n">
        <v>0.12</v>
      </c>
      <c r="Q411" s="22" t="n">
        <f>M413/H411</f>
        <v>0</v>
      </c>
    </row>
    <row r="412" ht="22.5" customHeight="1">
      <c r="A412" s="19"/>
      <c r="B412" s="19"/>
      <c r="C412" s="12"/>
      <c r="D412" s="19"/>
      <c r="E412" s="26"/>
      <c r="F412" s="19"/>
      <c r="G412" s="26"/>
      <c r="H412" s="19"/>
      <c r="I412" s="19"/>
      <c r="J412" s="12" t="s">
        <v>111</v>
      </c>
      <c r="K412" s="14"/>
      <c r="L412" s="14"/>
      <c r="M412" s="15"/>
      <c r="N412" s="11"/>
      <c r="O412" s="11"/>
      <c r="P412" s="11"/>
      <c r="Q412" s="25"/>
    </row>
    <row r="413" ht="22.5" customHeight="1">
      <c r="A413" s="19"/>
      <c r="B413" s="19"/>
      <c r="C413" s="12"/>
      <c r="D413" s="19"/>
      <c r="E413" s="26"/>
      <c r="F413" s="19"/>
      <c r="G413" s="26"/>
      <c r="H413" s="19"/>
      <c r="I413" s="19"/>
      <c r="J413" s="12" t="s">
        <v>112</v>
      </c>
      <c r="K413" s="14"/>
      <c r="L413" s="14"/>
      <c r="M413" s="15"/>
      <c r="N413" s="11"/>
      <c r="O413" s="11"/>
      <c r="P413" s="11"/>
      <c r="Q413" s="25"/>
    </row>
    <row r="414" ht="22.5" customHeight="1">
      <c r="A414" s="19"/>
      <c r="B414" s="19"/>
      <c r="C414" s="12" t="n">
        <v>6706444</v>
      </c>
      <c r="D414" s="12" t="s">
        <v>74</v>
      </c>
      <c r="E414" s="13" t="s">
        <v>75</v>
      </c>
      <c r="F414" s="12" t="s">
        <v>12</v>
      </c>
      <c r="G414" s="23" t="n">
        <v>0.5</v>
      </c>
      <c r="H414" s="12" t="n">
        <v>100</v>
      </c>
      <c r="I414" s="20" t="n">
        <f>G414*H414*7</f>
        <v>350</v>
      </c>
      <c r="J414" s="12" t="s">
        <v>110</v>
      </c>
      <c r="K414" s="14" t="n">
        <v>2539</v>
      </c>
      <c r="L414" s="14" t="n">
        <v>73</v>
      </c>
      <c r="M414" s="15" t="n">
        <v>0</v>
      </c>
      <c r="N414" s="11" t="n">
        <v>0.002</v>
      </c>
      <c r="O414" s="11" t="n">
        <v>0</v>
      </c>
      <c r="P414" s="11" t="n">
        <v>0.12</v>
      </c>
      <c r="Q414" s="22" t="n">
        <f>M416/H414</f>
        <v>0</v>
      </c>
    </row>
    <row r="415" ht="22.5" customHeight="1">
      <c r="A415" s="19"/>
      <c r="B415" s="19"/>
      <c r="C415" s="12"/>
      <c r="D415" s="19"/>
      <c r="E415" s="26"/>
      <c r="F415" s="19"/>
      <c r="G415" s="26"/>
      <c r="H415" s="19"/>
      <c r="I415" s="19"/>
      <c r="J415" s="12" t="s">
        <v>111</v>
      </c>
      <c r="K415" s="14"/>
      <c r="L415" s="14"/>
      <c r="M415" s="15"/>
      <c r="N415" s="11"/>
      <c r="O415" s="11"/>
      <c r="P415" s="11"/>
      <c r="Q415" s="25"/>
    </row>
    <row r="416" ht="22.5" customHeight="1">
      <c r="A416" s="19"/>
      <c r="B416" s="19"/>
      <c r="C416" s="12"/>
      <c r="D416" s="19"/>
      <c r="E416" s="26"/>
      <c r="F416" s="19"/>
      <c r="G416" s="26"/>
      <c r="H416" s="19"/>
      <c r="I416" s="19"/>
      <c r="J416" s="12" t="s">
        <v>112</v>
      </c>
      <c r="K416" s="14"/>
      <c r="L416" s="14"/>
      <c r="M416" s="15"/>
      <c r="N416" s="11"/>
      <c r="O416" s="11"/>
      <c r="P416" s="11"/>
      <c r="Q416" s="25"/>
    </row>
    <row r="417" ht="22.5" customHeight="1">
      <c r="A417" s="19"/>
      <c r="B417" s="19"/>
      <c r="C417" s="12" t="n">
        <v>5963354</v>
      </c>
      <c r="D417" s="12" t="s">
        <v>74</v>
      </c>
      <c r="E417" s="13" t="s">
        <v>75</v>
      </c>
      <c r="F417" s="12" t="s">
        <v>15</v>
      </c>
      <c r="G417" s="23" t="n">
        <v>0.55</v>
      </c>
      <c r="H417" s="12" t="n">
        <v>200</v>
      </c>
      <c r="I417" s="20" t="n">
        <f>G417*H417*7</f>
        <v>770</v>
      </c>
      <c r="J417" s="12" t="s">
        <v>110</v>
      </c>
      <c r="K417" s="14" t="n">
        <v>538</v>
      </c>
      <c r="L417" s="14" t="n">
        <v>135</v>
      </c>
      <c r="M417" s="15" t="n">
        <v>0</v>
      </c>
      <c r="N417" s="11" t="n">
        <v>0</v>
      </c>
      <c r="O417" s="11" t="n">
        <v>0</v>
      </c>
      <c r="P417" s="11" t="n">
        <v>0</v>
      </c>
      <c r="Q417" s="22" t="n">
        <f>M419/H417</f>
        <v>0</v>
      </c>
    </row>
    <row r="418" ht="22.5" customHeight="1">
      <c r="A418" s="19"/>
      <c r="B418" s="19"/>
      <c r="C418" s="12"/>
      <c r="D418" s="19"/>
      <c r="E418" s="26"/>
      <c r="F418" s="19"/>
      <c r="G418" s="26"/>
      <c r="H418" s="19"/>
      <c r="I418" s="19"/>
      <c r="J418" s="12" t="s">
        <v>111</v>
      </c>
      <c r="K418" s="14"/>
      <c r="L418" s="14"/>
      <c r="M418" s="15"/>
      <c r="N418" s="11"/>
      <c r="O418" s="11"/>
      <c r="P418" s="11"/>
      <c r="Q418" s="25"/>
    </row>
    <row r="419" ht="22.5" customHeight="1">
      <c r="A419" s="19"/>
      <c r="B419" s="19"/>
      <c r="C419" s="12"/>
      <c r="D419" s="19"/>
      <c r="E419" s="26"/>
      <c r="F419" s="19"/>
      <c r="G419" s="26"/>
      <c r="H419" s="19"/>
      <c r="I419" s="19"/>
      <c r="J419" s="12" t="s">
        <v>112</v>
      </c>
      <c r="K419" s="14"/>
      <c r="L419" s="14"/>
      <c r="M419" s="15"/>
      <c r="N419" s="11"/>
      <c r="O419" s="11"/>
      <c r="P419" s="11"/>
      <c r="Q419" s="25"/>
    </row>
    <row r="420" ht="22.5" customHeight="1">
      <c r="A420" s="19"/>
      <c r="B420" s="19"/>
      <c r="C420" s="12" t="n">
        <v>9686529</v>
      </c>
      <c r="D420" s="12" t="s">
        <v>74</v>
      </c>
      <c r="E420" s="13" t="s">
        <v>76</v>
      </c>
      <c r="F420" s="12" t="s">
        <v>15</v>
      </c>
      <c r="G420" s="23" t="n">
        <v>0.4</v>
      </c>
      <c r="H420" s="12" t="n">
        <v>200</v>
      </c>
      <c r="I420" s="20" t="n">
        <f>G420*H420*7</f>
        <v>560</v>
      </c>
      <c r="J420" s="12" t="s">
        <v>110</v>
      </c>
      <c r="K420" s="14" t="n">
        <v>698</v>
      </c>
      <c r="L420" s="14" t="n">
        <v>174</v>
      </c>
      <c r="M420" s="15" t="n">
        <v>1</v>
      </c>
      <c r="N420" s="11" t="n">
        <v>0.003</v>
      </c>
      <c r="O420" s="11" t="n">
        <v>0.5</v>
      </c>
      <c r="P420" s="11" t="n">
        <v>0.5</v>
      </c>
      <c r="Q420" s="22" t="n">
        <f>M422/H420</f>
        <v>0</v>
      </c>
    </row>
    <row r="421" ht="22.5" customHeight="1">
      <c r="A421" s="19"/>
      <c r="B421" s="19"/>
      <c r="C421" s="12"/>
      <c r="D421" s="19"/>
      <c r="E421" s="26"/>
      <c r="F421" s="19"/>
      <c r="G421" s="26"/>
      <c r="H421" s="19"/>
      <c r="I421" s="19"/>
      <c r="J421" s="12" t="s">
        <v>111</v>
      </c>
      <c r="K421" s="14"/>
      <c r="L421" s="14"/>
      <c r="M421" s="15"/>
      <c r="N421" s="11"/>
      <c r="O421" s="11"/>
      <c r="P421" s="11"/>
      <c r="Q421" s="25"/>
    </row>
    <row r="422" ht="22.5" customHeight="1">
      <c r="A422" s="19"/>
      <c r="B422" s="19"/>
      <c r="C422" s="12"/>
      <c r="D422" s="19"/>
      <c r="E422" s="26"/>
      <c r="F422" s="19"/>
      <c r="G422" s="26"/>
      <c r="H422" s="19"/>
      <c r="I422" s="19"/>
      <c r="J422" s="12" t="s">
        <v>112</v>
      </c>
      <c r="K422" s="14"/>
      <c r="L422" s="14"/>
      <c r="M422" s="15"/>
      <c r="N422" s="11"/>
      <c r="O422" s="11"/>
      <c r="P422" s="11"/>
      <c r="Q422" s="25"/>
    </row>
    <row r="423" ht="22.5" customHeight="1">
      <c r="A423" s="19"/>
      <c r="B423" s="19"/>
      <c r="C423" s="12" t="n">
        <v>5963400</v>
      </c>
      <c r="D423" s="12" t="s">
        <v>74</v>
      </c>
      <c r="E423" s="13" t="s">
        <v>77</v>
      </c>
      <c r="F423" s="12" t="s">
        <v>15</v>
      </c>
      <c r="G423" s="23" t="n">
        <v>0.2</v>
      </c>
      <c r="H423" s="12" t="n">
        <v>50</v>
      </c>
      <c r="I423" s="20" t="n">
        <f>G423*H423*7</f>
        <v>70</v>
      </c>
      <c r="J423" s="12" t="s">
        <v>110</v>
      </c>
      <c r="K423" s="14" t="n">
        <v>312</v>
      </c>
      <c r="L423" s="14" t="n">
        <v>29</v>
      </c>
      <c r="M423" s="15" t="n">
        <v>1</v>
      </c>
      <c r="N423" s="11" t="n">
        <v>0.007</v>
      </c>
      <c r="O423" s="11" t="n">
        <v>0.2</v>
      </c>
      <c r="P423" s="11" t="n">
        <v>0.2</v>
      </c>
      <c r="Q423" s="22" t="n">
        <f>M425/H423</f>
        <v>0</v>
      </c>
    </row>
    <row r="424" ht="22.5" customHeight="1">
      <c r="A424" s="19"/>
      <c r="B424" s="19"/>
      <c r="C424" s="12"/>
      <c r="D424" s="19"/>
      <c r="E424" s="26"/>
      <c r="F424" s="19"/>
      <c r="G424" s="51"/>
      <c r="H424" s="19"/>
      <c r="I424" s="19"/>
      <c r="J424" s="12" t="s">
        <v>111</v>
      </c>
      <c r="K424" s="14"/>
      <c r="L424" s="14"/>
      <c r="M424" s="15"/>
      <c r="N424" s="11"/>
      <c r="O424" s="11"/>
      <c r="P424" s="11"/>
      <c r="Q424" s="25"/>
    </row>
    <row r="425" ht="22.5" customHeight="1">
      <c r="A425" s="19"/>
      <c r="B425" s="19"/>
      <c r="C425" s="12"/>
      <c r="D425" s="19"/>
      <c r="E425" s="26"/>
      <c r="F425" s="19"/>
      <c r="G425" s="51"/>
      <c r="H425" s="19"/>
      <c r="I425" s="19"/>
      <c r="J425" s="12" t="s">
        <v>112</v>
      </c>
      <c r="K425" s="14"/>
      <c r="L425" s="14"/>
      <c r="M425" s="15"/>
      <c r="N425" s="11"/>
      <c r="O425" s="11"/>
      <c r="P425" s="11"/>
      <c r="Q425" s="25"/>
    </row>
    <row r="426" ht="22.5" customHeight="1">
      <c r="A426" s="19"/>
      <c r="B426" s="19"/>
      <c r="C426" s="12" t="n">
        <v>10080665</v>
      </c>
      <c r="D426" s="12" t="s">
        <v>74</v>
      </c>
      <c r="E426" s="13" t="s">
        <v>78</v>
      </c>
      <c r="F426" s="12" t="s">
        <v>15</v>
      </c>
      <c r="G426" s="23" t="n">
        <v>0.38</v>
      </c>
      <c r="H426" s="12" t="n">
        <v>40</v>
      </c>
      <c r="I426" s="20" t="n">
        <f>G426*H426*7</f>
        <v>106.4</v>
      </c>
      <c r="J426" s="12" t="s">
        <v>110</v>
      </c>
      <c r="K426" s="14" t="s">
        <v>114</v>
      </c>
      <c r="L426" s="14"/>
      <c r="M426" s="15"/>
      <c r="N426" s="11"/>
      <c r="O426" s="11"/>
      <c r="P426" s="11"/>
      <c r="Q426" s="22" t="n">
        <f>M428/H426</f>
        <v>0</v>
      </c>
    </row>
    <row r="427" ht="22.5" customHeight="1">
      <c r="A427" s="19"/>
      <c r="B427" s="19"/>
      <c r="C427" s="12"/>
      <c r="D427" s="19"/>
      <c r="E427" s="26"/>
      <c r="F427" s="19"/>
      <c r="G427" s="51"/>
      <c r="H427" s="19"/>
      <c r="I427" s="19"/>
      <c r="J427" s="12" t="s">
        <v>111</v>
      </c>
      <c r="K427" s="14"/>
      <c r="L427" s="14"/>
      <c r="M427" s="15"/>
      <c r="N427" s="11"/>
      <c r="O427" s="11"/>
      <c r="P427" s="11"/>
      <c r="Q427" s="25"/>
    </row>
    <row r="428" ht="22.5" customHeight="1">
      <c r="A428" s="19"/>
      <c r="B428" s="19"/>
      <c r="C428" s="12"/>
      <c r="D428" s="19"/>
      <c r="E428" s="26"/>
      <c r="F428" s="19"/>
      <c r="G428" s="51"/>
      <c r="H428" s="19"/>
      <c r="I428" s="19"/>
      <c r="J428" s="12" t="s">
        <v>112</v>
      </c>
      <c r="K428" s="14"/>
      <c r="L428" s="14"/>
      <c r="M428" s="15"/>
      <c r="N428" s="11"/>
      <c r="O428" s="11"/>
      <c r="P428" s="11"/>
      <c r="Q428" s="25"/>
    </row>
    <row r="429" ht="22.5" customHeight="1">
      <c r="A429" s="19"/>
      <c r="B429" s="19"/>
      <c r="C429" s="12" t="n">
        <v>91520433</v>
      </c>
      <c r="D429" s="12" t="s">
        <v>66</v>
      </c>
      <c r="E429" s="13" t="s">
        <v>14</v>
      </c>
      <c r="F429" s="12" t="s">
        <v>15</v>
      </c>
      <c r="G429" s="23" t="n">
        <v>0.16</v>
      </c>
      <c r="H429" s="12" t="n">
        <v>200</v>
      </c>
      <c r="I429" s="20" t="n">
        <f>G429*H429*7</f>
        <v>224</v>
      </c>
      <c r="J429" s="12" t="s">
        <v>110</v>
      </c>
      <c r="K429" s="14" t="s">
        <v>114</v>
      </c>
      <c r="L429" s="14"/>
      <c r="M429" s="15"/>
      <c r="N429" s="11"/>
      <c r="O429" s="11"/>
      <c r="P429" s="11"/>
      <c r="Q429" s="22" t="n">
        <f>M431/H429</f>
        <v>0</v>
      </c>
    </row>
    <row r="430" ht="22.5" customHeight="1">
      <c r="A430" s="19"/>
      <c r="B430" s="19"/>
      <c r="C430" s="12"/>
      <c r="D430" s="19"/>
      <c r="E430" s="26"/>
      <c r="F430" s="19"/>
      <c r="G430" s="51"/>
      <c r="H430" s="19"/>
      <c r="I430" s="19"/>
      <c r="J430" s="12" t="s">
        <v>111</v>
      </c>
      <c r="K430" s="14"/>
      <c r="L430" s="14"/>
      <c r="M430" s="15"/>
      <c r="N430" s="11"/>
      <c r="O430" s="11"/>
      <c r="P430" s="11"/>
      <c r="Q430" s="25"/>
    </row>
    <row r="431" ht="22.5" customHeight="1">
      <c r="A431" s="19"/>
      <c r="B431" s="19"/>
      <c r="C431" s="12"/>
      <c r="D431" s="19"/>
      <c r="E431" s="26"/>
      <c r="F431" s="19"/>
      <c r="G431" s="51"/>
      <c r="H431" s="19"/>
      <c r="I431" s="19"/>
      <c r="J431" s="12" t="s">
        <v>112</v>
      </c>
      <c r="K431" s="14"/>
      <c r="L431" s="14"/>
      <c r="M431" s="15"/>
      <c r="N431" s="11"/>
      <c r="O431" s="11"/>
      <c r="P431" s="11"/>
      <c r="Q431" s="25"/>
    </row>
    <row r="432" ht="22.5" customHeight="1">
      <c r="A432" s="19"/>
      <c r="B432" s="19"/>
      <c r="C432" s="12" t="n">
        <v>11078827</v>
      </c>
      <c r="D432" s="12" t="s">
        <v>74</v>
      </c>
      <c r="E432" s="13" t="s">
        <v>77</v>
      </c>
      <c r="F432" s="12" t="s">
        <v>15</v>
      </c>
      <c r="G432" s="23" t="n">
        <v>0.2</v>
      </c>
      <c r="H432" s="12" t="n">
        <v>50</v>
      </c>
      <c r="I432" s="20" t="n">
        <f>G432*H432*7</f>
        <v>70</v>
      </c>
      <c r="J432" s="12" t="s">
        <v>110</v>
      </c>
      <c r="K432" s="14" t="s">
        <v>114</v>
      </c>
      <c r="L432" s="14"/>
      <c r="M432" s="15"/>
      <c r="N432" s="11"/>
      <c r="O432" s="11"/>
      <c r="P432" s="11"/>
      <c r="Q432" s="22" t="n">
        <f>M434/H432</f>
        <v>0</v>
      </c>
    </row>
    <row r="433" ht="22.5" customHeight="1">
      <c r="A433" s="19"/>
      <c r="B433" s="19"/>
      <c r="C433" s="12"/>
      <c r="D433" s="19"/>
      <c r="E433" s="26"/>
      <c r="F433" s="19"/>
      <c r="G433" s="51"/>
      <c r="H433" s="19"/>
      <c r="I433" s="19"/>
      <c r="J433" s="12" t="s">
        <v>111</v>
      </c>
      <c r="K433" s="14"/>
      <c r="L433" s="14"/>
      <c r="M433" s="15"/>
      <c r="N433" s="11"/>
      <c r="O433" s="11"/>
      <c r="P433" s="11"/>
      <c r="Q433" s="25"/>
    </row>
    <row r="434" ht="22.5" customHeight="1">
      <c r="A434" s="19"/>
      <c r="B434" s="19"/>
      <c r="C434" s="12"/>
      <c r="D434" s="19"/>
      <c r="E434" s="26"/>
      <c r="F434" s="19"/>
      <c r="G434" s="51"/>
      <c r="H434" s="19"/>
      <c r="I434" s="19"/>
      <c r="J434" s="12" t="s">
        <v>112</v>
      </c>
      <c r="K434" s="14"/>
      <c r="L434" s="14"/>
      <c r="M434" s="15"/>
      <c r="N434" s="11"/>
      <c r="O434" s="11"/>
      <c r="P434" s="11"/>
      <c r="Q434" s="25"/>
    </row>
    <row r="435" ht="22.5" customHeight="1">
      <c r="A435" s="19"/>
      <c r="B435" s="19"/>
      <c r="C435" s="12" t="n">
        <v>11078981</v>
      </c>
      <c r="D435" s="12" t="s">
        <v>74</v>
      </c>
      <c r="E435" s="13" t="s">
        <v>75</v>
      </c>
      <c r="F435" s="12" t="s">
        <v>15</v>
      </c>
      <c r="G435" s="23" t="n">
        <v>0.2</v>
      </c>
      <c r="H435" s="12" t="n">
        <v>50</v>
      </c>
      <c r="I435" s="20" t="n">
        <f>G435*H435*7</f>
        <v>70</v>
      </c>
      <c r="J435" s="12" t="s">
        <v>110</v>
      </c>
      <c r="K435" s="14" t="s">
        <v>114</v>
      </c>
      <c r="L435" s="14"/>
      <c r="M435" s="15"/>
      <c r="N435" s="11"/>
      <c r="O435" s="11"/>
      <c r="P435" s="11"/>
      <c r="Q435" s="22" t="n">
        <f>M437/H435</f>
        <v>0</v>
      </c>
    </row>
    <row r="436" ht="22.5" customHeight="1">
      <c r="A436" s="19"/>
      <c r="B436" s="19"/>
      <c r="C436" s="12"/>
      <c r="D436" s="19"/>
      <c r="E436" s="26"/>
      <c r="F436" s="19"/>
      <c r="G436" s="51"/>
      <c r="H436" s="19"/>
      <c r="I436" s="19"/>
      <c r="J436" s="12" t="s">
        <v>111</v>
      </c>
      <c r="K436" s="14"/>
      <c r="L436" s="14"/>
      <c r="M436" s="15"/>
      <c r="N436" s="11"/>
      <c r="O436" s="11"/>
      <c r="P436" s="11"/>
      <c r="Q436" s="25"/>
    </row>
    <row r="437" ht="22.5" customHeight="1">
      <c r="A437" s="19"/>
      <c r="B437" s="19"/>
      <c r="C437" s="12"/>
      <c r="D437" s="19"/>
      <c r="E437" s="26"/>
      <c r="F437" s="19"/>
      <c r="G437" s="51"/>
      <c r="H437" s="19"/>
      <c r="I437" s="19"/>
      <c r="J437" s="12" t="s">
        <v>112</v>
      </c>
      <c r="K437" s="14"/>
      <c r="L437" s="14"/>
      <c r="M437" s="15"/>
      <c r="N437" s="11"/>
      <c r="O437" s="11"/>
      <c r="P437" s="11"/>
      <c r="Q437" s="25"/>
    </row>
    <row r="438" ht="22.5" customHeight="1">
      <c r="A438" s="19"/>
      <c r="B438" s="19"/>
      <c r="C438" s="12" t="n">
        <v>11080833</v>
      </c>
      <c r="D438" s="12" t="s">
        <v>74</v>
      </c>
      <c r="E438" s="13" t="s">
        <v>76</v>
      </c>
      <c r="F438" s="12" t="s">
        <v>15</v>
      </c>
      <c r="G438" s="23" t="n">
        <v>0.2</v>
      </c>
      <c r="H438" s="12" t="n">
        <v>50</v>
      </c>
      <c r="I438" s="20" t="n">
        <f>G438*H438*7</f>
        <v>70</v>
      </c>
      <c r="J438" s="12" t="s">
        <v>110</v>
      </c>
      <c r="K438" s="14" t="s">
        <v>114</v>
      </c>
      <c r="L438" s="14"/>
      <c r="M438" s="15"/>
      <c r="N438" s="11"/>
      <c r="O438" s="11"/>
      <c r="P438" s="11"/>
      <c r="Q438" s="22" t="n">
        <f>M440/H438</f>
        <v>0</v>
      </c>
    </row>
    <row r="439" ht="22.5" customHeight="1">
      <c r="A439" s="19"/>
      <c r="B439" s="19"/>
      <c r="C439" s="12"/>
      <c r="D439" s="19"/>
      <c r="E439" s="26"/>
      <c r="F439" s="19"/>
      <c r="G439" s="51"/>
      <c r="H439" s="19"/>
      <c r="I439" s="19"/>
      <c r="J439" s="12" t="s">
        <v>111</v>
      </c>
      <c r="K439" s="14"/>
      <c r="L439" s="14"/>
      <c r="M439" s="15"/>
      <c r="N439" s="11"/>
      <c r="O439" s="11"/>
      <c r="P439" s="11"/>
      <c r="Q439" s="25"/>
    </row>
    <row r="440" ht="22.5" customHeight="1">
      <c r="A440" s="19"/>
      <c r="B440" s="19"/>
      <c r="C440" s="12"/>
      <c r="D440" s="19"/>
      <c r="E440" s="26"/>
      <c r="F440" s="19"/>
      <c r="G440" s="51"/>
      <c r="H440" s="19"/>
      <c r="I440" s="19"/>
      <c r="J440" s="12" t="s">
        <v>112</v>
      </c>
      <c r="K440" s="14"/>
      <c r="L440" s="14"/>
      <c r="M440" s="15"/>
      <c r="N440" s="11"/>
      <c r="O440" s="11"/>
      <c r="P440" s="11"/>
      <c r="Q440" s="25"/>
    </row>
    <row r="441" ht="22.5" customHeight="1">
      <c r="A441" s="19"/>
      <c r="B441" s="19"/>
      <c r="C441" s="12" t="n">
        <v>11081056</v>
      </c>
      <c r="D441" s="12" t="s">
        <v>74</v>
      </c>
      <c r="E441" s="13" t="s">
        <v>78</v>
      </c>
      <c r="F441" s="12" t="s">
        <v>15</v>
      </c>
      <c r="G441" s="23" t="n">
        <v>0.2</v>
      </c>
      <c r="H441" s="12" t="n">
        <v>50</v>
      </c>
      <c r="I441" s="20" t="n">
        <f>G441*H441*7</f>
        <v>70</v>
      </c>
      <c r="J441" s="12" t="s">
        <v>110</v>
      </c>
      <c r="K441" s="14" t="s">
        <v>114</v>
      </c>
      <c r="L441" s="14"/>
      <c r="M441" s="15"/>
      <c r="N441" s="11"/>
      <c r="O441" s="11"/>
      <c r="P441" s="11"/>
      <c r="Q441" s="22" t="n">
        <f>M443/H441</f>
        <v>0</v>
      </c>
    </row>
    <row r="442" ht="22.5" customHeight="1">
      <c r="A442" s="19"/>
      <c r="B442" s="19"/>
      <c r="C442" s="12"/>
      <c r="D442" s="19"/>
      <c r="E442" s="26"/>
      <c r="F442" s="19"/>
      <c r="G442" s="51"/>
      <c r="H442" s="19"/>
      <c r="I442" s="19"/>
      <c r="J442" s="12" t="s">
        <v>111</v>
      </c>
      <c r="K442" s="14"/>
      <c r="L442" s="14"/>
      <c r="M442" s="15"/>
      <c r="N442" s="11"/>
      <c r="O442" s="11"/>
      <c r="P442" s="11"/>
      <c r="Q442" s="25"/>
    </row>
    <row r="443" ht="22.5" customHeight="1">
      <c r="A443" s="19"/>
      <c r="B443" s="19"/>
      <c r="C443" s="12"/>
      <c r="D443" s="19"/>
      <c r="E443" s="26"/>
      <c r="F443" s="19"/>
      <c r="G443" s="51"/>
      <c r="H443" s="19"/>
      <c r="I443" s="19"/>
      <c r="J443" s="12" t="s">
        <v>112</v>
      </c>
      <c r="K443" s="14"/>
      <c r="L443" s="14"/>
      <c r="M443" s="15"/>
      <c r="N443" s="11"/>
      <c r="O443" s="11"/>
      <c r="P443" s="11"/>
      <c r="Q443" s="25"/>
    </row>
    <row r="444" ht="22.5" customHeight="1">
      <c r="A444" s="19"/>
      <c r="B444" s="19"/>
      <c r="C444" s="12" t="n">
        <v>91538300</v>
      </c>
      <c r="D444" s="12" t="s">
        <v>66</v>
      </c>
      <c r="E444" s="13" t="s">
        <v>37</v>
      </c>
      <c r="F444" s="12" t="s">
        <v>15</v>
      </c>
      <c r="G444" s="23" t="n">
        <v>0.14</v>
      </c>
      <c r="H444" s="12" t="n">
        <v>300</v>
      </c>
      <c r="I444" s="20" t="n">
        <f>G444*H444*7</f>
        <v>294</v>
      </c>
      <c r="J444" s="12" t="s">
        <v>110</v>
      </c>
      <c r="K444" s="14" t="s">
        <v>114</v>
      </c>
      <c r="L444" s="14"/>
      <c r="M444" s="15"/>
      <c r="N444" s="11"/>
      <c r="O444" s="11"/>
      <c r="P444" s="11"/>
      <c r="Q444" s="22" t="n">
        <f>M446/H444</f>
        <v>0</v>
      </c>
    </row>
    <row r="445" ht="22.5" customHeight="1">
      <c r="A445" s="19"/>
      <c r="B445" s="19"/>
      <c r="C445" s="12"/>
      <c r="D445" s="19"/>
      <c r="E445" s="26"/>
      <c r="F445" s="19"/>
      <c r="G445" s="51"/>
      <c r="H445" s="19"/>
      <c r="I445" s="19"/>
      <c r="J445" s="12" t="s">
        <v>111</v>
      </c>
      <c r="K445" s="14"/>
      <c r="L445" s="14"/>
      <c r="M445" s="15"/>
      <c r="N445" s="11"/>
      <c r="O445" s="11"/>
      <c r="P445" s="11"/>
      <c r="Q445" s="25"/>
    </row>
    <row r="446" ht="22.5" customHeight="1">
      <c r="A446" s="19"/>
      <c r="B446" s="19"/>
      <c r="C446" s="12"/>
      <c r="D446" s="19"/>
      <c r="E446" s="26"/>
      <c r="F446" s="19"/>
      <c r="G446" s="51"/>
      <c r="H446" s="19"/>
      <c r="I446" s="19"/>
      <c r="J446" s="12" t="s">
        <v>112</v>
      </c>
      <c r="K446" s="14"/>
      <c r="L446" s="14"/>
      <c r="M446" s="15"/>
      <c r="N446" s="11"/>
      <c r="O446" s="11"/>
      <c r="P446" s="11"/>
      <c r="Q446" s="25"/>
    </row>
    <row r="447" ht="22.5" customHeight="1">
      <c r="A447" s="19"/>
      <c r="B447" s="19"/>
      <c r="C447" s="12" t="n">
        <v>91538301</v>
      </c>
      <c r="D447" s="12" t="s">
        <v>66</v>
      </c>
      <c r="E447" s="13" t="s">
        <v>14</v>
      </c>
      <c r="F447" s="12" t="s">
        <v>15</v>
      </c>
      <c r="G447" s="23" t="n">
        <v>0.22</v>
      </c>
      <c r="H447" s="12" t="n">
        <v>200</v>
      </c>
      <c r="I447" s="20" t="n">
        <f>G447*H447*7</f>
        <v>308</v>
      </c>
      <c r="J447" s="12" t="s">
        <v>110</v>
      </c>
      <c r="K447" s="14" t="s">
        <v>114</v>
      </c>
      <c r="L447" s="14"/>
      <c r="M447" s="15"/>
      <c r="N447" s="11"/>
      <c r="O447" s="11"/>
      <c r="P447" s="11"/>
      <c r="Q447" s="22" t="n">
        <f>M449/H447</f>
        <v>0</v>
      </c>
    </row>
    <row r="448" ht="22.5" customHeight="1">
      <c r="A448" s="19"/>
      <c r="B448" s="19"/>
      <c r="C448" s="12"/>
      <c r="D448" s="19"/>
      <c r="E448" s="26"/>
      <c r="F448" s="19"/>
      <c r="G448" s="51"/>
      <c r="H448" s="19"/>
      <c r="I448" s="19"/>
      <c r="J448" s="12" t="s">
        <v>111</v>
      </c>
      <c r="K448" s="14"/>
      <c r="L448" s="14"/>
      <c r="M448" s="15"/>
      <c r="N448" s="11"/>
      <c r="O448" s="11"/>
      <c r="P448" s="11"/>
      <c r="Q448" s="25"/>
    </row>
    <row r="449" ht="22.5" customHeight="1">
      <c r="A449" s="19"/>
      <c r="B449" s="19"/>
      <c r="C449" s="12"/>
      <c r="D449" s="19"/>
      <c r="E449" s="26"/>
      <c r="F449" s="19"/>
      <c r="G449" s="51"/>
      <c r="H449" s="19"/>
      <c r="I449" s="19"/>
      <c r="J449" s="12" t="s">
        <v>112</v>
      </c>
      <c r="K449" s="14"/>
      <c r="L449" s="14"/>
      <c r="M449" s="15"/>
      <c r="N449" s="11"/>
      <c r="O449" s="11"/>
      <c r="P449" s="11"/>
      <c r="Q449" s="25"/>
    </row>
    <row r="450" ht="22.5" customHeight="1">
      <c r="A450" s="19"/>
      <c r="B450" s="19"/>
      <c r="C450" s="12" t="n">
        <v>91538306</v>
      </c>
      <c r="D450" s="12" t="s">
        <v>66</v>
      </c>
      <c r="E450" s="13" t="s">
        <v>67</v>
      </c>
      <c r="F450" s="12" t="s">
        <v>15</v>
      </c>
      <c r="G450" s="23" t="n">
        <v>0.18</v>
      </c>
      <c r="H450" s="12" t="n">
        <v>250</v>
      </c>
      <c r="I450" s="20" t="n">
        <f>G450*H450*7</f>
        <v>315</v>
      </c>
      <c r="J450" s="12" t="s">
        <v>110</v>
      </c>
      <c r="K450" s="14" t="s">
        <v>114</v>
      </c>
      <c r="L450" s="14"/>
      <c r="M450" s="15"/>
      <c r="N450" s="11"/>
      <c r="O450" s="11"/>
      <c r="P450" s="11"/>
      <c r="Q450" s="22" t="n">
        <f>M452/H450</f>
        <v>0</v>
      </c>
    </row>
    <row r="451" ht="22.5" customHeight="1">
      <c r="A451" s="19"/>
      <c r="B451" s="19"/>
      <c r="C451" s="12"/>
      <c r="D451" s="19"/>
      <c r="E451" s="26"/>
      <c r="F451" s="19"/>
      <c r="G451" s="51"/>
      <c r="H451" s="19"/>
      <c r="I451" s="19"/>
      <c r="J451" s="12" t="s">
        <v>111</v>
      </c>
      <c r="K451" s="14"/>
      <c r="L451" s="14"/>
      <c r="M451" s="15"/>
      <c r="N451" s="11"/>
      <c r="O451" s="11"/>
      <c r="P451" s="11"/>
      <c r="Q451" s="25"/>
    </row>
    <row r="452" ht="22.5" customHeight="1">
      <c r="A452" s="19"/>
      <c r="B452" s="19"/>
      <c r="C452" s="12"/>
      <c r="D452" s="19"/>
      <c r="E452" s="26"/>
      <c r="F452" s="19"/>
      <c r="G452" s="51"/>
      <c r="H452" s="19"/>
      <c r="I452" s="19"/>
      <c r="J452" s="12" t="s">
        <v>112</v>
      </c>
      <c r="K452" s="14"/>
      <c r="L452" s="14"/>
      <c r="M452" s="15"/>
      <c r="N452" s="11"/>
      <c r="O452" s="11"/>
      <c r="P452" s="11"/>
      <c r="Q452" s="25"/>
    </row>
    <row r="453" ht="22.5" customHeight="1">
      <c r="A453" s="19"/>
      <c r="B453" s="19"/>
      <c r="C453" s="12" t="n">
        <v>91538307</v>
      </c>
      <c r="D453" s="12" t="s">
        <v>66</v>
      </c>
      <c r="E453" s="13" t="s">
        <v>17</v>
      </c>
      <c r="F453" s="12" t="s">
        <v>15</v>
      </c>
      <c r="G453" s="23" t="n">
        <v>0.22</v>
      </c>
      <c r="H453" s="12" t="n">
        <v>200</v>
      </c>
      <c r="I453" s="20" t="n">
        <f>G453*H453*7</f>
        <v>308</v>
      </c>
      <c r="J453" s="12" t="s">
        <v>110</v>
      </c>
      <c r="K453" s="14" t="s">
        <v>114</v>
      </c>
      <c r="L453" s="14"/>
      <c r="M453" s="15"/>
      <c r="N453" s="11"/>
      <c r="O453" s="11"/>
      <c r="P453" s="11"/>
      <c r="Q453" s="22" t="n">
        <f>M455/H453</f>
        <v>0</v>
      </c>
    </row>
    <row r="454" ht="22.5" customHeight="1">
      <c r="A454" s="19"/>
      <c r="B454" s="19"/>
      <c r="C454" s="12"/>
      <c r="D454" s="19"/>
      <c r="E454" s="26"/>
      <c r="F454" s="19"/>
      <c r="G454" s="51"/>
      <c r="H454" s="19"/>
      <c r="I454" s="19"/>
      <c r="J454" s="12" t="s">
        <v>111</v>
      </c>
      <c r="K454" s="14"/>
      <c r="L454" s="14"/>
      <c r="M454" s="15"/>
      <c r="N454" s="11"/>
      <c r="O454" s="11"/>
      <c r="P454" s="11"/>
      <c r="Q454" s="25"/>
    </row>
    <row r="455" ht="22.5" customHeight="1">
      <c r="A455" s="19"/>
      <c r="B455" s="19"/>
      <c r="C455" s="12"/>
      <c r="D455" s="19"/>
      <c r="E455" s="26"/>
      <c r="F455" s="19"/>
      <c r="G455" s="51"/>
      <c r="H455" s="19"/>
      <c r="I455" s="19"/>
      <c r="J455" s="12" t="s">
        <v>112</v>
      </c>
      <c r="K455" s="14"/>
      <c r="L455" s="14"/>
      <c r="M455" s="15"/>
      <c r="N455" s="11"/>
      <c r="O455" s="11"/>
      <c r="P455" s="11"/>
      <c r="Q455" s="25"/>
    </row>
    <row r="456" ht="22.5" customHeight="1">
      <c r="A456" s="19"/>
      <c r="B456" s="19"/>
      <c r="C456" s="12" t="n">
        <v>91538308</v>
      </c>
      <c r="D456" s="12" t="s">
        <v>66</v>
      </c>
      <c r="E456" s="13" t="s">
        <v>11</v>
      </c>
      <c r="F456" s="12" t="s">
        <v>15</v>
      </c>
      <c r="G456" s="23" t="n">
        <v>0.18</v>
      </c>
      <c r="H456" s="12" t="n">
        <v>200</v>
      </c>
      <c r="I456" s="20" t="n">
        <f>G456*H456*7</f>
        <v>252</v>
      </c>
      <c r="J456" s="12" t="s">
        <v>110</v>
      </c>
      <c r="K456" s="14" t="s">
        <v>114</v>
      </c>
      <c r="L456" s="14"/>
      <c r="M456" s="15"/>
      <c r="N456" s="11"/>
      <c r="O456" s="11"/>
      <c r="P456" s="11"/>
      <c r="Q456" s="22" t="n">
        <f>M458/H456</f>
        <v>0</v>
      </c>
    </row>
    <row r="457" ht="22.5" customHeight="1">
      <c r="A457" s="19"/>
      <c r="B457" s="19"/>
      <c r="C457" s="12"/>
      <c r="D457" s="19"/>
      <c r="E457" s="26"/>
      <c r="F457" s="19"/>
      <c r="G457" s="51"/>
      <c r="H457" s="19"/>
      <c r="I457" s="19"/>
      <c r="J457" s="12" t="s">
        <v>111</v>
      </c>
      <c r="K457" s="14"/>
      <c r="L457" s="14"/>
      <c r="M457" s="15"/>
      <c r="N457" s="11"/>
      <c r="O457" s="11"/>
      <c r="P457" s="11"/>
      <c r="Q457" s="25"/>
    </row>
    <row r="458" ht="22.5" customHeight="1">
      <c r="A458" s="19"/>
      <c r="B458" s="19"/>
      <c r="C458" s="12"/>
      <c r="D458" s="19"/>
      <c r="E458" s="26"/>
      <c r="F458" s="19"/>
      <c r="G458" s="51"/>
      <c r="H458" s="19"/>
      <c r="I458" s="19"/>
      <c r="J458" s="12" t="s">
        <v>112</v>
      </c>
      <c r="K458" s="14"/>
      <c r="L458" s="14"/>
      <c r="M458" s="15"/>
      <c r="N458" s="11"/>
      <c r="O458" s="11"/>
      <c r="P458" s="11"/>
      <c r="Q458" s="25"/>
    </row>
    <row r="459" ht="22.5" customHeight="1">
      <c r="A459" s="19"/>
      <c r="B459" s="19"/>
      <c r="C459" s="12" t="n">
        <v>91538309</v>
      </c>
      <c r="D459" s="12" t="s">
        <v>66</v>
      </c>
      <c r="E459" s="13" t="s">
        <v>43</v>
      </c>
      <c r="F459" s="12" t="s">
        <v>15</v>
      </c>
      <c r="G459" s="23" t="n">
        <v>0.18</v>
      </c>
      <c r="H459" s="12" t="n">
        <v>198</v>
      </c>
      <c r="I459" s="20" t="n">
        <f>G459*H459*7</f>
        <v>249.48</v>
      </c>
      <c r="J459" s="12" t="s">
        <v>110</v>
      </c>
      <c r="K459" s="14" t="s">
        <v>114</v>
      </c>
      <c r="L459" s="14"/>
      <c r="M459" s="15"/>
      <c r="N459" s="11"/>
      <c r="O459" s="11"/>
      <c r="P459" s="11"/>
      <c r="Q459" s="22" t="n">
        <f>M461/H459</f>
        <v>0</v>
      </c>
    </row>
    <row r="460" ht="22.5" customHeight="1">
      <c r="A460" s="19"/>
      <c r="B460" s="19"/>
      <c r="C460" s="12"/>
      <c r="D460" s="19"/>
      <c r="E460" s="26"/>
      <c r="F460" s="19"/>
      <c r="G460" s="51"/>
      <c r="H460" s="19"/>
      <c r="I460" s="19"/>
      <c r="J460" s="12" t="s">
        <v>111</v>
      </c>
      <c r="K460" s="14"/>
      <c r="L460" s="14"/>
      <c r="M460" s="15"/>
      <c r="N460" s="11"/>
      <c r="O460" s="11"/>
      <c r="P460" s="11"/>
      <c r="Q460" s="25"/>
    </row>
    <row r="461" ht="22.5" customHeight="1">
      <c r="A461" s="19"/>
      <c r="B461" s="19"/>
      <c r="C461" s="12"/>
      <c r="D461" s="19"/>
      <c r="E461" s="26"/>
      <c r="F461" s="19"/>
      <c r="G461" s="51"/>
      <c r="H461" s="19"/>
      <c r="I461" s="19"/>
      <c r="J461" s="12" t="s">
        <v>112</v>
      </c>
      <c r="K461" s="14"/>
      <c r="L461" s="14"/>
      <c r="M461" s="15"/>
      <c r="N461" s="11"/>
      <c r="O461" s="11"/>
      <c r="P461" s="11"/>
      <c r="Q461" s="25"/>
    </row>
    <row r="462" ht="22.5" customHeight="1">
      <c r="A462" s="19"/>
      <c r="B462" s="19"/>
      <c r="C462" s="12" t="n">
        <v>5365722</v>
      </c>
      <c r="D462" s="12" t="s">
        <v>55</v>
      </c>
      <c r="E462" s="13" t="s">
        <v>54</v>
      </c>
      <c r="F462" s="12" t="s">
        <v>12</v>
      </c>
      <c r="G462" s="23" t="n">
        <v>0.3</v>
      </c>
      <c r="H462" s="38" t="n">
        <v>50</v>
      </c>
      <c r="I462" s="20" t="n">
        <f>G462*H462*7</f>
        <v>105</v>
      </c>
      <c r="J462" s="12" t="s">
        <v>110</v>
      </c>
      <c r="K462" s="14" t="n">
        <v>633</v>
      </c>
      <c r="L462" s="14" t="n">
        <v>368</v>
      </c>
      <c r="M462" s="15" t="n">
        <v>4</v>
      </c>
      <c r="N462" s="11" t="n">
        <v>0</v>
      </c>
      <c r="O462" s="11" t="n">
        <v>0.041</v>
      </c>
      <c r="P462" s="11" t="n">
        <v>0.1635</v>
      </c>
      <c r="Q462" s="22" t="n">
        <f>M464/H462</f>
        <v>0</v>
      </c>
    </row>
    <row r="463" ht="22.5" customHeight="1">
      <c r="A463" s="19"/>
      <c r="B463" s="19"/>
      <c r="C463" s="12"/>
      <c r="D463" s="19"/>
      <c r="E463" s="26"/>
      <c r="F463" s="19"/>
      <c r="G463" s="51"/>
      <c r="H463" s="43"/>
      <c r="I463" s="19"/>
      <c r="J463" s="12" t="s">
        <v>111</v>
      </c>
      <c r="K463" s="14"/>
      <c r="L463" s="14"/>
      <c r="M463" s="15"/>
      <c r="N463" s="11"/>
      <c r="O463" s="11"/>
      <c r="P463" s="11"/>
      <c r="Q463" s="25"/>
    </row>
    <row r="464" ht="22.5" customHeight="1">
      <c r="A464" s="19"/>
      <c r="B464" s="19"/>
      <c r="C464" s="12"/>
      <c r="D464" s="19"/>
      <c r="E464" s="26"/>
      <c r="F464" s="19"/>
      <c r="G464" s="52"/>
      <c r="H464" s="44"/>
      <c r="I464" s="19"/>
      <c r="J464" s="12" t="s">
        <v>112</v>
      </c>
      <c r="K464" s="14"/>
      <c r="L464" s="14"/>
      <c r="M464" s="15"/>
      <c r="N464" s="11"/>
      <c r="O464" s="11"/>
      <c r="P464" s="11"/>
      <c r="Q464" s="25"/>
    </row>
    <row r="465" ht="22.5" customHeight="1">
      <c r="A465" s="19"/>
      <c r="B465" s="19"/>
      <c r="C465" s="12" t="n">
        <v>11924654</v>
      </c>
      <c r="D465" s="12" t="s">
        <v>55</v>
      </c>
      <c r="E465" s="13" t="s">
        <v>54</v>
      </c>
      <c r="F465" s="12" t="s">
        <v>12</v>
      </c>
      <c r="G465" s="23" t="n">
        <v>0.3</v>
      </c>
      <c r="H465" s="38" t="n">
        <v>50</v>
      </c>
      <c r="I465" s="20" t="n">
        <f>G465*H465*7</f>
        <v>105</v>
      </c>
      <c r="J465" s="12" t="s">
        <v>110</v>
      </c>
      <c r="K465" s="14" t="n">
        <v>17</v>
      </c>
      <c r="L465" s="14" t="n">
        <v>6</v>
      </c>
      <c r="M465" s="15" t="n">
        <v>0</v>
      </c>
      <c r="N465" s="11" t="n">
        <v>0</v>
      </c>
      <c r="O465" s="11" t="n">
        <v>0</v>
      </c>
      <c r="P465" s="11" t="n">
        <v>0.0012</v>
      </c>
      <c r="Q465" s="22" t="n">
        <f>M467/H465</f>
        <v>0</v>
      </c>
    </row>
    <row r="466" ht="22.5" customHeight="1">
      <c r="A466" s="19"/>
      <c r="B466" s="19"/>
      <c r="C466" s="12"/>
      <c r="D466" s="19"/>
      <c r="E466" s="26"/>
      <c r="F466" s="19"/>
      <c r="G466" s="51"/>
      <c r="H466" s="43"/>
      <c r="I466" s="19"/>
      <c r="J466" s="12" t="s">
        <v>111</v>
      </c>
      <c r="K466" s="14"/>
      <c r="L466" s="14"/>
      <c r="M466" s="15"/>
      <c r="N466" s="11"/>
      <c r="O466" s="11"/>
      <c r="P466" s="11"/>
      <c r="Q466" s="25"/>
    </row>
    <row r="467" ht="22.5" customHeight="1">
      <c r="A467" s="19"/>
      <c r="B467" s="19"/>
      <c r="C467" s="12"/>
      <c r="D467" s="19"/>
      <c r="E467" s="26"/>
      <c r="F467" s="19"/>
      <c r="G467" s="52"/>
      <c r="H467" s="44"/>
      <c r="I467" s="19"/>
      <c r="J467" s="12" t="s">
        <v>112</v>
      </c>
      <c r="K467" s="14"/>
      <c r="L467" s="14"/>
      <c r="M467" s="15"/>
      <c r="N467" s="11"/>
      <c r="O467" s="11"/>
      <c r="P467" s="11"/>
      <c r="Q467" s="25"/>
    </row>
    <row r="468" ht="22.5" customHeight="1">
      <c r="A468" s="19"/>
      <c r="B468" s="19"/>
      <c r="C468" s="12" t="n">
        <v>12829886</v>
      </c>
      <c r="D468" s="12" t="s">
        <v>74</v>
      </c>
      <c r="E468" s="13" t="s">
        <v>75</v>
      </c>
      <c r="F468" s="12" t="s">
        <v>34</v>
      </c>
      <c r="G468" s="23" t="n">
        <v>0.5</v>
      </c>
      <c r="H468" s="38" t="n">
        <v>200</v>
      </c>
      <c r="I468" s="20" t="n">
        <f>G468*H468*7</f>
        <v>700</v>
      </c>
      <c r="J468" s="12" t="s">
        <v>110</v>
      </c>
      <c r="K468" s="14" t="n">
        <v>12</v>
      </c>
      <c r="L468" s="14" t="n">
        <v>5</v>
      </c>
      <c r="M468" s="15" t="n">
        <v>0</v>
      </c>
      <c r="N468" s="11" t="n">
        <v>0</v>
      </c>
      <c r="O468" s="11" t="n">
        <v>0</v>
      </c>
      <c r="P468" s="11" t="n">
        <v>0</v>
      </c>
      <c r="Q468" s="22" t="n">
        <f>M470/H468</f>
        <v>0</v>
      </c>
    </row>
    <row r="469" ht="22.5" customHeight="1">
      <c r="A469" s="19"/>
      <c r="B469" s="19"/>
      <c r="C469" s="12"/>
      <c r="D469" s="19"/>
      <c r="E469" s="26"/>
      <c r="F469" s="19"/>
      <c r="G469" s="51"/>
      <c r="H469" s="43"/>
      <c r="I469" s="19"/>
      <c r="J469" s="12" t="s">
        <v>111</v>
      </c>
      <c r="K469" s="14"/>
      <c r="L469" s="14"/>
      <c r="M469" s="15"/>
      <c r="N469" s="11"/>
      <c r="O469" s="11"/>
      <c r="P469" s="11"/>
      <c r="Q469" s="25"/>
    </row>
    <row r="470" ht="22.5" customHeight="1">
      <c r="A470" s="19"/>
      <c r="B470" s="19"/>
      <c r="C470" s="12"/>
      <c r="D470" s="19"/>
      <c r="E470" s="26"/>
      <c r="F470" s="19"/>
      <c r="G470" s="52"/>
      <c r="H470" s="44"/>
      <c r="I470" s="19"/>
      <c r="J470" s="12" t="s">
        <v>112</v>
      </c>
      <c r="K470" s="14"/>
      <c r="L470" s="14"/>
      <c r="M470" s="15"/>
      <c r="N470" s="11"/>
      <c r="O470" s="11"/>
      <c r="P470" s="11"/>
      <c r="Q470" s="25"/>
    </row>
    <row r="471" ht="22.5" customHeight="1">
      <c r="A471" s="19"/>
      <c r="B471" s="19"/>
      <c r="C471" s="12" t="n">
        <v>12893899</v>
      </c>
      <c r="D471" s="12" t="s">
        <v>73</v>
      </c>
      <c r="E471" s="13" t="s">
        <v>40</v>
      </c>
      <c r="F471" s="12" t="s">
        <v>34</v>
      </c>
      <c r="G471" s="23" t="n">
        <v>0.12</v>
      </c>
      <c r="H471" s="38" t="n">
        <v>50</v>
      </c>
      <c r="I471" s="20" t="n">
        <f>G471*H471*7</f>
        <v>42</v>
      </c>
      <c r="J471" s="12" t="s">
        <v>110</v>
      </c>
      <c r="K471" s="14" t="n">
        <v>51</v>
      </c>
      <c r="L471" s="14" t="n">
        <v>29</v>
      </c>
      <c r="M471" s="15" t="n">
        <v>0</v>
      </c>
      <c r="N471" s="11" t="n">
        <v>0</v>
      </c>
      <c r="O471" s="11" t="n">
        <v>0</v>
      </c>
      <c r="P471" s="11" t="n">
        <v>0</v>
      </c>
      <c r="Q471" s="22" t="n">
        <f>M473/H471</f>
        <v>0</v>
      </c>
    </row>
    <row r="472" ht="22.5" customHeight="1">
      <c r="A472" s="19"/>
      <c r="B472" s="19"/>
      <c r="C472" s="12"/>
      <c r="D472" s="19"/>
      <c r="E472" s="26"/>
      <c r="F472" s="19"/>
      <c r="G472" s="51"/>
      <c r="H472" s="43"/>
      <c r="I472" s="19"/>
      <c r="J472" s="12" t="s">
        <v>111</v>
      </c>
      <c r="K472" s="14"/>
      <c r="L472" s="14"/>
      <c r="M472" s="15"/>
      <c r="N472" s="11"/>
      <c r="O472" s="11"/>
      <c r="P472" s="11"/>
      <c r="Q472" s="25"/>
    </row>
    <row r="473" ht="22.5" customHeight="1">
      <c r="A473" s="19"/>
      <c r="B473" s="19"/>
      <c r="C473" s="12"/>
      <c r="D473" s="19"/>
      <c r="E473" s="26"/>
      <c r="F473" s="19"/>
      <c r="G473" s="52"/>
      <c r="H473" s="44"/>
      <c r="I473" s="19"/>
      <c r="J473" s="12" t="s">
        <v>112</v>
      </c>
      <c r="K473" s="14"/>
      <c r="L473" s="14"/>
      <c r="M473" s="15"/>
      <c r="N473" s="11"/>
      <c r="O473" s="11"/>
      <c r="P473" s="11"/>
      <c r="Q473" s="25"/>
    </row>
    <row r="474" ht="22.5" customHeight="1">
      <c r="A474" s="19"/>
      <c r="B474" s="19"/>
      <c r="C474" s="12" t="n">
        <v>13219587</v>
      </c>
      <c r="D474" s="12" t="s">
        <v>74</v>
      </c>
      <c r="E474" s="13" t="s">
        <v>77</v>
      </c>
      <c r="F474" s="12" t="s">
        <v>34</v>
      </c>
      <c r="G474" s="23" t="n">
        <v>0.3</v>
      </c>
      <c r="H474" s="38" t="n">
        <v>100</v>
      </c>
      <c r="I474" s="20" t="n">
        <f>G474*H474*7</f>
        <v>210</v>
      </c>
      <c r="J474" s="12" t="s">
        <v>110</v>
      </c>
      <c r="K474" s="14" t="s">
        <v>114</v>
      </c>
      <c r="L474" s="14"/>
      <c r="M474" s="15"/>
      <c r="N474" s="11"/>
      <c r="O474" s="11"/>
      <c r="P474" s="11"/>
      <c r="Q474" s="22" t="n">
        <f>M476/H474</f>
        <v>0</v>
      </c>
    </row>
    <row r="475" ht="22.5" customHeight="1">
      <c r="A475" s="19"/>
      <c r="B475" s="19"/>
      <c r="C475" s="12"/>
      <c r="D475" s="19"/>
      <c r="E475" s="26"/>
      <c r="F475" s="19"/>
      <c r="G475" s="51"/>
      <c r="H475" s="43"/>
      <c r="I475" s="19"/>
      <c r="J475" s="12" t="s">
        <v>111</v>
      </c>
      <c r="K475" s="14"/>
      <c r="L475" s="14"/>
      <c r="M475" s="15"/>
      <c r="N475" s="11"/>
      <c r="O475" s="11"/>
      <c r="P475" s="11"/>
      <c r="Q475" s="25"/>
    </row>
    <row r="476" ht="22.5" customHeight="1">
      <c r="A476" s="19"/>
      <c r="B476" s="19"/>
      <c r="C476" s="12"/>
      <c r="D476" s="19"/>
      <c r="E476" s="26"/>
      <c r="F476" s="19"/>
      <c r="G476" s="52"/>
      <c r="H476" s="44"/>
      <c r="I476" s="19"/>
      <c r="J476" s="12" t="s">
        <v>112</v>
      </c>
      <c r="K476" s="14"/>
      <c r="L476" s="14"/>
      <c r="M476" s="15"/>
      <c r="N476" s="11"/>
      <c r="O476" s="11"/>
      <c r="P476" s="11"/>
      <c r="Q476" s="25"/>
    </row>
    <row r="477" ht="22.5" customHeight="1">
      <c r="A477" s="19"/>
      <c r="B477" s="19"/>
      <c r="C477" s="12" t="n">
        <v>13337641</v>
      </c>
      <c r="D477" s="12" t="s">
        <v>122</v>
      </c>
      <c r="E477" s="13" t="s">
        <v>67</v>
      </c>
      <c r="F477" s="12" t="s">
        <v>15</v>
      </c>
      <c r="G477" s="23" t="n">
        <v>0.1</v>
      </c>
      <c r="H477" s="38" t="n">
        <v>100</v>
      </c>
      <c r="I477" s="20" t="n">
        <f>G477*H477*7</f>
        <v>70</v>
      </c>
      <c r="J477" s="12" t="s">
        <v>110</v>
      </c>
      <c r="K477" s="14" t="s">
        <v>123</v>
      </c>
      <c r="L477" s="14"/>
      <c r="M477" s="15"/>
      <c r="N477" s="11"/>
      <c r="O477" s="11"/>
      <c r="P477" s="11"/>
      <c r="Q477" s="22" t="n">
        <f>M479/H477</f>
        <v>0</v>
      </c>
    </row>
    <row r="478" ht="22.5" customHeight="1">
      <c r="A478" s="19"/>
      <c r="B478" s="19"/>
      <c r="C478" s="12"/>
      <c r="D478" s="19"/>
      <c r="E478" s="26"/>
      <c r="F478" s="19"/>
      <c r="G478" s="51"/>
      <c r="H478" s="43"/>
      <c r="I478" s="19"/>
      <c r="J478" s="12" t="s">
        <v>111</v>
      </c>
      <c r="K478" s="14"/>
      <c r="L478" s="14"/>
      <c r="M478" s="15"/>
      <c r="N478" s="11"/>
      <c r="O478" s="11"/>
      <c r="P478" s="11"/>
      <c r="Q478" s="25"/>
    </row>
    <row r="479" ht="22.5" customHeight="1">
      <c r="A479" s="19"/>
      <c r="B479" s="19"/>
      <c r="C479" s="12"/>
      <c r="D479" s="19"/>
      <c r="E479" s="26"/>
      <c r="F479" s="19"/>
      <c r="G479" s="52"/>
      <c r="H479" s="44"/>
      <c r="I479" s="19"/>
      <c r="J479" s="12" t="s">
        <v>112</v>
      </c>
      <c r="K479" s="14"/>
      <c r="L479" s="14"/>
      <c r="M479" s="15"/>
      <c r="N479" s="11"/>
      <c r="O479" s="11"/>
      <c r="P479" s="11"/>
      <c r="Q479" s="25"/>
    </row>
    <row r="480" ht="22.5" customHeight="1">
      <c r="A480" s="19"/>
      <c r="B480" s="19"/>
      <c r="C480" s="12" t="n">
        <v>12011132</v>
      </c>
      <c r="D480" s="12" t="s">
        <v>92</v>
      </c>
      <c r="E480" s="13" t="s">
        <v>14</v>
      </c>
      <c r="F480" s="12" t="s">
        <v>15</v>
      </c>
      <c r="G480" s="23" t="n">
        <v>0.2</v>
      </c>
      <c r="H480" s="38" t="n">
        <v>200</v>
      </c>
      <c r="I480" s="20" t="n">
        <f>G480*H480*7</f>
        <v>280</v>
      </c>
      <c r="J480" s="12" t="s">
        <v>110</v>
      </c>
      <c r="K480" s="14" t="s">
        <v>123</v>
      </c>
      <c r="L480" s="14"/>
      <c r="M480" s="15"/>
      <c r="N480" s="11"/>
      <c r="O480" s="11"/>
      <c r="P480" s="11"/>
      <c r="Q480" s="22" t="n">
        <f>M482/H480</f>
        <v>0</v>
      </c>
    </row>
    <row r="481" ht="22.5" customHeight="1">
      <c r="A481" s="19"/>
      <c r="B481" s="19"/>
      <c r="C481" s="12"/>
      <c r="D481" s="19"/>
      <c r="E481" s="26"/>
      <c r="F481" s="19"/>
      <c r="G481" s="51"/>
      <c r="H481" s="43"/>
      <c r="I481" s="19"/>
      <c r="J481" s="12" t="s">
        <v>111</v>
      </c>
      <c r="K481" s="14"/>
      <c r="L481" s="14"/>
      <c r="M481" s="15"/>
      <c r="N481" s="11"/>
      <c r="O481" s="11"/>
      <c r="P481" s="11"/>
      <c r="Q481" s="25"/>
      <c r="R481" s="4" t="s">
        <v>124</v>
      </c>
    </row>
    <row r="482" ht="22.5" customHeight="1">
      <c r="A482" s="19"/>
      <c r="B482" s="19"/>
      <c r="C482" s="12"/>
      <c r="D482" s="19"/>
      <c r="E482" s="26"/>
      <c r="F482" s="19"/>
      <c r="G482" s="52"/>
      <c r="H482" s="44"/>
      <c r="I482" s="19"/>
      <c r="J482" s="12" t="s">
        <v>112</v>
      </c>
      <c r="K482" s="14"/>
      <c r="L482" s="14"/>
      <c r="M482" s="15"/>
      <c r="N482" s="11"/>
      <c r="O482" s="11"/>
      <c r="P482" s="11"/>
      <c r="Q482" s="25"/>
    </row>
    <row r="483" ht="22.5" customHeight="1">
      <c r="A483" s="19"/>
      <c r="B483" s="37" t="s">
        <v>125</v>
      </c>
      <c r="C483" s="12" t="n">
        <v>13337347</v>
      </c>
      <c r="D483" s="12" t="s">
        <v>51</v>
      </c>
      <c r="E483" s="13" t="s">
        <v>52</v>
      </c>
      <c r="F483" s="12" t="s">
        <v>15</v>
      </c>
      <c r="G483" s="23" t="n">
        <v>0.25</v>
      </c>
      <c r="H483" s="38" t="n">
        <v>100</v>
      </c>
      <c r="I483" s="20" t="n">
        <f>G483*H483*7</f>
        <v>175</v>
      </c>
      <c r="J483" s="12" t="s">
        <v>110</v>
      </c>
      <c r="K483" s="14" t="s">
        <v>114</v>
      </c>
      <c r="L483" s="14"/>
      <c r="M483" s="15"/>
      <c r="N483" s="11"/>
      <c r="O483" s="11"/>
      <c r="P483" s="11"/>
      <c r="Q483" s="22" t="n">
        <f>M485/H483</f>
        <v>0</v>
      </c>
    </row>
    <row r="484" ht="22.5" customHeight="1">
      <c r="A484" s="19"/>
      <c r="B484" s="19"/>
      <c r="C484" s="12"/>
      <c r="D484" s="19"/>
      <c r="E484" s="26"/>
      <c r="F484" s="19"/>
      <c r="G484" s="51"/>
      <c r="H484" s="43"/>
      <c r="I484" s="19"/>
      <c r="J484" s="12" t="s">
        <v>111</v>
      </c>
      <c r="K484" s="14"/>
      <c r="L484" s="14"/>
      <c r="M484" s="15"/>
      <c r="N484" s="11"/>
      <c r="O484" s="11"/>
      <c r="P484" s="11"/>
      <c r="Q484" s="25"/>
    </row>
    <row r="485" ht="22.5" customHeight="1">
      <c r="A485" s="19"/>
      <c r="B485" s="19"/>
      <c r="C485" s="12"/>
      <c r="D485" s="19"/>
      <c r="E485" s="26"/>
      <c r="F485" s="19"/>
      <c r="G485" s="52"/>
      <c r="H485" s="44"/>
      <c r="I485" s="19"/>
      <c r="J485" s="12" t="s">
        <v>112</v>
      </c>
      <c r="K485" s="14"/>
      <c r="L485" s="14"/>
      <c r="M485" s="15"/>
      <c r="N485" s="11"/>
      <c r="O485" s="11"/>
      <c r="P485" s="11"/>
      <c r="Q485" s="25"/>
    </row>
    <row r="486" ht="22.5" customHeight="1">
      <c r="A486" s="19"/>
      <c r="B486" s="19"/>
      <c r="C486" s="12" t="n">
        <v>13342862</v>
      </c>
      <c r="D486" s="12" t="s">
        <v>51</v>
      </c>
      <c r="E486" s="13" t="s">
        <v>52</v>
      </c>
      <c r="F486" s="12" t="s">
        <v>12</v>
      </c>
      <c r="G486" s="23" t="n">
        <v>0.25</v>
      </c>
      <c r="H486" s="38" t="n">
        <v>100</v>
      </c>
      <c r="I486" s="20" t="n">
        <f>G486*H486*7</f>
        <v>175</v>
      </c>
      <c r="J486" s="12" t="s">
        <v>110</v>
      </c>
      <c r="K486" s="14" t="s">
        <v>114</v>
      </c>
      <c r="L486" s="14"/>
      <c r="M486" s="15"/>
      <c r="N486" s="11"/>
      <c r="O486" s="11"/>
      <c r="P486" s="11"/>
      <c r="Q486" s="22" t="n">
        <f>M488/H486</f>
        <v>0</v>
      </c>
    </row>
    <row r="487" ht="22.5" customHeight="1">
      <c r="A487" s="19"/>
      <c r="B487" s="19"/>
      <c r="C487" s="12"/>
      <c r="D487" s="19"/>
      <c r="E487" s="26"/>
      <c r="F487" s="19"/>
      <c r="G487" s="51"/>
      <c r="H487" s="43"/>
      <c r="I487" s="19"/>
      <c r="J487" s="12" t="s">
        <v>111</v>
      </c>
      <c r="K487" s="14"/>
      <c r="L487" s="14"/>
      <c r="M487" s="15"/>
      <c r="N487" s="11"/>
      <c r="O487" s="11"/>
      <c r="P487" s="11"/>
      <c r="Q487" s="25"/>
    </row>
    <row r="488" ht="22.5" customHeight="1">
      <c r="A488" s="19"/>
      <c r="B488" s="19"/>
      <c r="C488" s="12"/>
      <c r="D488" s="19"/>
      <c r="E488" s="26"/>
      <c r="F488" s="19"/>
      <c r="G488" s="52"/>
      <c r="H488" s="44"/>
      <c r="I488" s="19"/>
      <c r="J488" s="12" t="s">
        <v>112</v>
      </c>
      <c r="K488" s="14"/>
      <c r="L488" s="14"/>
      <c r="M488" s="15"/>
      <c r="N488" s="11"/>
      <c r="O488" s="11"/>
      <c r="P488" s="11"/>
      <c r="Q488" s="25"/>
    </row>
    <row r="489" ht="22.5" customHeight="1">
      <c r="A489" s="19"/>
      <c r="B489" s="19"/>
      <c r="C489" s="12" t="n">
        <v>13367620</v>
      </c>
      <c r="D489" s="12" t="s">
        <v>30</v>
      </c>
      <c r="E489" s="13" t="s">
        <v>43</v>
      </c>
      <c r="F489" s="12" t="s">
        <v>34</v>
      </c>
      <c r="G489" s="23" t="n">
        <v>0.25</v>
      </c>
      <c r="H489" s="38" t="n">
        <v>200</v>
      </c>
      <c r="I489" s="20" t="n">
        <f>G489*H489*7</f>
        <v>350</v>
      </c>
      <c r="J489" s="12" t="s">
        <v>110</v>
      </c>
      <c r="K489" s="14" t="s">
        <v>114</v>
      </c>
      <c r="L489" s="14"/>
      <c r="M489" s="15"/>
      <c r="N489" s="11"/>
      <c r="O489" s="11"/>
      <c r="P489" s="11"/>
      <c r="Q489" s="22" t="n">
        <f>M491/H489</f>
        <v>0</v>
      </c>
    </row>
    <row r="490" ht="22.5" customHeight="1">
      <c r="A490" s="19"/>
      <c r="B490" s="19"/>
      <c r="C490" s="12"/>
      <c r="D490" s="19"/>
      <c r="E490" s="26"/>
      <c r="F490" s="19"/>
      <c r="G490" s="51"/>
      <c r="H490" s="43"/>
      <c r="I490" s="19"/>
      <c r="J490" s="12" t="s">
        <v>111</v>
      </c>
      <c r="K490" s="14"/>
      <c r="L490" s="14"/>
      <c r="M490" s="15"/>
      <c r="N490" s="11"/>
      <c r="O490" s="11"/>
      <c r="P490" s="11"/>
      <c r="Q490" s="25"/>
    </row>
    <row r="491" ht="22.5" customHeight="1">
      <c r="A491" s="19"/>
      <c r="B491" s="19"/>
      <c r="C491" s="12"/>
      <c r="D491" s="19"/>
      <c r="E491" s="26"/>
      <c r="F491" s="19"/>
      <c r="G491" s="52"/>
      <c r="H491" s="44"/>
      <c r="I491" s="19"/>
      <c r="J491" s="12" t="s">
        <v>112</v>
      </c>
      <c r="K491" s="14"/>
      <c r="L491" s="14"/>
      <c r="M491" s="15"/>
      <c r="N491" s="11"/>
      <c r="O491" s="11"/>
      <c r="P491" s="11"/>
      <c r="Q491" s="25"/>
    </row>
    <row r="492" ht="22.5" customHeight="1">
      <c r="A492" s="19"/>
      <c r="B492" s="19"/>
      <c r="C492" s="12" t="n">
        <v>13372499</v>
      </c>
      <c r="D492" s="12" t="s">
        <v>30</v>
      </c>
      <c r="E492" s="13" t="s">
        <v>17</v>
      </c>
      <c r="F492" s="12" t="s">
        <v>34</v>
      </c>
      <c r="G492" s="23" t="n">
        <v>0.25</v>
      </c>
      <c r="H492" s="38" t="n">
        <v>200</v>
      </c>
      <c r="I492" s="20" t="n">
        <f>G492*H492*7</f>
        <v>350</v>
      </c>
      <c r="J492" s="12" t="s">
        <v>110</v>
      </c>
      <c r="K492" s="14" t="s">
        <v>114</v>
      </c>
      <c r="L492" s="14"/>
      <c r="M492" s="15"/>
      <c r="N492" s="11"/>
      <c r="O492" s="11"/>
      <c r="P492" s="11"/>
      <c r="Q492" s="22" t="n">
        <f>M494/H492</f>
        <v>0</v>
      </c>
    </row>
    <row r="493" ht="22.5" customHeight="1">
      <c r="A493" s="19"/>
      <c r="B493" s="19"/>
      <c r="C493" s="12"/>
      <c r="D493" s="19"/>
      <c r="E493" s="26"/>
      <c r="F493" s="19"/>
      <c r="G493" s="51"/>
      <c r="H493" s="43"/>
      <c r="I493" s="19"/>
      <c r="J493" s="12" t="s">
        <v>111</v>
      </c>
      <c r="K493" s="14"/>
      <c r="L493" s="14"/>
      <c r="M493" s="15"/>
      <c r="N493" s="11"/>
      <c r="O493" s="11"/>
      <c r="P493" s="11"/>
      <c r="Q493" s="25"/>
    </row>
    <row r="494" ht="22.5" customHeight="1">
      <c r="A494" s="19"/>
      <c r="B494" s="19"/>
      <c r="C494" s="12"/>
      <c r="D494" s="19"/>
      <c r="E494" s="26"/>
      <c r="F494" s="19"/>
      <c r="G494" s="52"/>
      <c r="H494" s="44"/>
      <c r="I494" s="19"/>
      <c r="J494" s="12" t="s">
        <v>112</v>
      </c>
      <c r="K494" s="14"/>
      <c r="L494" s="14"/>
      <c r="M494" s="15"/>
      <c r="N494" s="11"/>
      <c r="O494" s="11"/>
      <c r="P494" s="11"/>
      <c r="Q494" s="25"/>
    </row>
    <row r="495" ht="22.5" customHeight="1">
      <c r="A495" s="19"/>
      <c r="B495" s="19"/>
      <c r="C495" s="12" t="n">
        <v>13372548</v>
      </c>
      <c r="D495" s="12" t="s">
        <v>30</v>
      </c>
      <c r="E495" s="13" t="s">
        <v>18</v>
      </c>
      <c r="F495" s="12" t="s">
        <v>34</v>
      </c>
      <c r="G495" s="23" t="n">
        <v>0.5</v>
      </c>
      <c r="H495" s="38" t="n">
        <v>100</v>
      </c>
      <c r="I495" s="20" t="n">
        <f>G495*H495*7</f>
        <v>350</v>
      </c>
      <c r="J495" s="12" t="s">
        <v>110</v>
      </c>
      <c r="K495" s="14" t="s">
        <v>114</v>
      </c>
      <c r="L495" s="14"/>
      <c r="M495" s="15"/>
      <c r="N495" s="11"/>
      <c r="O495" s="11"/>
      <c r="P495" s="11"/>
      <c r="Q495" s="22" t="n">
        <f>M497/H495</f>
        <v>0</v>
      </c>
    </row>
    <row r="496" ht="22.5" customHeight="1">
      <c r="A496" s="19"/>
      <c r="B496" s="19"/>
      <c r="C496" s="12"/>
      <c r="D496" s="19"/>
      <c r="E496" s="26"/>
      <c r="F496" s="19"/>
      <c r="G496" s="51"/>
      <c r="H496" s="43"/>
      <c r="I496" s="19"/>
      <c r="J496" s="12" t="s">
        <v>111</v>
      </c>
      <c r="K496" s="14"/>
      <c r="L496" s="14"/>
      <c r="M496" s="15"/>
      <c r="N496" s="11"/>
      <c r="O496" s="11"/>
      <c r="P496" s="11"/>
      <c r="Q496" s="25"/>
    </row>
    <row r="497" ht="22.5" customHeight="1">
      <c r="A497" s="19"/>
      <c r="B497" s="19"/>
      <c r="C497" s="12"/>
      <c r="D497" s="19"/>
      <c r="E497" s="26"/>
      <c r="F497" s="19"/>
      <c r="G497" s="52"/>
      <c r="H497" s="44"/>
      <c r="I497" s="19"/>
      <c r="J497" s="12" t="s">
        <v>112</v>
      </c>
      <c r="K497" s="14"/>
      <c r="L497" s="14"/>
      <c r="M497" s="15"/>
      <c r="N497" s="11"/>
      <c r="O497" s="11"/>
      <c r="P497" s="11"/>
      <c r="Q497" s="25"/>
    </row>
    <row r="498" ht="22.5" customHeight="1">
      <c r="A498" s="19"/>
      <c r="B498" s="19"/>
      <c r="C498" s="12" t="n">
        <v>13372554</v>
      </c>
      <c r="D498" s="12" t="s">
        <v>16</v>
      </c>
      <c r="E498" s="13" t="s">
        <v>18</v>
      </c>
      <c r="F498" s="12" t="s">
        <v>34</v>
      </c>
      <c r="G498" s="23" t="n">
        <v>0.6</v>
      </c>
      <c r="H498" s="38" t="n">
        <v>200</v>
      </c>
      <c r="I498" s="20" t="n">
        <f>G498*H498*7</f>
        <v>840</v>
      </c>
      <c r="J498" s="12" t="s">
        <v>110</v>
      </c>
      <c r="K498" s="14" t="s">
        <v>114</v>
      </c>
      <c r="L498" s="14"/>
      <c r="M498" s="15"/>
      <c r="N498" s="11"/>
      <c r="O498" s="11"/>
      <c r="P498" s="11"/>
      <c r="Q498" s="22" t="n">
        <f>M500/H498</f>
        <v>0</v>
      </c>
    </row>
    <row r="499" ht="22.5" customHeight="1">
      <c r="A499" s="19"/>
      <c r="B499" s="19"/>
      <c r="C499" s="12"/>
      <c r="D499" s="19"/>
      <c r="E499" s="26"/>
      <c r="F499" s="19"/>
      <c r="G499" s="51"/>
      <c r="H499" s="43"/>
      <c r="I499" s="19"/>
      <c r="J499" s="12" t="s">
        <v>111</v>
      </c>
      <c r="K499" s="14"/>
      <c r="L499" s="14"/>
      <c r="M499" s="15"/>
      <c r="N499" s="11"/>
      <c r="O499" s="11"/>
      <c r="P499" s="11"/>
      <c r="Q499" s="25"/>
    </row>
    <row r="500" ht="22.5" customHeight="1">
      <c r="A500" s="19"/>
      <c r="B500" s="19"/>
      <c r="C500" s="12"/>
      <c r="D500" s="19"/>
      <c r="E500" s="26"/>
      <c r="F500" s="19"/>
      <c r="G500" s="52"/>
      <c r="H500" s="44"/>
      <c r="I500" s="19"/>
      <c r="J500" s="12" t="s">
        <v>112</v>
      </c>
      <c r="K500" s="14"/>
      <c r="L500" s="14"/>
      <c r="M500" s="15"/>
      <c r="N500" s="11"/>
      <c r="O500" s="11"/>
      <c r="P500" s="11"/>
      <c r="Q500" s="25"/>
    </row>
    <row r="501" ht="22.5" customHeight="1">
      <c r="A501" s="19"/>
      <c r="B501" s="19"/>
      <c r="C501" s="12" t="n">
        <v>13372586</v>
      </c>
      <c r="D501" s="12" t="s">
        <v>16</v>
      </c>
      <c r="E501" s="13" t="s">
        <v>17</v>
      </c>
      <c r="F501" s="12" t="s">
        <v>34</v>
      </c>
      <c r="G501" s="23" t="n">
        <v>0.15</v>
      </c>
      <c r="H501" s="38" t="n">
        <v>200</v>
      </c>
      <c r="I501" s="20" t="n">
        <f>G501*H501*7</f>
        <v>210</v>
      </c>
      <c r="J501" s="12" t="s">
        <v>110</v>
      </c>
      <c r="K501" s="14" t="s">
        <v>114</v>
      </c>
      <c r="L501" s="14"/>
      <c r="M501" s="15"/>
      <c r="N501" s="11"/>
      <c r="O501" s="11"/>
      <c r="P501" s="11"/>
      <c r="Q501" s="22" t="n">
        <f>M503/H501</f>
        <v>0</v>
      </c>
    </row>
    <row r="502" ht="22.5" customHeight="1">
      <c r="A502" s="19"/>
      <c r="B502" s="19"/>
      <c r="C502" s="12"/>
      <c r="D502" s="19"/>
      <c r="E502" s="26"/>
      <c r="F502" s="19"/>
      <c r="G502" s="51"/>
      <c r="H502" s="43"/>
      <c r="I502" s="19"/>
      <c r="J502" s="12" t="s">
        <v>111</v>
      </c>
      <c r="K502" s="14"/>
      <c r="L502" s="14"/>
      <c r="M502" s="15"/>
      <c r="N502" s="11"/>
      <c r="O502" s="11"/>
      <c r="P502" s="11"/>
      <c r="Q502" s="25"/>
    </row>
    <row r="503" ht="22.5" customHeight="1">
      <c r="A503" s="19"/>
      <c r="B503" s="19"/>
      <c r="C503" s="12"/>
      <c r="D503" s="19"/>
      <c r="E503" s="26"/>
      <c r="F503" s="19"/>
      <c r="G503" s="52"/>
      <c r="H503" s="44"/>
      <c r="I503" s="19"/>
      <c r="J503" s="12" t="s">
        <v>112</v>
      </c>
      <c r="K503" s="14"/>
      <c r="L503" s="14"/>
      <c r="M503" s="15"/>
      <c r="N503" s="11"/>
      <c r="O503" s="11"/>
      <c r="P503" s="11"/>
      <c r="Q503" s="25"/>
    </row>
    <row r="504" ht="22.5" customHeight="1">
      <c r="A504" s="19"/>
      <c r="B504" s="19"/>
      <c r="C504" s="12" t="n">
        <v>13372603</v>
      </c>
      <c r="D504" s="12" t="s">
        <v>16</v>
      </c>
      <c r="E504" s="13" t="s">
        <v>11</v>
      </c>
      <c r="F504" s="12" t="s">
        <v>34</v>
      </c>
      <c r="G504" s="23" t="n">
        <v>0.14</v>
      </c>
      <c r="H504" s="38" t="n">
        <v>200</v>
      </c>
      <c r="I504" s="20" t="n">
        <f>G504*H504*7</f>
        <v>196</v>
      </c>
      <c r="J504" s="12" t="s">
        <v>110</v>
      </c>
      <c r="K504" s="14" t="s">
        <v>114</v>
      </c>
      <c r="L504" s="14"/>
      <c r="M504" s="15"/>
      <c r="N504" s="11"/>
      <c r="O504" s="11"/>
      <c r="P504" s="11"/>
      <c r="Q504" s="22" t="n">
        <f>M506/H504</f>
        <v>0</v>
      </c>
    </row>
    <row r="505" ht="22.5" customHeight="1">
      <c r="A505" s="19"/>
      <c r="B505" s="19"/>
      <c r="C505" s="12"/>
      <c r="D505" s="19"/>
      <c r="E505" s="26"/>
      <c r="F505" s="19"/>
      <c r="G505" s="51"/>
      <c r="H505" s="43"/>
      <c r="I505" s="19"/>
      <c r="J505" s="12" t="s">
        <v>111</v>
      </c>
      <c r="K505" s="14"/>
      <c r="L505" s="14"/>
      <c r="M505" s="15"/>
      <c r="N505" s="11"/>
      <c r="O505" s="11"/>
      <c r="P505" s="11"/>
      <c r="Q505" s="25"/>
    </row>
    <row r="506" ht="22.5" customHeight="1">
      <c r="A506" s="19"/>
      <c r="B506" s="19"/>
      <c r="C506" s="12"/>
      <c r="D506" s="19"/>
      <c r="E506" s="26"/>
      <c r="F506" s="19"/>
      <c r="G506" s="52"/>
      <c r="H506" s="44"/>
      <c r="I506" s="19"/>
      <c r="J506" s="12" t="s">
        <v>112</v>
      </c>
      <c r="K506" s="14"/>
      <c r="L506" s="14"/>
      <c r="M506" s="15"/>
      <c r="N506" s="11"/>
      <c r="O506" s="11"/>
      <c r="P506" s="11"/>
      <c r="Q506" s="25"/>
    </row>
    <row r="507" ht="22.5" customHeight="1">
      <c r="A507" s="18"/>
      <c r="C507" s="10"/>
      <c r="D507" s="10"/>
      <c r="E507" s="10"/>
      <c r="F507" s="10"/>
      <c r="G507" s="17"/>
      <c r="H507" s="10"/>
      <c r="I507" s="17"/>
      <c r="J507" s="10"/>
      <c r="K507" s="15"/>
      <c r="L507" s="15"/>
      <c r="M507" s="15"/>
      <c r="N507" s="15"/>
      <c r="O507" s="15"/>
      <c r="P507" s="75"/>
      <c r="Q507" s="7"/>
    </row>
    <row r="508" ht="22.5" customHeight="1">
      <c r="A508" s="18" t="s">
        <v>107</v>
      </c>
      <c r="B508" s="8" t="s">
        <v>126</v>
      </c>
      <c r="C508" s="10"/>
      <c r="D508" s="10"/>
      <c r="E508" s="10"/>
      <c r="F508" s="10"/>
      <c r="G508" s="17"/>
      <c r="H508" s="10"/>
      <c r="I508" s="17"/>
      <c r="J508" s="10"/>
      <c r="K508" s="21" t="e">
        <f>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700+K703+K706+K709+K712+K715+K718+K721+K724+K727+K730+K733+K736+K739+K742+K745+K748+K751+K754+K757+K760+K763+K766+K769+K772+K775+K778+K781+K784+K787+K790+K793+K796+K799+K802+K805+K808+K811+K814+K817+K820+K823+K826+K829+K832+K835+K838+K841+K844+K847+K850+K853+K856+K859+K862+K865+K868+K871+K874+K877+K880+K883+K886+K889+K892+K895+K898+K901+K904+K907+K910+K913+K916+K919+K922+K925+K928+K931+K934+K937+K940+K943+K946+K949+K952+K955+K958+K961+K964+K967+K970+K973+K976+K979+K982+K985+K988+K991+K994+K997+K1000+K1003+K1006</f>
        <v>#VALUE!</v>
      </c>
      <c r="L508" s="21" t="n">
        <f>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700+L703+L706+L709+L712+L715+L718+L721+L724+L727+L730+L733+L736+L739+L742+L745+L748+L751+L754+L757+L760+L763+L766+L769+L772+L775+L778+L781+L784+L787+L790+L793+L796+L799+L802+L805+L808+L811+L814+L817+L820+L823+L826+L829+L832+L835+L838+L841+L844+L847+L850+L853+L856+L859+L862+L865+L868+L871+L874+L877+L880+L883+L886+L889+L892+L895+L898+L901+L904+L907+L910+L913+L916+L919+L922+L925+L928+L931+L934+L937+L940+L943+L946+L949+L952+L955+L958+L961+L964+L967+L970+L973+L976+L979+L982+L985+L988+L991+L994+L997+L1000+L1003+L1006</f>
        <v>1766556</v>
      </c>
      <c r="M508" s="15"/>
      <c r="N508" s="15"/>
      <c r="O508" s="15"/>
      <c r="P508" s="40" t="n">
        <f>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700+P703+P706+P709+P712+P715+P718+P721+P724+P727+P730+P733+P736+P739+P742+P745+P748+P751+P754+P757+P760+P763+P766+P769+P772+P775+P778+P781+P784+P787+P790+P793+P796+P799+P802+P805+P808+P811+P814+P817+P820+P823+P826+P829+P832+P835+P838+P841+P844+P847+P850+P853+P856+P859+P862+P865+P868+P871+P874+P877+P880+P883+P886+P889+P892+P895+P898+P901+P904+P907+P910+P913+P916+P919+P922+P925+P928+P931+P934+P937+P940+P943+P946+P949+P952+P955+P958+P961+P964+P967+P970+P973+P976+P979+P982+P985+P988+P991+P994+P997+P1000+P1003+P1006</f>
        <v>4617.954100048</v>
      </c>
      <c r="Q508" s="7"/>
    </row>
    <row r="509" ht="22.5" customHeight="1">
      <c r="A509" s="73" t="n">
        <v>46309</v>
      </c>
      <c r="B509" s="37" t="s">
        <v>109</v>
      </c>
      <c r="C509" s="12" t="n">
        <v>10813123</v>
      </c>
      <c r="D509" s="12" t="s">
        <v>10</v>
      </c>
      <c r="E509" s="13" t="s">
        <v>11</v>
      </c>
      <c r="F509" s="12" t="s">
        <v>12</v>
      </c>
      <c r="G509" s="23" t="n">
        <v>0.25</v>
      </c>
      <c r="H509" s="12" t="n">
        <v>1000</v>
      </c>
      <c r="I509" s="20" t="n">
        <f>G509*H509*7</f>
        <v>1750</v>
      </c>
      <c r="J509" s="12" t="s">
        <v>110</v>
      </c>
      <c r="K509" s="14" t="s">
        <v>114</v>
      </c>
      <c r="L509" s="14"/>
      <c r="M509" s="14"/>
      <c r="N509" s="11"/>
      <c r="O509" s="11"/>
      <c r="P509" s="11"/>
      <c r="Q509" s="22" t="n">
        <f>M511/H509</f>
        <v>0.079</v>
      </c>
    </row>
    <row r="510" ht="22.5" customHeight="1">
      <c r="A510" s="19"/>
      <c r="B510" s="19"/>
      <c r="C510" s="12"/>
      <c r="D510" s="19"/>
      <c r="E510" s="26"/>
      <c r="F510" s="19"/>
      <c r="G510" s="26"/>
      <c r="H510" s="19"/>
      <c r="I510" s="19"/>
      <c r="J510" s="12" t="s">
        <v>111</v>
      </c>
      <c r="K510" s="10" t="n">
        <v>102009</v>
      </c>
      <c r="L510" s="10" t="n">
        <v>2126</v>
      </c>
      <c r="M510" s="14" t="n">
        <v>18</v>
      </c>
      <c r="N510" s="11" t="n">
        <v>0</v>
      </c>
      <c r="O510" s="11" t="n">
        <v>0.362</v>
      </c>
      <c r="P510" s="11" t="n">
        <v>6.5071</v>
      </c>
      <c r="Q510" s="25"/>
    </row>
    <row r="511" ht="22.5" customHeight="1">
      <c r="A511" s="19"/>
      <c r="B511" s="19"/>
      <c r="C511" s="12"/>
      <c r="D511" s="19"/>
      <c r="E511" s="26"/>
      <c r="F511" s="19"/>
      <c r="G511" s="26"/>
      <c r="H511" s="19"/>
      <c r="I511" s="19"/>
      <c r="J511" s="12" t="s">
        <v>112</v>
      </c>
      <c r="K511" s="10" t="n">
        <v>383651</v>
      </c>
      <c r="L511" s="10" t="n">
        <v>6388</v>
      </c>
      <c r="M511" s="10" t="n">
        <v>79</v>
      </c>
      <c r="N511" s="11" t="n">
        <v>0</v>
      </c>
      <c r="O511" s="11" t="n">
        <v>0.2804</v>
      </c>
      <c r="P511" s="11" t="n">
        <v>22.1493</v>
      </c>
      <c r="Q511" s="25"/>
    </row>
    <row r="512" ht="22.5" customHeight="1">
      <c r="A512" s="19"/>
      <c r="B512" s="19"/>
      <c r="C512" s="12" t="n">
        <v>1745925</v>
      </c>
      <c r="D512" s="12" t="s">
        <v>13</v>
      </c>
      <c r="E512" s="13" t="s">
        <v>14</v>
      </c>
      <c r="F512" s="12" t="s">
        <v>15</v>
      </c>
      <c r="G512" s="23" t="n">
        <v>0.15</v>
      </c>
      <c r="H512" s="12" t="n">
        <v>600</v>
      </c>
      <c r="I512" s="20" t="n">
        <f>G512*H512*7</f>
        <v>630</v>
      </c>
      <c r="J512" s="12" t="s">
        <v>110</v>
      </c>
      <c r="K512" s="14" t="n">
        <v>34</v>
      </c>
      <c r="L512" s="14" t="n">
        <v>2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1</v>
      </c>
    </row>
    <row r="513" ht="22.5" customHeight="1">
      <c r="A513" s="19"/>
      <c r="B513" s="19"/>
      <c r="C513" s="12"/>
      <c r="D513" s="19"/>
      <c r="E513" s="26"/>
      <c r="F513" s="19"/>
      <c r="G513" s="26"/>
      <c r="H513" s="19"/>
      <c r="I513" s="19"/>
      <c r="J513" s="12" t="s">
        <v>111</v>
      </c>
      <c r="K513" s="16" t="n">
        <v>15372</v>
      </c>
      <c r="L513" s="14" t="n">
        <v>5927</v>
      </c>
      <c r="M513" s="14" t="n">
        <v>193</v>
      </c>
      <c r="N513" s="11" t="n">
        <v>0.005</v>
      </c>
      <c r="O513" s="11" t="n">
        <v>0.15</v>
      </c>
      <c r="P513" s="11" t="n">
        <v>28.95</v>
      </c>
      <c r="Q513" s="25"/>
    </row>
    <row r="514" ht="22.5" customHeight="1">
      <c r="A514" s="19"/>
      <c r="B514" s="19"/>
      <c r="C514" s="12"/>
      <c r="D514" s="19"/>
      <c r="E514" s="26"/>
      <c r="F514" s="19"/>
      <c r="G514" s="26"/>
      <c r="H514" s="19"/>
      <c r="I514" s="19"/>
      <c r="J514" s="12" t="s">
        <v>112</v>
      </c>
      <c r="K514" s="14" t="n">
        <v>121225</v>
      </c>
      <c r="L514" s="14" t="n">
        <v>45768</v>
      </c>
      <c r="M514" s="14" t="n">
        <v>600</v>
      </c>
      <c r="N514" s="11" t="n">
        <v>0.002</v>
      </c>
      <c r="O514" s="11" t="n">
        <v>0.15</v>
      </c>
      <c r="P514" s="11" t="n">
        <v>90</v>
      </c>
      <c r="Q514" s="25"/>
    </row>
    <row r="515" ht="22.5" customHeight="1">
      <c r="A515" s="19"/>
      <c r="B515" s="19"/>
      <c r="C515" s="12" t="n">
        <v>6951600</v>
      </c>
      <c r="D515" s="12" t="s">
        <v>16</v>
      </c>
      <c r="E515" s="13" t="s">
        <v>17</v>
      </c>
      <c r="F515" s="12" t="s">
        <v>15</v>
      </c>
      <c r="G515" s="23" t="n">
        <v>0.17</v>
      </c>
      <c r="H515" s="12" t="n">
        <v>100</v>
      </c>
      <c r="I515" s="20" t="n">
        <f>G515*H515*7</f>
        <v>119</v>
      </c>
      <c r="J515" s="12" t="s">
        <v>110</v>
      </c>
      <c r="K515" s="14" t="n">
        <v>32</v>
      </c>
      <c r="L515" s="14" t="n">
        <v>1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0.45</v>
      </c>
    </row>
    <row r="516" ht="22.5" customHeight="1">
      <c r="A516" s="19"/>
      <c r="B516" s="19"/>
      <c r="C516" s="12"/>
      <c r="D516" s="19"/>
      <c r="E516" s="26"/>
      <c r="F516" s="19"/>
      <c r="G516" s="26"/>
      <c r="H516" s="19"/>
      <c r="I516" s="19"/>
      <c r="J516" s="12" t="s">
        <v>111</v>
      </c>
      <c r="K516" s="14" t="n">
        <v>3801</v>
      </c>
      <c r="L516" s="14" t="n">
        <v>1305</v>
      </c>
      <c r="M516" s="14" t="n">
        <v>24</v>
      </c>
      <c r="N516" s="11" t="n">
        <v>0.003</v>
      </c>
      <c r="O516" s="11" t="n">
        <v>0.173</v>
      </c>
      <c r="P516" s="11" t="n">
        <v>4.148</v>
      </c>
      <c r="Q516" s="25"/>
    </row>
    <row r="517" ht="22.5" customHeight="1">
      <c r="A517" s="19"/>
      <c r="B517" s="19"/>
      <c r="C517" s="12"/>
      <c r="D517" s="19"/>
      <c r="E517" s="26"/>
      <c r="F517" s="19"/>
      <c r="G517" s="26"/>
      <c r="H517" s="19"/>
      <c r="I517" s="19"/>
      <c r="J517" s="12" t="s">
        <v>112</v>
      </c>
      <c r="K517" s="14" t="n">
        <v>7875</v>
      </c>
      <c r="L517" s="14" t="n">
        <v>2424</v>
      </c>
      <c r="M517" s="14" t="n">
        <v>45</v>
      </c>
      <c r="N517" s="11" t="n">
        <v>0.003</v>
      </c>
      <c r="O517" s="11" t="n">
        <v>0.174</v>
      </c>
      <c r="P517" s="11" t="n">
        <v>7.82</v>
      </c>
      <c r="Q517" s="25"/>
    </row>
    <row r="518" ht="22.5" customHeight="1">
      <c r="A518" s="19"/>
      <c r="B518" s="19"/>
      <c r="C518" s="12" t="n">
        <v>6951594</v>
      </c>
      <c r="D518" s="12" t="s">
        <v>16</v>
      </c>
      <c r="E518" s="13" t="s">
        <v>18</v>
      </c>
      <c r="F518" s="12" t="s">
        <v>15</v>
      </c>
      <c r="G518" s="23" t="n">
        <v>0.7</v>
      </c>
      <c r="H518" s="12" t="n">
        <v>400</v>
      </c>
      <c r="I518" s="20" t="n">
        <f>G518*H518*7</f>
        <v>1960</v>
      </c>
      <c r="J518" s="12" t="s">
        <v>110</v>
      </c>
      <c r="K518" s="14" t="n">
        <v>134</v>
      </c>
      <c r="L518" s="14" t="n">
        <v>25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0.5625</v>
      </c>
    </row>
    <row r="519" ht="22.5" customHeight="1">
      <c r="A519" s="19"/>
      <c r="B519" s="19"/>
      <c r="C519" s="12"/>
      <c r="D519" s="19"/>
      <c r="E519" s="26"/>
      <c r="F519" s="19"/>
      <c r="G519" s="26"/>
      <c r="H519" s="19"/>
      <c r="I519" s="19"/>
      <c r="J519" s="12" t="s">
        <v>111</v>
      </c>
      <c r="K519" s="14" t="n">
        <v>30713</v>
      </c>
      <c r="L519" s="14" t="n">
        <v>14374</v>
      </c>
      <c r="M519" s="14" t="n">
        <v>50</v>
      </c>
      <c r="N519" s="11" t="n">
        <v>0.002</v>
      </c>
      <c r="O519" s="11" t="n">
        <v>0.694</v>
      </c>
      <c r="P519" s="11" t="n">
        <v>34.72</v>
      </c>
      <c r="Q519" s="25"/>
    </row>
    <row r="520" ht="22.5" customHeight="1">
      <c r="A520" s="19"/>
      <c r="B520" s="19"/>
      <c r="C520" s="12"/>
      <c r="D520" s="19"/>
      <c r="E520" s="26"/>
      <c r="F520" s="19"/>
      <c r="G520" s="26"/>
      <c r="H520" s="19"/>
      <c r="I520" s="19"/>
      <c r="J520" s="12" t="s">
        <v>112</v>
      </c>
      <c r="K520" s="14" t="n">
        <v>127125</v>
      </c>
      <c r="L520" s="14" t="n">
        <v>59425</v>
      </c>
      <c r="M520" s="14" t="n">
        <v>225</v>
      </c>
      <c r="N520" s="11" t="n">
        <v>0.003</v>
      </c>
      <c r="O520" s="11" t="n">
        <v>0.702</v>
      </c>
      <c r="P520" s="11" t="n">
        <v>157.85</v>
      </c>
      <c r="Q520" s="25"/>
    </row>
    <row r="521" ht="22.5" customHeight="1">
      <c r="A521" s="19"/>
      <c r="B521" s="19"/>
      <c r="C521" s="12" t="n">
        <v>2732727</v>
      </c>
      <c r="D521" s="12" t="s">
        <v>10</v>
      </c>
      <c r="E521" s="13" t="s">
        <v>19</v>
      </c>
      <c r="F521" s="12" t="s">
        <v>15</v>
      </c>
      <c r="G521" s="23" t="n">
        <v>0.25</v>
      </c>
      <c r="H521" s="12" t="n">
        <v>1000</v>
      </c>
      <c r="I521" s="20" t="n">
        <f>G521*H521*7</f>
        <v>1750</v>
      </c>
      <c r="J521" s="12" t="s">
        <v>110</v>
      </c>
      <c r="K521" s="14" t="n">
        <v>76</v>
      </c>
      <c r="L521" s="14" t="n">
        <v>6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0.669</v>
      </c>
    </row>
    <row r="522" ht="22.5" customHeight="1">
      <c r="A522" s="19"/>
      <c r="B522" s="19"/>
      <c r="C522" s="12"/>
      <c r="D522" s="19"/>
      <c r="E522" s="26"/>
      <c r="F522" s="19"/>
      <c r="G522" s="26"/>
      <c r="H522" s="19"/>
      <c r="I522" s="19"/>
      <c r="J522" s="12" t="s">
        <v>111</v>
      </c>
      <c r="K522" s="14" t="n">
        <v>9041</v>
      </c>
      <c r="L522" s="14" t="n">
        <v>3521</v>
      </c>
      <c r="M522" s="14" t="n">
        <v>126</v>
      </c>
      <c r="N522" s="11" t="n">
        <v>0.009</v>
      </c>
      <c r="O522" s="11" t="n">
        <v>0.25</v>
      </c>
      <c r="P522" s="11" t="n">
        <v>31.45</v>
      </c>
      <c r="Q522" s="25"/>
    </row>
    <row r="523" ht="22.5" customHeight="1">
      <c r="A523" s="19"/>
      <c r="B523" s="19"/>
      <c r="C523" s="12"/>
      <c r="D523" s="19"/>
      <c r="E523" s="26"/>
      <c r="F523" s="19"/>
      <c r="G523" s="26"/>
      <c r="H523" s="19"/>
      <c r="I523" s="19"/>
      <c r="J523" s="12" t="s">
        <v>112</v>
      </c>
      <c r="K523" s="14" t="n">
        <v>32899</v>
      </c>
      <c r="L523" s="14" t="n">
        <v>13585</v>
      </c>
      <c r="M523" s="14" t="n">
        <v>669</v>
      </c>
      <c r="N523" s="11" t="n">
        <v>0.012</v>
      </c>
      <c r="O523" s="11" t="n">
        <v>0.249</v>
      </c>
      <c r="P523" s="11" t="n">
        <v>166.875</v>
      </c>
      <c r="Q523" s="25"/>
    </row>
    <row r="524" ht="22.5" customHeight="1">
      <c r="A524" s="19"/>
      <c r="B524" s="19"/>
      <c r="C524" s="12" t="n">
        <v>5619156</v>
      </c>
      <c r="D524" s="12" t="s">
        <v>10</v>
      </c>
      <c r="E524" s="13" t="s">
        <v>19</v>
      </c>
      <c r="F524" s="12" t="s">
        <v>12</v>
      </c>
      <c r="G524" s="23" t="n">
        <v>0.24</v>
      </c>
      <c r="H524" s="12" t="n">
        <v>500</v>
      </c>
      <c r="I524" s="20" t="n">
        <f>G524*H524*7</f>
        <v>840</v>
      </c>
      <c r="J524" s="12" t="s">
        <v>110</v>
      </c>
      <c r="K524" s="14" t="s">
        <v>114</v>
      </c>
      <c r="L524" s="14"/>
      <c r="M524" s="14"/>
      <c r="N524" s="11"/>
      <c r="O524" s="11"/>
      <c r="P524" s="11"/>
      <c r="Q524" s="22" t="n">
        <f>M526/H524</f>
        <v>0.098</v>
      </c>
    </row>
    <row r="525" ht="22.5" customHeight="1">
      <c r="A525" s="19"/>
      <c r="B525" s="19"/>
      <c r="C525" s="12"/>
      <c r="D525" s="19"/>
      <c r="E525" s="26"/>
      <c r="F525" s="19"/>
      <c r="G525" s="26"/>
      <c r="H525" s="19"/>
      <c r="I525" s="19"/>
      <c r="J525" s="12" t="s">
        <v>111</v>
      </c>
      <c r="K525" s="14" t="n">
        <v>321299</v>
      </c>
      <c r="L525" s="14" t="n">
        <v>68361</v>
      </c>
      <c r="M525" s="14" t="n">
        <v>15</v>
      </c>
      <c r="N525" s="11" t="n">
        <v>0</v>
      </c>
      <c r="O525" s="11" t="n">
        <v>0.421</v>
      </c>
      <c r="P525" s="11" t="n">
        <v>6.3142</v>
      </c>
      <c r="Q525" s="25"/>
    </row>
    <row r="526" ht="22.5" customHeight="1">
      <c r="A526" s="19"/>
      <c r="B526" s="19"/>
      <c r="C526" s="12"/>
      <c r="D526" s="19"/>
      <c r="E526" s="26"/>
      <c r="F526" s="19"/>
      <c r="G526" s="26"/>
      <c r="H526" s="19"/>
      <c r="I526" s="19"/>
      <c r="J526" s="12" t="s">
        <v>112</v>
      </c>
      <c r="K526" s="14" t="n">
        <v>638363</v>
      </c>
      <c r="L526" s="14" t="n">
        <v>132662</v>
      </c>
      <c r="M526" s="14" t="n">
        <v>49</v>
      </c>
      <c r="N526" s="11" t="n">
        <v>0</v>
      </c>
      <c r="O526" s="11" t="n">
        <v>0.3042</v>
      </c>
      <c r="P526" s="11" t="n">
        <v>14.9053</v>
      </c>
      <c r="Q526" s="25"/>
    </row>
    <row r="527" ht="22.5" customHeight="1">
      <c r="A527" s="19"/>
      <c r="B527" s="19"/>
      <c r="C527" s="12" t="n">
        <v>6425889</v>
      </c>
      <c r="D527" s="12" t="s">
        <v>10</v>
      </c>
      <c r="E527" s="13" t="s">
        <v>20</v>
      </c>
      <c r="F527" s="12" t="s">
        <v>15</v>
      </c>
      <c r="G527" s="23" t="n">
        <v>0.25</v>
      </c>
      <c r="H527" s="12" t="n">
        <v>400</v>
      </c>
      <c r="I527" s="20" t="n">
        <f>G527*H527*7</f>
        <v>700</v>
      </c>
      <c r="J527" s="12" t="s">
        <v>110</v>
      </c>
      <c r="K527" s="14" t="n">
        <v>13</v>
      </c>
      <c r="L527" s="14" t="n">
        <v>2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v>0.003</v>
      </c>
    </row>
    <row r="528" ht="22.5" customHeight="1">
      <c r="A528" s="19"/>
      <c r="B528" s="19"/>
      <c r="C528" s="12"/>
      <c r="D528" s="19"/>
      <c r="E528" s="26"/>
      <c r="F528" s="19"/>
      <c r="G528" s="26"/>
      <c r="H528" s="19"/>
      <c r="I528" s="19"/>
      <c r="J528" s="12" t="s">
        <v>111</v>
      </c>
      <c r="K528" s="14" t="n">
        <v>7069</v>
      </c>
      <c r="L528" s="29" t="n">
        <v>2790</v>
      </c>
      <c r="M528" s="14" t="n">
        <v>45</v>
      </c>
      <c r="N528" s="11" t="n">
        <v>0.004</v>
      </c>
      <c r="O528" s="11" t="n">
        <v>0.25</v>
      </c>
      <c r="P528" s="11" t="n">
        <v>11.25</v>
      </c>
      <c r="Q528" s="25"/>
    </row>
    <row r="529" ht="22.5" customHeight="1">
      <c r="A529" s="19"/>
      <c r="B529" s="19"/>
      <c r="C529" s="12"/>
      <c r="D529" s="19"/>
      <c r="E529" s="26"/>
      <c r="F529" s="19"/>
      <c r="G529" s="26"/>
      <c r="H529" s="19"/>
      <c r="I529" s="19"/>
      <c r="J529" s="12" t="s">
        <v>112</v>
      </c>
      <c r="K529" s="14" t="n">
        <v>21842</v>
      </c>
      <c r="L529" s="14" t="n">
        <v>8477</v>
      </c>
      <c r="M529" s="14" t="n">
        <v>214</v>
      </c>
      <c r="N529" s="11" t="n">
        <v>0.006</v>
      </c>
      <c r="O529" s="11" t="n">
        <v>0.25</v>
      </c>
      <c r="P529" s="11" t="n">
        <v>53.5</v>
      </c>
      <c r="Q529" s="25"/>
    </row>
    <row r="530" ht="22.5" customHeight="1">
      <c r="A530" s="19"/>
      <c r="B530" s="19"/>
      <c r="C530" s="12" t="n">
        <v>6439005</v>
      </c>
      <c r="D530" s="12" t="s">
        <v>10</v>
      </c>
      <c r="E530" s="13" t="s">
        <v>20</v>
      </c>
      <c r="F530" s="12" t="s">
        <v>21</v>
      </c>
      <c r="G530" s="23" t="n">
        <v>0.3</v>
      </c>
      <c r="H530" s="12" t="n">
        <v>300</v>
      </c>
      <c r="I530" s="20" t="n">
        <f>G530*H530*7</f>
        <v>630</v>
      </c>
      <c r="J530" s="12" t="s">
        <v>110</v>
      </c>
      <c r="K530" s="14" t="s">
        <v>114</v>
      </c>
      <c r="L530" s="14"/>
      <c r="M530" s="14"/>
      <c r="N530" s="11"/>
      <c r="O530" s="11"/>
      <c r="P530" s="11"/>
      <c r="Q530" s="22" t="n">
        <f>M532/H530</f>
        <v>0.203333333333333</v>
      </c>
    </row>
    <row r="531" ht="22.5" customHeight="1">
      <c r="A531" s="19"/>
      <c r="B531" s="19"/>
      <c r="C531" s="12"/>
      <c r="D531" s="19"/>
      <c r="E531" s="26"/>
      <c r="F531" s="19"/>
      <c r="G531" s="26"/>
      <c r="H531" s="19"/>
      <c r="I531" s="19"/>
      <c r="J531" s="12" t="s">
        <v>111</v>
      </c>
      <c r="K531" s="14" t="n">
        <v>2625</v>
      </c>
      <c r="L531" s="14" t="n">
        <v>1107</v>
      </c>
      <c r="M531" s="14" t="n">
        <v>9</v>
      </c>
      <c r="N531" s="11" t="n">
        <v>0.0024</v>
      </c>
      <c r="O531" s="11" t="n">
        <v>0.3</v>
      </c>
      <c r="P531" s="11" t="n">
        <v>2.7</v>
      </c>
      <c r="Q531" s="25"/>
    </row>
    <row r="532" ht="22.5" customHeight="1">
      <c r="A532" s="19"/>
      <c r="B532" s="19"/>
      <c r="C532" s="12"/>
      <c r="D532" s="19"/>
      <c r="E532" s="26"/>
      <c r="F532" s="19"/>
      <c r="G532" s="26"/>
      <c r="H532" s="19"/>
      <c r="I532" s="19"/>
      <c r="J532" s="12" t="s">
        <v>112</v>
      </c>
      <c r="K532" s="14" t="n">
        <v>36808</v>
      </c>
      <c r="L532" s="14" t="n">
        <v>13113</v>
      </c>
      <c r="M532" s="14" t="n">
        <v>61</v>
      </c>
      <c r="N532" s="11" t="n">
        <v>0.0014</v>
      </c>
      <c r="O532" s="11" t="n">
        <v>0.3</v>
      </c>
      <c r="P532" s="11" t="n">
        <v>18.3</v>
      </c>
      <c r="Q532" s="25"/>
    </row>
    <row r="533" ht="22.5" customHeight="1">
      <c r="A533" s="19"/>
      <c r="B533" s="19"/>
      <c r="C533" s="12" t="n">
        <v>7203110</v>
      </c>
      <c r="D533" s="12" t="s">
        <v>22</v>
      </c>
      <c r="E533" s="13" t="s">
        <v>23</v>
      </c>
      <c r="F533" s="12" t="s">
        <v>15</v>
      </c>
      <c r="G533" s="23" t="n">
        <v>0.2</v>
      </c>
      <c r="H533" s="12" t="n">
        <v>100</v>
      </c>
      <c r="I533" s="20" t="n">
        <f>G533*H533*7</f>
        <v>140</v>
      </c>
      <c r="J533" s="12" t="s">
        <v>110</v>
      </c>
      <c r="K533" s="14" t="n">
        <v>213</v>
      </c>
      <c r="L533" s="14" t="n">
        <v>41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0.01</v>
      </c>
    </row>
    <row r="534" ht="22.5" customHeight="1">
      <c r="A534" s="19"/>
      <c r="B534" s="19"/>
      <c r="C534" s="12"/>
      <c r="D534" s="19"/>
      <c r="E534" s="26"/>
      <c r="F534" s="19"/>
      <c r="G534" s="26"/>
      <c r="H534" s="19"/>
      <c r="I534" s="19"/>
      <c r="J534" s="12" t="s">
        <v>111</v>
      </c>
      <c r="K534" s="14" t="n">
        <v>2188</v>
      </c>
      <c r="L534" s="14" t="n">
        <v>1559</v>
      </c>
      <c r="M534" s="14" t="n">
        <v>1</v>
      </c>
      <c r="N534" s="11" t="n">
        <v>0</v>
      </c>
      <c r="O534" s="11" t="n">
        <v>0.2</v>
      </c>
      <c r="P534" s="11" t="n">
        <v>0.2</v>
      </c>
      <c r="Q534" s="25"/>
    </row>
    <row r="535" ht="22.5" customHeight="1">
      <c r="A535" s="19"/>
      <c r="B535" s="19"/>
      <c r="C535" s="12"/>
      <c r="D535" s="19"/>
      <c r="E535" s="26"/>
      <c r="F535" s="19"/>
      <c r="G535" s="26"/>
      <c r="H535" s="19"/>
      <c r="I535" s="19"/>
      <c r="J535" s="12" t="s">
        <v>112</v>
      </c>
      <c r="K535" s="14" t="n">
        <v>8504</v>
      </c>
      <c r="L535" s="14" t="n">
        <v>6086</v>
      </c>
      <c r="M535" s="14" t="n">
        <v>1</v>
      </c>
      <c r="N535" s="11" t="n">
        <v>0</v>
      </c>
      <c r="O535" s="11" t="n">
        <v>0.2</v>
      </c>
      <c r="P535" s="11" t="n">
        <v>0.2</v>
      </c>
      <c r="Q535" s="25"/>
    </row>
    <row r="536" ht="22.5" customHeight="1">
      <c r="A536" s="19"/>
      <c r="B536" s="19"/>
      <c r="C536" s="12" t="n">
        <v>7202934</v>
      </c>
      <c r="D536" s="12" t="s">
        <v>22</v>
      </c>
      <c r="E536" s="13" t="s">
        <v>24</v>
      </c>
      <c r="F536" s="12" t="s">
        <v>15</v>
      </c>
      <c r="G536" s="23" t="n">
        <v>0.35</v>
      </c>
      <c r="H536" s="12" t="n">
        <v>200</v>
      </c>
      <c r="I536" s="20" t="n">
        <f>G536*H536*7</f>
        <v>490</v>
      </c>
      <c r="J536" s="12" t="s">
        <v>110</v>
      </c>
      <c r="K536" s="14" t="n">
        <v>864</v>
      </c>
      <c r="L536" s="14" t="n">
        <v>53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v>0</v>
      </c>
    </row>
    <row r="537" ht="22.5" customHeight="1">
      <c r="A537" s="19"/>
      <c r="B537" s="19"/>
      <c r="C537" s="12"/>
      <c r="D537" s="19"/>
      <c r="E537" s="26"/>
      <c r="F537" s="19"/>
      <c r="G537" s="26"/>
      <c r="H537" s="19"/>
      <c r="I537" s="19"/>
      <c r="J537" s="12" t="s">
        <v>111</v>
      </c>
      <c r="K537" s="16" t="n">
        <v>107220</v>
      </c>
      <c r="L537" s="14" t="n">
        <v>70615</v>
      </c>
      <c r="M537" s="14" t="n">
        <v>56</v>
      </c>
      <c r="N537" s="11" t="n">
        <v>0</v>
      </c>
      <c r="O537" s="11" t="n">
        <v>0.35</v>
      </c>
      <c r="P537" s="11" t="n">
        <v>19.6</v>
      </c>
      <c r="Q537" s="25"/>
    </row>
    <row r="538" ht="22.5" customHeight="1">
      <c r="A538" s="19"/>
      <c r="B538" s="19"/>
      <c r="C538" s="12"/>
      <c r="D538" s="19"/>
      <c r="E538" s="26"/>
      <c r="F538" s="19"/>
      <c r="G538" s="26"/>
      <c r="H538" s="19"/>
      <c r="I538" s="19"/>
      <c r="J538" s="12" t="s">
        <v>112</v>
      </c>
      <c r="K538" s="14" t="n">
        <v>202164</v>
      </c>
      <c r="L538" s="14" t="n">
        <v>129860</v>
      </c>
      <c r="M538" s="14" t="n">
        <v>92</v>
      </c>
      <c r="N538" s="11" t="n">
        <v>0</v>
      </c>
      <c r="O538" s="11" t="n">
        <v>0.35</v>
      </c>
      <c r="P538" s="11" t="n">
        <v>32.2</v>
      </c>
      <c r="Q538" s="25"/>
    </row>
    <row r="539" ht="22.5" customHeight="1">
      <c r="A539" s="19"/>
      <c r="B539" s="19"/>
      <c r="C539" s="12" t="n">
        <v>5847496</v>
      </c>
      <c r="D539" s="12" t="s">
        <v>10</v>
      </c>
      <c r="E539" s="13" t="s">
        <v>25</v>
      </c>
      <c r="F539" s="12" t="s">
        <v>12</v>
      </c>
      <c r="G539" s="23" t="n">
        <v>0.3</v>
      </c>
      <c r="H539" s="12" t="n">
        <v>200</v>
      </c>
      <c r="I539" s="20" t="n">
        <f>G539*H539*7</f>
        <v>420</v>
      </c>
      <c r="J539" s="12" t="s">
        <v>110</v>
      </c>
      <c r="K539" s="14" t="s">
        <v>114</v>
      </c>
      <c r="L539" s="14"/>
      <c r="M539" s="14"/>
      <c r="N539" s="11"/>
      <c r="O539" s="11"/>
      <c r="P539" s="11"/>
      <c r="Q539" s="22" t="n">
        <f>M541/H539</f>
        <v>0.01</v>
      </c>
    </row>
    <row r="540" ht="22.5" customHeight="1">
      <c r="A540" s="19"/>
      <c r="B540" s="19"/>
      <c r="C540" s="12"/>
      <c r="D540" s="19"/>
      <c r="E540" s="26"/>
      <c r="F540" s="19"/>
      <c r="G540" s="26"/>
      <c r="H540" s="19"/>
      <c r="I540" s="19"/>
      <c r="J540" s="12" t="s">
        <v>111</v>
      </c>
      <c r="K540" s="14" t="n">
        <v>3829</v>
      </c>
      <c r="L540" s="14" t="n">
        <v>293</v>
      </c>
      <c r="M540" s="14" t="n">
        <v>0</v>
      </c>
      <c r="N540" s="11" t="n">
        <v>0</v>
      </c>
      <c r="O540" s="11" t="n">
        <v>0</v>
      </c>
      <c r="P540" s="11" t="n">
        <v>0.2654</v>
      </c>
      <c r="Q540" s="25"/>
    </row>
    <row r="541" ht="22.5" customHeight="1">
      <c r="A541" s="19"/>
      <c r="B541" s="19"/>
      <c r="C541" s="12"/>
      <c r="D541" s="19"/>
      <c r="E541" s="26"/>
      <c r="F541" s="19"/>
      <c r="G541" s="26"/>
      <c r="H541" s="19"/>
      <c r="I541" s="19"/>
      <c r="J541" s="12" t="s">
        <v>112</v>
      </c>
      <c r="K541" s="14" t="n">
        <v>12527</v>
      </c>
      <c r="L541" s="14" t="n">
        <v>973</v>
      </c>
      <c r="M541" s="14" t="n">
        <v>2</v>
      </c>
      <c r="N541" s="11" t="n">
        <v>0</v>
      </c>
      <c r="O541" s="11" t="n">
        <v>0.583</v>
      </c>
      <c r="P541" s="11" t="n">
        <v>1.165</v>
      </c>
      <c r="Q541" s="25"/>
    </row>
    <row r="542" ht="22.5" customHeight="1">
      <c r="A542" s="19"/>
      <c r="B542" s="19"/>
      <c r="C542" s="12" t="n">
        <v>7572369</v>
      </c>
      <c r="D542" s="12" t="s">
        <v>10</v>
      </c>
      <c r="E542" s="13" t="s">
        <v>25</v>
      </c>
      <c r="F542" s="12" t="s">
        <v>15</v>
      </c>
      <c r="G542" s="23" t="n">
        <v>0.3</v>
      </c>
      <c r="H542" s="12" t="n">
        <v>400</v>
      </c>
      <c r="I542" s="20" t="n">
        <f>G542*H542*7</f>
        <v>840</v>
      </c>
      <c r="J542" s="12" t="s">
        <v>110</v>
      </c>
      <c r="K542" s="14" t="n">
        <v>158</v>
      </c>
      <c r="L542" s="14" t="n">
        <v>34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0.3575</v>
      </c>
    </row>
    <row r="543" ht="22.5" customHeight="1">
      <c r="A543" s="19"/>
      <c r="B543" s="19"/>
      <c r="C543" s="12"/>
      <c r="D543" s="19"/>
      <c r="E543" s="26"/>
      <c r="F543" s="19"/>
      <c r="G543" s="26"/>
      <c r="H543" s="19"/>
      <c r="I543" s="19"/>
      <c r="J543" s="12" t="s">
        <v>111</v>
      </c>
      <c r="K543" s="14" t="n">
        <v>8458</v>
      </c>
      <c r="L543" s="14" t="n">
        <v>4027</v>
      </c>
      <c r="M543" s="14" t="n">
        <v>92</v>
      </c>
      <c r="N543" s="11" t="n">
        <v>0.007</v>
      </c>
      <c r="O543" s="11" t="n">
        <v>0.305</v>
      </c>
      <c r="P543" s="11" t="n">
        <v>28.08</v>
      </c>
      <c r="Q543" s="25"/>
    </row>
    <row r="544" ht="22.5" customHeight="1">
      <c r="A544" s="19"/>
      <c r="B544" s="19"/>
      <c r="C544" s="12"/>
      <c r="D544" s="19"/>
      <c r="E544" s="26"/>
      <c r="F544" s="19"/>
      <c r="G544" s="26"/>
      <c r="H544" s="19"/>
      <c r="I544" s="19"/>
      <c r="J544" s="12" t="s">
        <v>112</v>
      </c>
      <c r="K544" s="14" t="n">
        <v>15658</v>
      </c>
      <c r="L544" s="14" t="n">
        <v>7267</v>
      </c>
      <c r="M544" s="14" t="n">
        <v>143</v>
      </c>
      <c r="N544" s="11" t="n">
        <v>0.006</v>
      </c>
      <c r="O544" s="11" t="n">
        <v>0.306</v>
      </c>
      <c r="P544" s="11" t="n">
        <v>43.74</v>
      </c>
      <c r="Q544" s="25"/>
    </row>
    <row r="545" ht="22.5" customHeight="1">
      <c r="A545" s="19"/>
      <c r="B545" s="19"/>
      <c r="C545" s="12" t="n">
        <v>8460883</v>
      </c>
      <c r="D545" s="12" t="s">
        <v>16</v>
      </c>
      <c r="E545" s="13" t="s">
        <v>11</v>
      </c>
      <c r="F545" s="12" t="s">
        <v>15</v>
      </c>
      <c r="G545" s="23" t="n">
        <v>0.14</v>
      </c>
      <c r="H545" s="12" t="n">
        <v>900</v>
      </c>
      <c r="I545" s="20" t="n">
        <f>G545*H545*7</f>
        <v>882</v>
      </c>
      <c r="J545" s="12" t="s">
        <v>110</v>
      </c>
      <c r="K545" s="14" t="n">
        <v>75</v>
      </c>
      <c r="L545" s="14" t="n">
        <v>36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0.816666666666667</v>
      </c>
    </row>
    <row r="546" ht="22.5" customHeight="1">
      <c r="A546" s="19"/>
      <c r="B546" s="19"/>
      <c r="C546" s="12"/>
      <c r="D546" s="19"/>
      <c r="E546" s="26"/>
      <c r="F546" s="19"/>
      <c r="G546" s="26"/>
      <c r="H546" s="19"/>
      <c r="I546" s="19"/>
      <c r="J546" s="12" t="s">
        <v>111</v>
      </c>
      <c r="K546" s="14" t="n">
        <v>19624</v>
      </c>
      <c r="L546" s="14" t="n">
        <v>5714</v>
      </c>
      <c r="M546" s="14" t="n">
        <v>244</v>
      </c>
      <c r="N546" s="11" t="n">
        <v>0.006</v>
      </c>
      <c r="O546" s="11" t="n">
        <v>0.141</v>
      </c>
      <c r="P546" s="11" t="n">
        <v>34.342</v>
      </c>
      <c r="Q546" s="25"/>
    </row>
    <row r="547" ht="22.5" customHeight="1">
      <c r="A547" s="19"/>
      <c r="B547" s="19"/>
      <c r="C547" s="12"/>
      <c r="D547" s="19"/>
      <c r="E547" s="26"/>
      <c r="F547" s="19"/>
      <c r="G547" s="26"/>
      <c r="H547" s="19"/>
      <c r="I547" s="19"/>
      <c r="J547" s="12" t="s">
        <v>112</v>
      </c>
      <c r="K547" s="14" t="n">
        <v>57531</v>
      </c>
      <c r="L547" s="14" t="n">
        <v>17633</v>
      </c>
      <c r="M547" s="14" t="n">
        <v>735</v>
      </c>
      <c r="N547" s="11" t="n">
        <v>0.006</v>
      </c>
      <c r="O547" s="11" t="n">
        <v>0.141</v>
      </c>
      <c r="P547" s="11" t="n">
        <v>103.278</v>
      </c>
      <c r="Q547" s="25"/>
    </row>
    <row r="548" ht="22.5" customHeight="1">
      <c r="A548" s="19"/>
      <c r="B548" s="19"/>
      <c r="C548" s="12" t="n">
        <v>8531973</v>
      </c>
      <c r="D548" s="12" t="s">
        <v>16</v>
      </c>
      <c r="E548" s="13" t="s">
        <v>18</v>
      </c>
      <c r="F548" s="12" t="s">
        <v>26</v>
      </c>
      <c r="G548" s="23" t="n">
        <v>0.45</v>
      </c>
      <c r="H548" s="12" t="n">
        <v>150</v>
      </c>
      <c r="I548" s="20" t="n">
        <f>G548*H548*7</f>
        <v>472.5</v>
      </c>
      <c r="J548" s="12" t="s">
        <v>110</v>
      </c>
      <c r="K548" s="14" t="s">
        <v>114</v>
      </c>
      <c r="L548" s="14"/>
      <c r="M548" s="14"/>
      <c r="N548" s="11"/>
      <c r="O548" s="11"/>
      <c r="P548" s="11"/>
      <c r="Q548" s="22" t="n">
        <f>M550/H548</f>
        <v>0.206666666666667</v>
      </c>
    </row>
    <row r="549" ht="22.5" customHeight="1">
      <c r="A549" s="19"/>
      <c r="B549" s="19"/>
      <c r="C549" s="12"/>
      <c r="D549" s="19"/>
      <c r="E549" s="26"/>
      <c r="F549" s="19"/>
      <c r="G549" s="26"/>
      <c r="H549" s="19"/>
      <c r="I549" s="19"/>
      <c r="J549" s="12" t="s">
        <v>111</v>
      </c>
      <c r="K549" s="14" t="n">
        <v>104060</v>
      </c>
      <c r="L549" s="14" t="n">
        <v>205</v>
      </c>
      <c r="M549" s="14" t="n">
        <v>7</v>
      </c>
      <c r="N549" s="11" t="n">
        <v>0.02</v>
      </c>
      <c r="O549" s="11" t="n">
        <v>0.72</v>
      </c>
      <c r="P549" s="11" t="n">
        <v>5.04</v>
      </c>
      <c r="Q549" s="25"/>
    </row>
    <row r="550" ht="22.5" customHeight="1">
      <c r="A550" s="19"/>
      <c r="B550" s="19"/>
      <c r="C550" s="12"/>
      <c r="D550" s="19"/>
      <c r="E550" s="26"/>
      <c r="F550" s="19"/>
      <c r="G550" s="26"/>
      <c r="H550" s="19"/>
      <c r="I550" s="19"/>
      <c r="J550" s="12" t="s">
        <v>112</v>
      </c>
      <c r="K550" s="14" t="n">
        <v>335536</v>
      </c>
      <c r="L550" s="14" t="n">
        <v>795</v>
      </c>
      <c r="M550" s="14" t="n">
        <v>31</v>
      </c>
      <c r="N550" s="11" t="n">
        <v>0.03</v>
      </c>
      <c r="O550" s="11" t="n">
        <v>0.71</v>
      </c>
      <c r="P550" s="11" t="n">
        <v>22</v>
      </c>
      <c r="Q550" s="25"/>
    </row>
    <row r="551" ht="22.5" customHeight="1">
      <c r="A551" s="19"/>
      <c r="B551" s="19"/>
      <c r="C551" s="12" t="n">
        <v>7872826</v>
      </c>
      <c r="D551" s="12" t="s">
        <v>27</v>
      </c>
      <c r="E551" s="13" t="s">
        <v>14</v>
      </c>
      <c r="F551" s="12" t="s">
        <v>15</v>
      </c>
      <c r="G551" s="23" t="n">
        <v>0.48</v>
      </c>
      <c r="H551" s="12" t="n">
        <v>100</v>
      </c>
      <c r="I551" s="20" t="n">
        <f>G551*H551*7</f>
        <v>336</v>
      </c>
      <c r="J551" s="12" t="s">
        <v>110</v>
      </c>
      <c r="K551" s="14" t="n">
        <v>962</v>
      </c>
      <c r="L551" s="14" t="n">
        <v>57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1</v>
      </c>
    </row>
    <row r="552" ht="22.5" customHeight="1">
      <c r="A552" s="19"/>
      <c r="B552" s="19"/>
      <c r="C552" s="12"/>
      <c r="D552" s="19"/>
      <c r="E552" s="26"/>
      <c r="F552" s="19"/>
      <c r="G552" s="26"/>
      <c r="H552" s="19"/>
      <c r="I552" s="19"/>
      <c r="J552" s="12" t="s">
        <v>111</v>
      </c>
      <c r="K552" s="14" t="n">
        <v>12714</v>
      </c>
      <c r="L552" s="14" t="n">
        <v>4132</v>
      </c>
      <c r="M552" s="14" t="n">
        <v>35</v>
      </c>
      <c r="N552" s="11" t="n">
        <v>0.004</v>
      </c>
      <c r="O552" s="11" t="n">
        <v>0.48</v>
      </c>
      <c r="P552" s="11" t="n">
        <v>16.8</v>
      </c>
      <c r="Q552" s="25"/>
    </row>
    <row r="553" ht="22.5" customHeight="1">
      <c r="A553" s="19"/>
      <c r="B553" s="19"/>
      <c r="C553" s="12"/>
      <c r="D553" s="19"/>
      <c r="E553" s="26"/>
      <c r="F553" s="19"/>
      <c r="G553" s="26"/>
      <c r="H553" s="19"/>
      <c r="I553" s="19"/>
      <c r="J553" s="12" t="s">
        <v>112</v>
      </c>
      <c r="K553" s="14" t="n">
        <v>36532</v>
      </c>
      <c r="L553" s="14" t="n">
        <v>9613</v>
      </c>
      <c r="M553" s="14" t="n">
        <v>100</v>
      </c>
      <c r="N553" s="11" t="n">
        <v>0.005</v>
      </c>
      <c r="O553" s="11" t="n">
        <v>0.478</v>
      </c>
      <c r="P553" s="11" t="n">
        <v>47.784</v>
      </c>
      <c r="Q553" s="25"/>
    </row>
    <row r="554" ht="22.5" customHeight="1">
      <c r="A554" s="19"/>
      <c r="B554" s="19"/>
      <c r="C554" s="12" t="n">
        <v>9311355</v>
      </c>
      <c r="D554" s="12" t="s">
        <v>28</v>
      </c>
      <c r="E554" s="13" t="s">
        <v>14</v>
      </c>
      <c r="F554" s="12" t="s">
        <v>15</v>
      </c>
      <c r="G554" s="23" t="n">
        <v>0.15</v>
      </c>
      <c r="H554" s="12" t="n">
        <v>80</v>
      </c>
      <c r="I554" s="20" t="n">
        <f>G554*H554*7</f>
        <v>84</v>
      </c>
      <c r="J554" s="12" t="s">
        <v>110</v>
      </c>
      <c r="K554" s="14" t="n">
        <v>852</v>
      </c>
      <c r="L554" s="14" t="n">
        <v>45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1.9875</v>
      </c>
    </row>
    <row r="555" ht="22.5" customHeight="1">
      <c r="A555" s="19"/>
      <c r="B555" s="19"/>
      <c r="C555" s="12"/>
      <c r="D555" s="19"/>
      <c r="E555" s="26"/>
      <c r="F555" s="19"/>
      <c r="G555" s="26"/>
      <c r="H555" s="19"/>
      <c r="I555" s="19"/>
      <c r="J555" s="12" t="s">
        <v>111</v>
      </c>
      <c r="K555" s="14" t="n">
        <v>18140</v>
      </c>
      <c r="L555" s="14" t="n">
        <v>5484</v>
      </c>
      <c r="M555" s="14" t="n">
        <v>53</v>
      </c>
      <c r="N555" s="11" t="n">
        <v>0.002</v>
      </c>
      <c r="O555" s="11" t="n">
        <v>0.25</v>
      </c>
      <c r="P555" s="11" t="n">
        <v>13.25</v>
      </c>
      <c r="Q555" s="25"/>
    </row>
    <row r="556" ht="22.5" customHeight="1">
      <c r="A556" s="19"/>
      <c r="B556" s="19"/>
      <c r="C556" s="12"/>
      <c r="D556" s="19"/>
      <c r="E556" s="26"/>
      <c r="F556" s="19"/>
      <c r="G556" s="26"/>
      <c r="H556" s="19"/>
      <c r="I556" s="19"/>
      <c r="J556" s="12" t="s">
        <v>112</v>
      </c>
      <c r="K556" s="14" t="n">
        <v>49993</v>
      </c>
      <c r="L556" s="14" t="n">
        <v>14398</v>
      </c>
      <c r="M556" s="14" t="n">
        <v>159</v>
      </c>
      <c r="N556" s="11" t="n">
        <v>0.003</v>
      </c>
      <c r="O556" s="11" t="n">
        <v>0.25</v>
      </c>
      <c r="P556" s="11" t="n">
        <v>39.75</v>
      </c>
      <c r="Q556" s="25"/>
    </row>
    <row r="557" ht="22.5" customHeight="1">
      <c r="A557" s="19"/>
      <c r="B557" s="19"/>
      <c r="C557" s="12" t="n">
        <v>10501490</v>
      </c>
      <c r="D557" s="12" t="s">
        <v>13</v>
      </c>
      <c r="E557" s="13" t="s">
        <v>14</v>
      </c>
      <c r="F557" s="12" t="s">
        <v>15</v>
      </c>
      <c r="G557" s="23" t="n">
        <v>0.15</v>
      </c>
      <c r="H557" s="12" t="n">
        <v>100</v>
      </c>
      <c r="I557" s="20" t="n">
        <f>G557*H557*7</f>
        <v>105</v>
      </c>
      <c r="J557" s="12" t="s">
        <v>110</v>
      </c>
      <c r="K557" s="14" t="n">
        <v>77</v>
      </c>
      <c r="L557" s="14" t="n">
        <v>2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0.14</v>
      </c>
    </row>
    <row r="558" ht="22.5" customHeight="1">
      <c r="A558" s="19"/>
      <c r="B558" s="19"/>
      <c r="C558" s="12"/>
      <c r="D558" s="19"/>
      <c r="E558" s="26"/>
      <c r="F558" s="19"/>
      <c r="G558" s="26"/>
      <c r="H558" s="19"/>
      <c r="I558" s="19"/>
      <c r="J558" s="12" t="s">
        <v>111</v>
      </c>
      <c r="K558" s="14" t="n">
        <v>145</v>
      </c>
      <c r="L558" s="14" t="n">
        <v>23</v>
      </c>
      <c r="M558" s="14" t="n">
        <v>0</v>
      </c>
      <c r="N558" s="11" t="n">
        <v>0</v>
      </c>
      <c r="O558" s="11" t="n">
        <v>0</v>
      </c>
      <c r="P558" s="11" t="n">
        <v>0</v>
      </c>
      <c r="Q558" s="25"/>
    </row>
    <row r="559" ht="22.5" customHeight="1">
      <c r="A559" s="19"/>
      <c r="B559" s="19"/>
      <c r="C559" s="12"/>
      <c r="D559" s="19"/>
      <c r="E559" s="26"/>
      <c r="F559" s="19"/>
      <c r="G559" s="26"/>
      <c r="H559" s="19"/>
      <c r="I559" s="19"/>
      <c r="J559" s="12" t="s">
        <v>112</v>
      </c>
      <c r="K559" s="14" t="n">
        <v>1620</v>
      </c>
      <c r="L559" s="14" t="n">
        <v>585</v>
      </c>
      <c r="M559" s="14" t="n">
        <v>14</v>
      </c>
      <c r="N559" s="11" t="n">
        <v>0.003</v>
      </c>
      <c r="O559" s="11" t="n">
        <v>0.13</v>
      </c>
      <c r="P559" s="11" t="n">
        <v>1.82</v>
      </c>
      <c r="Q559" s="25"/>
    </row>
    <row r="560" ht="22.5" customHeight="1">
      <c r="A560" s="19"/>
      <c r="B560" s="19"/>
      <c r="C560" s="39" t="n">
        <v>10912510</v>
      </c>
      <c r="D560" s="12" t="s">
        <v>10</v>
      </c>
      <c r="E560" s="13" t="s">
        <v>11</v>
      </c>
      <c r="F560" s="12" t="s">
        <v>29</v>
      </c>
      <c r="G560" s="23" t="n">
        <v>0.17</v>
      </c>
      <c r="H560" s="12" t="n">
        <v>1500</v>
      </c>
      <c r="I560" s="20" t="n">
        <f>G560*H560*7</f>
        <v>1785</v>
      </c>
      <c r="J560" s="12" t="s">
        <v>110</v>
      </c>
      <c r="K560" s="14" t="s">
        <v>114</v>
      </c>
      <c r="L560" s="14"/>
      <c r="M560" s="14"/>
      <c r="N560" s="11"/>
      <c r="O560" s="11"/>
      <c r="P560" s="11"/>
      <c r="Q560" s="22" t="n">
        <f>M562/H560</f>
        <v>0.266666666666667</v>
      </c>
    </row>
    <row r="561" ht="22.5" customHeight="1">
      <c r="A561" s="19"/>
      <c r="B561" s="19"/>
      <c r="C561" s="12"/>
      <c r="D561" s="19"/>
      <c r="E561" s="26"/>
      <c r="F561" s="19"/>
      <c r="G561" s="26"/>
      <c r="H561" s="19"/>
      <c r="I561" s="19"/>
      <c r="J561" s="12" t="s">
        <v>111</v>
      </c>
      <c r="K561" s="14" t="n">
        <v>46401</v>
      </c>
      <c r="L561" s="14" t="n">
        <v>9863</v>
      </c>
      <c r="M561" s="14" t="n">
        <v>242</v>
      </c>
      <c r="N561" s="11" t="n">
        <v>0</v>
      </c>
      <c r="O561" s="11" t="n">
        <v>0.29</v>
      </c>
      <c r="P561" s="11" t="n">
        <v>69.63</v>
      </c>
      <c r="Q561" s="25"/>
    </row>
    <row r="562" ht="22.5" customHeight="1">
      <c r="A562" s="19"/>
      <c r="B562" s="19"/>
      <c r="C562" s="12"/>
      <c r="D562" s="19"/>
      <c r="E562" s="26"/>
      <c r="F562" s="19"/>
      <c r="G562" s="26"/>
      <c r="H562" s="19"/>
      <c r="I562" s="19"/>
      <c r="J562" s="12" t="s">
        <v>112</v>
      </c>
      <c r="K562" s="14" t="n">
        <v>128330</v>
      </c>
      <c r="L562" s="14" t="n">
        <v>24971</v>
      </c>
      <c r="M562" s="14" t="n">
        <v>400</v>
      </c>
      <c r="N562" s="11" t="n">
        <v>0</v>
      </c>
      <c r="O562" s="11" t="n">
        <v>0.39</v>
      </c>
      <c r="P562" s="11" t="n">
        <v>154.78</v>
      </c>
      <c r="Q562" s="25"/>
    </row>
    <row r="563" ht="22.5" customHeight="1">
      <c r="A563" s="19"/>
      <c r="B563" s="19"/>
      <c r="C563" s="39" t="n">
        <v>11080098</v>
      </c>
      <c r="D563" s="12" t="s">
        <v>22</v>
      </c>
      <c r="E563" s="13" t="s">
        <v>24</v>
      </c>
      <c r="F563" s="12" t="s">
        <v>15</v>
      </c>
      <c r="G563" s="23" t="n">
        <v>0.6</v>
      </c>
      <c r="H563" s="12" t="n">
        <v>100</v>
      </c>
      <c r="I563" s="20" t="n">
        <f>G563*H563*7</f>
        <v>420</v>
      </c>
      <c r="J563" s="12" t="s">
        <v>110</v>
      </c>
      <c r="K563" s="14" t="n">
        <v>0</v>
      </c>
      <c r="L563" s="14" t="n">
        <v>0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0.01</v>
      </c>
    </row>
    <row r="564" ht="22.5" customHeight="1">
      <c r="A564" s="19"/>
      <c r="B564" s="19"/>
      <c r="C564" s="12"/>
      <c r="D564" s="19"/>
      <c r="E564" s="26"/>
      <c r="F564" s="19"/>
      <c r="G564" s="26"/>
      <c r="H564" s="19"/>
      <c r="I564" s="19"/>
      <c r="J564" s="12" t="s">
        <v>111</v>
      </c>
      <c r="K564" s="14" t="n">
        <v>1</v>
      </c>
      <c r="L564" s="14" t="n">
        <v>0</v>
      </c>
      <c r="M564" s="14" t="n">
        <v>0</v>
      </c>
      <c r="N564" s="11" t="n">
        <v>0</v>
      </c>
      <c r="O564" s="11" t="n">
        <v>0</v>
      </c>
      <c r="P564" s="11" t="n">
        <v>0</v>
      </c>
      <c r="Q564" s="25"/>
    </row>
    <row r="565" ht="22.5" customHeight="1">
      <c r="A565" s="19"/>
      <c r="B565" s="19"/>
      <c r="C565" s="12"/>
      <c r="D565" s="19"/>
      <c r="E565" s="26"/>
      <c r="F565" s="19"/>
      <c r="G565" s="26"/>
      <c r="H565" s="19"/>
      <c r="I565" s="19"/>
      <c r="J565" s="12" t="s">
        <v>112</v>
      </c>
      <c r="K565" s="14" t="n">
        <v>3116</v>
      </c>
      <c r="L565" s="14" t="n">
        <v>1700</v>
      </c>
      <c r="M565" s="14" t="n">
        <v>1</v>
      </c>
      <c r="N565" s="11" t="n">
        <v>0</v>
      </c>
      <c r="O565" s="11" t="n">
        <v>0.6</v>
      </c>
      <c r="P565" s="11" t="n">
        <v>0.6</v>
      </c>
      <c r="Q565" s="25"/>
    </row>
    <row r="566" ht="22.5" customHeight="1">
      <c r="A566" s="19"/>
      <c r="B566" s="19"/>
      <c r="C566" s="39" t="n">
        <v>11715627</v>
      </c>
      <c r="D566" s="12" t="s">
        <v>28</v>
      </c>
      <c r="E566" s="13" t="s">
        <v>14</v>
      </c>
      <c r="F566" s="12" t="s">
        <v>15</v>
      </c>
      <c r="G566" s="23" t="n">
        <v>0.4</v>
      </c>
      <c r="H566" s="12" t="n">
        <v>100</v>
      </c>
      <c r="I566" s="20" t="n">
        <f>G566*H566*7</f>
        <v>280</v>
      </c>
      <c r="J566" s="12" t="s">
        <v>110</v>
      </c>
      <c r="K566" s="14" t="n">
        <v>0</v>
      </c>
      <c r="L566" s="14" t="n">
        <v>0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</v>
      </c>
    </row>
    <row r="567" ht="22.5" customHeight="1">
      <c r="A567" s="19"/>
      <c r="B567" s="19"/>
      <c r="C567" s="12"/>
      <c r="D567" s="19"/>
      <c r="E567" s="26"/>
      <c r="F567" s="19"/>
      <c r="G567" s="26"/>
      <c r="H567" s="19"/>
      <c r="I567" s="19"/>
      <c r="J567" s="12" t="s">
        <v>111</v>
      </c>
      <c r="K567" s="14" t="n">
        <v>3</v>
      </c>
      <c r="L567" s="14" t="n">
        <v>0</v>
      </c>
      <c r="M567" s="14" t="n">
        <v>0</v>
      </c>
      <c r="N567" s="11" t="n">
        <v>0</v>
      </c>
      <c r="O567" s="11" t="n">
        <v>0</v>
      </c>
      <c r="P567" s="11" t="n">
        <v>0</v>
      </c>
      <c r="Q567" s="25"/>
    </row>
    <row r="568" ht="22.5" customHeight="1">
      <c r="A568" s="19"/>
      <c r="B568" s="19"/>
      <c r="C568" s="12"/>
      <c r="D568" s="19"/>
      <c r="E568" s="26"/>
      <c r="F568" s="19"/>
      <c r="G568" s="26"/>
      <c r="H568" s="19"/>
      <c r="I568" s="19"/>
      <c r="J568" s="12" t="s">
        <v>112</v>
      </c>
      <c r="K568" s="14" t="n">
        <v>85</v>
      </c>
      <c r="L568" s="14" t="n">
        <v>11</v>
      </c>
      <c r="M568" s="14" t="n">
        <v>0</v>
      </c>
      <c r="N568" s="11" t="n">
        <v>0</v>
      </c>
      <c r="O568" s="11" t="n">
        <v>0</v>
      </c>
      <c r="P568" s="11" t="n">
        <v>0</v>
      </c>
      <c r="Q568" s="25"/>
    </row>
    <row r="569" ht="22.5" customHeight="1">
      <c r="A569" s="19"/>
      <c r="B569" s="19"/>
      <c r="C569" s="39" t="n">
        <v>11715655</v>
      </c>
      <c r="D569" s="12" t="s">
        <v>16</v>
      </c>
      <c r="E569" s="13" t="s">
        <v>11</v>
      </c>
      <c r="F569" s="12" t="s">
        <v>15</v>
      </c>
      <c r="G569" s="23" t="n">
        <v>0.15</v>
      </c>
      <c r="H569" s="12" t="n">
        <v>100</v>
      </c>
      <c r="I569" s="20" t="n">
        <f>G569*H569*7</f>
        <v>105</v>
      </c>
      <c r="J569" s="12" t="s">
        <v>110</v>
      </c>
      <c r="K569" s="14" t="n">
        <v>0</v>
      </c>
      <c r="L569" s="14" t="n">
        <v>0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0</v>
      </c>
    </row>
    <row r="570" ht="22.5" customHeight="1">
      <c r="A570" s="19"/>
      <c r="B570" s="19"/>
      <c r="C570" s="12"/>
      <c r="D570" s="19"/>
      <c r="E570" s="26"/>
      <c r="F570" s="19"/>
      <c r="G570" s="26"/>
      <c r="H570" s="19"/>
      <c r="I570" s="19"/>
      <c r="J570" s="12" t="s">
        <v>111</v>
      </c>
      <c r="K570" s="14" t="n">
        <v>5</v>
      </c>
      <c r="L570" s="14" t="n">
        <v>0</v>
      </c>
      <c r="M570" s="14" t="n">
        <v>0</v>
      </c>
      <c r="N570" s="11" t="n">
        <v>0</v>
      </c>
      <c r="O570" s="11" t="n">
        <v>0</v>
      </c>
      <c r="P570" s="11" t="n">
        <v>0</v>
      </c>
      <c r="Q570" s="25"/>
    </row>
    <row r="571" ht="22.5" customHeight="1">
      <c r="A571" s="19"/>
      <c r="B571" s="19"/>
      <c r="C571" s="12"/>
      <c r="D571" s="19"/>
      <c r="E571" s="26"/>
      <c r="F571" s="19"/>
      <c r="G571" s="26"/>
      <c r="H571" s="19"/>
      <c r="I571" s="19"/>
      <c r="J571" s="12" t="s">
        <v>112</v>
      </c>
      <c r="K571" s="14" t="n">
        <v>272</v>
      </c>
      <c r="L571" s="14" t="n">
        <v>1</v>
      </c>
      <c r="M571" s="14" t="n">
        <v>0</v>
      </c>
      <c r="N571" s="11" t="n">
        <v>0</v>
      </c>
      <c r="O571" s="11" t="n">
        <v>0</v>
      </c>
      <c r="P571" s="11" t="n">
        <v>0</v>
      </c>
      <c r="Q571" s="25"/>
    </row>
    <row r="572" ht="22.5" customHeight="1">
      <c r="A572" s="19"/>
      <c r="B572" s="19"/>
      <c r="C572" s="39" t="n">
        <v>11715811</v>
      </c>
      <c r="D572" s="12" t="s">
        <v>16</v>
      </c>
      <c r="E572" s="13" t="s">
        <v>17</v>
      </c>
      <c r="F572" s="12" t="s">
        <v>15</v>
      </c>
      <c r="G572" s="23" t="n">
        <v>0.17</v>
      </c>
      <c r="H572" s="12" t="n">
        <v>100</v>
      </c>
      <c r="I572" s="20" t="n">
        <f>G572*H572*7</f>
        <v>119</v>
      </c>
      <c r="J572" s="12" t="s">
        <v>110</v>
      </c>
      <c r="K572" s="14" t="n">
        <v>0</v>
      </c>
      <c r="L572" s="14" t="n">
        <v>0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</v>
      </c>
    </row>
    <row r="573" ht="22.5" customHeight="1">
      <c r="A573" s="19"/>
      <c r="B573" s="19"/>
      <c r="C573" s="12"/>
      <c r="D573" s="19"/>
      <c r="E573" s="26"/>
      <c r="F573" s="19"/>
      <c r="G573" s="26"/>
      <c r="H573" s="19"/>
      <c r="I573" s="19"/>
      <c r="J573" s="12" t="s">
        <v>111</v>
      </c>
      <c r="K573" s="14" t="n">
        <v>23</v>
      </c>
      <c r="L573" s="14" t="n">
        <v>0</v>
      </c>
      <c r="M573" s="14" t="n">
        <v>0</v>
      </c>
      <c r="N573" s="11" t="n">
        <v>0</v>
      </c>
      <c r="O573" s="11" t="n">
        <v>0</v>
      </c>
      <c r="P573" s="11" t="n">
        <v>0</v>
      </c>
      <c r="Q573" s="25"/>
    </row>
    <row r="574" ht="22.5" customHeight="1">
      <c r="A574" s="19"/>
      <c r="B574" s="19"/>
      <c r="C574" s="12"/>
      <c r="D574" s="19"/>
      <c r="E574" s="26"/>
      <c r="F574" s="19"/>
      <c r="G574" s="26"/>
      <c r="H574" s="19"/>
      <c r="I574" s="19"/>
      <c r="J574" s="12" t="s">
        <v>112</v>
      </c>
      <c r="K574" s="14" t="n">
        <v>84</v>
      </c>
      <c r="L574" s="14" t="n">
        <v>1</v>
      </c>
      <c r="M574" s="14" t="n">
        <v>0</v>
      </c>
      <c r="N574" s="11" t="n">
        <v>0</v>
      </c>
      <c r="O574" s="11" t="n">
        <v>0</v>
      </c>
      <c r="P574" s="11" t="n">
        <v>0</v>
      </c>
      <c r="Q574" s="25"/>
    </row>
    <row r="575" ht="22.5" customHeight="1">
      <c r="A575" s="19"/>
      <c r="B575" s="19"/>
      <c r="C575" s="39" t="n">
        <v>11729927</v>
      </c>
      <c r="D575" s="12" t="s">
        <v>10</v>
      </c>
      <c r="E575" s="13" t="s">
        <v>20</v>
      </c>
      <c r="F575" s="12" t="s">
        <v>15</v>
      </c>
      <c r="G575" s="23" t="n">
        <v>0.25</v>
      </c>
      <c r="H575" s="12" t="n">
        <v>100</v>
      </c>
      <c r="I575" s="20" t="n">
        <f>G575*H575*7</f>
        <v>175</v>
      </c>
      <c r="J575" s="12" t="s">
        <v>110</v>
      </c>
      <c r="K575" s="14" t="n">
        <v>0</v>
      </c>
      <c r="L575" s="14" t="n">
        <v>0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0</v>
      </c>
    </row>
    <row r="576" ht="22.5" customHeight="1">
      <c r="A576" s="19"/>
      <c r="B576" s="19"/>
      <c r="C576" s="12"/>
      <c r="D576" s="19"/>
      <c r="E576" s="26"/>
      <c r="F576" s="19"/>
      <c r="G576" s="26"/>
      <c r="H576" s="19"/>
      <c r="I576" s="19"/>
      <c r="J576" s="12" t="s">
        <v>111</v>
      </c>
      <c r="K576" s="14" t="n">
        <v>13</v>
      </c>
      <c r="L576" s="14" t="n">
        <v>0</v>
      </c>
      <c r="M576" s="14" t="n">
        <v>0</v>
      </c>
      <c r="N576" s="11" t="n">
        <v>0</v>
      </c>
      <c r="O576" s="11" t="n">
        <v>0</v>
      </c>
      <c r="P576" s="11" t="n">
        <v>0</v>
      </c>
      <c r="Q576" s="25"/>
    </row>
    <row r="577" ht="22.5" customHeight="1">
      <c r="A577" s="19"/>
      <c r="B577" s="19"/>
      <c r="C577" s="12"/>
      <c r="D577" s="19"/>
      <c r="E577" s="26"/>
      <c r="F577" s="19"/>
      <c r="G577" s="26"/>
      <c r="H577" s="19"/>
      <c r="I577" s="19"/>
      <c r="J577" s="12" t="s">
        <v>112</v>
      </c>
      <c r="K577" s="14" t="n">
        <v>364</v>
      </c>
      <c r="L577" s="14" t="n">
        <v>12</v>
      </c>
      <c r="M577" s="14" t="n">
        <v>0</v>
      </c>
      <c r="N577" s="11" t="n">
        <v>0</v>
      </c>
      <c r="O577" s="11" t="n">
        <v>0</v>
      </c>
      <c r="P577" s="11" t="n">
        <v>0</v>
      </c>
      <c r="Q577" s="25"/>
    </row>
    <row r="578" ht="22.5" customHeight="1">
      <c r="A578" s="19"/>
      <c r="B578" s="19"/>
      <c r="C578" s="39" t="n">
        <v>11729820</v>
      </c>
      <c r="D578" s="12" t="s">
        <v>10</v>
      </c>
      <c r="E578" s="13" t="s">
        <v>25</v>
      </c>
      <c r="F578" s="12" t="s">
        <v>15</v>
      </c>
      <c r="G578" s="23" t="n">
        <v>0.3</v>
      </c>
      <c r="H578" s="12" t="n">
        <v>100</v>
      </c>
      <c r="I578" s="20" t="n">
        <f>G578*H578*7</f>
        <v>210</v>
      </c>
      <c r="J578" s="12" t="s">
        <v>110</v>
      </c>
      <c r="K578" s="14" t="n">
        <v>0</v>
      </c>
      <c r="L578" s="14" t="n">
        <v>0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</v>
      </c>
    </row>
    <row r="579" ht="22.5" customHeight="1">
      <c r="A579" s="19"/>
      <c r="B579" s="19"/>
      <c r="C579" s="12"/>
      <c r="D579" s="19"/>
      <c r="E579" s="26"/>
      <c r="F579" s="19"/>
      <c r="G579" s="26"/>
      <c r="H579" s="19"/>
      <c r="I579" s="19"/>
      <c r="J579" s="12" t="s">
        <v>111</v>
      </c>
      <c r="K579" s="14" t="n">
        <v>2</v>
      </c>
      <c r="L579" s="14" t="n">
        <v>0</v>
      </c>
      <c r="M579" s="14" t="n">
        <v>0</v>
      </c>
      <c r="N579" s="11" t="n">
        <v>0</v>
      </c>
      <c r="O579" s="11" t="n">
        <v>0</v>
      </c>
      <c r="P579" s="11" t="n">
        <v>0</v>
      </c>
      <c r="Q579" s="25"/>
    </row>
    <row r="580" ht="22.5" customHeight="1">
      <c r="A580" s="19"/>
      <c r="B580" s="19"/>
      <c r="C580" s="12"/>
      <c r="D580" s="19"/>
      <c r="E580" s="26"/>
      <c r="F580" s="19"/>
      <c r="G580" s="26"/>
      <c r="H580" s="19"/>
      <c r="I580" s="19"/>
      <c r="J580" s="12" t="s">
        <v>112</v>
      </c>
      <c r="K580" s="14" t="n">
        <v>11</v>
      </c>
      <c r="L580" s="14" t="n">
        <v>3</v>
      </c>
      <c r="M580" s="14" t="n">
        <v>0</v>
      </c>
      <c r="N580" s="11" t="n">
        <v>0</v>
      </c>
      <c r="O580" s="11" t="n">
        <v>0</v>
      </c>
      <c r="P580" s="11" t="n">
        <v>0</v>
      </c>
      <c r="Q580" s="25"/>
    </row>
    <row r="581" ht="22.5" customHeight="1">
      <c r="A581" s="19"/>
      <c r="B581" s="19"/>
      <c r="C581" s="39" t="n">
        <v>11729830</v>
      </c>
      <c r="D581" s="12" t="s">
        <v>10</v>
      </c>
      <c r="E581" s="13" t="s">
        <v>11</v>
      </c>
      <c r="F581" s="12" t="s">
        <v>12</v>
      </c>
      <c r="G581" s="23" t="n">
        <v>0.17</v>
      </c>
      <c r="H581" s="12" t="n">
        <v>100</v>
      </c>
      <c r="I581" s="20" t="n">
        <f>G581*H581*7</f>
        <v>119</v>
      </c>
      <c r="J581" s="12" t="s">
        <v>110</v>
      </c>
      <c r="K581" s="14" t="s">
        <v>114</v>
      </c>
      <c r="L581" s="14"/>
      <c r="M581" s="14"/>
      <c r="N581" s="11"/>
      <c r="O581" s="11"/>
      <c r="P581" s="11"/>
      <c r="Q581" s="22" t="n">
        <f>M583/H581</f>
        <v>0</v>
      </c>
    </row>
    <row r="582" ht="22.5" customHeight="1">
      <c r="A582" s="19"/>
      <c r="B582" s="19"/>
      <c r="C582" s="12"/>
      <c r="D582" s="19"/>
      <c r="E582" s="26"/>
      <c r="F582" s="19"/>
      <c r="G582" s="26"/>
      <c r="H582" s="19"/>
      <c r="I582" s="19"/>
      <c r="J582" s="12" t="s">
        <v>111</v>
      </c>
      <c r="K582" s="14" t="n">
        <v>1</v>
      </c>
      <c r="L582" s="14" t="n">
        <v>0</v>
      </c>
      <c r="M582" s="14" t="n">
        <v>0</v>
      </c>
      <c r="N582" s="11" t="n">
        <v>0</v>
      </c>
      <c r="O582" s="11" t="n">
        <v>0</v>
      </c>
      <c r="P582" s="11" t="n">
        <v>0</v>
      </c>
      <c r="Q582" s="25"/>
    </row>
    <row r="583" ht="22.5" customHeight="1">
      <c r="A583" s="19"/>
      <c r="B583" s="19"/>
      <c r="C583" s="12"/>
      <c r="D583" s="19"/>
      <c r="E583" s="26"/>
      <c r="F583" s="19"/>
      <c r="G583" s="26"/>
      <c r="H583" s="19"/>
      <c r="I583" s="19"/>
      <c r="J583" s="12" t="s">
        <v>112</v>
      </c>
      <c r="K583" s="14" t="n">
        <v>81</v>
      </c>
      <c r="L583" s="14" t="n">
        <v>1</v>
      </c>
      <c r="M583" s="14" t="n">
        <v>0</v>
      </c>
      <c r="N583" s="11" t="n">
        <v>0</v>
      </c>
      <c r="O583" s="11" t="n">
        <v>0</v>
      </c>
      <c r="P583" s="11" t="n">
        <v>0</v>
      </c>
      <c r="Q583" s="25"/>
    </row>
    <row r="584" ht="22.5" customHeight="1">
      <c r="A584" s="19"/>
      <c r="B584" s="19"/>
      <c r="C584" s="39" t="n">
        <v>11892329</v>
      </c>
      <c r="D584" s="12" t="s">
        <v>10</v>
      </c>
      <c r="E584" s="13" t="s">
        <v>11</v>
      </c>
      <c r="F584" s="12" t="s">
        <v>15</v>
      </c>
      <c r="G584" s="23" t="n">
        <v>0.25</v>
      </c>
      <c r="H584" s="12" t="n">
        <v>1500</v>
      </c>
      <c r="I584" s="20" t="n">
        <f>G584*H584*7</f>
        <v>2625</v>
      </c>
      <c r="J584" s="12" t="s">
        <v>110</v>
      </c>
      <c r="K584" s="14" t="n">
        <v>134</v>
      </c>
      <c r="L584" s="14" t="n">
        <v>3</v>
      </c>
      <c r="M584" s="14" t="n">
        <v>0</v>
      </c>
      <c r="N584" s="11" t="n">
        <v>0</v>
      </c>
      <c r="O584" s="11" t="n">
        <v>0</v>
      </c>
      <c r="P584" s="11" t="n">
        <v>0</v>
      </c>
      <c r="Q584" s="22" t="n">
        <f>M586/H584</f>
        <v>0.666666666666667</v>
      </c>
    </row>
    <row r="585" ht="22.5" customHeight="1">
      <c r="A585" s="19"/>
      <c r="B585" s="19"/>
      <c r="C585" s="12"/>
      <c r="D585" s="19"/>
      <c r="E585" s="26"/>
      <c r="F585" s="19"/>
      <c r="G585" s="26"/>
      <c r="H585" s="19"/>
      <c r="I585" s="19"/>
      <c r="J585" s="12" t="s">
        <v>111</v>
      </c>
      <c r="K585" s="14" t="n">
        <v>17722</v>
      </c>
      <c r="L585" s="14" t="n">
        <v>6512</v>
      </c>
      <c r="M585" s="14" t="n">
        <v>593</v>
      </c>
      <c r="N585" s="11" t="n">
        <v>0.023</v>
      </c>
      <c r="O585" s="11" t="n">
        <v>0.25</v>
      </c>
      <c r="P585" s="11" t="n">
        <v>148.25</v>
      </c>
      <c r="Q585" s="25"/>
    </row>
    <row r="586" ht="22.5" customHeight="1">
      <c r="A586" s="19"/>
      <c r="B586" s="19"/>
      <c r="C586" s="12"/>
      <c r="D586" s="19"/>
      <c r="E586" s="26"/>
      <c r="F586" s="19"/>
      <c r="G586" s="26"/>
      <c r="H586" s="19"/>
      <c r="I586" s="19"/>
      <c r="J586" s="12" t="s">
        <v>112</v>
      </c>
      <c r="K586" s="14" t="n">
        <v>40401</v>
      </c>
      <c r="L586" s="14" t="n">
        <v>12744</v>
      </c>
      <c r="M586" s="14" t="n">
        <v>1000</v>
      </c>
      <c r="N586" s="11" t="n">
        <v>0.02</v>
      </c>
      <c r="O586" s="11" t="n">
        <v>0.25</v>
      </c>
      <c r="P586" s="11" t="n">
        <v>250</v>
      </c>
      <c r="Q586" s="25"/>
    </row>
    <row r="587" ht="22.5" customHeight="1">
      <c r="A587" s="19"/>
      <c r="B587" s="19"/>
      <c r="C587" s="39" t="n">
        <v>91560708</v>
      </c>
      <c r="D587" s="12" t="s">
        <v>30</v>
      </c>
      <c r="E587" s="13" t="s">
        <v>31</v>
      </c>
      <c r="F587" s="12" t="s">
        <v>15</v>
      </c>
      <c r="G587" s="23" t="n">
        <v>0.09</v>
      </c>
      <c r="H587" s="12" t="n">
        <v>800</v>
      </c>
      <c r="I587" s="20" t="n">
        <f>G587*H587*7</f>
        <v>504</v>
      </c>
      <c r="J587" s="12" t="s">
        <v>110</v>
      </c>
      <c r="K587" s="14" t="n">
        <v>524</v>
      </c>
      <c r="L587" s="14" t="n">
        <v>31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0.16375</v>
      </c>
    </row>
    <row r="588" ht="22.5" customHeight="1">
      <c r="A588" s="19"/>
      <c r="B588" s="19"/>
      <c r="C588" s="12"/>
      <c r="D588" s="19"/>
      <c r="E588" s="26"/>
      <c r="F588" s="19"/>
      <c r="G588" s="26"/>
      <c r="H588" s="19"/>
      <c r="I588" s="19"/>
      <c r="J588" s="12" t="s">
        <v>111</v>
      </c>
      <c r="K588" s="14" t="n">
        <v>4343</v>
      </c>
      <c r="L588" s="14" t="n">
        <v>1805</v>
      </c>
      <c r="M588" s="14" t="n">
        <v>51</v>
      </c>
      <c r="N588" s="11" t="n">
        <v>0.003</v>
      </c>
      <c r="O588" s="11" t="n">
        <v>0.101</v>
      </c>
      <c r="P588" s="11" t="n">
        <v>5.155</v>
      </c>
      <c r="Q588" s="25"/>
    </row>
    <row r="589" ht="22.5" customHeight="1">
      <c r="A589" s="19"/>
      <c r="B589" s="19"/>
      <c r="C589" s="12"/>
      <c r="D589" s="19"/>
      <c r="E589" s="26"/>
      <c r="F589" s="19"/>
      <c r="G589" s="26"/>
      <c r="H589" s="19"/>
      <c r="I589" s="19"/>
      <c r="J589" s="12" t="s">
        <v>112</v>
      </c>
      <c r="K589" s="14" t="n">
        <v>17986</v>
      </c>
      <c r="L589" s="14" t="n">
        <v>6591</v>
      </c>
      <c r="M589" s="14" t="n">
        <v>131</v>
      </c>
      <c r="N589" s="11" t="n">
        <v>0.002</v>
      </c>
      <c r="O589" s="11" t="n">
        <v>0.101</v>
      </c>
      <c r="P589" s="11" t="n">
        <v>13.295</v>
      </c>
      <c r="Q589" s="25"/>
    </row>
    <row r="590" ht="22.5" customHeight="1">
      <c r="A590" s="19"/>
      <c r="B590" s="19"/>
      <c r="C590" s="39" t="n">
        <v>91560709</v>
      </c>
      <c r="D590" s="12" t="s">
        <v>30</v>
      </c>
      <c r="E590" s="13" t="s">
        <v>32</v>
      </c>
      <c r="F590" s="12" t="s">
        <v>15</v>
      </c>
      <c r="G590" s="23" t="n">
        <v>0.06</v>
      </c>
      <c r="H590" s="12" t="n">
        <v>1000</v>
      </c>
      <c r="I590" s="20" t="n">
        <f>G590*H590*7</f>
        <v>420</v>
      </c>
      <c r="J590" s="12" t="s">
        <v>110</v>
      </c>
      <c r="K590" s="14" t="n">
        <v>82</v>
      </c>
      <c r="L590" s="14" t="n">
        <v>6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0.465</v>
      </c>
    </row>
    <row r="591" ht="22.5" customHeight="1">
      <c r="A591" s="19"/>
      <c r="B591" s="19"/>
      <c r="C591" s="12"/>
      <c r="D591" s="19"/>
      <c r="E591" s="26"/>
      <c r="F591" s="19"/>
      <c r="G591" s="26"/>
      <c r="H591" s="19"/>
      <c r="I591" s="19"/>
      <c r="J591" s="12" t="s">
        <v>111</v>
      </c>
      <c r="K591" s="14" t="n">
        <v>12598</v>
      </c>
      <c r="L591" s="14" t="n">
        <v>6413</v>
      </c>
      <c r="M591" s="14" t="n">
        <v>158</v>
      </c>
      <c r="N591" s="11" t="n">
        <v>0.001</v>
      </c>
      <c r="O591" s="11" t="n">
        <v>0.06</v>
      </c>
      <c r="P591" s="11" t="n">
        <v>9.48</v>
      </c>
      <c r="Q591" s="25"/>
    </row>
    <row r="592" ht="22.5" customHeight="1">
      <c r="A592" s="19"/>
      <c r="B592" s="19"/>
      <c r="C592" s="12"/>
      <c r="D592" s="19"/>
      <c r="E592" s="26"/>
      <c r="F592" s="19"/>
      <c r="G592" s="26"/>
      <c r="H592" s="19"/>
      <c r="I592" s="19"/>
      <c r="J592" s="12" t="s">
        <v>112</v>
      </c>
      <c r="K592" s="14" t="n">
        <v>33359</v>
      </c>
      <c r="L592" s="14" t="n">
        <v>18435</v>
      </c>
      <c r="M592" s="14" t="n">
        <v>465</v>
      </c>
      <c r="N592" s="11" t="n">
        <v>0.002</v>
      </c>
      <c r="O592" s="11" t="n">
        <v>0.06</v>
      </c>
      <c r="P592" s="11" t="n">
        <v>27.9</v>
      </c>
      <c r="Q592" s="25"/>
    </row>
    <row r="593" ht="22.5" customHeight="1">
      <c r="A593" s="19"/>
      <c r="B593" s="19"/>
      <c r="C593" s="39" t="n">
        <v>12064281</v>
      </c>
      <c r="D593" s="12" t="s">
        <v>16</v>
      </c>
      <c r="E593" s="13" t="s">
        <v>18</v>
      </c>
      <c r="F593" s="12" t="s">
        <v>15</v>
      </c>
      <c r="G593" s="23" t="n">
        <v>0.7</v>
      </c>
      <c r="H593" s="12" t="n">
        <v>100</v>
      </c>
      <c r="I593" s="20" t="n">
        <f>G593*H593*7</f>
        <v>490</v>
      </c>
      <c r="J593" s="12" t="s">
        <v>110</v>
      </c>
      <c r="K593" s="14" t="n">
        <v>0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19"/>
      <c r="B594" s="19"/>
      <c r="C594" s="12"/>
      <c r="D594" s="19"/>
      <c r="E594" s="26"/>
      <c r="F594" s="19"/>
      <c r="G594" s="26"/>
      <c r="H594" s="19"/>
      <c r="I594" s="19"/>
      <c r="J594" s="12" t="s">
        <v>111</v>
      </c>
      <c r="K594" s="14" t="n">
        <v>31</v>
      </c>
      <c r="L594" s="14" t="n">
        <v>0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19"/>
      <c r="B595" s="19"/>
      <c r="C595" s="12"/>
      <c r="D595" s="19"/>
      <c r="E595" s="26"/>
      <c r="F595" s="19"/>
      <c r="G595" s="26"/>
      <c r="H595" s="19"/>
      <c r="I595" s="19"/>
      <c r="J595" s="12" t="s">
        <v>112</v>
      </c>
      <c r="K595" s="14" t="n">
        <v>3608</v>
      </c>
      <c r="L595" s="14" t="n">
        <v>5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19"/>
      <c r="B596" s="19"/>
      <c r="C596" s="39" t="n">
        <v>11987622</v>
      </c>
      <c r="D596" s="12" t="s">
        <v>10</v>
      </c>
      <c r="E596" s="13" t="s">
        <v>11</v>
      </c>
      <c r="F596" s="12" t="s">
        <v>29</v>
      </c>
      <c r="G596" s="23" t="n">
        <v>0.23</v>
      </c>
      <c r="H596" s="12" t="n">
        <v>200</v>
      </c>
      <c r="I596" s="20" t="n">
        <f>G596*H596*7</f>
        <v>322</v>
      </c>
      <c r="J596" s="12" t="s">
        <v>110</v>
      </c>
      <c r="K596" s="14" t="s">
        <v>114</v>
      </c>
      <c r="L596" s="14"/>
      <c r="M596" s="14"/>
      <c r="N596" s="11"/>
      <c r="O596" s="11"/>
      <c r="P596" s="11"/>
      <c r="Q596" s="22" t="n">
        <f>M598/H596</f>
        <v>0.05</v>
      </c>
    </row>
    <row r="597" ht="22.5" customHeight="1">
      <c r="A597" s="19"/>
      <c r="B597" s="19"/>
      <c r="C597" s="12"/>
      <c r="D597" s="19"/>
      <c r="E597" s="26"/>
      <c r="F597" s="19"/>
      <c r="G597" s="26"/>
      <c r="H597" s="19"/>
      <c r="I597" s="19"/>
      <c r="J597" s="12" t="s">
        <v>111</v>
      </c>
      <c r="K597" s="14" t="n">
        <v>10171</v>
      </c>
      <c r="L597" s="14" t="n">
        <v>1782</v>
      </c>
      <c r="M597" s="14" t="n">
        <v>3</v>
      </c>
      <c r="N597" s="11" t="n">
        <v>0</v>
      </c>
      <c r="O597" s="11" t="n">
        <v>0.28</v>
      </c>
      <c r="P597" s="11" t="n">
        <v>0.85</v>
      </c>
      <c r="Q597" s="25"/>
    </row>
    <row r="598" ht="22.5" customHeight="1">
      <c r="A598" s="19"/>
      <c r="B598" s="19"/>
      <c r="C598" s="12"/>
      <c r="D598" s="19"/>
      <c r="E598" s="26"/>
      <c r="F598" s="19"/>
      <c r="G598" s="26"/>
      <c r="H598" s="19"/>
      <c r="I598" s="19"/>
      <c r="J598" s="12" t="s">
        <v>112</v>
      </c>
      <c r="K598" s="14" t="n">
        <v>35565</v>
      </c>
      <c r="L598" s="14" t="n">
        <v>7818</v>
      </c>
      <c r="M598" s="14" t="n">
        <v>10</v>
      </c>
      <c r="N598" s="11" t="n">
        <v>0</v>
      </c>
      <c r="O598" s="11" t="n">
        <v>0.37</v>
      </c>
      <c r="P598" s="11" t="n">
        <v>3.73</v>
      </c>
      <c r="Q598" s="25"/>
    </row>
    <row r="599" ht="22.5" customHeight="1">
      <c r="A599" s="19"/>
      <c r="B599" s="19"/>
      <c r="C599" s="39" t="n">
        <v>91567811</v>
      </c>
      <c r="D599" s="12" t="s">
        <v>33</v>
      </c>
      <c r="E599" s="13" t="s">
        <v>14</v>
      </c>
      <c r="F599" s="12" t="s">
        <v>15</v>
      </c>
      <c r="G599" s="20" t="n">
        <v>1</v>
      </c>
      <c r="H599" s="12" t="n">
        <v>200</v>
      </c>
      <c r="I599" s="20" t="n">
        <f>G599*H599*7</f>
        <v>1400</v>
      </c>
      <c r="J599" s="12" t="s">
        <v>110</v>
      </c>
      <c r="K599" s="14" t="n">
        <v>532</v>
      </c>
      <c r="L599" s="14" t="n">
        <v>34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0.19</v>
      </c>
    </row>
    <row r="600" ht="22.5" customHeight="1">
      <c r="A600" s="19"/>
      <c r="B600" s="19"/>
      <c r="C600" s="12"/>
      <c r="D600" s="19"/>
      <c r="E600" s="26"/>
      <c r="F600" s="19"/>
      <c r="G600" s="19"/>
      <c r="H600" s="19"/>
      <c r="I600" s="19"/>
      <c r="J600" s="12" t="s">
        <v>111</v>
      </c>
      <c r="K600" s="14" t="n">
        <v>20891</v>
      </c>
      <c r="L600" s="14" t="n">
        <v>7326</v>
      </c>
      <c r="M600" s="14" t="n">
        <v>38</v>
      </c>
      <c r="N600" s="11" t="n">
        <v>0.005</v>
      </c>
      <c r="O600" s="11" t="n">
        <v>1</v>
      </c>
      <c r="P600" s="11" t="n">
        <v>38</v>
      </c>
      <c r="Q600" s="25"/>
    </row>
    <row r="601" ht="22.5" customHeight="1">
      <c r="A601" s="19"/>
      <c r="B601" s="19"/>
      <c r="C601" s="12"/>
      <c r="D601" s="19"/>
      <c r="E601" s="26"/>
      <c r="F601" s="19"/>
      <c r="G601" s="19"/>
      <c r="H601" s="19"/>
      <c r="I601" s="19"/>
      <c r="J601" s="12" t="s">
        <v>112</v>
      </c>
      <c r="K601" s="14" t="n">
        <v>30476</v>
      </c>
      <c r="L601" s="14" t="n">
        <v>8636</v>
      </c>
      <c r="M601" s="14" t="n">
        <v>38</v>
      </c>
      <c r="N601" s="11" t="n">
        <v>0.005</v>
      </c>
      <c r="O601" s="11" t="n">
        <v>1</v>
      </c>
      <c r="P601" s="11" t="n">
        <v>38</v>
      </c>
      <c r="Q601" s="25"/>
    </row>
    <row r="602" ht="22.5" customHeight="1">
      <c r="A602" s="19"/>
      <c r="B602" s="19"/>
      <c r="C602" s="39" t="n">
        <v>91548044</v>
      </c>
      <c r="D602" s="12" t="s">
        <v>33</v>
      </c>
      <c r="E602" s="13" t="s">
        <v>14</v>
      </c>
      <c r="F602" s="12" t="s">
        <v>12</v>
      </c>
      <c r="G602" s="20" t="n">
        <v>1</v>
      </c>
      <c r="H602" s="12" t="n">
        <v>50</v>
      </c>
      <c r="I602" s="20" t="n">
        <f>G602*H602*7</f>
        <v>350</v>
      </c>
      <c r="J602" s="12" t="s">
        <v>110</v>
      </c>
      <c r="K602" s="14" t="s">
        <v>114</v>
      </c>
      <c r="L602" s="14"/>
      <c r="M602" s="14"/>
      <c r="N602" s="11"/>
      <c r="O602" s="11"/>
      <c r="P602" s="11"/>
      <c r="Q602" s="22" t="n">
        <f>M604/H602</f>
        <v>1</v>
      </c>
    </row>
    <row r="603" ht="22.5" customHeight="1">
      <c r="A603" s="19"/>
      <c r="B603" s="19"/>
      <c r="C603" s="12"/>
      <c r="D603" s="19"/>
      <c r="E603" s="26"/>
      <c r="F603" s="19"/>
      <c r="G603" s="19"/>
      <c r="H603" s="19"/>
      <c r="I603" s="19"/>
      <c r="J603" s="12" t="s">
        <v>111</v>
      </c>
      <c r="K603" s="14" t="n">
        <v>39941</v>
      </c>
      <c r="L603" s="14" t="n">
        <v>2677</v>
      </c>
      <c r="M603" s="14" t="n">
        <v>50</v>
      </c>
      <c r="N603" s="11" t="n">
        <v>0.0016</v>
      </c>
      <c r="O603" s="11" t="n">
        <v>0.857</v>
      </c>
      <c r="P603" s="11" t="n">
        <v>42.8334</v>
      </c>
      <c r="Q603" s="25"/>
    </row>
    <row r="604" ht="22.5" customHeight="1">
      <c r="A604" s="19"/>
      <c r="B604" s="19"/>
      <c r="C604" s="12"/>
      <c r="D604" s="19"/>
      <c r="E604" s="26"/>
      <c r="F604" s="19"/>
      <c r="G604" s="19"/>
      <c r="H604" s="19"/>
      <c r="I604" s="19"/>
      <c r="J604" s="12" t="s">
        <v>112</v>
      </c>
      <c r="K604" s="14" t="n">
        <v>52773</v>
      </c>
      <c r="L604" s="14" t="n">
        <v>3407</v>
      </c>
      <c r="M604" s="14" t="n">
        <v>50</v>
      </c>
      <c r="N604" s="11" t="n">
        <v>0.015</v>
      </c>
      <c r="O604" s="11" t="n">
        <v>1.005</v>
      </c>
      <c r="P604" s="11" t="n">
        <v>50.2685</v>
      </c>
      <c r="Q604" s="25"/>
    </row>
    <row r="605" ht="22.5" customHeight="1">
      <c r="A605" s="19"/>
      <c r="B605" s="19"/>
      <c r="C605" s="39" t="n">
        <v>12801942</v>
      </c>
      <c r="D605" s="12" t="s">
        <v>10</v>
      </c>
      <c r="E605" s="13" t="s">
        <v>11</v>
      </c>
      <c r="F605" s="12" t="s">
        <v>34</v>
      </c>
      <c r="G605" s="20" t="n">
        <v>0.23</v>
      </c>
      <c r="H605" s="12" t="n">
        <v>300</v>
      </c>
      <c r="I605" s="20" t="n">
        <f>G605*H605*7</f>
        <v>483</v>
      </c>
      <c r="J605" s="12" t="s">
        <v>110</v>
      </c>
      <c r="K605" s="14" t="s">
        <v>114</v>
      </c>
      <c r="L605" s="14"/>
      <c r="M605" s="14"/>
      <c r="N605" s="11"/>
      <c r="O605" s="11"/>
      <c r="P605" s="11"/>
      <c r="Q605" s="22" t="n">
        <f>M607/H605</f>
        <v>0</v>
      </c>
    </row>
    <row r="606" ht="22.5" customHeight="1">
      <c r="A606" s="19"/>
      <c r="B606" s="19"/>
      <c r="C606" s="12"/>
      <c r="D606" s="19"/>
      <c r="E606" s="26"/>
      <c r="F606" s="19"/>
      <c r="G606" s="19"/>
      <c r="H606" s="19"/>
      <c r="I606" s="19"/>
      <c r="J606" s="12" t="s">
        <v>111</v>
      </c>
      <c r="K606" s="14" t="n">
        <v>220</v>
      </c>
      <c r="L606" s="14" t="n">
        <v>108</v>
      </c>
      <c r="M606" s="14" t="n">
        <v>0</v>
      </c>
      <c r="N606" s="11" t="n">
        <v>0</v>
      </c>
      <c r="O606" s="11" t="n">
        <v>0</v>
      </c>
      <c r="P606" s="11" t="n">
        <v>0.21</v>
      </c>
      <c r="Q606" s="25"/>
    </row>
    <row r="607" ht="22.5" customHeight="1">
      <c r="A607" s="19"/>
      <c r="B607" s="19"/>
      <c r="C607" s="12"/>
      <c r="D607" s="19"/>
      <c r="E607" s="26"/>
      <c r="F607" s="19"/>
      <c r="G607" s="19"/>
      <c r="H607" s="19"/>
      <c r="I607" s="19"/>
      <c r="J607" s="12" t="s">
        <v>112</v>
      </c>
      <c r="K607" s="14" t="n">
        <v>1269</v>
      </c>
      <c r="L607" s="14" t="n">
        <v>607</v>
      </c>
      <c r="M607" s="14" t="n">
        <v>0</v>
      </c>
      <c r="N607" s="11" t="n">
        <v>0</v>
      </c>
      <c r="O607" s="11" t="n">
        <v>0</v>
      </c>
      <c r="P607" s="11" t="n">
        <v>0.46</v>
      </c>
      <c r="Q607" s="25"/>
    </row>
    <row r="608" ht="22.5" customHeight="1">
      <c r="A608" s="19"/>
      <c r="B608" s="19"/>
      <c r="C608" s="39" t="n">
        <v>13084710</v>
      </c>
      <c r="D608" s="12" t="s">
        <v>10</v>
      </c>
      <c r="E608" s="13" t="s">
        <v>11</v>
      </c>
      <c r="F608" s="12" t="s">
        <v>15</v>
      </c>
      <c r="G608" s="20" t="n">
        <v>0.23</v>
      </c>
      <c r="H608" s="12" t="n">
        <v>200</v>
      </c>
      <c r="I608" s="20" t="n">
        <f>G608*H608*7</f>
        <v>322</v>
      </c>
      <c r="J608" s="12" t="s">
        <v>110</v>
      </c>
      <c r="K608" s="14" t="n">
        <v>876</v>
      </c>
      <c r="L608" s="14" t="n">
        <v>2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1</v>
      </c>
    </row>
    <row r="609" ht="22.5" customHeight="1">
      <c r="A609" s="19"/>
      <c r="B609" s="19"/>
      <c r="C609" s="12"/>
      <c r="D609" s="19"/>
      <c r="E609" s="26"/>
      <c r="F609" s="19"/>
      <c r="G609" s="19"/>
      <c r="H609" s="19"/>
      <c r="I609" s="19"/>
      <c r="J609" s="12" t="s">
        <v>111</v>
      </c>
      <c r="K609" s="14" t="n">
        <v>8750</v>
      </c>
      <c r="L609" s="14" t="n">
        <v>2747</v>
      </c>
      <c r="M609" s="14" t="n">
        <v>156</v>
      </c>
      <c r="N609" s="11" t="n">
        <v>0.013</v>
      </c>
      <c r="O609" s="11" t="n">
        <v>0.23</v>
      </c>
      <c r="P609" s="11" t="n">
        <v>35.88</v>
      </c>
      <c r="Q609" s="25"/>
    </row>
    <row r="610" ht="22.5" customHeight="1">
      <c r="A610" s="19"/>
      <c r="B610" s="19"/>
      <c r="C610" s="12"/>
      <c r="D610" s="19"/>
      <c r="E610" s="26"/>
      <c r="F610" s="19"/>
      <c r="G610" s="19"/>
      <c r="H610" s="19"/>
      <c r="I610" s="19"/>
      <c r="J610" s="12" t="s">
        <v>112</v>
      </c>
      <c r="K610" s="14" t="n">
        <v>15557</v>
      </c>
      <c r="L610" s="14" t="n">
        <v>4455</v>
      </c>
      <c r="M610" s="14" t="n">
        <v>200</v>
      </c>
      <c r="N610" s="11" t="n">
        <v>0.01</v>
      </c>
      <c r="O610" s="11" t="n">
        <v>0.23</v>
      </c>
      <c r="P610" s="11" t="n">
        <v>46</v>
      </c>
      <c r="Q610" s="25"/>
    </row>
    <row r="611" ht="22.5" customHeight="1">
      <c r="A611" s="19"/>
      <c r="B611" s="19"/>
      <c r="C611" s="39" t="n">
        <v>13226265</v>
      </c>
      <c r="D611" s="12" t="s">
        <v>10</v>
      </c>
      <c r="E611" s="13" t="s">
        <v>35</v>
      </c>
      <c r="F611" s="12" t="s">
        <v>34</v>
      </c>
      <c r="G611" s="20" t="n">
        <v>0.3</v>
      </c>
      <c r="H611" s="12" t="n">
        <v>100</v>
      </c>
      <c r="I611" s="20" t="n">
        <f>G611*H611*7</f>
        <v>210</v>
      </c>
      <c r="J611" s="12" t="s">
        <v>110</v>
      </c>
      <c r="K611" s="14" t="s">
        <v>114</v>
      </c>
      <c r="L611" s="14"/>
      <c r="M611" s="14"/>
      <c r="N611" s="11"/>
      <c r="O611" s="11"/>
      <c r="P611" s="11"/>
      <c r="Q611" s="22" t="n">
        <f>M613/H611</f>
        <v>0.03</v>
      </c>
    </row>
    <row r="612" ht="22.5" customHeight="1">
      <c r="A612" s="19"/>
      <c r="B612" s="19"/>
      <c r="C612" s="12"/>
      <c r="D612" s="19"/>
      <c r="E612" s="26"/>
      <c r="F612" s="19"/>
      <c r="G612" s="19"/>
      <c r="H612" s="19"/>
      <c r="I612" s="19"/>
      <c r="J612" s="12" t="s">
        <v>111</v>
      </c>
      <c r="K612" s="14" t="n">
        <v>13</v>
      </c>
      <c r="L612" s="14" t="n">
        <v>10</v>
      </c>
      <c r="M612" s="14" t="n">
        <v>0</v>
      </c>
      <c r="N612" s="11" t="n">
        <v>0</v>
      </c>
      <c r="O612" s="11" t="n">
        <v>0</v>
      </c>
      <c r="P612" s="11" t="n">
        <v>0.03</v>
      </c>
      <c r="Q612" s="25"/>
    </row>
    <row r="613" ht="22.5" customHeight="1">
      <c r="A613" s="19"/>
      <c r="B613" s="19"/>
      <c r="C613" s="12"/>
      <c r="D613" s="19"/>
      <c r="E613" s="26"/>
      <c r="F613" s="19"/>
      <c r="G613" s="19"/>
      <c r="H613" s="19"/>
      <c r="I613" s="19"/>
      <c r="J613" s="12" t="s">
        <v>112</v>
      </c>
      <c r="K613" s="14" t="n">
        <v>692</v>
      </c>
      <c r="L613" s="14" t="n">
        <v>299</v>
      </c>
      <c r="M613" s="14" t="n">
        <v>3</v>
      </c>
      <c r="N613" s="11" t="n">
        <v>0</v>
      </c>
      <c r="O613" s="11" t="n">
        <v>0.3</v>
      </c>
      <c r="P613" s="11" t="n">
        <v>0.9</v>
      </c>
      <c r="Q613" s="25"/>
    </row>
    <row r="614" ht="22.5" customHeight="1">
      <c r="A614" s="19"/>
      <c r="B614" s="19"/>
      <c r="C614" s="39" t="n">
        <v>12814874</v>
      </c>
      <c r="D614" s="12" t="s">
        <v>10</v>
      </c>
      <c r="E614" s="13" t="s">
        <v>20</v>
      </c>
      <c r="F614" s="12" t="s">
        <v>34</v>
      </c>
      <c r="G614" s="20" t="n">
        <v>0.25</v>
      </c>
      <c r="H614" s="12" t="n">
        <v>200</v>
      </c>
      <c r="I614" s="20" t="n">
        <f>G614*H614*7</f>
        <v>350</v>
      </c>
      <c r="J614" s="12" t="s">
        <v>110</v>
      </c>
      <c r="K614" s="14" t="s">
        <v>114</v>
      </c>
      <c r="L614" s="14"/>
      <c r="M614" s="14"/>
      <c r="N614" s="11"/>
      <c r="O614" s="11"/>
      <c r="P614" s="11"/>
      <c r="Q614" s="22" t="n">
        <f>M616/H614</f>
        <v>0.045</v>
      </c>
    </row>
    <row r="615" ht="22.5" customHeight="1">
      <c r="A615" s="19"/>
      <c r="B615" s="19"/>
      <c r="C615" s="12"/>
      <c r="D615" s="19"/>
      <c r="E615" s="26"/>
      <c r="F615" s="19"/>
      <c r="G615" s="19"/>
      <c r="H615" s="19"/>
      <c r="I615" s="19"/>
      <c r="J615" s="12" t="s">
        <v>111</v>
      </c>
      <c r="K615" s="14" t="n">
        <v>1410</v>
      </c>
      <c r="L615" s="14" t="n">
        <v>889</v>
      </c>
      <c r="M615" s="14" t="n">
        <v>0</v>
      </c>
      <c r="N615" s="11" t="n">
        <v>0</v>
      </c>
      <c r="O615" s="11" t="n">
        <v>0</v>
      </c>
      <c r="P615" s="11" t="n">
        <v>0.027</v>
      </c>
      <c r="Q615" s="25"/>
    </row>
    <row r="616" ht="22.5" customHeight="1">
      <c r="A616" s="19"/>
      <c r="B616" s="19"/>
      <c r="C616" s="12"/>
      <c r="D616" s="19"/>
      <c r="E616" s="26"/>
      <c r="F616" s="19"/>
      <c r="G616" s="19"/>
      <c r="H616" s="19"/>
      <c r="I616" s="19"/>
      <c r="J616" s="12" t="s">
        <v>112</v>
      </c>
      <c r="K616" s="14" t="n">
        <v>6638</v>
      </c>
      <c r="L616" s="14" t="n">
        <v>4239</v>
      </c>
      <c r="M616" s="14" t="n">
        <v>9</v>
      </c>
      <c r="N616" s="11" t="n">
        <v>0</v>
      </c>
      <c r="O616" s="11" t="n">
        <v>0.14</v>
      </c>
      <c r="P616" s="11" t="n">
        <v>1.28</v>
      </c>
      <c r="Q616" s="25"/>
    </row>
    <row r="617" ht="22.5" customHeight="1">
      <c r="A617" s="19"/>
      <c r="B617" s="19"/>
      <c r="C617" s="39" t="n">
        <v>12814889</v>
      </c>
      <c r="D617" s="12" t="s">
        <v>10</v>
      </c>
      <c r="E617" s="13" t="s">
        <v>25</v>
      </c>
      <c r="F617" s="12" t="s">
        <v>34</v>
      </c>
      <c r="G617" s="20" t="n">
        <v>0.3</v>
      </c>
      <c r="H617" s="12" t="n">
        <v>400</v>
      </c>
      <c r="I617" s="20" t="n">
        <f>G617*H617*7</f>
        <v>840</v>
      </c>
      <c r="J617" s="12" t="s">
        <v>110</v>
      </c>
      <c r="K617" s="14" t="s">
        <v>114</v>
      </c>
      <c r="L617" s="14"/>
      <c r="M617" s="14"/>
      <c r="N617" s="11"/>
      <c r="O617" s="11"/>
      <c r="P617" s="11"/>
      <c r="Q617" s="22" t="n">
        <f>M619/H617</f>
        <v>0</v>
      </c>
    </row>
    <row r="618" ht="22.5" customHeight="1">
      <c r="A618" s="19"/>
      <c r="B618" s="19"/>
      <c r="C618" s="12"/>
      <c r="D618" s="19"/>
      <c r="E618" s="26"/>
      <c r="F618" s="19"/>
      <c r="G618" s="19"/>
      <c r="H618" s="19"/>
      <c r="I618" s="19"/>
      <c r="J618" s="12" t="s">
        <v>111</v>
      </c>
      <c r="K618" s="14" t="n">
        <v>0</v>
      </c>
      <c r="L618" s="14" t="n">
        <v>0</v>
      </c>
      <c r="M618" s="14" t="n">
        <v>0</v>
      </c>
      <c r="N618" s="11" t="n">
        <v>0</v>
      </c>
      <c r="O618" s="11" t="n">
        <v>0</v>
      </c>
      <c r="P618" s="11" t="n">
        <v>0</v>
      </c>
      <c r="Q618" s="25"/>
    </row>
    <row r="619" ht="22.5" customHeight="1">
      <c r="A619" s="19"/>
      <c r="B619" s="19"/>
      <c r="C619" s="12"/>
      <c r="D619" s="19"/>
      <c r="E619" s="26"/>
      <c r="F619" s="19"/>
      <c r="G619" s="19"/>
      <c r="H619" s="19"/>
      <c r="I619" s="19"/>
      <c r="J619" s="12" t="s">
        <v>112</v>
      </c>
      <c r="K619" s="14" t="n">
        <v>17</v>
      </c>
      <c r="L619" s="14" t="n">
        <v>7</v>
      </c>
      <c r="M619" s="14" t="n">
        <v>0</v>
      </c>
      <c r="N619" s="11" t="n">
        <v>0</v>
      </c>
      <c r="O619" s="11" t="n">
        <v>0</v>
      </c>
      <c r="P619" s="11" t="n">
        <v>0.02</v>
      </c>
      <c r="Q619" s="25"/>
    </row>
    <row r="620" ht="22.5" customHeight="1">
      <c r="A620" s="19"/>
      <c r="B620" s="19"/>
      <c r="C620" s="39" t="n">
        <v>12814931</v>
      </c>
      <c r="D620" s="12" t="s">
        <v>10</v>
      </c>
      <c r="E620" s="13" t="s">
        <v>19</v>
      </c>
      <c r="F620" s="12" t="s">
        <v>34</v>
      </c>
      <c r="G620" s="20" t="n">
        <v>0.25</v>
      </c>
      <c r="H620" s="12" t="n">
        <v>200</v>
      </c>
      <c r="I620" s="20" t="n">
        <f>G620*H620*7</f>
        <v>350</v>
      </c>
      <c r="J620" s="12" t="s">
        <v>110</v>
      </c>
      <c r="K620" s="14" t="s">
        <v>123</v>
      </c>
      <c r="L620" s="14"/>
      <c r="M620" s="14"/>
      <c r="N620" s="11"/>
      <c r="O620" s="11"/>
      <c r="P620" s="11"/>
      <c r="Q620" s="22" t="n">
        <f>M622/H620</f>
        <v>0</v>
      </c>
    </row>
    <row r="621" ht="22.5" customHeight="1">
      <c r="A621" s="19"/>
      <c r="B621" s="19"/>
      <c r="C621" s="12"/>
      <c r="D621" s="19"/>
      <c r="E621" s="26"/>
      <c r="F621" s="19"/>
      <c r="G621" s="19"/>
      <c r="H621" s="19"/>
      <c r="I621" s="19"/>
      <c r="J621" s="12" t="s">
        <v>111</v>
      </c>
      <c r="K621" s="14" t="n">
        <v>103</v>
      </c>
      <c r="L621" s="14" t="n">
        <v>40</v>
      </c>
      <c r="M621" s="14" t="n">
        <v>0</v>
      </c>
      <c r="N621" s="11" t="n">
        <v>0</v>
      </c>
      <c r="O621" s="11" t="n">
        <v>0</v>
      </c>
      <c r="P621" s="11" t="n">
        <v>0.06</v>
      </c>
      <c r="Q621" s="25"/>
    </row>
    <row r="622" ht="22.5" customHeight="1">
      <c r="A622" s="19"/>
      <c r="B622" s="19"/>
      <c r="C622" s="12"/>
      <c r="D622" s="19"/>
      <c r="E622" s="26"/>
      <c r="F622" s="19"/>
      <c r="G622" s="19"/>
      <c r="H622" s="19"/>
      <c r="I622" s="19"/>
      <c r="J622" s="12" t="s">
        <v>112</v>
      </c>
      <c r="K622" s="14" t="n">
        <v>367</v>
      </c>
      <c r="L622" s="14" t="n">
        <v>163</v>
      </c>
      <c r="M622" s="14" t="n">
        <v>0</v>
      </c>
      <c r="N622" s="11" t="n">
        <v>0</v>
      </c>
      <c r="O622" s="11" t="n">
        <v>0</v>
      </c>
      <c r="P622" s="11" t="n">
        <v>0.49</v>
      </c>
      <c r="Q622" s="25"/>
    </row>
    <row r="623" ht="22.5" customHeight="1">
      <c r="A623" s="19"/>
      <c r="B623" s="19"/>
      <c r="C623" s="39" t="n">
        <v>12809771</v>
      </c>
      <c r="D623" s="12" t="s">
        <v>27</v>
      </c>
      <c r="E623" s="13" t="s">
        <v>14</v>
      </c>
      <c r="F623" s="12" t="s">
        <v>34</v>
      </c>
      <c r="G623" s="20" t="n">
        <v>0.4</v>
      </c>
      <c r="H623" s="12" t="n">
        <v>100</v>
      </c>
      <c r="I623" s="20" t="n">
        <f>G623*H623*7</f>
        <v>280</v>
      </c>
      <c r="J623" s="12" t="s">
        <v>110</v>
      </c>
      <c r="K623" s="14" t="s">
        <v>123</v>
      </c>
      <c r="L623" s="14"/>
      <c r="M623" s="14"/>
      <c r="N623" s="11"/>
      <c r="O623" s="11"/>
      <c r="P623" s="11"/>
      <c r="Q623" s="22" t="n">
        <f>M625/H623</f>
        <v>0</v>
      </c>
    </row>
    <row r="624" ht="22.5" customHeight="1">
      <c r="A624" s="19"/>
      <c r="B624" s="19"/>
      <c r="C624" s="12"/>
      <c r="D624" s="19"/>
      <c r="E624" s="26"/>
      <c r="F624" s="19"/>
      <c r="G624" s="19"/>
      <c r="H624" s="19"/>
      <c r="I624" s="19"/>
      <c r="J624" s="12" t="s">
        <v>111</v>
      </c>
      <c r="K624" s="14" t="n">
        <v>0</v>
      </c>
      <c r="L624" s="14" t="n">
        <v>0</v>
      </c>
      <c r="M624" s="14" t="n">
        <v>0</v>
      </c>
      <c r="N624" s="11" t="n">
        <v>0</v>
      </c>
      <c r="O624" s="11" t="n">
        <v>0</v>
      </c>
      <c r="P624" s="11" t="n">
        <v>0</v>
      </c>
      <c r="Q624" s="25"/>
    </row>
    <row r="625" ht="22.5" customHeight="1">
      <c r="A625" s="19"/>
      <c r="B625" s="19"/>
      <c r="C625" s="12"/>
      <c r="D625" s="19"/>
      <c r="E625" s="26"/>
      <c r="F625" s="19"/>
      <c r="G625" s="19"/>
      <c r="H625" s="19"/>
      <c r="I625" s="19"/>
      <c r="J625" s="12" t="s">
        <v>112</v>
      </c>
      <c r="K625" s="14" t="n">
        <v>2</v>
      </c>
      <c r="L625" s="14" t="n">
        <v>1</v>
      </c>
      <c r="M625" s="14" t="n">
        <v>0</v>
      </c>
      <c r="N625" s="11" t="n">
        <v>0</v>
      </c>
      <c r="O625" s="11" t="n">
        <v>0</v>
      </c>
      <c r="P625" s="11" t="n">
        <v>0</v>
      </c>
      <c r="Q625" s="25"/>
    </row>
    <row r="626" ht="22.5" customHeight="1">
      <c r="A626" s="19"/>
      <c r="B626" s="19"/>
      <c r="C626" s="39" t="n">
        <v>12810152</v>
      </c>
      <c r="D626" s="12" t="s">
        <v>22</v>
      </c>
      <c r="E626" s="13" t="s">
        <v>24</v>
      </c>
      <c r="F626" s="12" t="s">
        <v>34</v>
      </c>
      <c r="G626" s="20" t="n">
        <v>0.35</v>
      </c>
      <c r="H626" s="12" t="n">
        <v>100</v>
      </c>
      <c r="I626" s="20" t="n">
        <f>G626*H626*7</f>
        <v>245</v>
      </c>
      <c r="J626" s="12" t="s">
        <v>110</v>
      </c>
      <c r="K626" s="14" t="s">
        <v>123</v>
      </c>
      <c r="L626" s="14"/>
      <c r="M626" s="14"/>
      <c r="N626" s="11"/>
      <c r="O626" s="11"/>
      <c r="P626" s="11"/>
      <c r="Q626" s="22" t="n">
        <f>M628/H626</f>
        <v>0.01</v>
      </c>
    </row>
    <row r="627" ht="22.5" customHeight="1">
      <c r="A627" s="19"/>
      <c r="B627" s="19"/>
      <c r="C627" s="12"/>
      <c r="D627" s="19"/>
      <c r="E627" s="26"/>
      <c r="F627" s="19"/>
      <c r="G627" s="19"/>
      <c r="H627" s="19"/>
      <c r="I627" s="19"/>
      <c r="J627" s="12" t="s">
        <v>111</v>
      </c>
      <c r="K627" s="14" t="n">
        <v>666</v>
      </c>
      <c r="L627" s="14" t="n">
        <v>354</v>
      </c>
      <c r="M627" s="14" t="n">
        <v>0</v>
      </c>
      <c r="N627" s="11" t="n">
        <v>0</v>
      </c>
      <c r="O627" s="11" t="n">
        <v>0</v>
      </c>
      <c r="P627" s="11" t="n">
        <v>0.11</v>
      </c>
      <c r="Q627" s="25"/>
    </row>
    <row r="628" ht="22.5" customHeight="1">
      <c r="A628" s="19"/>
      <c r="B628" s="19"/>
      <c r="C628" s="12"/>
      <c r="D628" s="19"/>
      <c r="E628" s="26"/>
      <c r="F628" s="19"/>
      <c r="G628" s="19"/>
      <c r="H628" s="19"/>
      <c r="I628" s="19"/>
      <c r="J628" s="12" t="s">
        <v>112</v>
      </c>
      <c r="K628" s="14" t="n">
        <v>9559</v>
      </c>
      <c r="L628" s="14" t="n">
        <v>5362</v>
      </c>
      <c r="M628" s="14" t="n">
        <v>1</v>
      </c>
      <c r="N628" s="11" t="n">
        <v>0</v>
      </c>
      <c r="O628" s="11" t="n">
        <v>1.61</v>
      </c>
      <c r="P628" s="11" t="n">
        <v>1.61</v>
      </c>
      <c r="Q628" s="25"/>
    </row>
    <row r="629" ht="22.5" customHeight="1">
      <c r="A629" s="19"/>
      <c r="B629" s="37" t="s">
        <v>113</v>
      </c>
      <c r="C629" s="12" t="n">
        <v>6061077</v>
      </c>
      <c r="D629" s="12" t="s">
        <v>36</v>
      </c>
      <c r="E629" s="13" t="s">
        <v>14</v>
      </c>
      <c r="F629" s="12" t="s">
        <v>15</v>
      </c>
      <c r="G629" s="23" t="n">
        <v>2</v>
      </c>
      <c r="H629" s="12" t="n">
        <v>20</v>
      </c>
      <c r="I629" s="20" t="n">
        <f>G629*H629*7</f>
        <v>280</v>
      </c>
      <c r="J629" s="12" t="s">
        <v>110</v>
      </c>
      <c r="K629" s="16" t="n">
        <v>1450</v>
      </c>
      <c r="L629" s="14" t="n">
        <v>9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0.45</v>
      </c>
    </row>
    <row r="630" ht="22.5" customHeight="1">
      <c r="A630" s="19"/>
      <c r="B630" s="19"/>
      <c r="C630" s="12"/>
      <c r="D630" s="19"/>
      <c r="E630" s="26"/>
      <c r="F630" s="19"/>
      <c r="G630" s="26"/>
      <c r="H630" s="19"/>
      <c r="I630" s="19"/>
      <c r="J630" s="12" t="s">
        <v>111</v>
      </c>
      <c r="K630" s="16" t="n">
        <v>25025</v>
      </c>
      <c r="L630" s="14" t="n">
        <v>388</v>
      </c>
      <c r="M630" s="14" t="n">
        <v>6</v>
      </c>
      <c r="N630" s="11" t="n">
        <v>0.005</v>
      </c>
      <c r="O630" s="11" t="n">
        <v>0.316</v>
      </c>
      <c r="P630" s="11" t="n">
        <v>1.898</v>
      </c>
      <c r="Q630" s="25"/>
    </row>
    <row r="631" ht="22.5" customHeight="1">
      <c r="A631" s="19"/>
      <c r="B631" s="19"/>
      <c r="C631" s="12"/>
      <c r="D631" s="19"/>
      <c r="E631" s="26"/>
      <c r="F631" s="19"/>
      <c r="G631" s="26"/>
      <c r="H631" s="19"/>
      <c r="I631" s="19"/>
      <c r="J631" s="12" t="s">
        <v>112</v>
      </c>
      <c r="K631" s="16" t="n">
        <v>82754</v>
      </c>
      <c r="L631" s="14" t="n">
        <v>1043</v>
      </c>
      <c r="M631" s="14" t="n">
        <v>9</v>
      </c>
      <c r="N631" s="11" t="n">
        <v>0.004</v>
      </c>
      <c r="O631" s="11" t="n">
        <v>0.405</v>
      </c>
      <c r="P631" s="11" t="n">
        <v>3.647</v>
      </c>
      <c r="Q631" s="25"/>
    </row>
    <row r="632" ht="22.5" customHeight="1">
      <c r="A632" s="19"/>
      <c r="B632" s="19"/>
      <c r="C632" s="12" t="n">
        <v>6607117</v>
      </c>
      <c r="D632" s="12" t="s">
        <v>36</v>
      </c>
      <c r="E632" s="13" t="s">
        <v>14</v>
      </c>
      <c r="F632" s="12" t="s">
        <v>15</v>
      </c>
      <c r="G632" s="23" t="n">
        <v>2</v>
      </c>
      <c r="H632" s="12" t="n">
        <v>300</v>
      </c>
      <c r="I632" s="20" t="n">
        <f>G632*H632*7</f>
        <v>4200</v>
      </c>
      <c r="J632" s="12" t="s">
        <v>110</v>
      </c>
      <c r="K632" s="16" t="n">
        <v>2312</v>
      </c>
      <c r="L632" s="14" t="n">
        <v>68</v>
      </c>
      <c r="M632" s="14" t="n">
        <v>6</v>
      </c>
      <c r="N632" s="11" t="n">
        <v>0.059</v>
      </c>
      <c r="O632" s="11" t="n">
        <v>0.667</v>
      </c>
      <c r="P632" s="11" t="n">
        <v>4.004</v>
      </c>
      <c r="Q632" s="22" t="n">
        <f>M634/H632</f>
        <v>0.82</v>
      </c>
    </row>
    <row r="633" ht="22.5" customHeight="1">
      <c r="A633" s="19"/>
      <c r="B633" s="19"/>
      <c r="C633" s="12"/>
      <c r="D633" s="19"/>
      <c r="E633" s="26"/>
      <c r="F633" s="19"/>
      <c r="G633" s="26"/>
      <c r="H633" s="19"/>
      <c r="I633" s="19"/>
      <c r="J633" s="12" t="s">
        <v>111</v>
      </c>
      <c r="K633" s="14" t="n">
        <v>36023</v>
      </c>
      <c r="L633" s="14" t="n">
        <v>1369</v>
      </c>
      <c r="M633" s="14" t="n">
        <v>49</v>
      </c>
      <c r="N633" s="11" t="n">
        <v>0.027</v>
      </c>
      <c r="O633" s="11" t="n">
        <v>0.746</v>
      </c>
      <c r="P633" s="11" t="n">
        <v>36.548</v>
      </c>
      <c r="Q633" s="25"/>
    </row>
    <row r="634" ht="22.5" customHeight="1">
      <c r="A634" s="19"/>
      <c r="B634" s="19"/>
      <c r="C634" s="12"/>
      <c r="D634" s="19"/>
      <c r="E634" s="26"/>
      <c r="F634" s="19"/>
      <c r="G634" s="26"/>
      <c r="H634" s="19"/>
      <c r="I634" s="19"/>
      <c r="J634" s="12" t="s">
        <v>112</v>
      </c>
      <c r="K634" s="16" t="n">
        <v>111394</v>
      </c>
      <c r="L634" s="14" t="n">
        <v>5790</v>
      </c>
      <c r="M634" s="14" t="n">
        <v>246</v>
      </c>
      <c r="N634" s="11" t="n">
        <v>0.032</v>
      </c>
      <c r="O634" s="11" t="n">
        <v>0.763</v>
      </c>
      <c r="P634" s="11" t="n">
        <v>187.801</v>
      </c>
      <c r="Q634" s="25"/>
    </row>
    <row r="635" ht="22.5" customHeight="1">
      <c r="A635" s="19"/>
      <c r="B635" s="19"/>
      <c r="C635" s="12" t="n">
        <v>5497580</v>
      </c>
      <c r="D635" s="12" t="s">
        <v>30</v>
      </c>
      <c r="E635" s="13" t="s">
        <v>17</v>
      </c>
      <c r="F635" s="12" t="s">
        <v>15</v>
      </c>
      <c r="G635" s="23" t="n">
        <v>0.28</v>
      </c>
      <c r="H635" s="12" t="n">
        <v>1700</v>
      </c>
      <c r="I635" s="20" t="n">
        <f>G635*H635*7</f>
        <v>3332</v>
      </c>
      <c r="J635" s="12" t="s">
        <v>110</v>
      </c>
      <c r="K635" s="16" t="n">
        <v>12221</v>
      </c>
      <c r="L635" s="14" t="n">
        <v>3688</v>
      </c>
      <c r="M635" s="14" t="n">
        <v>92</v>
      </c>
      <c r="N635" s="11" t="n">
        <v>0.006</v>
      </c>
      <c r="O635" s="11" t="n">
        <v>0.26</v>
      </c>
      <c r="P635" s="11" t="n">
        <v>23.903</v>
      </c>
      <c r="Q635" s="22" t="n">
        <f>M637/H635</f>
        <v>0.827058823529412</v>
      </c>
    </row>
    <row r="636" ht="22.5" customHeight="1">
      <c r="A636" s="19"/>
      <c r="B636" s="19"/>
      <c r="C636" s="12"/>
      <c r="D636" s="19"/>
      <c r="E636" s="26"/>
      <c r="F636" s="19"/>
      <c r="G636" s="26"/>
      <c r="H636" s="19"/>
      <c r="I636" s="19"/>
      <c r="J636" s="12" t="s">
        <v>111</v>
      </c>
      <c r="K636" s="16" t="n">
        <v>104908</v>
      </c>
      <c r="L636" s="14" t="n">
        <v>32061</v>
      </c>
      <c r="M636" s="14" t="n">
        <v>666</v>
      </c>
      <c r="N636" s="11" t="n">
        <v>0.005</v>
      </c>
      <c r="O636" s="11" t="n">
        <v>0.253</v>
      </c>
      <c r="P636" s="11" t="n">
        <v>168.795</v>
      </c>
      <c r="Q636" s="25"/>
    </row>
    <row r="637" ht="22.5" customHeight="1">
      <c r="A637" s="19"/>
      <c r="B637" s="19"/>
      <c r="C637" s="12"/>
      <c r="D637" s="19"/>
      <c r="E637" s="26"/>
      <c r="F637" s="19"/>
      <c r="G637" s="26"/>
      <c r="H637" s="19"/>
      <c r="I637" s="19"/>
      <c r="J637" s="12" t="s">
        <v>112</v>
      </c>
      <c r="K637" s="16" t="n">
        <v>199503</v>
      </c>
      <c r="L637" s="14" t="n">
        <v>60546</v>
      </c>
      <c r="M637" s="14" t="n">
        <v>1406</v>
      </c>
      <c r="N637" s="11" t="n">
        <v>0.006</v>
      </c>
      <c r="O637" s="11" t="n">
        <v>0.254</v>
      </c>
      <c r="P637" s="11" t="n">
        <v>357.477</v>
      </c>
      <c r="Q637" s="25"/>
    </row>
    <row r="638" ht="22.5" customHeight="1">
      <c r="A638" s="19"/>
      <c r="B638" s="19"/>
      <c r="C638" s="12" t="n">
        <v>91407542</v>
      </c>
      <c r="D638" s="12" t="s">
        <v>30</v>
      </c>
      <c r="E638" s="13" t="s">
        <v>37</v>
      </c>
      <c r="F638" s="12" t="s">
        <v>15</v>
      </c>
      <c r="G638" s="23" t="n">
        <v>0.02</v>
      </c>
      <c r="H638" s="12" t="n">
        <v>300</v>
      </c>
      <c r="I638" s="20" t="n">
        <f>G638*H638*7</f>
        <v>42</v>
      </c>
      <c r="J638" s="12" t="s">
        <v>110</v>
      </c>
      <c r="K638" s="16" t="n">
        <v>519</v>
      </c>
      <c r="L638" s="14" t="n">
        <v>86</v>
      </c>
      <c r="M638" s="14" t="n">
        <v>0</v>
      </c>
      <c r="N638" s="11" t="n">
        <v>0</v>
      </c>
      <c r="O638" s="11" t="n">
        <v>0</v>
      </c>
      <c r="P638" s="11" t="n">
        <v>0</v>
      </c>
      <c r="Q638" s="22" t="n">
        <f>M640/H638</f>
        <v>0.0166666666666667</v>
      </c>
    </row>
    <row r="639" ht="22.5" customHeight="1">
      <c r="A639" s="19"/>
      <c r="B639" s="19"/>
      <c r="C639" s="12"/>
      <c r="D639" s="19"/>
      <c r="E639" s="26"/>
      <c r="F639" s="19"/>
      <c r="G639" s="26"/>
      <c r="H639" s="19"/>
      <c r="I639" s="19"/>
      <c r="J639" s="12" t="s">
        <v>111</v>
      </c>
      <c r="K639" s="16" t="n">
        <v>11949</v>
      </c>
      <c r="L639" s="14" t="n">
        <v>1513</v>
      </c>
      <c r="M639" s="14" t="n">
        <v>5</v>
      </c>
      <c r="N639" s="11" t="n">
        <v>0</v>
      </c>
      <c r="O639" s="11" t="n">
        <v>0.023</v>
      </c>
      <c r="P639" s="11" t="n">
        <v>0.114</v>
      </c>
      <c r="Q639" s="25"/>
    </row>
    <row r="640" ht="22.5" customHeight="1">
      <c r="A640" s="19"/>
      <c r="B640" s="19"/>
      <c r="C640" s="12"/>
      <c r="D640" s="19"/>
      <c r="E640" s="26"/>
      <c r="F640" s="19"/>
      <c r="G640" s="26"/>
      <c r="H640" s="19"/>
      <c r="I640" s="19"/>
      <c r="J640" s="12" t="s">
        <v>112</v>
      </c>
      <c r="K640" s="16" t="n">
        <v>16934</v>
      </c>
      <c r="L640" s="14" t="n">
        <v>2397</v>
      </c>
      <c r="M640" s="14" t="n">
        <v>5</v>
      </c>
      <c r="N640" s="11" t="n">
        <v>0</v>
      </c>
      <c r="O640" s="11" t="n">
        <v>0.023</v>
      </c>
      <c r="P640" s="11" t="n">
        <v>0.114</v>
      </c>
      <c r="Q640" s="25"/>
    </row>
    <row r="641" ht="22.5" customHeight="1">
      <c r="A641" s="19"/>
      <c r="B641" s="19"/>
      <c r="C641" s="12" t="n">
        <v>8998645</v>
      </c>
      <c r="D641" s="12" t="s">
        <v>30</v>
      </c>
      <c r="E641" s="13" t="s">
        <v>17</v>
      </c>
      <c r="F641" s="12" t="s">
        <v>15</v>
      </c>
      <c r="G641" s="23" t="n">
        <v>0.28</v>
      </c>
      <c r="H641" s="12" t="n">
        <v>200</v>
      </c>
      <c r="I641" s="20" t="n">
        <f>G641*H641*7</f>
        <v>392</v>
      </c>
      <c r="J641" s="12" t="s">
        <v>110</v>
      </c>
      <c r="K641" s="16" t="n">
        <v>25645</v>
      </c>
      <c r="L641" s="14" t="n">
        <v>742</v>
      </c>
      <c r="M641" s="14" t="n">
        <v>8</v>
      </c>
      <c r="N641" s="11" t="n">
        <v>0.012</v>
      </c>
      <c r="O641" s="11" t="n">
        <v>1.1</v>
      </c>
      <c r="P641" s="11" t="n">
        <v>8.798</v>
      </c>
      <c r="Q641" s="22" t="n">
        <f>M643/H641</f>
        <v>0.95</v>
      </c>
    </row>
    <row r="642" ht="22.5" customHeight="1">
      <c r="A642" s="19"/>
      <c r="B642" s="19"/>
      <c r="C642" s="12"/>
      <c r="D642" s="19"/>
      <c r="E642" s="26"/>
      <c r="F642" s="19"/>
      <c r="G642" s="26"/>
      <c r="H642" s="19"/>
      <c r="I642" s="19"/>
      <c r="J642" s="12" t="s">
        <v>111</v>
      </c>
      <c r="K642" s="16" t="n">
        <v>144497</v>
      </c>
      <c r="L642" s="14" t="n">
        <v>7673</v>
      </c>
      <c r="M642" s="14" t="n">
        <v>93</v>
      </c>
      <c r="N642" s="11" t="n">
        <v>0.008</v>
      </c>
      <c r="O642" s="11" t="n">
        <v>0.668</v>
      </c>
      <c r="P642" s="11" t="n">
        <v>62.117</v>
      </c>
      <c r="Q642" s="25"/>
    </row>
    <row r="643" ht="22.5" customHeight="1">
      <c r="A643" s="19"/>
      <c r="B643" s="19"/>
      <c r="C643" s="12"/>
      <c r="D643" s="19"/>
      <c r="E643" s="26"/>
      <c r="F643" s="19"/>
      <c r="G643" s="26"/>
      <c r="H643" s="19"/>
      <c r="I643" s="19"/>
      <c r="J643" s="12" t="s">
        <v>112</v>
      </c>
      <c r="K643" s="16" t="n">
        <v>346527</v>
      </c>
      <c r="L643" s="14" t="n">
        <v>18906</v>
      </c>
      <c r="M643" s="14" t="n">
        <v>190</v>
      </c>
      <c r="N643" s="11" t="n">
        <v>0.007</v>
      </c>
      <c r="O643" s="11" t="n">
        <v>0.732</v>
      </c>
      <c r="P643" s="11" t="n">
        <v>139.056</v>
      </c>
      <c r="Q643" s="25"/>
    </row>
    <row r="644" ht="22.5" customHeight="1">
      <c r="A644" s="19"/>
      <c r="B644" s="19"/>
      <c r="C644" s="12" t="n">
        <v>4383473</v>
      </c>
      <c r="D644" s="12" t="s">
        <v>36</v>
      </c>
      <c r="E644" s="13" t="s">
        <v>14</v>
      </c>
      <c r="F644" s="12" t="s">
        <v>15</v>
      </c>
      <c r="G644" s="23" t="n">
        <v>0.2</v>
      </c>
      <c r="H644" s="12" t="n">
        <v>150</v>
      </c>
      <c r="I644" s="20" t="n">
        <f>G644*H644*7</f>
        <v>210</v>
      </c>
      <c r="J644" s="12" t="s">
        <v>110</v>
      </c>
      <c r="K644" s="16" t="n">
        <v>181</v>
      </c>
      <c r="L644" s="14" t="n">
        <v>37</v>
      </c>
      <c r="M644" s="14" t="n">
        <v>1</v>
      </c>
      <c r="N644" s="11" t="n">
        <v>0.005</v>
      </c>
      <c r="O644" s="11" t="n">
        <v>0.18</v>
      </c>
      <c r="P644" s="11" t="n">
        <v>0.18</v>
      </c>
      <c r="Q644" s="22" t="n">
        <f>M646/H644</f>
        <v>1</v>
      </c>
    </row>
    <row r="645" ht="22.5" customHeight="1">
      <c r="A645" s="19"/>
      <c r="B645" s="19"/>
      <c r="C645" s="12"/>
      <c r="D645" s="19"/>
      <c r="E645" s="26"/>
      <c r="F645" s="19"/>
      <c r="G645" s="26"/>
      <c r="H645" s="19"/>
      <c r="I645" s="19"/>
      <c r="J645" s="12" t="s">
        <v>111</v>
      </c>
      <c r="K645" s="16" t="n">
        <v>28802</v>
      </c>
      <c r="L645" s="14" t="n">
        <v>4035</v>
      </c>
      <c r="M645" s="14" t="n">
        <v>149</v>
      </c>
      <c r="N645" s="11" t="n">
        <v>0.007</v>
      </c>
      <c r="O645" s="11" t="n">
        <v>0.195</v>
      </c>
      <c r="P645" s="11" t="n">
        <v>29.124</v>
      </c>
      <c r="Q645" s="25"/>
    </row>
    <row r="646" ht="22.5" customHeight="1">
      <c r="A646" s="19"/>
      <c r="B646" s="19"/>
      <c r="C646" s="12"/>
      <c r="D646" s="19"/>
      <c r="E646" s="26"/>
      <c r="F646" s="19"/>
      <c r="G646" s="26"/>
      <c r="H646" s="19"/>
      <c r="I646" s="19"/>
      <c r="J646" s="12" t="s">
        <v>112</v>
      </c>
      <c r="K646" s="16" t="n">
        <v>44483</v>
      </c>
      <c r="L646" s="14" t="n">
        <v>6697</v>
      </c>
      <c r="M646" s="14" t="n">
        <v>150</v>
      </c>
      <c r="N646" s="11" t="n">
        <v>0.004</v>
      </c>
      <c r="O646" s="11" t="n">
        <v>0.195</v>
      </c>
      <c r="P646" s="11" t="n">
        <v>29.322</v>
      </c>
      <c r="Q646" s="25"/>
    </row>
    <row r="647" ht="22.5" customHeight="1">
      <c r="A647" s="19"/>
      <c r="B647" s="19"/>
      <c r="C647" s="12" t="n">
        <v>8094753</v>
      </c>
      <c r="D647" s="12" t="s">
        <v>36</v>
      </c>
      <c r="E647" s="13" t="s">
        <v>14</v>
      </c>
      <c r="F647" s="12" t="s">
        <v>26</v>
      </c>
      <c r="G647" s="23" t="n">
        <v>0.3</v>
      </c>
      <c r="H647" s="12" t="n">
        <v>100</v>
      </c>
      <c r="I647" s="20" t="n">
        <f>G647*H647*7</f>
        <v>210</v>
      </c>
      <c r="J647" s="12" t="s">
        <v>110</v>
      </c>
      <c r="K647" s="16" t="n">
        <v>132778</v>
      </c>
      <c r="L647" s="14" t="n">
        <v>689</v>
      </c>
      <c r="M647" s="14" t="n">
        <v>12</v>
      </c>
      <c r="N647" s="11" t="n">
        <v>0.01</v>
      </c>
      <c r="O647" s="11" t="n">
        <v>0.4</v>
      </c>
      <c r="P647" s="11" t="n">
        <v>4.78</v>
      </c>
      <c r="Q647" s="22" t="n">
        <f>M649/H647</f>
        <v>0.93</v>
      </c>
    </row>
    <row r="648" ht="22.5" customHeight="1">
      <c r="A648" s="19"/>
      <c r="B648" s="19"/>
      <c r="C648" s="12"/>
      <c r="D648" s="19"/>
      <c r="E648" s="26"/>
      <c r="F648" s="19"/>
      <c r="G648" s="26"/>
      <c r="H648" s="19"/>
      <c r="I648" s="19"/>
      <c r="J648" s="12" t="s">
        <v>111</v>
      </c>
      <c r="K648" s="16" t="n">
        <v>1159498</v>
      </c>
      <c r="L648" s="14" t="n">
        <v>5202</v>
      </c>
      <c r="M648" s="14" t="n">
        <v>93</v>
      </c>
      <c r="N648" s="11" t="n">
        <v>0.01</v>
      </c>
      <c r="O648" s="11" t="n">
        <v>0.45</v>
      </c>
      <c r="P648" s="11" t="n">
        <v>42.2</v>
      </c>
      <c r="Q648" s="25"/>
    </row>
    <row r="649" ht="22.5" customHeight="1">
      <c r="A649" s="19"/>
      <c r="B649" s="19"/>
      <c r="C649" s="12"/>
      <c r="D649" s="19"/>
      <c r="E649" s="26"/>
      <c r="F649" s="19"/>
      <c r="G649" s="26"/>
      <c r="H649" s="19"/>
      <c r="I649" s="19"/>
      <c r="J649" s="12" t="s">
        <v>112</v>
      </c>
      <c r="K649" s="16" t="n">
        <v>2035181</v>
      </c>
      <c r="L649" s="14" t="n">
        <v>8710</v>
      </c>
      <c r="M649" s="14" t="n">
        <v>93</v>
      </c>
      <c r="N649" s="11" t="n">
        <v>0.01</v>
      </c>
      <c r="O649" s="11" t="n">
        <v>1.09</v>
      </c>
      <c r="P649" s="11" t="n">
        <v>101.33</v>
      </c>
      <c r="Q649" s="25"/>
    </row>
    <row r="650" ht="22.5" customHeight="1">
      <c r="A650" s="19"/>
      <c r="B650" s="19"/>
      <c r="C650" s="12" t="n">
        <v>2783561</v>
      </c>
      <c r="D650" s="12" t="s">
        <v>38</v>
      </c>
      <c r="E650" s="13" t="s">
        <v>14</v>
      </c>
      <c r="F650" s="12" t="s">
        <v>15</v>
      </c>
      <c r="G650" s="23" t="n">
        <v>0.1</v>
      </c>
      <c r="H650" s="12" t="n">
        <v>500</v>
      </c>
      <c r="I650" s="20" t="n">
        <f>G650*H650*7</f>
        <v>350</v>
      </c>
      <c r="J650" s="12" t="s">
        <v>110</v>
      </c>
      <c r="K650" s="16" t="n">
        <v>562</v>
      </c>
      <c r="L650" s="14" t="n">
        <v>116</v>
      </c>
      <c r="M650" s="14" t="n">
        <v>5</v>
      </c>
      <c r="N650" s="11" t="n">
        <v>0.005</v>
      </c>
      <c r="O650" s="11" t="n">
        <v>0.105</v>
      </c>
      <c r="P650" s="11" t="n">
        <v>0.525</v>
      </c>
      <c r="Q650" s="22" t="n">
        <f>M652/H650</f>
        <v>0.686</v>
      </c>
    </row>
    <row r="651" ht="22.5" customHeight="1">
      <c r="A651" s="19"/>
      <c r="B651" s="19"/>
      <c r="C651" s="12"/>
      <c r="D651" s="19"/>
      <c r="E651" s="26"/>
      <c r="F651" s="19"/>
      <c r="G651" s="26"/>
      <c r="H651" s="19"/>
      <c r="I651" s="19"/>
      <c r="J651" s="12" t="s">
        <v>111</v>
      </c>
      <c r="K651" s="16" t="n">
        <v>40273</v>
      </c>
      <c r="L651" s="14" t="n">
        <v>14167</v>
      </c>
      <c r="M651" s="16" t="n">
        <v>252</v>
      </c>
      <c r="N651" s="11" t="n">
        <v>0.002</v>
      </c>
      <c r="O651" s="11" t="n">
        <v>0.1</v>
      </c>
      <c r="P651" s="11" t="n">
        <v>25.2</v>
      </c>
      <c r="Q651" s="25"/>
    </row>
    <row r="652" ht="22.5" customHeight="1">
      <c r="A652" s="19"/>
      <c r="B652" s="19"/>
      <c r="C652" s="12"/>
      <c r="D652" s="19"/>
      <c r="E652" s="26"/>
      <c r="F652" s="19"/>
      <c r="G652" s="26"/>
      <c r="H652" s="19"/>
      <c r="I652" s="19"/>
      <c r="J652" s="12" t="s">
        <v>112</v>
      </c>
      <c r="K652" s="16" t="n">
        <v>74886</v>
      </c>
      <c r="L652" s="14" t="n">
        <v>22289</v>
      </c>
      <c r="M652" s="14" t="n">
        <v>343</v>
      </c>
      <c r="N652" s="11" t="n">
        <v>0.002</v>
      </c>
      <c r="O652" s="11" t="n">
        <v>0.101</v>
      </c>
      <c r="P652" s="11" t="n">
        <v>34.5</v>
      </c>
      <c r="Q652" s="25"/>
    </row>
    <row r="653" ht="22.5" customHeight="1">
      <c r="A653" s="19"/>
      <c r="B653" s="19"/>
      <c r="C653" s="12" t="n">
        <v>10599157</v>
      </c>
      <c r="D653" s="12" t="s">
        <v>39</v>
      </c>
      <c r="E653" s="13" t="s">
        <v>14</v>
      </c>
      <c r="F653" s="12" t="s">
        <v>15</v>
      </c>
      <c r="G653" s="23" t="n">
        <v>0.3</v>
      </c>
      <c r="H653" s="12" t="n">
        <v>150</v>
      </c>
      <c r="I653" s="20" t="n">
        <f>G653*H653*7</f>
        <v>315</v>
      </c>
      <c r="J653" s="12" t="s">
        <v>110</v>
      </c>
      <c r="K653" s="16" t="n">
        <v>320</v>
      </c>
      <c r="L653" s="14" t="n">
        <v>44</v>
      </c>
      <c r="M653" s="14" t="n">
        <v>3</v>
      </c>
      <c r="N653" s="11" t="n">
        <v>0.02</v>
      </c>
      <c r="O653" s="11" t="n">
        <v>0.3</v>
      </c>
      <c r="P653" s="11" t="n">
        <v>0.9</v>
      </c>
      <c r="Q653" s="22" t="n">
        <f>M655/H653</f>
        <v>0.686666666666667</v>
      </c>
    </row>
    <row r="654" ht="22.5" customHeight="1">
      <c r="A654" s="19"/>
      <c r="B654" s="19"/>
      <c r="C654" s="12"/>
      <c r="D654" s="19"/>
      <c r="E654" s="26"/>
      <c r="F654" s="19"/>
      <c r="G654" s="26"/>
      <c r="H654" s="19"/>
      <c r="I654" s="19"/>
      <c r="J654" s="12" t="s">
        <v>111</v>
      </c>
      <c r="K654" s="16" t="n">
        <v>20380</v>
      </c>
      <c r="L654" s="14" t="n">
        <v>4124</v>
      </c>
      <c r="M654" s="16" t="n">
        <v>85</v>
      </c>
      <c r="N654" s="11" t="n">
        <v>0.006</v>
      </c>
      <c r="O654" s="11" t="n">
        <v>0.309</v>
      </c>
      <c r="P654" s="11" t="n">
        <v>26.3</v>
      </c>
      <c r="Q654" s="25"/>
    </row>
    <row r="655" ht="22.5" customHeight="1">
      <c r="A655" s="19"/>
      <c r="B655" s="19"/>
      <c r="C655" s="12"/>
      <c r="D655" s="19"/>
      <c r="E655" s="26"/>
      <c r="F655" s="19"/>
      <c r="G655" s="26"/>
      <c r="H655" s="19"/>
      <c r="I655" s="19"/>
      <c r="J655" s="12" t="s">
        <v>112</v>
      </c>
      <c r="K655" s="16" t="n">
        <v>35059</v>
      </c>
      <c r="L655" s="14" t="n">
        <v>7498</v>
      </c>
      <c r="M655" s="14" t="n">
        <v>103</v>
      </c>
      <c r="N655" s="11" t="n">
        <v>0.004</v>
      </c>
      <c r="O655" s="11" t="n">
        <v>0.309</v>
      </c>
      <c r="P655" s="11" t="n">
        <v>31.85</v>
      </c>
      <c r="Q655" s="25"/>
    </row>
    <row r="656" ht="22.5" customHeight="1">
      <c r="A656" s="19"/>
      <c r="B656" s="19"/>
      <c r="C656" s="12" t="n">
        <v>6060965</v>
      </c>
      <c r="D656" s="12" t="s">
        <v>36</v>
      </c>
      <c r="E656" s="13" t="s">
        <v>14</v>
      </c>
      <c r="F656" s="12" t="s">
        <v>15</v>
      </c>
      <c r="G656" s="50" t="n">
        <v>0.3</v>
      </c>
      <c r="H656" s="30" t="n">
        <v>100</v>
      </c>
      <c r="I656" s="31" t="n">
        <f>G656*H656*7</f>
        <v>210</v>
      </c>
      <c r="J656" s="12" t="s">
        <v>110</v>
      </c>
      <c r="K656" s="14" t="n">
        <v>1875</v>
      </c>
      <c r="L656" s="14" t="n">
        <v>55</v>
      </c>
      <c r="M656" s="14" t="n">
        <v>5</v>
      </c>
      <c r="N656" s="11" t="n">
        <v>0.027</v>
      </c>
      <c r="O656" s="11" t="n">
        <v>0.3</v>
      </c>
      <c r="P656" s="11" t="n">
        <v>1.5</v>
      </c>
      <c r="Q656" s="22" t="n">
        <f>M658/H656</f>
        <v>1</v>
      </c>
    </row>
    <row r="657" ht="22.5" customHeight="1">
      <c r="A657" s="19"/>
      <c r="B657" s="19"/>
      <c r="C657" s="19"/>
      <c r="D657" s="19"/>
      <c r="E657" s="26"/>
      <c r="F657" s="19"/>
      <c r="G657" s="32"/>
      <c r="H657" s="28"/>
      <c r="I657" s="28"/>
      <c r="J657" s="12" t="s">
        <v>111</v>
      </c>
      <c r="K657" s="16" t="n">
        <v>21136</v>
      </c>
      <c r="L657" s="14" t="n">
        <v>1283</v>
      </c>
      <c r="M657" s="16" t="n">
        <v>54</v>
      </c>
      <c r="N657" s="11" t="n">
        <v>0.013</v>
      </c>
      <c r="O657" s="17" t="n">
        <v>0.3</v>
      </c>
      <c r="P657" s="11" t="n">
        <v>16.2</v>
      </c>
      <c r="Q657" s="25"/>
    </row>
    <row r="658" ht="22.5" customHeight="1">
      <c r="A658" s="19"/>
      <c r="B658" s="19"/>
      <c r="C658" s="19"/>
      <c r="D658" s="19"/>
      <c r="E658" s="26"/>
      <c r="F658" s="19"/>
      <c r="G658" s="33"/>
      <c r="H658" s="27"/>
      <c r="I658" s="27"/>
      <c r="J658" s="12" t="s">
        <v>112</v>
      </c>
      <c r="K658" s="14" t="n">
        <v>52181</v>
      </c>
      <c r="L658" s="14" t="n">
        <v>4176</v>
      </c>
      <c r="M658" s="14" t="n">
        <v>100</v>
      </c>
      <c r="N658" s="11" t="n">
        <v>0.007</v>
      </c>
      <c r="O658" s="11" t="n">
        <v>0.3</v>
      </c>
      <c r="P658" s="11" t="n">
        <v>30</v>
      </c>
      <c r="Q658" s="25"/>
    </row>
    <row r="659" ht="22.5" customHeight="1">
      <c r="A659" s="19"/>
      <c r="B659" s="19"/>
      <c r="C659" s="12" t="n">
        <v>91535229</v>
      </c>
      <c r="D659" s="12" t="s">
        <v>30</v>
      </c>
      <c r="E659" s="13" t="s">
        <v>37</v>
      </c>
      <c r="F659" s="12" t="s">
        <v>15</v>
      </c>
      <c r="G659" s="50" t="n">
        <v>0.02</v>
      </c>
      <c r="H659" s="30" t="n">
        <v>500</v>
      </c>
      <c r="I659" s="31" t="n">
        <f>G659*H659*7</f>
        <v>70</v>
      </c>
      <c r="J659" s="12" t="s">
        <v>110</v>
      </c>
      <c r="K659" s="14" t="s">
        <v>114</v>
      </c>
      <c r="L659" s="14"/>
      <c r="M659" s="14"/>
      <c r="N659" s="11"/>
      <c r="O659" s="11"/>
      <c r="P659" s="11"/>
      <c r="Q659" s="22" t="n">
        <f>M661/H659</f>
        <v>0.002</v>
      </c>
    </row>
    <row r="660" ht="22.5" customHeight="1">
      <c r="A660" s="19"/>
      <c r="B660" s="19"/>
      <c r="C660" s="19"/>
      <c r="D660" s="19"/>
      <c r="E660" s="26"/>
      <c r="F660" s="19"/>
      <c r="G660" s="32"/>
      <c r="H660" s="28"/>
      <c r="I660" s="28"/>
      <c r="J660" s="12" t="s">
        <v>111</v>
      </c>
      <c r="K660" s="14" t="n">
        <v>961</v>
      </c>
      <c r="L660" s="14" t="n">
        <v>95</v>
      </c>
      <c r="M660" s="15" t="n">
        <v>1</v>
      </c>
      <c r="N660" s="11" t="n">
        <v>0</v>
      </c>
      <c r="O660" s="11" t="n">
        <v>0.04</v>
      </c>
      <c r="P660" s="11" t="n">
        <v>0.04</v>
      </c>
      <c r="Q660" s="25"/>
    </row>
    <row r="661" ht="22.5" customHeight="1">
      <c r="A661" s="19"/>
      <c r="B661" s="19"/>
      <c r="C661" s="19"/>
      <c r="D661" s="19"/>
      <c r="E661" s="26"/>
      <c r="F661" s="19"/>
      <c r="G661" s="33"/>
      <c r="H661" s="27"/>
      <c r="I661" s="27"/>
      <c r="J661" s="12" t="s">
        <v>112</v>
      </c>
      <c r="K661" s="14" t="n">
        <v>1477</v>
      </c>
      <c r="L661" s="14" t="n">
        <v>398</v>
      </c>
      <c r="M661" s="15" t="n">
        <v>1</v>
      </c>
      <c r="N661" s="11" t="n">
        <v>0</v>
      </c>
      <c r="O661" s="11" t="n">
        <v>0.04</v>
      </c>
      <c r="P661" s="11" t="n">
        <v>0.04</v>
      </c>
      <c r="Q661" s="25"/>
    </row>
    <row r="662" ht="22.5" customHeight="1">
      <c r="A662" s="19"/>
      <c r="B662" s="19"/>
      <c r="C662" s="12" t="n">
        <v>91535331</v>
      </c>
      <c r="D662" s="12" t="s">
        <v>30</v>
      </c>
      <c r="E662" s="13" t="s">
        <v>40</v>
      </c>
      <c r="F662" s="12" t="s">
        <v>15</v>
      </c>
      <c r="G662" s="50" t="n">
        <v>0.02</v>
      </c>
      <c r="H662" s="30" t="n">
        <v>750</v>
      </c>
      <c r="I662" s="31" t="n">
        <f>G662*H662*7</f>
        <v>105</v>
      </c>
      <c r="J662" s="12" t="s">
        <v>110</v>
      </c>
      <c r="K662" s="14" t="s">
        <v>114</v>
      </c>
      <c r="L662" s="14"/>
      <c r="M662" s="14"/>
      <c r="N662" s="11"/>
      <c r="O662" s="11"/>
      <c r="P662" s="11"/>
      <c r="Q662" s="22" t="n">
        <f>M664/H662</f>
        <v>0.00133333333333333</v>
      </c>
    </row>
    <row r="663" ht="22.5" customHeight="1">
      <c r="A663" s="19"/>
      <c r="B663" s="19"/>
      <c r="C663" s="19"/>
      <c r="D663" s="19"/>
      <c r="E663" s="26"/>
      <c r="F663" s="19"/>
      <c r="G663" s="32"/>
      <c r="H663" s="28"/>
      <c r="I663" s="28"/>
      <c r="J663" s="12" t="s">
        <v>111</v>
      </c>
      <c r="K663" s="14" t="n">
        <v>533</v>
      </c>
      <c r="L663" s="14" t="n">
        <v>179</v>
      </c>
      <c r="M663" s="14" t="n">
        <v>1</v>
      </c>
      <c r="N663" s="11" t="n">
        <v>0</v>
      </c>
      <c r="O663" s="11" t="n">
        <v>0.04</v>
      </c>
      <c r="P663" s="11" t="n">
        <v>0.04</v>
      </c>
      <c r="Q663" s="25"/>
    </row>
    <row r="664" ht="22.5" customHeight="1">
      <c r="A664" s="19"/>
      <c r="B664" s="19"/>
      <c r="C664" s="19"/>
      <c r="D664" s="19"/>
      <c r="E664" s="26"/>
      <c r="F664" s="19"/>
      <c r="G664" s="33"/>
      <c r="H664" s="27"/>
      <c r="I664" s="27"/>
      <c r="J664" s="12" t="s">
        <v>112</v>
      </c>
      <c r="K664" s="14" t="n">
        <v>1356</v>
      </c>
      <c r="L664" s="14" t="n">
        <v>335</v>
      </c>
      <c r="M664" s="14" t="n">
        <v>1</v>
      </c>
      <c r="N664" s="11" t="n">
        <v>0</v>
      </c>
      <c r="O664" s="11" t="n">
        <v>0.04</v>
      </c>
      <c r="P664" s="11" t="n">
        <v>0.04</v>
      </c>
      <c r="Q664" s="25"/>
    </row>
    <row r="665" ht="22.5" customHeight="1">
      <c r="A665" s="19"/>
      <c r="B665" s="19"/>
      <c r="C665" s="12" t="n">
        <v>11324493</v>
      </c>
      <c r="D665" s="12" t="s">
        <v>30</v>
      </c>
      <c r="E665" s="13" t="s">
        <v>17</v>
      </c>
      <c r="F665" s="12" t="s">
        <v>15</v>
      </c>
      <c r="G665" s="50" t="n">
        <v>0.28</v>
      </c>
      <c r="H665" s="30" t="n">
        <v>100</v>
      </c>
      <c r="I665" s="31" t="n">
        <f>G665*H665*7</f>
        <v>196</v>
      </c>
      <c r="J665" s="12" t="s">
        <v>110</v>
      </c>
      <c r="K665" s="14" t="n">
        <v>22</v>
      </c>
      <c r="L665" s="14" t="n">
        <v>5</v>
      </c>
      <c r="M665" s="14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0.02</v>
      </c>
    </row>
    <row r="666" ht="22.5" customHeight="1">
      <c r="A666" s="19"/>
      <c r="B666" s="19"/>
      <c r="C666" s="19"/>
      <c r="D666" s="19"/>
      <c r="E666" s="26"/>
      <c r="F666" s="19"/>
      <c r="G666" s="32"/>
      <c r="H666" s="28"/>
      <c r="I666" s="28"/>
      <c r="J666" s="12" t="s">
        <v>111</v>
      </c>
      <c r="K666" s="14" t="n">
        <v>298</v>
      </c>
      <c r="L666" s="14" t="n">
        <v>101</v>
      </c>
      <c r="M666" s="14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19"/>
      <c r="B667" s="19"/>
      <c r="C667" s="19"/>
      <c r="D667" s="19"/>
      <c r="E667" s="26"/>
      <c r="F667" s="19"/>
      <c r="G667" s="33"/>
      <c r="H667" s="27"/>
      <c r="I667" s="27"/>
      <c r="J667" s="12" t="s">
        <v>112</v>
      </c>
      <c r="K667" s="14" t="n">
        <v>627</v>
      </c>
      <c r="L667" s="14" t="n">
        <v>218</v>
      </c>
      <c r="M667" s="14" t="n">
        <v>2</v>
      </c>
      <c r="N667" s="11" t="n">
        <v>0.006</v>
      </c>
      <c r="O667" s="11" t="n">
        <v>0.6</v>
      </c>
      <c r="P667" s="11" t="n">
        <v>1.2</v>
      </c>
      <c r="Q667" s="25"/>
    </row>
    <row r="668" ht="22.5" customHeight="1">
      <c r="A668" s="19"/>
      <c r="B668" s="19"/>
      <c r="C668" s="12" t="n">
        <v>11655595</v>
      </c>
      <c r="D668" s="12" t="s">
        <v>41</v>
      </c>
      <c r="E668" s="13" t="s">
        <v>14</v>
      </c>
      <c r="F668" s="12" t="s">
        <v>26</v>
      </c>
      <c r="G668" s="50" t="n">
        <v>0.4</v>
      </c>
      <c r="H668" s="30" t="n">
        <v>100</v>
      </c>
      <c r="I668" s="31" t="n">
        <f>G668*H668*7</f>
        <v>280</v>
      </c>
      <c r="J668" s="12" t="s">
        <v>110</v>
      </c>
      <c r="K668" s="14" t="s">
        <v>114</v>
      </c>
      <c r="L668" s="14"/>
      <c r="M668" s="14"/>
      <c r="N668" s="11"/>
      <c r="O668" s="11"/>
      <c r="P668" s="11"/>
      <c r="Q668" s="22" t="n">
        <f>M670/H668</f>
        <v>0.01</v>
      </c>
      <c r="R668" s="4" t="s">
        <v>115</v>
      </c>
    </row>
    <row r="669" ht="22.5" customHeight="1">
      <c r="A669" s="19"/>
      <c r="B669" s="19"/>
      <c r="C669" s="19"/>
      <c r="D669" s="19"/>
      <c r="E669" s="26"/>
      <c r="F669" s="19"/>
      <c r="G669" s="32"/>
      <c r="H669" s="28"/>
      <c r="I669" s="28"/>
      <c r="J669" s="12" t="s">
        <v>111</v>
      </c>
      <c r="K669" s="14" t="n">
        <v>4519</v>
      </c>
      <c r="L669" s="14" t="n">
        <v>42</v>
      </c>
      <c r="M669" s="14" t="n">
        <v>0</v>
      </c>
      <c r="N669" s="11" t="n">
        <v>0</v>
      </c>
      <c r="O669" s="11" t="n">
        <v>0</v>
      </c>
      <c r="P669" s="11" t="n">
        <v>0.69</v>
      </c>
      <c r="Q669" s="25"/>
    </row>
    <row r="670" ht="22.5" customHeight="1">
      <c r="A670" s="19"/>
      <c r="B670" s="19"/>
      <c r="C670" s="19"/>
      <c r="D670" s="19"/>
      <c r="E670" s="26"/>
      <c r="F670" s="19"/>
      <c r="G670" s="33"/>
      <c r="H670" s="27"/>
      <c r="I670" s="27"/>
      <c r="J670" s="12" t="s">
        <v>112</v>
      </c>
      <c r="K670" s="14" t="n">
        <v>5249</v>
      </c>
      <c r="L670" s="14" t="n">
        <v>58</v>
      </c>
      <c r="M670" s="14" t="n">
        <v>1</v>
      </c>
      <c r="N670" s="11" t="n">
        <v>0.02</v>
      </c>
      <c r="O670" s="11" t="n">
        <v>0.89</v>
      </c>
      <c r="P670" s="11" t="n">
        <v>0.89</v>
      </c>
      <c r="Q670" s="25"/>
    </row>
    <row r="671" ht="22.5" customHeight="1">
      <c r="A671" s="19"/>
      <c r="B671" s="19"/>
      <c r="C671" s="12" t="n">
        <v>11655596</v>
      </c>
      <c r="D671" s="12" t="s">
        <v>41</v>
      </c>
      <c r="E671" s="13" t="s">
        <v>14</v>
      </c>
      <c r="F671" s="12" t="s">
        <v>12</v>
      </c>
      <c r="G671" s="50" t="n">
        <v>0.3</v>
      </c>
      <c r="H671" s="30" t="n">
        <v>50</v>
      </c>
      <c r="I671" s="31" t="n">
        <f>G671*H671*7</f>
        <v>105</v>
      </c>
      <c r="J671" s="12" t="s">
        <v>110</v>
      </c>
      <c r="K671" s="14" t="n">
        <v>4</v>
      </c>
      <c r="L671" s="14" t="n">
        <v>2</v>
      </c>
      <c r="M671" s="14" t="n">
        <v>0</v>
      </c>
      <c r="N671" s="11" t="n">
        <v>0.01</v>
      </c>
      <c r="O671" s="11" t="n">
        <v>0</v>
      </c>
      <c r="P671" s="11" t="n">
        <v>0</v>
      </c>
      <c r="Q671" s="22" t="n">
        <f>M673/H671</f>
        <v>0.08</v>
      </c>
      <c r="R671" s="4" t="s">
        <v>116</v>
      </c>
    </row>
    <row r="672" ht="22.5" customHeight="1">
      <c r="A672" s="19"/>
      <c r="B672" s="19"/>
      <c r="C672" s="19"/>
      <c r="D672" s="19"/>
      <c r="E672" s="26"/>
      <c r="F672" s="19"/>
      <c r="G672" s="32"/>
      <c r="H672" s="28"/>
      <c r="I672" s="28"/>
      <c r="J672" s="12" t="s">
        <v>111</v>
      </c>
      <c r="K672" s="14" t="n">
        <v>2697</v>
      </c>
      <c r="L672" s="14" t="n">
        <v>279</v>
      </c>
      <c r="M672" s="14" t="n">
        <v>0</v>
      </c>
      <c r="N672" s="11" t="n">
        <v>0.01</v>
      </c>
      <c r="O672" s="11" t="n">
        <v>0</v>
      </c>
      <c r="P672" s="11" t="n">
        <v>0.4839</v>
      </c>
      <c r="Q672" s="25"/>
    </row>
    <row r="673" ht="22.5" customHeight="1">
      <c r="A673" s="19"/>
      <c r="B673" s="19"/>
      <c r="C673" s="19"/>
      <c r="D673" s="19"/>
      <c r="E673" s="26"/>
      <c r="F673" s="19"/>
      <c r="G673" s="33"/>
      <c r="H673" s="27"/>
      <c r="I673" s="27"/>
      <c r="J673" s="12" t="s">
        <v>112</v>
      </c>
      <c r="K673" s="14" t="n">
        <v>7328</v>
      </c>
      <c r="L673" s="14" t="n">
        <v>932</v>
      </c>
      <c r="M673" s="14" t="n">
        <v>4</v>
      </c>
      <c r="N673" s="11" t="n">
        <v>0.002</v>
      </c>
      <c r="O673" s="11" t="n">
        <v>0.4</v>
      </c>
      <c r="P673" s="11" t="n">
        <v>1.5982</v>
      </c>
      <c r="Q673" s="25"/>
    </row>
    <row r="674" ht="22.5" customHeight="1">
      <c r="A674" s="19"/>
      <c r="B674" s="19"/>
      <c r="C674" s="12" t="n">
        <v>11690183</v>
      </c>
      <c r="D674" s="12" t="s">
        <v>38</v>
      </c>
      <c r="E674" s="13" t="s">
        <v>14</v>
      </c>
      <c r="F674" s="12" t="s">
        <v>15</v>
      </c>
      <c r="G674" s="50" t="n">
        <v>0.1</v>
      </c>
      <c r="H674" s="30" t="n">
        <v>100</v>
      </c>
      <c r="I674" s="31" t="n">
        <f>G674*H674*7</f>
        <v>70</v>
      </c>
      <c r="J674" s="12" t="s">
        <v>110</v>
      </c>
      <c r="K674" s="14" t="n">
        <v>220</v>
      </c>
      <c r="L674" s="14" t="n">
        <v>61</v>
      </c>
      <c r="M674" s="14" t="n">
        <v>1</v>
      </c>
      <c r="N674" s="11" t="n">
        <v>0.003</v>
      </c>
      <c r="O674" s="11" t="n">
        <v>0.2</v>
      </c>
      <c r="P674" s="11" t="n">
        <v>0.2</v>
      </c>
      <c r="Q674" s="22" t="n">
        <f>M676/H674</f>
        <v>0.46</v>
      </c>
    </row>
    <row r="675" ht="22.5" customHeight="1">
      <c r="A675" s="19"/>
      <c r="B675" s="19"/>
      <c r="C675" s="19"/>
      <c r="D675" s="19"/>
      <c r="E675" s="26"/>
      <c r="F675" s="19"/>
      <c r="G675" s="32"/>
      <c r="H675" s="28"/>
      <c r="I675" s="28"/>
      <c r="J675" s="12" t="s">
        <v>111</v>
      </c>
      <c r="K675" s="14" t="n">
        <v>7935</v>
      </c>
      <c r="L675" s="14" t="n">
        <v>3049</v>
      </c>
      <c r="M675" s="14" t="n">
        <v>37</v>
      </c>
      <c r="N675" s="11" t="n">
        <v>0.002</v>
      </c>
      <c r="O675" s="11" t="n">
        <v>0.191</v>
      </c>
      <c r="P675" s="11" t="n">
        <v>7.07</v>
      </c>
      <c r="Q675" s="25"/>
    </row>
    <row r="676" ht="22.5" customHeight="1">
      <c r="A676" s="19"/>
      <c r="B676" s="19"/>
      <c r="C676" s="19"/>
      <c r="D676" s="19"/>
      <c r="E676" s="26"/>
      <c r="F676" s="19"/>
      <c r="G676" s="33"/>
      <c r="H676" s="27"/>
      <c r="I676" s="27"/>
      <c r="J676" s="12" t="s">
        <v>112</v>
      </c>
      <c r="K676" s="14" t="n">
        <v>14133</v>
      </c>
      <c r="L676" s="14" t="n">
        <v>4815</v>
      </c>
      <c r="M676" s="14" t="n">
        <v>46</v>
      </c>
      <c r="N676" s="11" t="n">
        <v>0.002</v>
      </c>
      <c r="O676" s="11" t="n">
        <v>0.193</v>
      </c>
      <c r="P676" s="11" t="n">
        <v>8.86</v>
      </c>
      <c r="Q676" s="25"/>
    </row>
    <row r="677" ht="22.5" customHeight="1">
      <c r="A677" s="19"/>
      <c r="B677" s="19"/>
      <c r="C677" s="12" t="n">
        <v>11763482</v>
      </c>
      <c r="D677" s="12" t="s">
        <v>41</v>
      </c>
      <c r="E677" s="13" t="s">
        <v>14</v>
      </c>
      <c r="F677" s="12" t="s">
        <v>12</v>
      </c>
      <c r="G677" s="50" t="n">
        <v>0.4</v>
      </c>
      <c r="H677" s="30" t="n">
        <v>100</v>
      </c>
      <c r="I677" s="31" t="n">
        <f>G677*H677*7</f>
        <v>280</v>
      </c>
      <c r="J677" s="12" t="s">
        <v>110</v>
      </c>
      <c r="K677" s="14" t="n">
        <v>25</v>
      </c>
      <c r="L677" s="14" t="n">
        <v>8</v>
      </c>
      <c r="M677" s="14" t="n">
        <v>0</v>
      </c>
      <c r="N677" s="11" t="n">
        <v>0</v>
      </c>
      <c r="O677" s="17" t="n">
        <v>0</v>
      </c>
      <c r="P677" s="11" t="n">
        <v>0.0134</v>
      </c>
      <c r="Q677" s="22" t="n">
        <f>M679/H677</f>
        <v>0.01</v>
      </c>
      <c r="R677" s="4" t="s">
        <v>117</v>
      </c>
    </row>
    <row r="678" ht="22.5" customHeight="1">
      <c r="A678" s="19"/>
      <c r="B678" s="19"/>
      <c r="C678" s="19"/>
      <c r="D678" s="19"/>
      <c r="E678" s="26"/>
      <c r="F678" s="19"/>
      <c r="G678" s="32"/>
      <c r="H678" s="28"/>
      <c r="I678" s="28"/>
      <c r="J678" s="12" t="s">
        <v>111</v>
      </c>
      <c r="K678" s="14" t="n">
        <v>210</v>
      </c>
      <c r="L678" s="14" t="n">
        <v>42</v>
      </c>
      <c r="M678" s="14" t="n">
        <v>1</v>
      </c>
      <c r="N678" s="11" t="n">
        <v>0</v>
      </c>
      <c r="O678" s="11" t="n">
        <v>0.14</v>
      </c>
      <c r="P678" s="11" t="n">
        <v>0.1399</v>
      </c>
      <c r="Q678" s="25"/>
    </row>
    <row r="679" ht="22.5" customHeight="1">
      <c r="A679" s="19"/>
      <c r="B679" s="19"/>
      <c r="C679" s="19"/>
      <c r="D679" s="19"/>
      <c r="E679" s="26"/>
      <c r="F679" s="19"/>
      <c r="G679" s="33"/>
      <c r="H679" s="27"/>
      <c r="I679" s="27"/>
      <c r="J679" s="12" t="s">
        <v>112</v>
      </c>
      <c r="K679" s="14" t="n">
        <v>531</v>
      </c>
      <c r="L679" s="14" t="n">
        <v>124</v>
      </c>
      <c r="M679" s="14" t="n">
        <v>1</v>
      </c>
      <c r="N679" s="11" t="n">
        <v>0</v>
      </c>
      <c r="O679" s="11" t="n">
        <v>0.424</v>
      </c>
      <c r="P679" s="11" t="n">
        <v>0.4239</v>
      </c>
      <c r="Q679" s="25"/>
    </row>
    <row r="680" ht="22.5" customHeight="1">
      <c r="A680" s="19"/>
      <c r="B680" s="19"/>
      <c r="C680" s="12" t="n">
        <v>91565942</v>
      </c>
      <c r="D680" s="12" t="s">
        <v>30</v>
      </c>
      <c r="E680" s="13" t="s">
        <v>37</v>
      </c>
      <c r="F680" s="12" t="s">
        <v>15</v>
      </c>
      <c r="G680" s="50" t="n">
        <v>0.03</v>
      </c>
      <c r="H680" s="30" t="n">
        <v>600</v>
      </c>
      <c r="I680" s="31" t="n">
        <f>G680*H680*7</f>
        <v>126</v>
      </c>
      <c r="J680" s="12" t="s">
        <v>110</v>
      </c>
      <c r="K680" s="14" t="n">
        <v>992</v>
      </c>
      <c r="L680" s="14" t="n">
        <v>73</v>
      </c>
      <c r="M680" s="14" t="n">
        <v>1</v>
      </c>
      <c r="N680" s="11" t="n">
        <v>0</v>
      </c>
      <c r="O680" s="11" t="n">
        <v>0.033</v>
      </c>
      <c r="P680" s="11" t="n">
        <v>0.033</v>
      </c>
      <c r="Q680" s="22" t="n">
        <f>M682/H680</f>
        <v>0.235</v>
      </c>
    </row>
    <row r="681" ht="22.5" customHeight="1">
      <c r="A681" s="19"/>
      <c r="B681" s="19"/>
      <c r="C681" s="19"/>
      <c r="D681" s="19"/>
      <c r="E681" s="26"/>
      <c r="F681" s="19"/>
      <c r="G681" s="32"/>
      <c r="H681" s="28"/>
      <c r="I681" s="28"/>
      <c r="J681" s="12" t="s">
        <v>111</v>
      </c>
      <c r="K681" s="14" t="n">
        <v>56071</v>
      </c>
      <c r="L681" s="14" t="n">
        <v>16628</v>
      </c>
      <c r="M681" s="14" t="n">
        <v>141</v>
      </c>
      <c r="N681" s="17" t="n">
        <v>0</v>
      </c>
      <c r="O681" s="11" t="n">
        <v>0.031</v>
      </c>
      <c r="P681" s="11" t="n">
        <v>4.332</v>
      </c>
      <c r="Q681" s="25"/>
    </row>
    <row r="682" ht="22.5" customHeight="1">
      <c r="A682" s="19"/>
      <c r="B682" s="19"/>
      <c r="C682" s="19"/>
      <c r="D682" s="19"/>
      <c r="E682" s="26"/>
      <c r="F682" s="19"/>
      <c r="G682" s="33"/>
      <c r="H682" s="27"/>
      <c r="I682" s="27"/>
      <c r="J682" s="12" t="s">
        <v>112</v>
      </c>
      <c r="K682" s="14" t="n">
        <v>63722</v>
      </c>
      <c r="L682" s="14" t="n">
        <v>17330</v>
      </c>
      <c r="M682" s="14" t="n">
        <v>141</v>
      </c>
      <c r="N682" s="17" t="n">
        <v>0</v>
      </c>
      <c r="O682" s="11" t="n">
        <v>0.031</v>
      </c>
      <c r="P682" s="11" t="n">
        <v>4.332</v>
      </c>
      <c r="Q682" s="25"/>
    </row>
    <row r="683" ht="22.5" customHeight="1">
      <c r="A683" s="19"/>
      <c r="B683" s="19"/>
      <c r="C683" s="12" t="n">
        <v>91565947</v>
      </c>
      <c r="D683" s="12" t="s">
        <v>30</v>
      </c>
      <c r="E683" s="13" t="s">
        <v>40</v>
      </c>
      <c r="F683" s="12" t="s">
        <v>15</v>
      </c>
      <c r="G683" s="50" t="n">
        <v>0.02</v>
      </c>
      <c r="H683" s="30" t="n">
        <v>1000</v>
      </c>
      <c r="I683" s="31" t="n">
        <f>G683*H683*7</f>
        <v>140</v>
      </c>
      <c r="J683" s="12" t="s">
        <v>110</v>
      </c>
      <c r="K683" s="14" t="n">
        <v>613</v>
      </c>
      <c r="L683" s="14" t="n">
        <v>299</v>
      </c>
      <c r="M683" s="14" t="n">
        <v>3</v>
      </c>
      <c r="N683" s="11" t="n">
        <v>0</v>
      </c>
      <c r="O683" s="11" t="n">
        <v>0.02</v>
      </c>
      <c r="P683" s="11" t="n">
        <v>0.06</v>
      </c>
      <c r="Q683" s="22" t="n">
        <f>M685/H683</f>
        <v>1</v>
      </c>
    </row>
    <row r="684" ht="22.5" customHeight="1">
      <c r="A684" s="19"/>
      <c r="B684" s="19"/>
      <c r="C684" s="19"/>
      <c r="D684" s="19"/>
      <c r="E684" s="26"/>
      <c r="F684" s="19"/>
      <c r="G684" s="32"/>
      <c r="H684" s="28"/>
      <c r="I684" s="28"/>
      <c r="J684" s="12" t="s">
        <v>111</v>
      </c>
      <c r="K684" s="14" t="n">
        <v>168930</v>
      </c>
      <c r="L684" s="14" t="n">
        <v>94442</v>
      </c>
      <c r="M684" s="14" t="n">
        <v>1000</v>
      </c>
      <c r="N684" s="11" t="n">
        <v>0</v>
      </c>
      <c r="O684" s="11" t="n">
        <v>0.02</v>
      </c>
      <c r="P684" s="11" t="n">
        <v>20</v>
      </c>
      <c r="Q684" s="25"/>
    </row>
    <row r="685" ht="22.5" customHeight="1">
      <c r="A685" s="19"/>
      <c r="B685" s="19"/>
      <c r="C685" s="19"/>
      <c r="D685" s="19"/>
      <c r="E685" s="26"/>
      <c r="F685" s="19"/>
      <c r="G685" s="33"/>
      <c r="H685" s="27"/>
      <c r="I685" s="27"/>
      <c r="J685" s="12" t="s">
        <v>112</v>
      </c>
      <c r="K685" s="14" t="n">
        <v>196109</v>
      </c>
      <c r="L685" s="14" t="n">
        <v>103059</v>
      </c>
      <c r="M685" s="14" t="n">
        <v>1000</v>
      </c>
      <c r="N685" s="11" t="n">
        <v>0</v>
      </c>
      <c r="O685" s="11" t="n">
        <v>0.02</v>
      </c>
      <c r="P685" s="11" t="n">
        <v>20</v>
      </c>
      <c r="Q685" s="25"/>
    </row>
    <row r="686" ht="22.5" customHeight="1">
      <c r="A686" s="19"/>
      <c r="B686" s="19"/>
      <c r="C686" s="12" t="n">
        <v>12807775</v>
      </c>
      <c r="D686" s="12" t="s">
        <v>38</v>
      </c>
      <c r="E686" s="13" t="s">
        <v>14</v>
      </c>
      <c r="F686" s="12" t="s">
        <v>34</v>
      </c>
      <c r="G686" s="50" t="n">
        <v>0.1</v>
      </c>
      <c r="H686" s="30" t="n">
        <v>100</v>
      </c>
      <c r="I686" s="31" t="n">
        <f>G686*H686*7</f>
        <v>70</v>
      </c>
      <c r="J686" s="12" t="s">
        <v>110</v>
      </c>
      <c r="K686" s="14" t="n">
        <v>11402</v>
      </c>
      <c r="L686" s="14" t="n">
        <v>166</v>
      </c>
      <c r="M686" s="14" t="n">
        <v>0</v>
      </c>
      <c r="N686" s="11" t="n">
        <v>0.01</v>
      </c>
      <c r="O686" s="11" t="n">
        <v>0</v>
      </c>
      <c r="P686" s="11" t="n">
        <v>1.66</v>
      </c>
      <c r="Q686" s="22" t="n">
        <f>M688/H686</f>
        <v>0.4</v>
      </c>
    </row>
    <row r="687" ht="22.5" customHeight="1">
      <c r="A687" s="19"/>
      <c r="B687" s="19"/>
      <c r="C687" s="19"/>
      <c r="D687" s="19"/>
      <c r="E687" s="26"/>
      <c r="F687" s="19"/>
      <c r="G687" s="32"/>
      <c r="H687" s="28"/>
      <c r="I687" s="28"/>
      <c r="J687" s="12" t="s">
        <v>111</v>
      </c>
      <c r="K687" s="14" t="n">
        <v>342659</v>
      </c>
      <c r="L687" s="14" t="n">
        <v>2065</v>
      </c>
      <c r="M687" s="14" t="n">
        <v>9</v>
      </c>
      <c r="N687" s="11" t="n">
        <v>0</v>
      </c>
      <c r="O687" s="11" t="n">
        <v>1.18</v>
      </c>
      <c r="P687" s="11" t="n">
        <v>9.93</v>
      </c>
      <c r="Q687" s="25"/>
    </row>
    <row r="688" ht="22.5" customHeight="1">
      <c r="A688" s="19"/>
      <c r="B688" s="19"/>
      <c r="C688" s="19"/>
      <c r="D688" s="19"/>
      <c r="E688" s="35"/>
      <c r="F688" s="19"/>
      <c r="G688" s="33"/>
      <c r="H688" s="27"/>
      <c r="I688" s="27"/>
      <c r="J688" s="12" t="s">
        <v>112</v>
      </c>
      <c r="K688" s="14" t="n">
        <v>1637281</v>
      </c>
      <c r="L688" s="14" t="n">
        <v>4934</v>
      </c>
      <c r="M688" s="14" t="n">
        <v>40</v>
      </c>
      <c r="N688" s="11" t="n">
        <v>0.01</v>
      </c>
      <c r="O688" s="11" t="n">
        <v>0.3405</v>
      </c>
      <c r="P688" s="11" t="n">
        <v>13.62</v>
      </c>
      <c r="Q688" s="25"/>
    </row>
    <row r="689" ht="22.5" customHeight="1">
      <c r="A689" s="19"/>
      <c r="B689" s="19"/>
      <c r="C689" s="12" t="n">
        <v>12808718</v>
      </c>
      <c r="D689" s="12" t="s">
        <v>36</v>
      </c>
      <c r="E689" s="13" t="s">
        <v>14</v>
      </c>
      <c r="F689" s="12" t="s">
        <v>34</v>
      </c>
      <c r="G689" s="50" t="n">
        <v>0.2</v>
      </c>
      <c r="H689" s="30" t="n">
        <v>100</v>
      </c>
      <c r="I689" s="31" t="n">
        <f>G689*H689*7</f>
        <v>140</v>
      </c>
      <c r="J689" s="12" t="s">
        <v>110</v>
      </c>
      <c r="K689" s="14" t="s">
        <v>114</v>
      </c>
      <c r="L689" s="14"/>
      <c r="M689" s="14"/>
      <c r="N689" s="11"/>
      <c r="O689" s="11"/>
      <c r="P689" s="11"/>
      <c r="Q689" s="22" t="n">
        <f>M691/H689</f>
        <v>0.42</v>
      </c>
    </row>
    <row r="690" ht="22.5" customHeight="1">
      <c r="A690" s="19"/>
      <c r="B690" s="19"/>
      <c r="C690" s="19"/>
      <c r="D690" s="19"/>
      <c r="E690" s="26"/>
      <c r="F690" s="19"/>
      <c r="G690" s="32"/>
      <c r="H690" s="28"/>
      <c r="I690" s="28"/>
      <c r="J690" s="12" t="s">
        <v>111</v>
      </c>
      <c r="K690" s="14" t="n">
        <v>137</v>
      </c>
      <c r="L690" s="14" t="n">
        <v>57</v>
      </c>
      <c r="M690" s="14" t="n">
        <v>0</v>
      </c>
      <c r="N690" s="11" t="n">
        <v>0.01</v>
      </c>
      <c r="O690" s="11" t="n">
        <v>0</v>
      </c>
      <c r="P690" s="11" t="n">
        <v>0.01</v>
      </c>
      <c r="Q690" s="25"/>
    </row>
    <row r="691" ht="22.5" customHeight="1">
      <c r="A691" s="19"/>
      <c r="B691" s="19"/>
      <c r="C691" s="19"/>
      <c r="D691" s="19"/>
      <c r="E691" s="35"/>
      <c r="F691" s="19"/>
      <c r="G691" s="33"/>
      <c r="H691" s="27"/>
      <c r="I691" s="27"/>
      <c r="J691" s="12" t="s">
        <v>112</v>
      </c>
      <c r="K691" s="14" t="n">
        <v>48716</v>
      </c>
      <c r="L691" s="14" t="n">
        <v>13495</v>
      </c>
      <c r="M691" s="14" t="n">
        <v>42</v>
      </c>
      <c r="N691" s="11" t="n">
        <v>0</v>
      </c>
      <c r="O691" s="11" t="n">
        <v>0.318</v>
      </c>
      <c r="P691" s="11" t="n">
        <v>13.38</v>
      </c>
      <c r="Q691" s="25"/>
    </row>
    <row r="692" ht="22.5" customHeight="1">
      <c r="A692" s="19"/>
      <c r="B692" s="19"/>
      <c r="C692" s="12" t="n">
        <v>91574951</v>
      </c>
      <c r="D692" s="12" t="s">
        <v>30</v>
      </c>
      <c r="E692" s="13" t="s">
        <v>40</v>
      </c>
      <c r="F692" s="12" t="s">
        <v>34</v>
      </c>
      <c r="G692" s="50" t="n">
        <v>0.02</v>
      </c>
      <c r="H692" s="30" t="n">
        <v>1000</v>
      </c>
      <c r="I692" s="31" t="n">
        <f>G692*H692*7</f>
        <v>140</v>
      </c>
      <c r="J692" s="12" t="s">
        <v>110</v>
      </c>
      <c r="K692" s="14" t="s">
        <v>114</v>
      </c>
      <c r="L692" s="14"/>
      <c r="M692" s="14"/>
      <c r="N692" s="11"/>
      <c r="O692" s="11"/>
      <c r="P692" s="11"/>
      <c r="Q692" s="22" t="n">
        <f>M694/H692</f>
        <v>0</v>
      </c>
    </row>
    <row r="693" ht="22.5" customHeight="1">
      <c r="A693" s="19"/>
      <c r="B693" s="19"/>
      <c r="C693" s="19"/>
      <c r="D693" s="19"/>
      <c r="E693" s="26"/>
      <c r="F693" s="19"/>
      <c r="G693" s="32"/>
      <c r="H693" s="28"/>
      <c r="I693" s="28"/>
      <c r="J693" s="12" t="s">
        <v>111</v>
      </c>
      <c r="K693" s="14" t="s">
        <v>114</v>
      </c>
      <c r="L693" s="14"/>
      <c r="M693" s="14"/>
      <c r="N693" s="11"/>
      <c r="O693" s="11"/>
      <c r="P693" s="11"/>
      <c r="Q693" s="25"/>
    </row>
    <row r="694" ht="22.5" customHeight="1">
      <c r="A694" s="19"/>
      <c r="B694" s="19"/>
      <c r="C694" s="19"/>
      <c r="D694" s="19"/>
      <c r="E694" s="35"/>
      <c r="F694" s="19"/>
      <c r="G694" s="33"/>
      <c r="H694" s="27"/>
      <c r="I694" s="27"/>
      <c r="J694" s="12" t="s">
        <v>112</v>
      </c>
      <c r="K694" s="14" t="s">
        <v>114</v>
      </c>
      <c r="L694" s="14"/>
      <c r="M694" s="14"/>
      <c r="N694" s="11"/>
      <c r="O694" s="11"/>
      <c r="P694" s="11"/>
      <c r="Q694" s="25"/>
    </row>
    <row r="695" ht="22.5" customHeight="1">
      <c r="A695" s="19"/>
      <c r="B695" s="19"/>
      <c r="C695" s="12" t="n">
        <v>91574964</v>
      </c>
      <c r="D695" s="12" t="s">
        <v>30</v>
      </c>
      <c r="E695" s="13" t="s">
        <v>37</v>
      </c>
      <c r="F695" s="12" t="s">
        <v>34</v>
      </c>
      <c r="G695" s="50" t="n">
        <v>0.03</v>
      </c>
      <c r="H695" s="30" t="n">
        <v>600</v>
      </c>
      <c r="I695" s="31" t="n">
        <f>G695*H695*7</f>
        <v>126</v>
      </c>
      <c r="J695" s="12" t="s">
        <v>110</v>
      </c>
      <c r="K695" s="14" t="s">
        <v>114</v>
      </c>
      <c r="L695" s="14"/>
      <c r="M695" s="14"/>
      <c r="N695" s="11"/>
      <c r="O695" s="11"/>
      <c r="P695" s="11"/>
      <c r="Q695" s="22" t="n">
        <f>M697/H695</f>
        <v>0</v>
      </c>
    </row>
    <row r="696" ht="22.5" customHeight="1">
      <c r="A696" s="19"/>
      <c r="B696" s="19"/>
      <c r="C696" s="19"/>
      <c r="D696" s="19"/>
      <c r="E696" s="26"/>
      <c r="F696" s="19"/>
      <c r="G696" s="32"/>
      <c r="H696" s="28"/>
      <c r="I696" s="28"/>
      <c r="J696" s="12" t="s">
        <v>111</v>
      </c>
      <c r="K696" s="14" t="s">
        <v>114</v>
      </c>
      <c r="L696" s="14"/>
      <c r="M696" s="14"/>
      <c r="N696" s="11"/>
      <c r="O696" s="11"/>
      <c r="P696" s="11"/>
      <c r="Q696" s="25"/>
    </row>
    <row r="697" ht="22.5" customHeight="1">
      <c r="A697" s="19"/>
      <c r="B697" s="19"/>
      <c r="C697" s="19"/>
      <c r="D697" s="19"/>
      <c r="E697" s="35"/>
      <c r="F697" s="19"/>
      <c r="G697" s="33"/>
      <c r="H697" s="27"/>
      <c r="I697" s="27"/>
      <c r="J697" s="12" t="s">
        <v>112</v>
      </c>
      <c r="K697" s="14" t="s">
        <v>114</v>
      </c>
      <c r="L697" s="14"/>
      <c r="M697" s="14"/>
      <c r="N697" s="11"/>
      <c r="O697" s="11"/>
      <c r="P697" s="11"/>
      <c r="Q697" s="25"/>
    </row>
    <row r="698" ht="22.5" customHeight="1">
      <c r="A698" s="19"/>
      <c r="B698" s="19"/>
      <c r="C698" s="12" t="n">
        <v>13220287</v>
      </c>
      <c r="D698" s="12" t="s">
        <v>38</v>
      </c>
      <c r="E698" s="13" t="s">
        <v>14</v>
      </c>
      <c r="F698" s="12" t="s">
        <v>34</v>
      </c>
      <c r="G698" s="50" t="n">
        <v>0.1</v>
      </c>
      <c r="H698" s="30" t="n">
        <v>100</v>
      </c>
      <c r="I698" s="31" t="n">
        <f>G698*H698*7</f>
        <v>70</v>
      </c>
      <c r="J698" s="12" t="s">
        <v>110</v>
      </c>
      <c r="K698" s="14" t="n">
        <v>239</v>
      </c>
      <c r="L698" s="14" t="n">
        <v>62</v>
      </c>
      <c r="M698" s="14" t="n">
        <v>1</v>
      </c>
      <c r="N698" s="11" t="n">
        <v>0.01</v>
      </c>
      <c r="O698" s="11" t="n">
        <v>0.06</v>
      </c>
      <c r="P698" s="11" t="n">
        <v>0.06</v>
      </c>
      <c r="Q698" s="22" t="n">
        <f>M700/H698</f>
        <v>0.02</v>
      </c>
    </row>
    <row r="699" ht="22.5" customHeight="1">
      <c r="A699" s="19"/>
      <c r="B699" s="19"/>
      <c r="C699" s="19"/>
      <c r="D699" s="19"/>
      <c r="E699" s="26"/>
      <c r="F699" s="19"/>
      <c r="G699" s="32"/>
      <c r="H699" s="28"/>
      <c r="I699" s="28"/>
      <c r="J699" s="12" t="s">
        <v>111</v>
      </c>
      <c r="K699" s="14" t="n">
        <v>1897</v>
      </c>
      <c r="L699" s="14" t="n">
        <v>593</v>
      </c>
      <c r="M699" s="14" t="n">
        <v>1</v>
      </c>
      <c r="N699" s="11" t="n">
        <v>0.01</v>
      </c>
      <c r="O699" s="11" t="n">
        <v>2.65</v>
      </c>
      <c r="P699" s="11" t="n">
        <v>2.65</v>
      </c>
      <c r="Q699" s="25"/>
    </row>
    <row r="700" ht="22.5" customHeight="1">
      <c r="A700" s="19"/>
      <c r="B700" s="19"/>
      <c r="C700" s="19"/>
      <c r="D700" s="19"/>
      <c r="E700" s="35"/>
      <c r="F700" s="19"/>
      <c r="G700" s="33"/>
      <c r="H700" s="27"/>
      <c r="I700" s="27"/>
      <c r="J700" s="12" t="s">
        <v>112</v>
      </c>
      <c r="K700" s="14" t="n">
        <v>3090</v>
      </c>
      <c r="L700" s="14" t="n">
        <v>1015</v>
      </c>
      <c r="M700" s="14" t="n">
        <v>2</v>
      </c>
      <c r="N700" s="11" t="n">
        <v>0</v>
      </c>
      <c r="O700" s="11" t="n">
        <v>0.5</v>
      </c>
      <c r="P700" s="11" t="n">
        <v>1.015000048</v>
      </c>
      <c r="Q700" s="25"/>
    </row>
    <row r="701" ht="22.5" customHeight="1">
      <c r="A701" s="19"/>
      <c r="B701" s="19"/>
      <c r="C701" s="12" t="n">
        <v>10815258</v>
      </c>
      <c r="D701" s="12" t="s">
        <v>42</v>
      </c>
      <c r="E701" s="13" t="s">
        <v>14</v>
      </c>
      <c r="F701" s="12" t="s">
        <v>15</v>
      </c>
      <c r="G701" s="50" t="n">
        <v>0.15</v>
      </c>
      <c r="H701" s="30" t="n">
        <v>100</v>
      </c>
      <c r="I701" s="31" t="n">
        <f>G701*H701*7</f>
        <v>105</v>
      </c>
      <c r="J701" s="12" t="s">
        <v>110</v>
      </c>
      <c r="K701" s="14" t="s">
        <v>114</v>
      </c>
      <c r="L701" s="14"/>
      <c r="M701" s="14"/>
      <c r="N701" s="11"/>
      <c r="O701" s="11"/>
      <c r="P701" s="11"/>
      <c r="Q701" s="22" t="n">
        <f>M703/H701</f>
        <v>0</v>
      </c>
    </row>
    <row r="702" ht="22.5" customHeight="1">
      <c r="A702" s="19"/>
      <c r="B702" s="19"/>
      <c r="C702" s="19"/>
      <c r="D702" s="19"/>
      <c r="E702" s="26"/>
      <c r="F702" s="19"/>
      <c r="G702" s="32"/>
      <c r="H702" s="28"/>
      <c r="I702" s="28"/>
      <c r="J702" s="12" t="s">
        <v>111</v>
      </c>
      <c r="K702" s="14" t="n">
        <v>39</v>
      </c>
      <c r="L702" s="14" t="n">
        <v>3</v>
      </c>
      <c r="M702" s="14" t="n">
        <v>0</v>
      </c>
      <c r="N702" s="11" t="n">
        <v>0</v>
      </c>
      <c r="O702" s="11" t="n">
        <v>0</v>
      </c>
      <c r="P702" s="11" t="n">
        <v>0</v>
      </c>
      <c r="Q702" s="25"/>
    </row>
    <row r="703" ht="22.5" customHeight="1">
      <c r="A703" s="19"/>
      <c r="B703" s="19"/>
      <c r="C703" s="19"/>
      <c r="D703" s="19"/>
      <c r="E703" s="26"/>
      <c r="F703" s="19"/>
      <c r="G703" s="33"/>
      <c r="H703" s="27"/>
      <c r="I703" s="27"/>
      <c r="J703" s="12" t="s">
        <v>112</v>
      </c>
      <c r="K703" s="14" t="n">
        <v>103</v>
      </c>
      <c r="L703" s="14" t="n">
        <v>12</v>
      </c>
      <c r="M703" s="14" t="n">
        <v>0</v>
      </c>
      <c r="N703" s="11" t="n">
        <v>0</v>
      </c>
      <c r="O703" s="11" t="n">
        <v>0</v>
      </c>
      <c r="P703" s="11" t="n">
        <v>0</v>
      </c>
      <c r="Q703" s="25"/>
    </row>
    <row r="704" ht="22.5" customHeight="1">
      <c r="A704" s="19"/>
      <c r="B704" s="19"/>
      <c r="C704" s="12" t="n">
        <v>13219444</v>
      </c>
      <c r="D704" s="12" t="s">
        <v>41</v>
      </c>
      <c r="E704" s="13" t="s">
        <v>14</v>
      </c>
      <c r="F704" s="12" t="s">
        <v>34</v>
      </c>
      <c r="G704" s="50" t="n">
        <v>0.4</v>
      </c>
      <c r="H704" s="30" t="n">
        <v>100</v>
      </c>
      <c r="I704" s="31" t="n">
        <f>G704*H704*7</f>
        <v>280</v>
      </c>
      <c r="J704" s="12" t="s">
        <v>110</v>
      </c>
      <c r="K704" s="14" t="s">
        <v>123</v>
      </c>
      <c r="L704" s="14"/>
      <c r="M704" s="14"/>
      <c r="N704" s="11"/>
      <c r="O704" s="11"/>
      <c r="P704" s="11"/>
      <c r="Q704" s="22" t="n">
        <f>M706/H704</f>
        <v>0</v>
      </c>
    </row>
    <row r="705" ht="22.5" customHeight="1">
      <c r="A705" s="19"/>
      <c r="B705" s="19"/>
      <c r="C705" s="19"/>
      <c r="D705" s="19"/>
      <c r="E705" s="26"/>
      <c r="F705" s="19"/>
      <c r="G705" s="32"/>
      <c r="H705" s="28"/>
      <c r="I705" s="28"/>
      <c r="J705" s="12" t="s">
        <v>111</v>
      </c>
      <c r="K705" s="14" t="n">
        <v>11997</v>
      </c>
      <c r="L705" s="14" t="n">
        <v>1852</v>
      </c>
      <c r="M705" s="14" t="n">
        <v>0</v>
      </c>
      <c r="N705" s="11" t="n">
        <v>0</v>
      </c>
      <c r="O705" s="11" t="n">
        <v>0</v>
      </c>
      <c r="P705" s="11" t="n">
        <v>0.834</v>
      </c>
      <c r="Q705" s="25"/>
    </row>
    <row r="706" ht="22.5" customHeight="1">
      <c r="A706" s="19"/>
      <c r="B706" s="19"/>
      <c r="C706" s="19"/>
      <c r="D706" s="19"/>
      <c r="E706" s="35"/>
      <c r="F706" s="19"/>
      <c r="G706" s="33"/>
      <c r="H706" s="27"/>
      <c r="I706" s="27"/>
      <c r="J706" s="12" t="s">
        <v>112</v>
      </c>
      <c r="K706" s="14" t="n">
        <v>12742</v>
      </c>
      <c r="L706" s="14" t="n">
        <v>2046</v>
      </c>
      <c r="M706" s="14" t="n">
        <v>0</v>
      </c>
      <c r="N706" s="11" t="n">
        <v>0</v>
      </c>
      <c r="O706" s="11" t="n">
        <v>0</v>
      </c>
      <c r="P706" s="11" t="n">
        <v>2.05</v>
      </c>
      <c r="Q706" s="25"/>
    </row>
    <row r="707" ht="22.5" customHeight="1">
      <c r="A707" s="19"/>
      <c r="B707" s="37" t="s">
        <v>118</v>
      </c>
      <c r="C707" s="12" t="n">
        <v>5464039</v>
      </c>
      <c r="D707" s="12" t="s">
        <v>30</v>
      </c>
      <c r="E707" s="13" t="s">
        <v>43</v>
      </c>
      <c r="F707" s="13" t="s">
        <v>15</v>
      </c>
      <c r="G707" s="23" t="n">
        <v>0.28</v>
      </c>
      <c r="H707" s="12" t="n">
        <v>1700</v>
      </c>
      <c r="I707" s="20" t="n">
        <f>G707*H707*7</f>
        <v>3332</v>
      </c>
      <c r="J707" s="12" t="s">
        <v>110</v>
      </c>
      <c r="K707" s="14" t="n">
        <v>16728</v>
      </c>
      <c r="L707" s="14" t="n">
        <v>1811</v>
      </c>
      <c r="M707" s="14" t="n">
        <v>37</v>
      </c>
      <c r="N707" s="11" t="n">
        <v>0.006</v>
      </c>
      <c r="O707" s="11" t="n">
        <v>0.3</v>
      </c>
      <c r="P707" s="11" t="n">
        <v>11.115</v>
      </c>
      <c r="Q707" s="22" t="n">
        <f>M709/H707</f>
        <v>0.359411764705882</v>
      </c>
    </row>
    <row r="708" ht="22.5" customHeight="1">
      <c r="A708" s="19"/>
      <c r="B708" s="19"/>
      <c r="C708" s="12"/>
      <c r="D708" s="19"/>
      <c r="E708" s="26"/>
      <c r="F708" s="26"/>
      <c r="G708" s="26"/>
      <c r="H708" s="19"/>
      <c r="I708" s="19"/>
      <c r="J708" s="12" t="s">
        <v>111</v>
      </c>
      <c r="K708" s="14" t="n">
        <v>96456</v>
      </c>
      <c r="L708" s="14" t="n">
        <v>12425</v>
      </c>
      <c r="M708" s="14" t="n">
        <v>251</v>
      </c>
      <c r="N708" s="11" t="n">
        <v>0.006</v>
      </c>
      <c r="O708" s="11" t="n">
        <v>0.299</v>
      </c>
      <c r="P708" s="11" t="n">
        <v>75.1</v>
      </c>
      <c r="Q708" s="25"/>
    </row>
    <row r="709" ht="22.5" customHeight="1">
      <c r="A709" s="19"/>
      <c r="B709" s="19"/>
      <c r="C709" s="12"/>
      <c r="D709" s="19"/>
      <c r="E709" s="26"/>
      <c r="F709" s="26"/>
      <c r="G709" s="26"/>
      <c r="H709" s="19"/>
      <c r="I709" s="19"/>
      <c r="J709" s="12" t="s">
        <v>112</v>
      </c>
      <c r="K709" s="14" t="n">
        <v>208603</v>
      </c>
      <c r="L709" s="14" t="n">
        <v>30438</v>
      </c>
      <c r="M709" s="14" t="n">
        <v>611</v>
      </c>
      <c r="N709" s="11" t="n">
        <v>0.006</v>
      </c>
      <c r="O709" s="11" t="n">
        <v>0.298</v>
      </c>
      <c r="P709" s="11" t="n">
        <v>182.05</v>
      </c>
      <c r="Q709" s="25"/>
    </row>
    <row r="710" ht="22.5" customHeight="1">
      <c r="A710" s="19"/>
      <c r="B710" s="19"/>
      <c r="C710" s="12" t="n">
        <v>8057746</v>
      </c>
      <c r="D710" s="12" t="s">
        <v>30</v>
      </c>
      <c r="E710" s="13" t="s">
        <v>43</v>
      </c>
      <c r="F710" s="13" t="s">
        <v>15</v>
      </c>
      <c r="G710" s="23" t="n">
        <v>0.32</v>
      </c>
      <c r="H710" s="12" t="n">
        <v>300</v>
      </c>
      <c r="I710" s="20" t="n">
        <f>G710*H710*7</f>
        <v>672</v>
      </c>
      <c r="J710" s="12" t="s">
        <v>110</v>
      </c>
      <c r="K710" s="14" t="n">
        <v>0</v>
      </c>
      <c r="L710" s="14" t="n">
        <v>0</v>
      </c>
      <c r="M710" s="14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</v>
      </c>
    </row>
    <row r="711" ht="22.5" customHeight="1">
      <c r="A711" s="19"/>
      <c r="B711" s="19"/>
      <c r="C711" s="12"/>
      <c r="D711" s="19"/>
      <c r="E711" s="26"/>
      <c r="F711" s="26"/>
      <c r="G711" s="26"/>
      <c r="H711" s="19"/>
      <c r="I711" s="19"/>
      <c r="J711" s="12" t="s">
        <v>111</v>
      </c>
      <c r="K711" s="14" t="n">
        <v>0</v>
      </c>
      <c r="L711" s="14" t="n">
        <v>0</v>
      </c>
      <c r="M711" s="14" t="n">
        <v>0</v>
      </c>
      <c r="N711" s="11" t="n">
        <v>0</v>
      </c>
      <c r="O711" s="11" t="n">
        <v>0</v>
      </c>
      <c r="P711" s="11" t="n">
        <v>0</v>
      </c>
      <c r="Q711" s="25"/>
    </row>
    <row r="712" ht="22.5" customHeight="1">
      <c r="A712" s="19"/>
      <c r="B712" s="19"/>
      <c r="C712" s="12"/>
      <c r="D712" s="19"/>
      <c r="E712" s="26"/>
      <c r="F712" s="26"/>
      <c r="G712" s="26"/>
      <c r="H712" s="19"/>
      <c r="I712" s="19"/>
      <c r="J712" s="12" t="s">
        <v>112</v>
      </c>
      <c r="K712" s="14" t="n">
        <v>0</v>
      </c>
      <c r="L712" s="14" t="n">
        <v>0</v>
      </c>
      <c r="M712" s="14" t="n">
        <v>0</v>
      </c>
      <c r="N712" s="11" t="n">
        <v>0</v>
      </c>
      <c r="O712" s="11" t="n">
        <v>0</v>
      </c>
      <c r="P712" s="11" t="n">
        <v>0</v>
      </c>
      <c r="Q712" s="25"/>
    </row>
    <row r="713" ht="22.5" customHeight="1">
      <c r="A713" s="19"/>
      <c r="B713" s="19"/>
      <c r="C713" s="12" t="n">
        <v>8670368</v>
      </c>
      <c r="D713" s="12" t="s">
        <v>16</v>
      </c>
      <c r="E713" s="13" t="s">
        <v>11</v>
      </c>
      <c r="F713" s="13" t="s">
        <v>29</v>
      </c>
      <c r="G713" s="23" t="n">
        <v>0.12</v>
      </c>
      <c r="H713" s="12" t="n">
        <v>100</v>
      </c>
      <c r="I713" s="20" t="n">
        <f>G713*H713*7</f>
        <v>84</v>
      </c>
      <c r="J713" s="12" t="s">
        <v>110</v>
      </c>
      <c r="K713" s="14" t="s">
        <v>114</v>
      </c>
      <c r="L713" s="14"/>
      <c r="M713" s="14"/>
      <c r="N713" s="11"/>
      <c r="O713" s="11"/>
      <c r="P713" s="11"/>
      <c r="Q713" s="22" t="n">
        <f>M715/H713</f>
        <v>0.31</v>
      </c>
    </row>
    <row r="714" ht="22.5" customHeight="1">
      <c r="A714" s="19"/>
      <c r="B714" s="19"/>
      <c r="C714" s="12"/>
      <c r="D714" s="19"/>
      <c r="E714" s="26"/>
      <c r="F714" s="26"/>
      <c r="G714" s="26"/>
      <c r="H714" s="19"/>
      <c r="I714" s="19"/>
      <c r="J714" s="12" t="s">
        <v>111</v>
      </c>
      <c r="K714" s="14" t="n">
        <v>2589</v>
      </c>
      <c r="L714" s="14" t="n">
        <v>615</v>
      </c>
      <c r="M714" s="14" t="n">
        <v>3</v>
      </c>
      <c r="N714" s="11" t="n">
        <v>0</v>
      </c>
      <c r="O714" s="11" t="n">
        <v>0.19</v>
      </c>
      <c r="P714" s="11" t="n">
        <v>0.58</v>
      </c>
      <c r="Q714" s="25"/>
    </row>
    <row r="715" ht="22.5" customHeight="1">
      <c r="A715" s="19"/>
      <c r="B715" s="19"/>
      <c r="C715" s="12"/>
      <c r="D715" s="19"/>
      <c r="E715" s="26"/>
      <c r="F715" s="26"/>
      <c r="G715" s="26"/>
      <c r="H715" s="19"/>
      <c r="I715" s="19"/>
      <c r="J715" s="12" t="s">
        <v>112</v>
      </c>
      <c r="K715" s="14" t="n">
        <v>20547</v>
      </c>
      <c r="L715" s="14" t="n">
        <v>2664</v>
      </c>
      <c r="M715" s="14" t="n">
        <v>31</v>
      </c>
      <c r="N715" s="11" t="n">
        <v>0</v>
      </c>
      <c r="O715" s="11" t="n">
        <v>0.19</v>
      </c>
      <c r="P715" s="11" t="n">
        <v>5.79</v>
      </c>
      <c r="Q715" s="25"/>
    </row>
    <row r="716" ht="22.5" customHeight="1">
      <c r="A716" s="19"/>
      <c r="B716" s="19"/>
      <c r="C716" s="12" t="n">
        <v>10514860</v>
      </c>
      <c r="D716" s="12" t="s">
        <v>41</v>
      </c>
      <c r="E716" s="13" t="s">
        <v>14</v>
      </c>
      <c r="F716" s="13" t="s">
        <v>15</v>
      </c>
      <c r="G716" s="23" t="n">
        <v>0.6</v>
      </c>
      <c r="H716" s="12" t="n">
        <v>150</v>
      </c>
      <c r="I716" s="20" t="n">
        <f>G716*H716*7</f>
        <v>630</v>
      </c>
      <c r="J716" s="12" t="s">
        <v>110</v>
      </c>
      <c r="K716" s="14" t="n">
        <v>943</v>
      </c>
      <c r="L716" s="14" t="n">
        <v>98</v>
      </c>
      <c r="M716" s="14" t="n">
        <v>4</v>
      </c>
      <c r="N716" s="11" t="n">
        <v>0.031</v>
      </c>
      <c r="O716" s="11" t="n">
        <v>0.75</v>
      </c>
      <c r="P716" s="11" t="n">
        <v>3</v>
      </c>
      <c r="Q716" s="22" t="n">
        <f>M718/H716</f>
        <v>0.46</v>
      </c>
    </row>
    <row r="717" ht="22.5" customHeight="1">
      <c r="A717" s="19"/>
      <c r="B717" s="19"/>
      <c r="C717" s="12"/>
      <c r="D717" s="19"/>
      <c r="E717" s="26"/>
      <c r="F717" s="26"/>
      <c r="G717" s="26"/>
      <c r="H717" s="19"/>
      <c r="I717" s="19"/>
      <c r="J717" s="12" t="s">
        <v>111</v>
      </c>
      <c r="K717" s="14" t="n">
        <v>17709</v>
      </c>
      <c r="L717" s="14" t="n">
        <v>3291</v>
      </c>
      <c r="M717" s="14" t="n">
        <v>20</v>
      </c>
      <c r="N717" s="11" t="n">
        <v>0.005</v>
      </c>
      <c r="O717" s="11" t="n">
        <v>0.75</v>
      </c>
      <c r="P717" s="11" t="n">
        <v>15</v>
      </c>
      <c r="Q717" s="25"/>
    </row>
    <row r="718" ht="22.5" customHeight="1">
      <c r="A718" s="19"/>
      <c r="B718" s="19"/>
      <c r="C718" s="12"/>
      <c r="D718" s="19"/>
      <c r="E718" s="26"/>
      <c r="F718" s="26"/>
      <c r="G718" s="26"/>
      <c r="H718" s="19"/>
      <c r="I718" s="19"/>
      <c r="J718" s="12" t="s">
        <v>112</v>
      </c>
      <c r="K718" s="14" t="n">
        <v>50899</v>
      </c>
      <c r="L718" s="14" t="n">
        <v>7236</v>
      </c>
      <c r="M718" s="14" t="n">
        <v>69</v>
      </c>
      <c r="N718" s="11" t="n">
        <v>0.007</v>
      </c>
      <c r="O718" s="11" t="n">
        <v>0.75</v>
      </c>
      <c r="P718" s="11" t="n">
        <v>51.75</v>
      </c>
      <c r="Q718" s="25"/>
    </row>
    <row r="719" ht="22.5" customHeight="1">
      <c r="A719" s="19"/>
      <c r="B719" s="19"/>
      <c r="C719" s="12" t="n">
        <v>91532857</v>
      </c>
      <c r="D719" s="12" t="s">
        <v>44</v>
      </c>
      <c r="E719" s="13" t="s">
        <v>14</v>
      </c>
      <c r="F719" s="13" t="s">
        <v>12</v>
      </c>
      <c r="G719" s="23" t="n">
        <v>0.12</v>
      </c>
      <c r="H719" s="12" t="n">
        <v>100</v>
      </c>
      <c r="I719" s="20" t="n">
        <f>G719*H719*7</f>
        <v>84</v>
      </c>
      <c r="J719" s="12" t="s">
        <v>110</v>
      </c>
      <c r="K719" s="14" t="s">
        <v>114</v>
      </c>
      <c r="L719" s="14"/>
      <c r="M719" s="14"/>
      <c r="N719" s="11"/>
      <c r="O719" s="11"/>
      <c r="P719" s="11"/>
      <c r="Q719" s="22" t="n">
        <f>M721/H719</f>
        <v>0.29</v>
      </c>
    </row>
    <row r="720" ht="22.5" customHeight="1">
      <c r="A720" s="19"/>
      <c r="B720" s="19"/>
      <c r="C720" s="12"/>
      <c r="D720" s="19"/>
      <c r="E720" s="26"/>
      <c r="F720" s="26"/>
      <c r="G720" s="26"/>
      <c r="H720" s="19"/>
      <c r="I720" s="19"/>
      <c r="J720" s="12" t="s">
        <v>111</v>
      </c>
      <c r="K720" s="14" t="n">
        <v>2338</v>
      </c>
      <c r="L720" s="14" t="n">
        <v>294</v>
      </c>
      <c r="M720" s="14" t="n">
        <v>9</v>
      </c>
      <c r="N720" s="11" t="n">
        <v>0.009</v>
      </c>
      <c r="O720" s="11" t="n">
        <v>0.297</v>
      </c>
      <c r="P720" s="11" t="n">
        <v>2.6709</v>
      </c>
      <c r="Q720" s="25"/>
    </row>
    <row r="721" ht="22.5" customHeight="1">
      <c r="A721" s="19"/>
      <c r="B721" s="19"/>
      <c r="C721" s="12"/>
      <c r="D721" s="19"/>
      <c r="E721" s="26"/>
      <c r="F721" s="26"/>
      <c r="G721" s="26"/>
      <c r="H721" s="19"/>
      <c r="I721" s="19"/>
      <c r="J721" s="12" t="s">
        <v>112</v>
      </c>
      <c r="K721" s="14" t="n">
        <v>4281</v>
      </c>
      <c r="L721" s="14" t="n">
        <v>502</v>
      </c>
      <c r="M721" s="14" t="n">
        <v>29</v>
      </c>
      <c r="N721" s="11" t="n">
        <v>0.008</v>
      </c>
      <c r="O721" s="11" t="n">
        <v>0.143</v>
      </c>
      <c r="P721" s="11" t="n">
        <v>4.1541</v>
      </c>
      <c r="Q721" s="25"/>
    </row>
    <row r="722" ht="22.5" customHeight="1">
      <c r="A722" s="19"/>
      <c r="B722" s="19"/>
      <c r="C722" s="12" t="n">
        <v>91545519</v>
      </c>
      <c r="D722" s="12" t="s">
        <v>45</v>
      </c>
      <c r="E722" s="13" t="s">
        <v>43</v>
      </c>
      <c r="F722" s="13" t="s">
        <v>15</v>
      </c>
      <c r="G722" s="23" t="n">
        <v>0.2</v>
      </c>
      <c r="H722" s="12" t="n">
        <v>100</v>
      </c>
      <c r="I722" s="20" t="n">
        <f>G722*H722*7</f>
        <v>140</v>
      </c>
      <c r="J722" s="12" t="s">
        <v>110</v>
      </c>
      <c r="K722" s="14" t="n">
        <v>2553</v>
      </c>
      <c r="L722" s="14" t="n">
        <v>601</v>
      </c>
      <c r="M722" s="14" t="n">
        <v>7</v>
      </c>
      <c r="N722" s="11" t="n">
        <v>0.002</v>
      </c>
      <c r="O722" s="11" t="n">
        <v>0.15</v>
      </c>
      <c r="P722" s="11" t="n">
        <v>1.05</v>
      </c>
      <c r="Q722" s="22" t="n">
        <f>M724/H722</f>
        <v>0.75</v>
      </c>
    </row>
    <row r="723" ht="22.5" customHeight="1">
      <c r="A723" s="19"/>
      <c r="B723" s="19"/>
      <c r="C723" s="12"/>
      <c r="D723" s="19"/>
      <c r="E723" s="26"/>
      <c r="F723" s="26"/>
      <c r="G723" s="26"/>
      <c r="H723" s="19"/>
      <c r="I723" s="19"/>
      <c r="J723" s="12" t="s">
        <v>111</v>
      </c>
      <c r="K723" s="14" t="n">
        <v>19718</v>
      </c>
      <c r="L723" s="14" t="n">
        <v>5878</v>
      </c>
      <c r="M723" s="14" t="n">
        <v>42</v>
      </c>
      <c r="N723" s="11" t="n">
        <v>0.001</v>
      </c>
      <c r="O723" s="11" t="n">
        <v>0.151</v>
      </c>
      <c r="P723" s="11" t="n">
        <v>6.33</v>
      </c>
      <c r="Q723" s="25"/>
    </row>
    <row r="724" ht="22.5" customHeight="1">
      <c r="A724" s="19"/>
      <c r="B724" s="19"/>
      <c r="C724" s="12"/>
      <c r="D724" s="19"/>
      <c r="E724" s="26"/>
      <c r="F724" s="26"/>
      <c r="G724" s="26"/>
      <c r="H724" s="19"/>
      <c r="I724" s="19"/>
      <c r="J724" s="12" t="s">
        <v>112</v>
      </c>
      <c r="K724" s="14" t="n">
        <v>41636</v>
      </c>
      <c r="L724" s="14" t="n">
        <v>10393</v>
      </c>
      <c r="M724" s="14" t="n">
        <v>75</v>
      </c>
      <c r="N724" s="11" t="n">
        <v>0.001</v>
      </c>
      <c r="O724" s="11" t="n">
        <v>0.151</v>
      </c>
      <c r="P724" s="11" t="n">
        <v>11.35</v>
      </c>
      <c r="Q724" s="25"/>
    </row>
    <row r="725" ht="22.5" customHeight="1">
      <c r="A725" s="19"/>
      <c r="B725" s="19"/>
      <c r="C725" s="12" t="n">
        <v>91551388</v>
      </c>
      <c r="D725" s="12" t="s">
        <v>46</v>
      </c>
      <c r="E725" s="13" t="s">
        <v>47</v>
      </c>
      <c r="F725" s="13" t="s">
        <v>12</v>
      </c>
      <c r="G725" s="23" t="n">
        <v>0.8</v>
      </c>
      <c r="H725" s="12" t="n">
        <v>100</v>
      </c>
      <c r="I725" s="20" t="n">
        <f>G725*H725*7</f>
        <v>560</v>
      </c>
      <c r="J725" s="12" t="s">
        <v>110</v>
      </c>
      <c r="K725" s="14" t="s">
        <v>114</v>
      </c>
      <c r="L725" s="14"/>
      <c r="M725" s="14"/>
      <c r="N725" s="11"/>
      <c r="O725" s="11"/>
      <c r="P725" s="11"/>
      <c r="Q725" s="22" t="n">
        <f>M727/H725</f>
        <v>0.25</v>
      </c>
      <c r="S725" s="4" t="s">
        <v>119</v>
      </c>
    </row>
    <row r="726" ht="22.5" customHeight="1">
      <c r="A726" s="19"/>
      <c r="B726" s="19"/>
      <c r="C726" s="12"/>
      <c r="D726" s="19"/>
      <c r="E726" s="26"/>
      <c r="F726" s="26"/>
      <c r="G726" s="26"/>
      <c r="H726" s="19"/>
      <c r="I726" s="19"/>
      <c r="J726" s="12" t="s">
        <v>111</v>
      </c>
      <c r="K726" s="14" t="n">
        <v>3489</v>
      </c>
      <c r="L726" s="14" t="n">
        <v>904</v>
      </c>
      <c r="M726" s="14" t="n">
        <v>25</v>
      </c>
      <c r="N726" s="11" t="n">
        <v>0.021</v>
      </c>
      <c r="O726" s="11" t="n">
        <v>0.773</v>
      </c>
      <c r="P726" s="11" t="n">
        <v>19.3292</v>
      </c>
      <c r="Q726" s="25"/>
    </row>
    <row r="727" ht="22.5" customHeight="1">
      <c r="A727" s="19"/>
      <c r="B727" s="19"/>
      <c r="C727" s="12"/>
      <c r="D727" s="19"/>
      <c r="E727" s="26"/>
      <c r="F727" s="26"/>
      <c r="G727" s="26"/>
      <c r="H727" s="19"/>
      <c r="I727" s="19"/>
      <c r="J727" s="12" t="s">
        <v>112</v>
      </c>
      <c r="K727" s="14" t="n">
        <v>4195</v>
      </c>
      <c r="L727" s="14" t="n">
        <v>1060</v>
      </c>
      <c r="M727" s="14" t="n">
        <v>25</v>
      </c>
      <c r="N727" s="11" t="n">
        <v>0.019</v>
      </c>
      <c r="O727" s="11" t="n">
        <v>0.826</v>
      </c>
      <c r="P727" s="11" t="n">
        <v>20.651</v>
      </c>
      <c r="Q727" s="25"/>
    </row>
    <row r="728" ht="22.5" customHeight="1">
      <c r="A728" s="19"/>
      <c r="B728" s="19"/>
      <c r="C728" s="12" t="n">
        <v>91565948</v>
      </c>
      <c r="D728" s="12" t="s">
        <v>44</v>
      </c>
      <c r="E728" s="13" t="s">
        <v>14</v>
      </c>
      <c r="F728" s="13" t="s">
        <v>12</v>
      </c>
      <c r="G728" s="23" t="n">
        <v>0.12</v>
      </c>
      <c r="H728" s="12" t="n">
        <v>170</v>
      </c>
      <c r="I728" s="20" t="n">
        <f>G728*H728*7</f>
        <v>142.8</v>
      </c>
      <c r="J728" s="12" t="s">
        <v>110</v>
      </c>
      <c r="K728" s="14" t="s">
        <v>114</v>
      </c>
      <c r="L728" s="14"/>
      <c r="M728" s="14"/>
      <c r="N728" s="11"/>
      <c r="O728" s="11"/>
      <c r="P728" s="11"/>
      <c r="Q728" s="22" t="n">
        <f>M730/H728</f>
        <v>0.0176470588235294</v>
      </c>
    </row>
    <row r="729" ht="22.5" customHeight="1">
      <c r="A729" s="19"/>
      <c r="B729" s="19"/>
      <c r="C729" s="12"/>
      <c r="D729" s="19"/>
      <c r="E729" s="26"/>
      <c r="F729" s="26"/>
      <c r="G729" s="26"/>
      <c r="H729" s="19"/>
      <c r="I729" s="19"/>
      <c r="J729" s="12" t="s">
        <v>111</v>
      </c>
      <c r="K729" s="14" t="n">
        <v>1077</v>
      </c>
      <c r="L729" s="14" t="n">
        <v>34</v>
      </c>
      <c r="M729" s="14" t="n">
        <v>0</v>
      </c>
      <c r="N729" s="11" t="n">
        <v>0.008</v>
      </c>
      <c r="O729" s="11" t="n">
        <v>0</v>
      </c>
      <c r="P729" s="11" t="n">
        <v>0.2593</v>
      </c>
      <c r="Q729" s="25"/>
    </row>
    <row r="730" ht="22.5" customHeight="1">
      <c r="A730" s="19"/>
      <c r="B730" s="19"/>
      <c r="C730" s="12"/>
      <c r="D730" s="19"/>
      <c r="E730" s="26"/>
      <c r="F730" s="26"/>
      <c r="G730" s="26"/>
      <c r="H730" s="19"/>
      <c r="I730" s="19"/>
      <c r="J730" s="12" t="s">
        <v>112</v>
      </c>
      <c r="K730" s="14" t="n">
        <v>2980</v>
      </c>
      <c r="L730" s="14" t="n">
        <v>98</v>
      </c>
      <c r="M730" s="14" t="n">
        <v>3</v>
      </c>
      <c r="N730" s="11" t="n">
        <v>0.007</v>
      </c>
      <c r="O730" s="11" t="n">
        <v>0.245</v>
      </c>
      <c r="P730" s="11" t="n">
        <v>0.7346</v>
      </c>
      <c r="Q730" s="25"/>
    </row>
    <row r="731" ht="22.5" customHeight="1">
      <c r="A731" s="19"/>
      <c r="B731" s="19"/>
      <c r="C731" s="12" t="n">
        <v>91550293</v>
      </c>
      <c r="D731" s="12" t="s">
        <v>48</v>
      </c>
      <c r="E731" s="13" t="s">
        <v>35</v>
      </c>
      <c r="F731" s="13" t="s">
        <v>15</v>
      </c>
      <c r="G731" s="23" t="n">
        <v>0.35</v>
      </c>
      <c r="H731" s="12" t="n">
        <v>155</v>
      </c>
      <c r="I731" s="20" t="n">
        <f>G731*H731*7</f>
        <v>379.75</v>
      </c>
      <c r="J731" s="12" t="s">
        <v>110</v>
      </c>
      <c r="K731" s="14" t="n">
        <v>422</v>
      </c>
      <c r="L731" s="14" t="n">
        <v>55</v>
      </c>
      <c r="M731" s="14" t="n">
        <v>0</v>
      </c>
      <c r="N731" s="11" t="n">
        <v>0</v>
      </c>
      <c r="O731" s="11" t="n">
        <v>0</v>
      </c>
      <c r="P731" s="11" t="n">
        <v>0</v>
      </c>
      <c r="Q731" s="22" t="n">
        <f>M733/H731</f>
        <v>0.0709677419354839</v>
      </c>
    </row>
    <row r="732" ht="22.5" customHeight="1">
      <c r="A732" s="19"/>
      <c r="B732" s="19"/>
      <c r="C732" s="12"/>
      <c r="D732" s="19"/>
      <c r="E732" s="26"/>
      <c r="F732" s="26"/>
      <c r="G732" s="26"/>
      <c r="H732" s="19"/>
      <c r="I732" s="19"/>
      <c r="J732" s="12" t="s">
        <v>111</v>
      </c>
      <c r="K732" s="14" t="n">
        <v>8811</v>
      </c>
      <c r="L732" s="14" t="n">
        <v>2051</v>
      </c>
      <c r="M732" s="14" t="n">
        <v>3</v>
      </c>
      <c r="N732" s="11" t="n">
        <v>0.001</v>
      </c>
      <c r="O732" s="11" t="n">
        <v>0.35</v>
      </c>
      <c r="P732" s="11" t="n">
        <v>1.05</v>
      </c>
      <c r="Q732" s="25"/>
    </row>
    <row r="733" ht="22.5" customHeight="1">
      <c r="A733" s="19"/>
      <c r="B733" s="19"/>
      <c r="C733" s="12"/>
      <c r="D733" s="19"/>
      <c r="E733" s="26"/>
      <c r="F733" s="26"/>
      <c r="G733" s="26"/>
      <c r="H733" s="19"/>
      <c r="I733" s="19"/>
      <c r="J733" s="12" t="s">
        <v>112</v>
      </c>
      <c r="K733" s="14" t="n">
        <v>33416</v>
      </c>
      <c r="L733" s="14" t="n">
        <v>5818</v>
      </c>
      <c r="M733" s="14" t="n">
        <v>11</v>
      </c>
      <c r="N733" s="11" t="n">
        <v>0.001</v>
      </c>
      <c r="O733" s="11" t="n">
        <v>0.35</v>
      </c>
      <c r="P733" s="11" t="n">
        <v>3.85</v>
      </c>
      <c r="Q733" s="25"/>
    </row>
    <row r="734" ht="22.5" customHeight="1">
      <c r="A734" s="19"/>
      <c r="B734" s="19"/>
      <c r="C734" s="12" t="n">
        <v>91557347</v>
      </c>
      <c r="D734" s="12" t="s">
        <v>49</v>
      </c>
      <c r="E734" s="13" t="s">
        <v>14</v>
      </c>
      <c r="F734" s="13" t="s">
        <v>15</v>
      </c>
      <c r="G734" s="23" t="n">
        <v>0.5</v>
      </c>
      <c r="H734" s="12" t="n">
        <v>50</v>
      </c>
      <c r="I734" s="20" t="n">
        <f>G734*H734*7</f>
        <v>175</v>
      </c>
      <c r="J734" s="12" t="s">
        <v>110</v>
      </c>
      <c r="K734" s="14" t="n">
        <v>1721</v>
      </c>
      <c r="L734" s="14" t="n">
        <v>571</v>
      </c>
      <c r="M734" s="14" t="n">
        <v>1</v>
      </c>
      <c r="N734" s="11" t="n">
        <v>0.001</v>
      </c>
      <c r="O734" s="11" t="n">
        <v>0.8</v>
      </c>
      <c r="P734" s="11" t="n">
        <v>0.8</v>
      </c>
      <c r="Q734" s="22" t="n">
        <f>M736/H734</f>
        <v>1</v>
      </c>
    </row>
    <row r="735" ht="22.5" customHeight="1">
      <c r="A735" s="19"/>
      <c r="B735" s="19"/>
      <c r="C735" s="12"/>
      <c r="D735" s="19"/>
      <c r="E735" s="26"/>
      <c r="F735" s="26"/>
      <c r="G735" s="26"/>
      <c r="H735" s="19"/>
      <c r="I735" s="19"/>
      <c r="J735" s="12" t="s">
        <v>111</v>
      </c>
      <c r="K735" s="14" t="n">
        <v>23217</v>
      </c>
      <c r="L735" s="14" t="n">
        <v>8801</v>
      </c>
      <c r="M735" s="14" t="n">
        <v>28</v>
      </c>
      <c r="N735" s="11" t="n">
        <v>0.003</v>
      </c>
      <c r="O735" s="11" t="n">
        <v>0.8</v>
      </c>
      <c r="P735" s="11" t="n">
        <v>22.4</v>
      </c>
      <c r="Q735" s="25"/>
    </row>
    <row r="736" ht="22.5" customHeight="1">
      <c r="A736" s="19"/>
      <c r="B736" s="19"/>
      <c r="C736" s="12"/>
      <c r="D736" s="19"/>
      <c r="E736" s="26"/>
      <c r="F736" s="26"/>
      <c r="G736" s="26"/>
      <c r="H736" s="19"/>
      <c r="I736" s="19"/>
      <c r="J736" s="12" t="s">
        <v>112</v>
      </c>
      <c r="K736" s="14" t="n">
        <v>66388</v>
      </c>
      <c r="L736" s="14" t="n">
        <v>20766</v>
      </c>
      <c r="M736" s="14" t="n">
        <v>50</v>
      </c>
      <c r="N736" s="11" t="n">
        <v>0.002</v>
      </c>
      <c r="O736" s="11" t="n">
        <v>0.8</v>
      </c>
      <c r="P736" s="11" t="n">
        <v>40</v>
      </c>
      <c r="Q736" s="25"/>
    </row>
    <row r="737" ht="22.5" customHeight="1">
      <c r="A737" s="19"/>
      <c r="B737" s="19"/>
      <c r="C737" s="12" t="n">
        <v>91564896</v>
      </c>
      <c r="D737" s="12" t="s">
        <v>50</v>
      </c>
      <c r="E737" s="13" t="s">
        <v>14</v>
      </c>
      <c r="F737" s="13" t="s">
        <v>15</v>
      </c>
      <c r="G737" s="23" t="n">
        <v>0.35</v>
      </c>
      <c r="H737" s="12" t="n">
        <v>200</v>
      </c>
      <c r="I737" s="20" t="n">
        <f>G737*H737*7</f>
        <v>490</v>
      </c>
      <c r="J737" s="12" t="s">
        <v>110</v>
      </c>
      <c r="K737" s="14" t="n">
        <v>906</v>
      </c>
      <c r="L737" s="14" t="n">
        <v>107</v>
      </c>
      <c r="M737" s="14" t="n">
        <v>0</v>
      </c>
      <c r="N737" s="11" t="n">
        <v>0</v>
      </c>
      <c r="O737" s="11" t="n">
        <v>0</v>
      </c>
      <c r="P737" s="11" t="n">
        <v>0</v>
      </c>
      <c r="Q737" s="22" t="n">
        <f>M739/H737</f>
        <v>0.195</v>
      </c>
      <c r="S737" s="10"/>
    </row>
    <row r="738" ht="22.5" customHeight="1">
      <c r="A738" s="19"/>
      <c r="B738" s="19"/>
      <c r="C738" s="12"/>
      <c r="D738" s="19"/>
      <c r="E738" s="26"/>
      <c r="F738" s="26"/>
      <c r="G738" s="26"/>
      <c r="H738" s="19"/>
      <c r="I738" s="19"/>
      <c r="J738" s="12" t="s">
        <v>111</v>
      </c>
      <c r="K738" s="14" t="n">
        <v>14637</v>
      </c>
      <c r="L738" s="14" t="n">
        <v>1906</v>
      </c>
      <c r="M738" s="14" t="n">
        <v>8</v>
      </c>
      <c r="N738" s="11" t="n">
        <v>0.002</v>
      </c>
      <c r="O738" s="11" t="n">
        <v>0.4</v>
      </c>
      <c r="P738" s="11" t="n">
        <v>3.2</v>
      </c>
      <c r="Q738" s="25"/>
    </row>
    <row r="739" ht="22.5" customHeight="1">
      <c r="A739" s="19"/>
      <c r="B739" s="19"/>
      <c r="C739" s="12"/>
      <c r="D739" s="19"/>
      <c r="E739" s="26"/>
      <c r="F739" s="26"/>
      <c r="G739" s="26"/>
      <c r="H739" s="19"/>
      <c r="I739" s="19"/>
      <c r="J739" s="12" t="s">
        <v>112</v>
      </c>
      <c r="K739" s="14" t="n">
        <v>44841</v>
      </c>
      <c r="L739" s="14" t="n">
        <v>6264</v>
      </c>
      <c r="M739" s="14" t="n">
        <v>39</v>
      </c>
      <c r="N739" s="11" t="n">
        <v>0.002</v>
      </c>
      <c r="O739" s="11" t="n">
        <v>0.4</v>
      </c>
      <c r="P739" s="11" t="n">
        <v>15.6</v>
      </c>
      <c r="Q739" s="25"/>
    </row>
    <row r="740" ht="22.5" customHeight="1">
      <c r="A740" s="19"/>
      <c r="B740" s="19"/>
      <c r="C740" s="12" t="n">
        <v>12306671</v>
      </c>
      <c r="D740" s="12" t="s">
        <v>51</v>
      </c>
      <c r="E740" s="13" t="s">
        <v>52</v>
      </c>
      <c r="F740" s="13" t="s">
        <v>21</v>
      </c>
      <c r="G740" s="23" t="n">
        <v>0.22</v>
      </c>
      <c r="H740" s="12" t="n">
        <v>100</v>
      </c>
      <c r="I740" s="20" t="n">
        <f>G740*H740*7</f>
        <v>154</v>
      </c>
      <c r="J740" s="12" t="s">
        <v>110</v>
      </c>
      <c r="K740" s="14" t="s">
        <v>114</v>
      </c>
      <c r="L740" s="14"/>
      <c r="M740" s="14"/>
      <c r="N740" s="11"/>
      <c r="O740" s="11"/>
      <c r="P740" s="11"/>
      <c r="Q740" s="22" t="n">
        <f>M742/H740</f>
        <v>0.05</v>
      </c>
    </row>
    <row r="741" ht="22.5" customHeight="1">
      <c r="A741" s="19"/>
      <c r="B741" s="19"/>
      <c r="C741" s="12"/>
      <c r="D741" s="19"/>
      <c r="E741" s="26"/>
      <c r="F741" s="26"/>
      <c r="G741" s="26"/>
      <c r="H741" s="19"/>
      <c r="I741" s="19"/>
      <c r="J741" s="12" t="s">
        <v>111</v>
      </c>
      <c r="K741" s="14" t="n">
        <v>1900</v>
      </c>
      <c r="L741" s="14" t="n">
        <v>563</v>
      </c>
      <c r="M741" s="14" t="n">
        <v>2</v>
      </c>
      <c r="N741" s="11" t="n">
        <v>0</v>
      </c>
      <c r="O741" s="11" t="n">
        <v>0.22</v>
      </c>
      <c r="P741" s="11" t="n">
        <v>0.44</v>
      </c>
      <c r="Q741" s="25"/>
    </row>
    <row r="742" ht="22.5" customHeight="1">
      <c r="A742" s="19"/>
      <c r="B742" s="19"/>
      <c r="C742" s="12"/>
      <c r="D742" s="19"/>
      <c r="E742" s="26"/>
      <c r="F742" s="26"/>
      <c r="G742" s="26"/>
      <c r="H742" s="19"/>
      <c r="I742" s="19"/>
      <c r="J742" s="12" t="s">
        <v>112</v>
      </c>
      <c r="K742" s="14" t="n">
        <v>9485</v>
      </c>
      <c r="L742" s="14" t="n">
        <v>2677</v>
      </c>
      <c r="M742" s="14" t="n">
        <v>5</v>
      </c>
      <c r="N742" s="11" t="n">
        <v>0</v>
      </c>
      <c r="O742" s="11" t="n">
        <v>0.22</v>
      </c>
      <c r="P742" s="11" t="n">
        <v>1.1</v>
      </c>
      <c r="Q742" s="25"/>
    </row>
    <row r="743" ht="22.5" customHeight="1">
      <c r="A743" s="19"/>
      <c r="B743" s="19"/>
      <c r="C743" s="12" t="n">
        <v>91567363</v>
      </c>
      <c r="D743" s="12" t="s">
        <v>53</v>
      </c>
      <c r="E743" s="13" t="s">
        <v>14</v>
      </c>
      <c r="F743" s="13" t="s">
        <v>15</v>
      </c>
      <c r="G743" s="23" t="n">
        <v>0.25</v>
      </c>
      <c r="H743" s="12" t="n">
        <v>200</v>
      </c>
      <c r="I743" s="20" t="n">
        <f>G743*H743*7</f>
        <v>350</v>
      </c>
      <c r="J743" s="12" t="s">
        <v>110</v>
      </c>
      <c r="K743" s="14" t="n">
        <v>893</v>
      </c>
      <c r="L743" s="14" t="n">
        <v>244</v>
      </c>
      <c r="M743" s="14" t="n">
        <v>4</v>
      </c>
      <c r="N743" s="11" t="n">
        <v>0.004</v>
      </c>
      <c r="O743" s="11" t="n">
        <v>0.25</v>
      </c>
      <c r="P743" s="11" t="n">
        <v>1</v>
      </c>
      <c r="Q743" s="22" t="n">
        <f>M745/H743</f>
        <v>0.97</v>
      </c>
    </row>
    <row r="744" ht="22.5" customHeight="1">
      <c r="A744" s="19"/>
      <c r="B744" s="19"/>
      <c r="C744" s="12"/>
      <c r="D744" s="19"/>
      <c r="E744" s="26"/>
      <c r="F744" s="26"/>
      <c r="G744" s="26"/>
      <c r="H744" s="19"/>
      <c r="I744" s="19"/>
      <c r="J744" s="12" t="s">
        <v>111</v>
      </c>
      <c r="K744" s="14" t="n">
        <v>34595</v>
      </c>
      <c r="L744" s="14" t="n">
        <v>6133</v>
      </c>
      <c r="M744" s="14" t="n">
        <v>32</v>
      </c>
      <c r="N744" s="11" t="n">
        <v>0.001</v>
      </c>
      <c r="O744" s="11" t="n">
        <v>0.25</v>
      </c>
      <c r="P744" s="11" t="n">
        <v>8</v>
      </c>
      <c r="Q744" s="25"/>
    </row>
    <row r="745" ht="22.5" customHeight="1">
      <c r="A745" s="19"/>
      <c r="B745" s="19"/>
      <c r="C745" s="12"/>
      <c r="D745" s="19"/>
      <c r="E745" s="26"/>
      <c r="F745" s="26"/>
      <c r="G745" s="26"/>
      <c r="H745" s="19"/>
      <c r="I745" s="19"/>
      <c r="J745" s="12" t="s">
        <v>112</v>
      </c>
      <c r="K745" s="14" t="n">
        <v>100881</v>
      </c>
      <c r="L745" s="14" t="n">
        <v>16108</v>
      </c>
      <c r="M745" s="14" t="n">
        <v>194</v>
      </c>
      <c r="N745" s="11" t="n">
        <v>0.003</v>
      </c>
      <c r="O745" s="11" t="n">
        <v>0.25</v>
      </c>
      <c r="P745" s="11" t="n">
        <v>48.5</v>
      </c>
      <c r="Q745" s="25"/>
    </row>
    <row r="746" ht="22.5" customHeight="1">
      <c r="A746" s="19"/>
      <c r="B746" s="19"/>
      <c r="C746" s="12" t="n">
        <v>91567806</v>
      </c>
      <c r="D746" s="12" t="s">
        <v>53</v>
      </c>
      <c r="E746" s="13" t="s">
        <v>54</v>
      </c>
      <c r="F746" s="13" t="s">
        <v>15</v>
      </c>
      <c r="G746" s="23" t="n">
        <v>0.15</v>
      </c>
      <c r="H746" s="12" t="n">
        <v>200</v>
      </c>
      <c r="I746" s="20" t="n">
        <f>G746*H746*7</f>
        <v>210</v>
      </c>
      <c r="J746" s="12" t="s">
        <v>110</v>
      </c>
      <c r="K746" s="14" t="n">
        <v>5850</v>
      </c>
      <c r="L746" s="14" t="n">
        <v>2122</v>
      </c>
      <c r="M746" s="14" t="n">
        <v>21</v>
      </c>
      <c r="N746" s="11" t="n">
        <v>0.001</v>
      </c>
      <c r="O746" s="11" t="n">
        <v>0.15</v>
      </c>
      <c r="P746" s="11" t="n">
        <v>3.15</v>
      </c>
      <c r="Q746" s="22" t="n">
        <f>M748/H746</f>
        <v>0.56</v>
      </c>
    </row>
    <row r="747" ht="22.5" customHeight="1">
      <c r="A747" s="19"/>
      <c r="B747" s="19"/>
      <c r="C747" s="12"/>
      <c r="D747" s="19"/>
      <c r="E747" s="26"/>
      <c r="F747" s="26"/>
      <c r="G747" s="26"/>
      <c r="H747" s="19"/>
      <c r="I747" s="19"/>
      <c r="J747" s="12" t="s">
        <v>111</v>
      </c>
      <c r="K747" s="14" t="n">
        <v>23798</v>
      </c>
      <c r="L747" s="14" t="n">
        <v>6746</v>
      </c>
      <c r="M747" s="14" t="n">
        <v>46</v>
      </c>
      <c r="N747" s="11" t="n">
        <v>0.001</v>
      </c>
      <c r="O747" s="11" t="n">
        <v>0.15</v>
      </c>
      <c r="P747" s="11" t="n">
        <v>6.9</v>
      </c>
      <c r="Q747" s="25"/>
    </row>
    <row r="748" ht="22.5" customHeight="1">
      <c r="A748" s="19"/>
      <c r="B748" s="19"/>
      <c r="C748" s="12"/>
      <c r="D748" s="19"/>
      <c r="E748" s="26"/>
      <c r="F748" s="26"/>
      <c r="G748" s="26"/>
      <c r="H748" s="19"/>
      <c r="I748" s="19"/>
      <c r="J748" s="12" t="s">
        <v>112</v>
      </c>
      <c r="K748" s="14" t="n">
        <v>45614</v>
      </c>
      <c r="L748" s="14" t="n">
        <v>14079</v>
      </c>
      <c r="M748" s="14" t="n">
        <v>112</v>
      </c>
      <c r="N748" s="11" t="n">
        <v>0.001</v>
      </c>
      <c r="O748" s="11" t="n">
        <v>0.15</v>
      </c>
      <c r="P748" s="11" t="n">
        <v>16.8</v>
      </c>
      <c r="Q748" s="25"/>
    </row>
    <row r="749" ht="22.5" customHeight="1">
      <c r="A749" s="19"/>
      <c r="B749" s="19"/>
      <c r="C749" s="12" t="n">
        <v>5365721</v>
      </c>
      <c r="D749" s="12" t="s">
        <v>55</v>
      </c>
      <c r="E749" s="13" t="s">
        <v>54</v>
      </c>
      <c r="F749" s="13" t="s">
        <v>15</v>
      </c>
      <c r="G749" s="23" t="n">
        <v>0.5</v>
      </c>
      <c r="H749" s="12" t="n">
        <v>100</v>
      </c>
      <c r="I749" s="20" t="n">
        <f>G749*H749*7</f>
        <v>350</v>
      </c>
      <c r="J749" s="12" t="s">
        <v>110</v>
      </c>
      <c r="K749" s="14" t="n">
        <v>6059</v>
      </c>
      <c r="L749" s="14" t="n">
        <v>2578</v>
      </c>
      <c r="M749" s="14" t="n">
        <v>13</v>
      </c>
      <c r="N749" s="11" t="n">
        <v>0.003</v>
      </c>
      <c r="O749" s="11" t="n">
        <v>0.5</v>
      </c>
      <c r="P749" s="11" t="n">
        <v>6.5</v>
      </c>
      <c r="Q749" s="22" t="n">
        <f>M751/H749</f>
        <v>1</v>
      </c>
    </row>
    <row r="750" ht="22.5" customHeight="1">
      <c r="A750" s="19"/>
      <c r="B750" s="19"/>
      <c r="C750" s="12"/>
      <c r="D750" s="19"/>
      <c r="E750" s="26"/>
      <c r="F750" s="26"/>
      <c r="G750" s="26"/>
      <c r="H750" s="19"/>
      <c r="I750" s="19"/>
      <c r="J750" s="12" t="s">
        <v>111</v>
      </c>
      <c r="K750" s="14" t="n">
        <v>35072</v>
      </c>
      <c r="L750" s="14" t="n">
        <v>16816</v>
      </c>
      <c r="M750" s="14" t="n">
        <v>90</v>
      </c>
      <c r="N750" s="11" t="n">
        <v>0.003</v>
      </c>
      <c r="O750" s="11" t="n">
        <v>0.5</v>
      </c>
      <c r="P750" s="11" t="n">
        <v>45</v>
      </c>
      <c r="Q750" s="25"/>
    </row>
    <row r="751" ht="22.5" customHeight="1">
      <c r="A751" s="19"/>
      <c r="B751" s="19"/>
      <c r="C751" s="12"/>
      <c r="D751" s="19"/>
      <c r="E751" s="26"/>
      <c r="F751" s="26"/>
      <c r="G751" s="26"/>
      <c r="H751" s="19"/>
      <c r="I751" s="19"/>
      <c r="J751" s="12" t="s">
        <v>112</v>
      </c>
      <c r="K751" s="14" t="n">
        <v>61849</v>
      </c>
      <c r="L751" s="14" t="n">
        <v>29195</v>
      </c>
      <c r="M751" s="14" t="n">
        <v>100</v>
      </c>
      <c r="N751" s="11" t="n">
        <v>0.002</v>
      </c>
      <c r="O751" s="11" t="n">
        <v>0.5</v>
      </c>
      <c r="P751" s="11" t="n">
        <v>50</v>
      </c>
      <c r="Q751" s="25"/>
    </row>
    <row r="752" ht="22.5" customHeight="1">
      <c r="A752" s="19"/>
      <c r="B752" s="19"/>
      <c r="C752" s="12" t="n">
        <v>91568575</v>
      </c>
      <c r="D752" s="12" t="s">
        <v>56</v>
      </c>
      <c r="E752" s="13" t="s">
        <v>14</v>
      </c>
      <c r="F752" s="13" t="s">
        <v>15</v>
      </c>
      <c r="G752" s="23" t="n">
        <v>0.4</v>
      </c>
      <c r="H752" s="12" t="n">
        <v>30</v>
      </c>
      <c r="I752" s="20" t="n">
        <f>G752*H752*7</f>
        <v>84</v>
      </c>
      <c r="J752" s="12" t="s">
        <v>110</v>
      </c>
      <c r="K752" s="14" t="n">
        <v>79</v>
      </c>
      <c r="L752" s="14" t="n">
        <v>0</v>
      </c>
      <c r="M752" s="14" t="n">
        <v>0</v>
      </c>
      <c r="N752" s="11" t="n">
        <v>0</v>
      </c>
      <c r="O752" s="11" t="n">
        <v>0</v>
      </c>
      <c r="P752" s="11" t="n">
        <v>0</v>
      </c>
      <c r="Q752" s="22" t="n">
        <f>M754/H752</f>
        <v>0</v>
      </c>
    </row>
    <row r="753" ht="22.5" customHeight="1">
      <c r="A753" s="19"/>
      <c r="B753" s="19"/>
      <c r="C753" s="12"/>
      <c r="D753" s="19"/>
      <c r="E753" s="26"/>
      <c r="F753" s="26"/>
      <c r="G753" s="26"/>
      <c r="H753" s="19"/>
      <c r="I753" s="19"/>
      <c r="J753" s="12" t="s">
        <v>111</v>
      </c>
      <c r="K753" s="14" t="n">
        <v>1683</v>
      </c>
      <c r="L753" s="14" t="n">
        <v>16</v>
      </c>
      <c r="M753" s="14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19"/>
      <c r="B754" s="19"/>
      <c r="C754" s="12"/>
      <c r="D754" s="19"/>
      <c r="E754" s="26"/>
      <c r="F754" s="26"/>
      <c r="G754" s="26"/>
      <c r="H754" s="19"/>
      <c r="I754" s="19"/>
      <c r="J754" s="12" t="s">
        <v>112</v>
      </c>
      <c r="K754" s="14" t="n">
        <v>3951</v>
      </c>
      <c r="L754" s="14" t="n">
        <v>26</v>
      </c>
      <c r="M754" s="14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19"/>
      <c r="B755" s="19"/>
      <c r="C755" s="12" t="n">
        <v>12811904</v>
      </c>
      <c r="D755" s="12" t="s">
        <v>51</v>
      </c>
      <c r="E755" s="13" t="s">
        <v>52</v>
      </c>
      <c r="F755" s="13" t="s">
        <v>34</v>
      </c>
      <c r="G755" s="23" t="n">
        <v>0.24</v>
      </c>
      <c r="H755" s="12" t="n">
        <v>100</v>
      </c>
      <c r="I755" s="20" t="n">
        <f>G755*H755*7</f>
        <v>168</v>
      </c>
      <c r="J755" s="12" t="s">
        <v>110</v>
      </c>
      <c r="K755" s="14" t="s">
        <v>114</v>
      </c>
      <c r="L755" s="14"/>
      <c r="M755" s="14"/>
      <c r="N755" s="11"/>
      <c r="O755" s="11"/>
      <c r="P755" s="11"/>
      <c r="Q755" s="22" t="n">
        <f>M757/H755</f>
        <v>0.01</v>
      </c>
    </row>
    <row r="756" ht="22.5" customHeight="1">
      <c r="A756" s="19"/>
      <c r="B756" s="19"/>
      <c r="C756" s="12"/>
      <c r="D756" s="19"/>
      <c r="E756" s="26"/>
      <c r="F756" s="26"/>
      <c r="G756" s="26"/>
      <c r="H756" s="19"/>
      <c r="I756" s="19"/>
      <c r="J756" s="12" t="s">
        <v>111</v>
      </c>
      <c r="K756" s="14" t="n">
        <v>3825</v>
      </c>
      <c r="L756" s="14" t="n">
        <v>1712</v>
      </c>
      <c r="M756" s="14" t="n">
        <v>0</v>
      </c>
      <c r="N756" s="11" t="n">
        <v>0</v>
      </c>
      <c r="O756" s="11" t="n">
        <v>0</v>
      </c>
      <c r="P756" s="11" t="n">
        <v>1.71</v>
      </c>
      <c r="Q756" s="25"/>
    </row>
    <row r="757" ht="22.5" customHeight="1">
      <c r="A757" s="19"/>
      <c r="B757" s="19"/>
      <c r="C757" s="12"/>
      <c r="D757" s="19"/>
      <c r="E757" s="26"/>
      <c r="F757" s="26"/>
      <c r="G757" s="26"/>
      <c r="H757" s="19"/>
      <c r="I757" s="19"/>
      <c r="J757" s="12" t="s">
        <v>112</v>
      </c>
      <c r="K757" s="14" t="n">
        <v>12535</v>
      </c>
      <c r="L757" s="14" t="n">
        <v>4249</v>
      </c>
      <c r="M757" s="14" t="n">
        <v>1</v>
      </c>
      <c r="N757" s="11" t="n">
        <v>0</v>
      </c>
      <c r="O757" s="11" t="n">
        <v>4.25</v>
      </c>
      <c r="P757" s="11" t="n">
        <v>4.25</v>
      </c>
      <c r="Q757" s="25"/>
    </row>
    <row r="758" ht="22.5" customHeight="1">
      <c r="A758" s="19"/>
      <c r="B758" s="19"/>
      <c r="C758" s="12" t="n">
        <v>91557160</v>
      </c>
      <c r="D758" s="12" t="s">
        <v>57</v>
      </c>
      <c r="E758" s="13" t="s">
        <v>11</v>
      </c>
      <c r="F758" s="13" t="s">
        <v>15</v>
      </c>
      <c r="G758" s="23" t="n">
        <v>0.2</v>
      </c>
      <c r="H758" s="12" t="n">
        <v>66</v>
      </c>
      <c r="I758" s="20" t="n">
        <f>G758*H758*7</f>
        <v>92.4</v>
      </c>
      <c r="J758" s="12" t="s">
        <v>110</v>
      </c>
      <c r="K758" s="14" t="n">
        <v>707</v>
      </c>
      <c r="L758" s="14" t="n">
        <v>31</v>
      </c>
      <c r="M758" s="14" t="n">
        <v>0</v>
      </c>
      <c r="N758" s="11" t="n">
        <v>0</v>
      </c>
      <c r="O758" s="11" t="n">
        <v>0</v>
      </c>
      <c r="P758" s="11" t="n">
        <v>0</v>
      </c>
      <c r="Q758" s="22" t="n">
        <f>M760/H758</f>
        <v>0.0303030303030303</v>
      </c>
    </row>
    <row r="759" ht="22.5" customHeight="1">
      <c r="A759" s="19"/>
      <c r="B759" s="19"/>
      <c r="C759" s="12"/>
      <c r="D759" s="19"/>
      <c r="E759" s="26"/>
      <c r="F759" s="26"/>
      <c r="G759" s="26"/>
      <c r="H759" s="19"/>
      <c r="I759" s="19"/>
      <c r="J759" s="12" t="s">
        <v>111</v>
      </c>
      <c r="K759" s="14" t="n">
        <v>4484</v>
      </c>
      <c r="L759" s="14" t="n">
        <v>202</v>
      </c>
      <c r="M759" s="14" t="n">
        <v>2</v>
      </c>
      <c r="N759" s="11" t="n">
        <v>0.002</v>
      </c>
      <c r="O759" s="11" t="n">
        <v>0.25</v>
      </c>
      <c r="P759" s="11" t="n">
        <v>0.5</v>
      </c>
      <c r="Q759" s="25"/>
    </row>
    <row r="760" ht="22.5" customHeight="1">
      <c r="A760" s="19"/>
      <c r="B760" s="19"/>
      <c r="C760" s="12"/>
      <c r="D760" s="19"/>
      <c r="E760" s="26"/>
      <c r="F760" s="26"/>
      <c r="G760" s="26"/>
      <c r="H760" s="19"/>
      <c r="I760" s="19"/>
      <c r="J760" s="12" t="s">
        <v>112</v>
      </c>
      <c r="K760" s="14" t="n">
        <v>17196</v>
      </c>
      <c r="L760" s="14" t="n">
        <v>859</v>
      </c>
      <c r="M760" s="14" t="n">
        <v>2</v>
      </c>
      <c r="N760" s="11" t="n">
        <v>0.001</v>
      </c>
      <c r="O760" s="11" t="n">
        <v>0.25</v>
      </c>
      <c r="P760" s="11" t="n">
        <v>0.5</v>
      </c>
      <c r="Q760" s="25"/>
    </row>
    <row r="761" ht="22.5" customHeight="1">
      <c r="A761" s="19"/>
      <c r="B761" s="19"/>
      <c r="C761" s="12" t="n">
        <v>12810820</v>
      </c>
      <c r="D761" s="12" t="s">
        <v>58</v>
      </c>
      <c r="E761" s="13" t="s">
        <v>14</v>
      </c>
      <c r="F761" s="13" t="s">
        <v>34</v>
      </c>
      <c r="G761" s="23" t="n">
        <v>0.15</v>
      </c>
      <c r="H761" s="12" t="n">
        <v>100</v>
      </c>
      <c r="I761" s="20" t="n">
        <f>G761*H761*7</f>
        <v>105</v>
      </c>
      <c r="J761" s="12" t="s">
        <v>110</v>
      </c>
      <c r="K761" s="14" t="s">
        <v>114</v>
      </c>
      <c r="L761" s="14"/>
      <c r="M761" s="14"/>
      <c r="N761" s="11"/>
      <c r="O761" s="11"/>
      <c r="P761" s="11"/>
      <c r="Q761" s="22" t="n">
        <f>M763/H761</f>
        <v>0</v>
      </c>
    </row>
    <row r="762" ht="22.5" customHeight="1">
      <c r="A762" s="19"/>
      <c r="B762" s="19"/>
      <c r="C762" s="12"/>
      <c r="D762" s="19"/>
      <c r="E762" s="26"/>
      <c r="F762" s="26"/>
      <c r="G762" s="26"/>
      <c r="H762" s="19"/>
      <c r="I762" s="19"/>
      <c r="J762" s="12" t="s">
        <v>111</v>
      </c>
      <c r="K762" s="14" t="s">
        <v>114</v>
      </c>
      <c r="L762" s="14"/>
      <c r="M762" s="14"/>
      <c r="N762" s="11"/>
      <c r="O762" s="11"/>
      <c r="P762" s="11"/>
      <c r="Q762" s="25"/>
    </row>
    <row r="763" ht="22.5" customHeight="1">
      <c r="A763" s="19"/>
      <c r="B763" s="19"/>
      <c r="C763" s="12"/>
      <c r="D763" s="19"/>
      <c r="E763" s="26"/>
      <c r="F763" s="26"/>
      <c r="G763" s="26"/>
      <c r="H763" s="19"/>
      <c r="I763" s="19"/>
      <c r="J763" s="12" t="s">
        <v>112</v>
      </c>
      <c r="K763" s="14" t="n">
        <v>0</v>
      </c>
      <c r="L763" s="14"/>
      <c r="M763" s="14"/>
      <c r="N763" s="11"/>
      <c r="O763" s="11"/>
      <c r="P763" s="11"/>
      <c r="Q763" s="25"/>
    </row>
    <row r="764" ht="22.5" customHeight="1">
      <c r="A764" s="19"/>
      <c r="B764" s="19"/>
      <c r="C764" s="12" t="n">
        <v>12814983</v>
      </c>
      <c r="D764" s="12" t="s">
        <v>10</v>
      </c>
      <c r="E764" s="13" t="s">
        <v>54</v>
      </c>
      <c r="F764" s="13" t="s">
        <v>34</v>
      </c>
      <c r="G764" s="23" t="n">
        <v>0.5</v>
      </c>
      <c r="H764" s="12" t="n">
        <v>20</v>
      </c>
      <c r="I764" s="20" t="n">
        <f>G764*H764*7</f>
        <v>70</v>
      </c>
      <c r="J764" s="12" t="s">
        <v>110</v>
      </c>
      <c r="K764" s="14" t="s">
        <v>114</v>
      </c>
      <c r="L764" s="14"/>
      <c r="M764" s="14"/>
      <c r="N764" s="11"/>
      <c r="O764" s="11"/>
      <c r="P764" s="11"/>
      <c r="Q764" s="22" t="n">
        <f>M766/H764</f>
        <v>0.1</v>
      </c>
    </row>
    <row r="765" ht="22.5" customHeight="1">
      <c r="A765" s="19"/>
      <c r="B765" s="19"/>
      <c r="C765" s="12"/>
      <c r="D765" s="19"/>
      <c r="E765" s="26"/>
      <c r="F765" s="26"/>
      <c r="G765" s="26"/>
      <c r="H765" s="19"/>
      <c r="I765" s="19"/>
      <c r="J765" s="12" t="s">
        <v>111</v>
      </c>
      <c r="K765" s="14" t="n">
        <v>4364</v>
      </c>
      <c r="L765" s="14" t="n">
        <v>2365</v>
      </c>
      <c r="M765" s="14" t="n">
        <v>1</v>
      </c>
      <c r="N765" s="11" t="n">
        <v>0</v>
      </c>
      <c r="O765" s="11" t="n">
        <v>0.42</v>
      </c>
      <c r="P765" s="11" t="n">
        <v>0.42</v>
      </c>
      <c r="Q765" s="25"/>
    </row>
    <row r="766" ht="22.5" customHeight="1">
      <c r="A766" s="19"/>
      <c r="B766" s="19"/>
      <c r="C766" s="12"/>
      <c r="D766" s="19"/>
      <c r="E766" s="26"/>
      <c r="F766" s="26"/>
      <c r="G766" s="26"/>
      <c r="H766" s="19"/>
      <c r="I766" s="19"/>
      <c r="J766" s="12" t="s">
        <v>112</v>
      </c>
      <c r="K766" s="14" t="n">
        <v>18128</v>
      </c>
      <c r="L766" s="14" t="n">
        <v>8943</v>
      </c>
      <c r="M766" s="14" t="n">
        <v>2</v>
      </c>
      <c r="N766" s="11" t="n">
        <v>0</v>
      </c>
      <c r="O766" s="11" t="n">
        <v>0.45</v>
      </c>
      <c r="P766" s="11" t="n">
        <v>0.89</v>
      </c>
      <c r="Q766" s="25"/>
    </row>
    <row r="767" ht="22.5" customHeight="1">
      <c r="A767" s="19"/>
      <c r="B767" s="19"/>
      <c r="C767" s="12" t="n">
        <v>91574956</v>
      </c>
      <c r="D767" s="12" t="s">
        <v>50</v>
      </c>
      <c r="E767" s="13" t="s">
        <v>14</v>
      </c>
      <c r="F767" s="13" t="s">
        <v>34</v>
      </c>
      <c r="G767" s="23" t="n">
        <v>0.35</v>
      </c>
      <c r="H767" s="12" t="n">
        <v>200</v>
      </c>
      <c r="I767" s="20" t="n">
        <f>G767*H767*7</f>
        <v>490</v>
      </c>
      <c r="J767" s="12" t="s">
        <v>110</v>
      </c>
      <c r="K767" s="14" t="s">
        <v>114</v>
      </c>
      <c r="L767" s="14"/>
      <c r="M767" s="14"/>
      <c r="N767" s="11"/>
      <c r="O767" s="11"/>
      <c r="P767" s="11"/>
      <c r="Q767" s="22" t="n">
        <f>M769/H767</f>
        <v>0.02</v>
      </c>
    </row>
    <row r="768" ht="22.5" customHeight="1">
      <c r="A768" s="19"/>
      <c r="B768" s="19"/>
      <c r="C768" s="12"/>
      <c r="D768" s="19"/>
      <c r="E768" s="26"/>
      <c r="F768" s="26"/>
      <c r="G768" s="26"/>
      <c r="H768" s="19"/>
      <c r="I768" s="19"/>
      <c r="J768" s="12" t="s">
        <v>111</v>
      </c>
      <c r="K768" s="14" t="n">
        <v>23</v>
      </c>
      <c r="L768" s="14" t="n">
        <v>10</v>
      </c>
      <c r="M768" s="14" t="n">
        <v>0</v>
      </c>
      <c r="N768" s="11" t="n">
        <v>0</v>
      </c>
      <c r="O768" s="11" t="n">
        <v>0</v>
      </c>
      <c r="P768" s="11" t="n">
        <v>0</v>
      </c>
      <c r="Q768" s="25"/>
    </row>
    <row r="769" ht="22.5" customHeight="1">
      <c r="A769" s="19"/>
      <c r="B769" s="19"/>
      <c r="C769" s="12"/>
      <c r="D769" s="19"/>
      <c r="E769" s="26"/>
      <c r="F769" s="26"/>
      <c r="G769" s="26"/>
      <c r="H769" s="19"/>
      <c r="I769" s="19"/>
      <c r="J769" s="12" t="s">
        <v>112</v>
      </c>
      <c r="K769" s="14" t="n">
        <v>19637</v>
      </c>
      <c r="L769" s="14" t="n">
        <v>6574</v>
      </c>
      <c r="M769" s="14" t="n">
        <v>4</v>
      </c>
      <c r="N769" s="11" t="n">
        <v>0</v>
      </c>
      <c r="O769" s="11" t="n">
        <v>0.16</v>
      </c>
      <c r="P769" s="11" t="n">
        <v>0.66</v>
      </c>
      <c r="Q769" s="25"/>
    </row>
    <row r="770" ht="22.5" customHeight="1">
      <c r="A770" s="19"/>
      <c r="B770" s="19"/>
      <c r="C770" s="12" t="n">
        <v>91574957</v>
      </c>
      <c r="D770" s="12" t="s">
        <v>53</v>
      </c>
      <c r="E770" s="13" t="s">
        <v>14</v>
      </c>
      <c r="F770" s="13" t="s">
        <v>34</v>
      </c>
      <c r="G770" s="23" t="n">
        <v>0.25</v>
      </c>
      <c r="H770" s="12" t="n">
        <v>200</v>
      </c>
      <c r="I770" s="20" t="n">
        <f>G770*H770*7</f>
        <v>350</v>
      </c>
      <c r="J770" s="12" t="s">
        <v>110</v>
      </c>
      <c r="K770" s="14" t="s">
        <v>114</v>
      </c>
      <c r="L770" s="14"/>
      <c r="M770" s="14"/>
      <c r="N770" s="11"/>
      <c r="O770" s="11"/>
      <c r="P770" s="11"/>
      <c r="Q770" s="22" t="n">
        <f>M772/H770</f>
        <v>0.01</v>
      </c>
    </row>
    <row r="771" ht="22.5" customHeight="1">
      <c r="A771" s="19"/>
      <c r="B771" s="19"/>
      <c r="C771" s="12"/>
      <c r="D771" s="19"/>
      <c r="E771" s="26"/>
      <c r="F771" s="26"/>
      <c r="G771" s="26"/>
      <c r="H771" s="19"/>
      <c r="I771" s="19"/>
      <c r="J771" s="12" t="s">
        <v>111</v>
      </c>
      <c r="K771" s="14" t="n">
        <v>15</v>
      </c>
      <c r="L771" s="14" t="n">
        <v>6</v>
      </c>
      <c r="M771" s="14" t="n">
        <v>0</v>
      </c>
      <c r="N771" s="11" t="n">
        <v>0</v>
      </c>
      <c r="O771" s="11" t="n">
        <v>0</v>
      </c>
      <c r="P771" s="11" t="n">
        <v>0</v>
      </c>
      <c r="Q771" s="25"/>
    </row>
    <row r="772" ht="22.5" customHeight="1">
      <c r="A772" s="19"/>
      <c r="B772" s="19"/>
      <c r="C772" s="12"/>
      <c r="D772" s="19"/>
      <c r="E772" s="26"/>
      <c r="F772" s="26"/>
      <c r="G772" s="26"/>
      <c r="H772" s="19"/>
      <c r="I772" s="19"/>
      <c r="J772" s="12" t="s">
        <v>112</v>
      </c>
      <c r="K772" s="14" t="n">
        <v>5873</v>
      </c>
      <c r="L772" s="14" t="n">
        <v>2095</v>
      </c>
      <c r="M772" s="14" t="n">
        <v>2</v>
      </c>
      <c r="N772" s="11" t="n">
        <v>0</v>
      </c>
      <c r="O772" s="11" t="n">
        <v>1.05</v>
      </c>
      <c r="P772" s="11" t="n">
        <v>2.1</v>
      </c>
      <c r="Q772" s="25"/>
    </row>
    <row r="773" ht="22.5" customHeight="1">
      <c r="A773" s="19"/>
      <c r="B773" s="19"/>
      <c r="C773" s="12" t="n">
        <v>91574959</v>
      </c>
      <c r="D773" s="12" t="s">
        <v>53</v>
      </c>
      <c r="E773" s="13" t="s">
        <v>54</v>
      </c>
      <c r="F773" s="13" t="s">
        <v>34</v>
      </c>
      <c r="G773" s="23" t="n">
        <v>0.15</v>
      </c>
      <c r="H773" s="12" t="n">
        <v>100</v>
      </c>
      <c r="I773" s="20" t="n">
        <f>G773*H773*7</f>
        <v>105</v>
      </c>
      <c r="J773" s="12" t="s">
        <v>110</v>
      </c>
      <c r="K773" s="14" t="s">
        <v>114</v>
      </c>
      <c r="L773" s="14"/>
      <c r="M773" s="14"/>
      <c r="N773" s="11"/>
      <c r="O773" s="11"/>
      <c r="P773" s="11"/>
      <c r="Q773" s="22" t="n">
        <f>M775/H773</f>
        <v>0</v>
      </c>
    </row>
    <row r="774" ht="22.5" customHeight="1">
      <c r="A774" s="19"/>
      <c r="B774" s="19"/>
      <c r="C774" s="12"/>
      <c r="D774" s="19"/>
      <c r="E774" s="26"/>
      <c r="F774" s="26"/>
      <c r="G774" s="26"/>
      <c r="H774" s="19"/>
      <c r="I774" s="19"/>
      <c r="J774" s="12" t="s">
        <v>111</v>
      </c>
      <c r="K774" s="14" t="n">
        <v>81</v>
      </c>
      <c r="L774" s="14" t="n">
        <v>41</v>
      </c>
      <c r="M774" s="14" t="n">
        <v>0</v>
      </c>
      <c r="N774" s="11" t="n">
        <v>0</v>
      </c>
      <c r="O774" s="11" t="n">
        <v>0</v>
      </c>
      <c r="P774" s="11" t="n">
        <v>0.04</v>
      </c>
      <c r="Q774" s="25"/>
    </row>
    <row r="775" ht="22.5" customHeight="1">
      <c r="A775" s="19"/>
      <c r="B775" s="19"/>
      <c r="C775" s="12"/>
      <c r="D775" s="19"/>
      <c r="E775" s="26"/>
      <c r="F775" s="26"/>
      <c r="G775" s="26"/>
      <c r="H775" s="19"/>
      <c r="I775" s="19"/>
      <c r="J775" s="12" t="s">
        <v>112</v>
      </c>
      <c r="K775" s="14" t="n">
        <v>216</v>
      </c>
      <c r="L775" s="14" t="n">
        <v>104</v>
      </c>
      <c r="M775" s="14" t="n">
        <v>0</v>
      </c>
      <c r="N775" s="11" t="n">
        <v>0</v>
      </c>
      <c r="O775" s="11" t="n">
        <v>0</v>
      </c>
      <c r="P775" s="11" t="n">
        <v>0.23</v>
      </c>
      <c r="Q775" s="25"/>
    </row>
    <row r="776" ht="22.5" customHeight="1">
      <c r="A776" s="19"/>
      <c r="B776" s="19"/>
      <c r="C776" s="12" t="n">
        <v>91574961</v>
      </c>
      <c r="D776" s="12" t="s">
        <v>48</v>
      </c>
      <c r="E776" s="13" t="s">
        <v>35</v>
      </c>
      <c r="F776" s="13" t="s">
        <v>34</v>
      </c>
      <c r="G776" s="23" t="n">
        <v>0.35</v>
      </c>
      <c r="H776" s="12" t="n">
        <v>66</v>
      </c>
      <c r="I776" s="20" t="n">
        <f>G776*H776*7</f>
        <v>161.7</v>
      </c>
      <c r="J776" s="12" t="s">
        <v>110</v>
      </c>
      <c r="K776" s="14" t="s">
        <v>114</v>
      </c>
      <c r="L776" s="14"/>
      <c r="M776" s="14"/>
      <c r="N776" s="11"/>
      <c r="O776" s="11"/>
      <c r="P776" s="11"/>
      <c r="Q776" s="22" t="n">
        <f>M778/H776</f>
        <v>0</v>
      </c>
    </row>
    <row r="777" ht="22.5" customHeight="1">
      <c r="A777" s="19"/>
      <c r="B777" s="19"/>
      <c r="C777" s="12"/>
      <c r="D777" s="19"/>
      <c r="E777" s="26"/>
      <c r="F777" s="26"/>
      <c r="G777" s="26"/>
      <c r="H777" s="19"/>
      <c r="I777" s="19"/>
      <c r="J777" s="12" t="s">
        <v>111</v>
      </c>
      <c r="K777" s="14" t="n">
        <v>115</v>
      </c>
      <c r="L777" s="14" t="n">
        <v>60</v>
      </c>
      <c r="M777" s="14" t="n">
        <v>0</v>
      </c>
      <c r="N777" s="11" t="n">
        <v>0</v>
      </c>
      <c r="O777" s="11" t="n">
        <v>0</v>
      </c>
      <c r="P777" s="11" t="n">
        <v>0.06</v>
      </c>
      <c r="Q777" s="25"/>
    </row>
    <row r="778" ht="22.5" customHeight="1">
      <c r="A778" s="19"/>
      <c r="B778" s="19"/>
      <c r="C778" s="12"/>
      <c r="D778" s="19"/>
      <c r="E778" s="26"/>
      <c r="F778" s="26"/>
      <c r="G778" s="26"/>
      <c r="H778" s="19"/>
      <c r="I778" s="19"/>
      <c r="J778" s="12" t="s">
        <v>112</v>
      </c>
      <c r="K778" s="14" t="n">
        <v>690</v>
      </c>
      <c r="L778" s="14" t="n">
        <v>372</v>
      </c>
      <c r="M778" s="14" t="n">
        <v>0</v>
      </c>
      <c r="N778" s="11" t="n">
        <v>0</v>
      </c>
      <c r="O778" s="11" t="n">
        <v>0</v>
      </c>
      <c r="P778" s="11" t="n">
        <v>0.37</v>
      </c>
      <c r="Q778" s="25"/>
    </row>
    <row r="779" ht="22.5" customHeight="1">
      <c r="A779" s="19"/>
      <c r="B779" s="19"/>
      <c r="C779" s="12" t="n">
        <v>91574966</v>
      </c>
      <c r="D779" s="12" t="s">
        <v>49</v>
      </c>
      <c r="E779" s="13" t="s">
        <v>14</v>
      </c>
      <c r="F779" s="13" t="s">
        <v>34</v>
      </c>
      <c r="G779" s="23" t="n">
        <v>0.9</v>
      </c>
      <c r="H779" s="12" t="n">
        <v>50</v>
      </c>
      <c r="I779" s="20" t="n">
        <f>G779*H779*7</f>
        <v>315</v>
      </c>
      <c r="J779" s="12" t="s">
        <v>110</v>
      </c>
      <c r="K779" s="14" t="s">
        <v>114</v>
      </c>
      <c r="L779" s="14"/>
      <c r="M779" s="14"/>
      <c r="N779" s="11"/>
      <c r="O779" s="11"/>
      <c r="P779" s="11"/>
      <c r="Q779" s="22" t="n">
        <f>M781/H779</f>
        <v>0</v>
      </c>
    </row>
    <row r="780" ht="22.5" customHeight="1">
      <c r="A780" s="19"/>
      <c r="B780" s="19"/>
      <c r="C780" s="12"/>
      <c r="D780" s="19"/>
      <c r="E780" s="26"/>
      <c r="F780" s="26"/>
      <c r="G780" s="26"/>
      <c r="H780" s="19"/>
      <c r="I780" s="19"/>
      <c r="J780" s="12" t="s">
        <v>111</v>
      </c>
      <c r="K780" s="14" t="n">
        <v>82</v>
      </c>
      <c r="L780" s="14" t="n">
        <v>20</v>
      </c>
      <c r="M780" s="14" t="n">
        <v>0</v>
      </c>
      <c r="N780" s="11" t="n">
        <v>0</v>
      </c>
      <c r="O780" s="11" t="n">
        <v>0</v>
      </c>
      <c r="P780" s="11" t="n">
        <v>0</v>
      </c>
      <c r="Q780" s="25"/>
    </row>
    <row r="781" ht="22.5" customHeight="1">
      <c r="A781" s="19"/>
      <c r="B781" s="19"/>
      <c r="C781" s="12"/>
      <c r="D781" s="19"/>
      <c r="E781" s="26"/>
      <c r="F781" s="26"/>
      <c r="G781" s="26"/>
      <c r="H781" s="19"/>
      <c r="I781" s="19"/>
      <c r="J781" s="12" t="s">
        <v>112</v>
      </c>
      <c r="K781" s="14" t="n">
        <v>8097</v>
      </c>
      <c r="L781" s="14" t="n">
        <v>2238</v>
      </c>
      <c r="M781" s="14" t="n">
        <v>0</v>
      </c>
      <c r="N781" s="11" t="n">
        <v>0</v>
      </c>
      <c r="O781" s="11" t="n">
        <v>0</v>
      </c>
      <c r="P781" s="11" t="n">
        <v>0.22</v>
      </c>
      <c r="Q781" s="25"/>
    </row>
    <row r="782" ht="22.5" customHeight="1">
      <c r="A782" s="19"/>
      <c r="B782" s="19"/>
      <c r="C782" s="12" t="n">
        <v>6724852</v>
      </c>
      <c r="D782" s="12" t="s">
        <v>10</v>
      </c>
      <c r="E782" s="13" t="s">
        <v>35</v>
      </c>
      <c r="F782" s="13" t="s">
        <v>26</v>
      </c>
      <c r="G782" s="23" t="n">
        <v>0.4</v>
      </c>
      <c r="H782" s="12" t="n">
        <v>100</v>
      </c>
      <c r="I782" s="20" t="n">
        <f>G782*H782*7</f>
        <v>280</v>
      </c>
      <c r="J782" s="12" t="s">
        <v>110</v>
      </c>
      <c r="K782" s="14" t="n">
        <v>23242</v>
      </c>
      <c r="L782" s="14" t="n">
        <v>68</v>
      </c>
      <c r="M782" s="14" t="n">
        <v>2</v>
      </c>
      <c r="N782" s="11" t="n">
        <v>0</v>
      </c>
      <c r="O782" s="11" t="n">
        <v>0.24</v>
      </c>
      <c r="P782" s="11" t="n">
        <v>0.49</v>
      </c>
      <c r="Q782" s="22" t="n">
        <f>M784/H782</f>
        <v>0.96</v>
      </c>
    </row>
    <row r="783" ht="22.5" customHeight="1">
      <c r="A783" s="19"/>
      <c r="B783" s="19"/>
      <c r="C783" s="12"/>
      <c r="D783" s="19"/>
      <c r="E783" s="26"/>
      <c r="F783" s="26"/>
      <c r="G783" s="26"/>
      <c r="H783" s="19"/>
      <c r="I783" s="19"/>
      <c r="J783" s="12" t="s">
        <v>111</v>
      </c>
      <c r="K783" s="14" t="n">
        <v>447555</v>
      </c>
      <c r="L783" s="14" t="n">
        <v>1530</v>
      </c>
      <c r="M783" s="14" t="n">
        <v>22</v>
      </c>
      <c r="N783" s="11" t="n">
        <v>0.01</v>
      </c>
      <c r="O783" s="11" t="n">
        <v>0.52</v>
      </c>
      <c r="P783" s="11" t="n">
        <v>11.46</v>
      </c>
      <c r="Q783" s="25"/>
    </row>
    <row r="784" ht="22.5" customHeight="1">
      <c r="A784" s="19"/>
      <c r="B784" s="19"/>
      <c r="C784" s="12"/>
      <c r="D784" s="19"/>
      <c r="E784" s="26"/>
      <c r="F784" s="26"/>
      <c r="G784" s="26"/>
      <c r="H784" s="19"/>
      <c r="I784" s="19"/>
      <c r="J784" s="12" t="s">
        <v>112</v>
      </c>
      <c r="K784" s="14" t="n">
        <v>1804439</v>
      </c>
      <c r="L784" s="14" t="n">
        <v>6108</v>
      </c>
      <c r="M784" s="14" t="n">
        <v>96</v>
      </c>
      <c r="N784" s="11" t="n">
        <v>0.01</v>
      </c>
      <c r="O784" s="11" t="n">
        <v>0.4</v>
      </c>
      <c r="P784" s="11" t="n">
        <v>38.05</v>
      </c>
      <c r="Q784" s="25"/>
    </row>
    <row r="785" ht="22.5" customHeight="1">
      <c r="A785" s="19"/>
      <c r="B785" s="19"/>
      <c r="C785" s="12" t="n">
        <v>91578028</v>
      </c>
      <c r="D785" s="12" t="s">
        <v>59</v>
      </c>
      <c r="E785" s="13" t="s">
        <v>37</v>
      </c>
      <c r="F785" s="13" t="s">
        <v>15</v>
      </c>
      <c r="G785" s="23" t="n">
        <v>0.2</v>
      </c>
      <c r="H785" s="12" t="n">
        <v>100</v>
      </c>
      <c r="I785" s="20" t="n">
        <f>G785*H785*7</f>
        <v>140</v>
      </c>
      <c r="J785" s="12" t="s">
        <v>110</v>
      </c>
      <c r="K785" s="14" t="n">
        <v>61327</v>
      </c>
      <c r="L785" s="14" t="n">
        <v>28310</v>
      </c>
      <c r="M785" s="14" t="n">
        <v>0</v>
      </c>
      <c r="N785" s="11" t="n">
        <v>0</v>
      </c>
      <c r="O785" s="11" t="n">
        <v>0</v>
      </c>
      <c r="P785" s="11" t="n">
        <v>0</v>
      </c>
      <c r="Q785" s="22" t="n">
        <f>M787/H785</f>
        <v>0.83</v>
      </c>
    </row>
    <row r="786" ht="22.5" customHeight="1">
      <c r="A786" s="19"/>
      <c r="B786" s="19"/>
      <c r="C786" s="12"/>
      <c r="D786" s="19"/>
      <c r="E786" s="26"/>
      <c r="F786" s="26"/>
      <c r="G786" s="26"/>
      <c r="H786" s="19"/>
      <c r="I786" s="19"/>
      <c r="J786" s="12" t="s">
        <v>111</v>
      </c>
      <c r="K786" s="14" t="n">
        <v>247488</v>
      </c>
      <c r="L786" s="14" t="n">
        <v>109484</v>
      </c>
      <c r="M786" s="14" t="n">
        <v>83</v>
      </c>
      <c r="N786" s="11" t="n">
        <v>0</v>
      </c>
      <c r="O786" s="11" t="n">
        <v>0.2</v>
      </c>
      <c r="P786" s="11" t="n">
        <v>16.6</v>
      </c>
      <c r="Q786" s="25"/>
    </row>
    <row r="787" ht="22.5" customHeight="1">
      <c r="A787" s="19"/>
      <c r="B787" s="19"/>
      <c r="C787" s="12"/>
      <c r="D787" s="19"/>
      <c r="E787" s="26"/>
      <c r="F787" s="26"/>
      <c r="G787" s="26"/>
      <c r="H787" s="19"/>
      <c r="I787" s="19"/>
      <c r="J787" s="12" t="s">
        <v>112</v>
      </c>
      <c r="K787" s="14" t="n">
        <v>407101</v>
      </c>
      <c r="L787" s="14" t="n">
        <v>154567</v>
      </c>
      <c r="M787" s="14" t="n">
        <v>83</v>
      </c>
      <c r="N787" s="11" t="n">
        <v>0</v>
      </c>
      <c r="O787" s="11" t="n">
        <v>0.2</v>
      </c>
      <c r="P787" s="11" t="n">
        <v>16.6</v>
      </c>
      <c r="Q787" s="25"/>
    </row>
    <row r="788" ht="22.5" customHeight="1">
      <c r="A788" s="19"/>
      <c r="B788" s="19"/>
      <c r="C788" s="12" t="n">
        <v>91578027</v>
      </c>
      <c r="D788" s="12" t="s">
        <v>60</v>
      </c>
      <c r="E788" s="13" t="s">
        <v>61</v>
      </c>
      <c r="F788" s="13" t="s">
        <v>15</v>
      </c>
      <c r="G788" s="23" t="n">
        <v>0.25</v>
      </c>
      <c r="H788" s="12" t="n">
        <v>66</v>
      </c>
      <c r="I788" s="20" t="n">
        <f>G788*H788*7</f>
        <v>115.5</v>
      </c>
      <c r="J788" s="12" t="s">
        <v>110</v>
      </c>
      <c r="K788" s="14" t="n">
        <v>309</v>
      </c>
      <c r="L788" s="14" t="n">
        <v>21</v>
      </c>
      <c r="M788" s="14" t="n">
        <v>0</v>
      </c>
      <c r="N788" s="11" t="n">
        <v>0</v>
      </c>
      <c r="O788" s="11" t="n">
        <v>0</v>
      </c>
      <c r="P788" s="11" t="n">
        <v>0</v>
      </c>
      <c r="Q788" s="22" t="n">
        <f>M790/H788</f>
        <v>0.0606060606060606</v>
      </c>
    </row>
    <row r="789" ht="22.5" customHeight="1">
      <c r="A789" s="19"/>
      <c r="B789" s="19"/>
      <c r="C789" s="12"/>
      <c r="D789" s="19"/>
      <c r="E789" s="26"/>
      <c r="F789" s="26"/>
      <c r="G789" s="26"/>
      <c r="H789" s="19"/>
      <c r="I789" s="19"/>
      <c r="J789" s="12" t="s">
        <v>111</v>
      </c>
      <c r="K789" s="14" t="n">
        <v>31487</v>
      </c>
      <c r="L789" s="14" t="n">
        <v>6165</v>
      </c>
      <c r="M789" s="14" t="n">
        <v>3</v>
      </c>
      <c r="N789" s="11" t="n">
        <v>0</v>
      </c>
      <c r="O789" s="11" t="n">
        <v>0.25</v>
      </c>
      <c r="P789" s="11" t="n">
        <v>0.75</v>
      </c>
      <c r="Q789" s="25"/>
    </row>
    <row r="790" ht="22.5" customHeight="1">
      <c r="A790" s="19"/>
      <c r="B790" s="19"/>
      <c r="C790" s="12"/>
      <c r="D790" s="19"/>
      <c r="E790" s="26"/>
      <c r="F790" s="26"/>
      <c r="G790" s="26"/>
      <c r="H790" s="19"/>
      <c r="I790" s="19"/>
      <c r="J790" s="12" t="s">
        <v>112</v>
      </c>
      <c r="K790" s="14" t="n">
        <v>43977</v>
      </c>
      <c r="L790" s="14" t="n">
        <v>7042</v>
      </c>
      <c r="M790" s="14" t="n">
        <v>4</v>
      </c>
      <c r="N790" s="11" t="n">
        <v>0</v>
      </c>
      <c r="O790" s="11" t="n">
        <v>0.25</v>
      </c>
      <c r="P790" s="11" t="n">
        <v>1</v>
      </c>
      <c r="Q790" s="25"/>
    </row>
    <row r="791" ht="22.5" customHeight="1">
      <c r="A791" s="19"/>
      <c r="B791" s="19"/>
      <c r="C791" s="12" t="n">
        <v>91578025</v>
      </c>
      <c r="D791" s="12" t="s">
        <v>62</v>
      </c>
      <c r="E791" s="13" t="s">
        <v>14</v>
      </c>
      <c r="F791" s="13" t="s">
        <v>15</v>
      </c>
      <c r="G791" s="23" t="n">
        <v>0.25</v>
      </c>
      <c r="H791" s="12" t="n">
        <v>57</v>
      </c>
      <c r="I791" s="20" t="n">
        <f>G791*H791*7</f>
        <v>99.75</v>
      </c>
      <c r="J791" s="12" t="s">
        <v>110</v>
      </c>
      <c r="K791" s="14" t="n">
        <v>259</v>
      </c>
      <c r="L791" s="14" t="n">
        <v>5</v>
      </c>
      <c r="M791" s="14" t="n">
        <v>0</v>
      </c>
      <c r="N791" s="11" t="n">
        <v>0</v>
      </c>
      <c r="O791" s="11" t="n">
        <v>0</v>
      </c>
      <c r="P791" s="11" t="n">
        <v>0</v>
      </c>
      <c r="Q791" s="22" t="n">
        <f>M793/H791</f>
        <v>0</v>
      </c>
    </row>
    <row r="792" ht="22.5" customHeight="1">
      <c r="A792" s="19"/>
      <c r="B792" s="19"/>
      <c r="C792" s="12"/>
      <c r="D792" s="19"/>
      <c r="E792" s="26"/>
      <c r="F792" s="26"/>
      <c r="G792" s="26"/>
      <c r="H792" s="19"/>
      <c r="I792" s="19"/>
      <c r="J792" s="12" t="s">
        <v>111</v>
      </c>
      <c r="K792" s="14" t="n">
        <v>4364</v>
      </c>
      <c r="L792" s="14" t="n">
        <v>234</v>
      </c>
      <c r="M792" s="14" t="n">
        <v>0</v>
      </c>
      <c r="N792" s="11" t="n">
        <v>0</v>
      </c>
      <c r="O792" s="11" t="n">
        <v>0</v>
      </c>
      <c r="P792" s="11" t="n">
        <v>0</v>
      </c>
      <c r="Q792" s="25"/>
    </row>
    <row r="793" ht="22.5" customHeight="1">
      <c r="A793" s="19"/>
      <c r="B793" s="19"/>
      <c r="C793" s="12"/>
      <c r="D793" s="19"/>
      <c r="E793" s="26"/>
      <c r="F793" s="26"/>
      <c r="G793" s="26"/>
      <c r="H793" s="19"/>
      <c r="I793" s="19"/>
      <c r="J793" s="12" t="s">
        <v>112</v>
      </c>
      <c r="K793" s="14" t="n">
        <v>10186</v>
      </c>
      <c r="L793" s="14" t="n">
        <v>401</v>
      </c>
      <c r="M793" s="14" t="n">
        <v>0</v>
      </c>
      <c r="N793" s="11" t="n">
        <v>0</v>
      </c>
      <c r="O793" s="11" t="n">
        <v>0</v>
      </c>
      <c r="P793" s="11" t="n">
        <v>0</v>
      </c>
      <c r="Q793" s="25"/>
    </row>
    <row r="794" ht="22.5" customHeight="1">
      <c r="A794" s="19"/>
      <c r="B794" s="19"/>
      <c r="C794" s="12" t="n">
        <v>91578026</v>
      </c>
      <c r="D794" s="12" t="s">
        <v>27</v>
      </c>
      <c r="E794" s="13" t="s">
        <v>14</v>
      </c>
      <c r="F794" s="13" t="s">
        <v>15</v>
      </c>
      <c r="G794" s="23" t="n">
        <v>0.25</v>
      </c>
      <c r="H794" s="12" t="n">
        <v>100</v>
      </c>
      <c r="I794" s="20" t="n">
        <f>G794*H794*7</f>
        <v>175</v>
      </c>
      <c r="J794" s="12" t="s">
        <v>110</v>
      </c>
      <c r="K794" s="14" t="n">
        <v>1710</v>
      </c>
      <c r="L794" s="14" t="n">
        <v>10</v>
      </c>
      <c r="M794" s="14" t="n">
        <v>1</v>
      </c>
      <c r="N794" s="11" t="n">
        <v>0.025</v>
      </c>
      <c r="O794" s="11" t="n">
        <v>0.25</v>
      </c>
      <c r="P794" s="11" t="n">
        <v>0.25</v>
      </c>
      <c r="Q794" s="22" t="n">
        <f>M796/H794</f>
        <v>0.22</v>
      </c>
    </row>
    <row r="795" ht="22.5" customHeight="1">
      <c r="A795" s="19"/>
      <c r="B795" s="19"/>
      <c r="C795" s="12"/>
      <c r="D795" s="19"/>
      <c r="E795" s="26"/>
      <c r="F795" s="26"/>
      <c r="G795" s="26"/>
      <c r="H795" s="19"/>
      <c r="I795" s="19"/>
      <c r="J795" s="12" t="s">
        <v>111</v>
      </c>
      <c r="K795" s="14" t="n">
        <v>31893</v>
      </c>
      <c r="L795" s="14" t="n">
        <v>319</v>
      </c>
      <c r="M795" s="14" t="n">
        <v>7</v>
      </c>
      <c r="N795" s="11" t="n">
        <v>0.005</v>
      </c>
      <c r="O795" s="11" t="n">
        <v>0.25</v>
      </c>
      <c r="P795" s="11" t="n">
        <v>1.75</v>
      </c>
      <c r="Q795" s="25"/>
    </row>
    <row r="796" ht="22.5" customHeight="1">
      <c r="A796" s="19"/>
      <c r="B796" s="19"/>
      <c r="C796" s="12"/>
      <c r="D796" s="19"/>
      <c r="E796" s="26"/>
      <c r="F796" s="26"/>
      <c r="G796" s="26"/>
      <c r="H796" s="19"/>
      <c r="I796" s="19"/>
      <c r="J796" s="12" t="s">
        <v>112</v>
      </c>
      <c r="K796" s="14" t="n">
        <v>78182</v>
      </c>
      <c r="L796" s="14" t="n">
        <v>995</v>
      </c>
      <c r="M796" s="14" t="n">
        <v>22</v>
      </c>
      <c r="N796" s="11" t="n">
        <v>0.006</v>
      </c>
      <c r="O796" s="11" t="n">
        <v>0.25</v>
      </c>
      <c r="P796" s="11" t="n">
        <v>5.5</v>
      </c>
      <c r="Q796" s="25"/>
    </row>
    <row r="797" ht="22.5" customHeight="1">
      <c r="A797" s="19"/>
      <c r="B797" s="19"/>
      <c r="C797" s="12" t="n">
        <v>91574124</v>
      </c>
      <c r="D797" s="12" t="s">
        <v>45</v>
      </c>
      <c r="E797" s="13" t="s">
        <v>43</v>
      </c>
      <c r="F797" s="13" t="s">
        <v>34</v>
      </c>
      <c r="G797" s="23" t="n">
        <v>0.12</v>
      </c>
      <c r="H797" s="12" t="n">
        <v>75</v>
      </c>
      <c r="I797" s="20" t="n">
        <f>G797*H797*7</f>
        <v>63</v>
      </c>
      <c r="J797" s="12" t="s">
        <v>110</v>
      </c>
      <c r="K797" s="14" t="s">
        <v>114</v>
      </c>
      <c r="L797" s="14"/>
      <c r="M797" s="14"/>
      <c r="N797" s="11"/>
      <c r="O797" s="11"/>
      <c r="P797" s="11"/>
      <c r="Q797" s="22" t="n">
        <f>M799/H797</f>
        <v>0</v>
      </c>
    </row>
    <row r="798" ht="22.5" customHeight="1">
      <c r="A798" s="19"/>
      <c r="B798" s="19"/>
      <c r="C798" s="12"/>
      <c r="D798" s="19"/>
      <c r="E798" s="26"/>
      <c r="F798" s="26"/>
      <c r="G798" s="26"/>
      <c r="H798" s="19"/>
      <c r="I798" s="19"/>
      <c r="J798" s="12" t="s">
        <v>111</v>
      </c>
      <c r="K798" s="14" t="n">
        <v>6</v>
      </c>
      <c r="L798" s="14" t="n">
        <v>2</v>
      </c>
      <c r="M798" s="14" t="n">
        <v>0</v>
      </c>
      <c r="N798" s="11" t="n">
        <v>0</v>
      </c>
      <c r="O798" s="11" t="n">
        <v>0</v>
      </c>
      <c r="P798" s="11" t="n">
        <v>0</v>
      </c>
      <c r="Q798" s="25"/>
    </row>
    <row r="799" ht="22.5" customHeight="1">
      <c r="A799" s="19"/>
      <c r="B799" s="19"/>
      <c r="C799" s="12"/>
      <c r="D799" s="19"/>
      <c r="E799" s="26"/>
      <c r="F799" s="26"/>
      <c r="G799" s="26"/>
      <c r="H799" s="19"/>
      <c r="I799" s="19"/>
      <c r="J799" s="12" t="s">
        <v>112</v>
      </c>
      <c r="K799" s="14" t="n">
        <v>23</v>
      </c>
      <c r="L799" s="14" t="n">
        <v>3</v>
      </c>
      <c r="M799" s="14" t="n">
        <v>0</v>
      </c>
      <c r="N799" s="11" t="n">
        <v>0</v>
      </c>
      <c r="O799" s="11" t="n">
        <v>0</v>
      </c>
      <c r="P799" s="11" t="n">
        <v>0</v>
      </c>
      <c r="Q799" s="25"/>
    </row>
    <row r="800" ht="22.5" customHeight="1">
      <c r="A800" s="19"/>
      <c r="B800" s="19"/>
      <c r="C800" s="12" t="n">
        <v>91577952</v>
      </c>
      <c r="D800" s="12" t="s">
        <v>63</v>
      </c>
      <c r="E800" s="13" t="s">
        <v>11</v>
      </c>
      <c r="F800" s="13" t="s">
        <v>34</v>
      </c>
      <c r="G800" s="23" t="n">
        <v>0.2</v>
      </c>
      <c r="H800" s="12" t="n">
        <v>100</v>
      </c>
      <c r="I800" s="20" t="n">
        <f>G800*H800*7</f>
        <v>140</v>
      </c>
      <c r="J800" s="12" t="s">
        <v>110</v>
      </c>
      <c r="K800" s="14" t="s">
        <v>114</v>
      </c>
      <c r="L800" s="14"/>
      <c r="M800" s="14"/>
      <c r="N800" s="11"/>
      <c r="O800" s="11"/>
      <c r="P800" s="11"/>
      <c r="Q800" s="22" t="n">
        <f>M802/H800</f>
        <v>0</v>
      </c>
    </row>
    <row r="801" ht="22.5" customHeight="1">
      <c r="A801" s="19"/>
      <c r="B801" s="19"/>
      <c r="C801" s="12"/>
      <c r="D801" s="19"/>
      <c r="E801" s="26"/>
      <c r="F801" s="26"/>
      <c r="G801" s="26"/>
      <c r="H801" s="19"/>
      <c r="I801" s="19"/>
      <c r="J801" s="12" t="s">
        <v>111</v>
      </c>
      <c r="K801" s="14" t="n">
        <v>5</v>
      </c>
      <c r="L801" s="14" t="n">
        <v>2</v>
      </c>
      <c r="M801" s="14" t="n">
        <v>0</v>
      </c>
      <c r="N801" s="11" t="n">
        <v>0</v>
      </c>
      <c r="O801" s="11" t="n">
        <v>0</v>
      </c>
      <c r="P801" s="11" t="n">
        <v>0</v>
      </c>
      <c r="Q801" s="25"/>
    </row>
    <row r="802" ht="22.5" customHeight="1">
      <c r="A802" s="19"/>
      <c r="B802" s="19"/>
      <c r="C802" s="12"/>
      <c r="D802" s="19"/>
      <c r="E802" s="26"/>
      <c r="F802" s="26"/>
      <c r="G802" s="26"/>
      <c r="H802" s="19"/>
      <c r="I802" s="19"/>
      <c r="J802" s="12" t="s">
        <v>112</v>
      </c>
      <c r="K802" s="14" t="n">
        <v>1398</v>
      </c>
      <c r="L802" s="14" t="n">
        <v>654</v>
      </c>
      <c r="M802" s="14" t="n">
        <v>0</v>
      </c>
      <c r="N802" s="11" t="n">
        <v>0</v>
      </c>
      <c r="O802" s="11" t="n">
        <v>0</v>
      </c>
      <c r="P802" s="11" t="n">
        <v>0.07</v>
      </c>
      <c r="Q802" s="25"/>
    </row>
    <row r="803" ht="22.5" customHeight="1">
      <c r="A803" s="19"/>
      <c r="B803" s="19"/>
      <c r="C803" s="12" t="n">
        <v>91577950</v>
      </c>
      <c r="D803" s="12" t="s">
        <v>63</v>
      </c>
      <c r="E803" s="13" t="s">
        <v>14</v>
      </c>
      <c r="F803" s="13" t="s">
        <v>34</v>
      </c>
      <c r="G803" s="23" t="n">
        <v>0.2</v>
      </c>
      <c r="H803" s="12" t="n">
        <v>100</v>
      </c>
      <c r="I803" s="20" t="n">
        <f>G803*H803*7</f>
        <v>140</v>
      </c>
      <c r="J803" s="12" t="s">
        <v>110</v>
      </c>
      <c r="K803" s="14" t="s">
        <v>123</v>
      </c>
      <c r="L803" s="14"/>
      <c r="M803" s="14"/>
      <c r="N803" s="11"/>
      <c r="O803" s="11"/>
      <c r="P803" s="11"/>
      <c r="Q803" s="22" t="n">
        <f>M805/H803</f>
        <v>0</v>
      </c>
    </row>
    <row r="804" ht="22.5" customHeight="1">
      <c r="A804" s="19"/>
      <c r="B804" s="19"/>
      <c r="C804" s="12"/>
      <c r="D804" s="19"/>
      <c r="E804" s="26"/>
      <c r="F804" s="26"/>
      <c r="G804" s="26"/>
      <c r="H804" s="19"/>
      <c r="I804" s="19"/>
      <c r="J804" s="12" t="s">
        <v>111</v>
      </c>
      <c r="K804" s="14" t="s">
        <v>123</v>
      </c>
      <c r="L804" s="14"/>
      <c r="M804" s="14"/>
      <c r="N804" s="11"/>
      <c r="O804" s="11"/>
      <c r="P804" s="11"/>
      <c r="Q804" s="25"/>
    </row>
    <row r="805" ht="22.5" customHeight="1">
      <c r="A805" s="19"/>
      <c r="B805" s="19"/>
      <c r="C805" s="12"/>
      <c r="D805" s="19"/>
      <c r="E805" s="26"/>
      <c r="F805" s="26"/>
      <c r="G805" s="26"/>
      <c r="H805" s="19"/>
      <c r="I805" s="19"/>
      <c r="J805" s="12" t="s">
        <v>112</v>
      </c>
      <c r="K805" s="14" t="n">
        <v>15506</v>
      </c>
      <c r="L805" s="14" t="n">
        <v>4034</v>
      </c>
      <c r="M805" s="14" t="n">
        <v>0</v>
      </c>
      <c r="N805" s="11" t="n">
        <v>0</v>
      </c>
      <c r="O805" s="11" t="n">
        <v>0</v>
      </c>
      <c r="P805" s="11" t="n">
        <v>0.4</v>
      </c>
      <c r="Q805" s="25"/>
    </row>
    <row r="806" ht="22.5" customHeight="1">
      <c r="A806" s="19"/>
      <c r="B806" s="19"/>
      <c r="C806" s="12" t="n">
        <v>91580166</v>
      </c>
      <c r="D806" s="12" t="s">
        <v>63</v>
      </c>
      <c r="E806" s="13" t="s">
        <v>11</v>
      </c>
      <c r="F806" s="13" t="s">
        <v>12</v>
      </c>
      <c r="G806" s="23" t="n">
        <v>0.5</v>
      </c>
      <c r="H806" s="12" t="n">
        <v>100</v>
      </c>
      <c r="I806" s="20" t="n">
        <f>G806*H806*7</f>
        <v>350</v>
      </c>
      <c r="J806" s="12" t="s">
        <v>110</v>
      </c>
      <c r="K806" s="14" t="s">
        <v>123</v>
      </c>
      <c r="L806" s="14"/>
      <c r="M806" s="14"/>
      <c r="N806" s="11"/>
      <c r="O806" s="11"/>
      <c r="P806" s="11"/>
      <c r="Q806" s="22" t="n">
        <f>M808/H806</f>
        <v>0</v>
      </c>
    </row>
    <row r="807" ht="22.5" customHeight="1">
      <c r="A807" s="19"/>
      <c r="B807" s="19"/>
      <c r="C807" s="12"/>
      <c r="D807" s="19"/>
      <c r="E807" s="26"/>
      <c r="F807" s="26"/>
      <c r="G807" s="26"/>
      <c r="H807" s="19"/>
      <c r="I807" s="19"/>
      <c r="J807" s="12" t="s">
        <v>111</v>
      </c>
      <c r="K807" s="14" t="s">
        <v>123</v>
      </c>
      <c r="L807" s="14"/>
      <c r="M807" s="14"/>
      <c r="N807" s="11"/>
      <c r="O807" s="11"/>
      <c r="P807" s="11"/>
      <c r="Q807" s="25"/>
    </row>
    <row r="808" ht="22.5" customHeight="1">
      <c r="A808" s="19"/>
      <c r="B808" s="19"/>
      <c r="C808" s="12"/>
      <c r="D808" s="19"/>
      <c r="E808" s="26"/>
      <c r="F808" s="26"/>
      <c r="G808" s="26"/>
      <c r="H808" s="19"/>
      <c r="I808" s="19"/>
      <c r="J808" s="12" t="s">
        <v>112</v>
      </c>
      <c r="K808" s="14" t="n">
        <v>5367</v>
      </c>
      <c r="L808" s="14" t="n">
        <v>20</v>
      </c>
      <c r="M808" s="14" t="n">
        <v>0</v>
      </c>
      <c r="N808" s="11" t="n">
        <v>0</v>
      </c>
      <c r="O808" s="11" t="n">
        <v>0</v>
      </c>
      <c r="P808" s="11" t="n">
        <v>0.0547</v>
      </c>
      <c r="Q808" s="25"/>
    </row>
    <row r="809" ht="22.5" customHeight="1">
      <c r="A809" s="19"/>
      <c r="B809" s="19"/>
      <c r="C809" s="12" t="n">
        <v>91580167</v>
      </c>
      <c r="D809" s="12" t="s">
        <v>63</v>
      </c>
      <c r="E809" s="13" t="s">
        <v>40</v>
      </c>
      <c r="F809" s="13" t="s">
        <v>12</v>
      </c>
      <c r="G809" s="23" t="n">
        <v>0.5</v>
      </c>
      <c r="H809" s="12" t="n">
        <v>100</v>
      </c>
      <c r="I809" s="20" t="n">
        <f>G809*H809*7</f>
        <v>350</v>
      </c>
      <c r="J809" s="12" t="s">
        <v>110</v>
      </c>
      <c r="K809" s="14" t="s">
        <v>123</v>
      </c>
      <c r="L809" s="14"/>
      <c r="M809" s="14"/>
      <c r="N809" s="11"/>
      <c r="O809" s="11"/>
      <c r="P809" s="11"/>
      <c r="Q809" s="22" t="n">
        <f>M811/H809</f>
        <v>0</v>
      </c>
    </row>
    <row r="810" ht="22.5" customHeight="1">
      <c r="A810" s="19"/>
      <c r="B810" s="19"/>
      <c r="C810" s="12"/>
      <c r="D810" s="19"/>
      <c r="E810" s="26"/>
      <c r="F810" s="26"/>
      <c r="G810" s="26"/>
      <c r="H810" s="19"/>
      <c r="I810" s="19"/>
      <c r="J810" s="12" t="s">
        <v>111</v>
      </c>
      <c r="K810" s="14" t="s">
        <v>123</v>
      </c>
      <c r="L810" s="14"/>
      <c r="M810" s="14"/>
      <c r="N810" s="11"/>
      <c r="O810" s="11"/>
      <c r="P810" s="11"/>
      <c r="Q810" s="25"/>
    </row>
    <row r="811" ht="22.5" customHeight="1">
      <c r="A811" s="19"/>
      <c r="B811" s="19"/>
      <c r="C811" s="12"/>
      <c r="D811" s="19"/>
      <c r="E811" s="26"/>
      <c r="F811" s="26"/>
      <c r="G811" s="26"/>
      <c r="H811" s="19"/>
      <c r="I811" s="19"/>
      <c r="J811" s="12" t="s">
        <v>112</v>
      </c>
      <c r="K811" s="14" t="n">
        <v>9</v>
      </c>
      <c r="L811" s="14" t="n">
        <v>0</v>
      </c>
      <c r="M811" s="14" t="n">
        <v>0</v>
      </c>
      <c r="N811" s="11" t="n">
        <v>0</v>
      </c>
      <c r="O811" s="11" t="n">
        <v>0</v>
      </c>
      <c r="P811" s="11" t="n">
        <v>0</v>
      </c>
      <c r="Q811" s="25"/>
    </row>
    <row r="812" ht="22.5" customHeight="1">
      <c r="A812" s="19"/>
      <c r="B812" s="12" t="s">
        <v>120</v>
      </c>
      <c r="C812" s="12" t="n">
        <v>5556054</v>
      </c>
      <c r="D812" s="12" t="s">
        <v>64</v>
      </c>
      <c r="E812" s="13" t="s">
        <v>37</v>
      </c>
      <c r="F812" s="13" t="s">
        <v>15</v>
      </c>
      <c r="G812" s="23" t="n">
        <v>0.8</v>
      </c>
      <c r="H812" s="12" t="n">
        <v>100</v>
      </c>
      <c r="I812" s="20" t="n">
        <f>G812*H812*7</f>
        <v>560</v>
      </c>
      <c r="J812" s="12" t="s">
        <v>110</v>
      </c>
      <c r="K812" s="16" t="n">
        <v>503</v>
      </c>
      <c r="L812" s="14" t="n">
        <v>10</v>
      </c>
      <c r="M812" s="16" t="n">
        <v>0</v>
      </c>
      <c r="N812" s="11" t="n">
        <v>0</v>
      </c>
      <c r="O812" s="11" t="n">
        <v>0</v>
      </c>
      <c r="P812" s="11" t="n">
        <v>0</v>
      </c>
      <c r="Q812" s="22" t="n">
        <f>M814/H812</f>
        <v>0</v>
      </c>
    </row>
    <row r="813" ht="22.5" customHeight="1">
      <c r="A813" s="19"/>
      <c r="B813" s="19"/>
      <c r="C813" s="12"/>
      <c r="D813" s="19"/>
      <c r="E813" s="26"/>
      <c r="F813" s="26"/>
      <c r="G813" s="26"/>
      <c r="H813" s="19"/>
      <c r="I813" s="19"/>
      <c r="J813" s="12" t="s">
        <v>111</v>
      </c>
      <c r="K813" s="16" t="n">
        <v>8494</v>
      </c>
      <c r="L813" s="14" t="n">
        <v>327</v>
      </c>
      <c r="M813" s="16" t="n">
        <v>0</v>
      </c>
      <c r="N813" s="11" t="n">
        <v>0</v>
      </c>
      <c r="O813" s="11" t="n">
        <v>0</v>
      </c>
      <c r="P813" s="11" t="n">
        <v>0</v>
      </c>
      <c r="Q813" s="25"/>
    </row>
    <row r="814" ht="22.5" customHeight="1">
      <c r="A814" s="19"/>
      <c r="B814" s="19"/>
      <c r="C814" s="12"/>
      <c r="D814" s="19"/>
      <c r="E814" s="26"/>
      <c r="F814" s="26"/>
      <c r="G814" s="26"/>
      <c r="H814" s="19"/>
      <c r="I814" s="19"/>
      <c r="J814" s="12" t="s">
        <v>112</v>
      </c>
      <c r="K814" s="16" t="n">
        <v>15753</v>
      </c>
      <c r="L814" s="14" t="n">
        <v>464</v>
      </c>
      <c r="M814" s="16" t="n">
        <v>0</v>
      </c>
      <c r="N814" s="11" t="n">
        <v>0</v>
      </c>
      <c r="O814" s="11" t="n">
        <v>0</v>
      </c>
      <c r="P814" s="11" t="n">
        <v>0</v>
      </c>
      <c r="Q814" s="25"/>
    </row>
    <row r="815" ht="22.5" customHeight="1">
      <c r="A815" s="19"/>
      <c r="B815" s="19"/>
      <c r="C815" s="12" t="n">
        <v>8628042</v>
      </c>
      <c r="D815" s="12" t="s">
        <v>27</v>
      </c>
      <c r="E815" s="13" t="s">
        <v>14</v>
      </c>
      <c r="F815" s="13" t="s">
        <v>26</v>
      </c>
      <c r="G815" s="23" t="n">
        <v>0.48</v>
      </c>
      <c r="H815" s="12" t="n">
        <v>400</v>
      </c>
      <c r="I815" s="20" t="n">
        <f>G815*H815*7</f>
        <v>1344</v>
      </c>
      <c r="J815" s="12" t="s">
        <v>110</v>
      </c>
      <c r="K815" s="16" t="n">
        <v>4986</v>
      </c>
      <c r="L815" s="14" t="n">
        <v>2346</v>
      </c>
      <c r="M815" s="16" t="n">
        <v>24</v>
      </c>
      <c r="N815" s="11" t="n">
        <v>0.01</v>
      </c>
      <c r="O815" s="11" t="n">
        <v>1</v>
      </c>
      <c r="P815" s="11" t="n">
        <v>23.97</v>
      </c>
      <c r="Q815" s="22" t="n">
        <f>M817/H815</f>
        <v>0.955</v>
      </c>
    </row>
    <row r="816" ht="22.5" customHeight="1">
      <c r="A816" s="19"/>
      <c r="B816" s="19"/>
      <c r="C816" s="12"/>
      <c r="D816" s="19"/>
      <c r="E816" s="26"/>
      <c r="F816" s="26"/>
      <c r="G816" s="26"/>
      <c r="H816" s="19"/>
      <c r="I816" s="19"/>
      <c r="J816" s="12" t="s">
        <v>111</v>
      </c>
      <c r="K816" s="16" t="n">
        <v>31646</v>
      </c>
      <c r="L816" s="14" t="n">
        <v>9809</v>
      </c>
      <c r="M816" s="16" t="n">
        <v>181</v>
      </c>
      <c r="N816" s="11" t="n">
        <v>0.01</v>
      </c>
      <c r="O816" s="11" t="n">
        <v>0.59</v>
      </c>
      <c r="P816" s="11" t="n">
        <v>106.6</v>
      </c>
      <c r="Q816" s="25"/>
    </row>
    <row r="817" ht="22.5" customHeight="1">
      <c r="A817" s="19"/>
      <c r="B817" s="19"/>
      <c r="C817" s="12"/>
      <c r="D817" s="19"/>
      <c r="E817" s="26"/>
      <c r="F817" s="26"/>
      <c r="G817" s="26"/>
      <c r="H817" s="19"/>
      <c r="I817" s="19"/>
      <c r="J817" s="12" t="s">
        <v>112</v>
      </c>
      <c r="K817" s="16" t="n">
        <v>155288</v>
      </c>
      <c r="L817" s="14" t="n">
        <v>19506</v>
      </c>
      <c r="M817" s="10" t="n">
        <v>382</v>
      </c>
      <c r="N817" s="11" t="n">
        <v>0.01</v>
      </c>
      <c r="O817" s="11" t="n">
        <v>0.46</v>
      </c>
      <c r="P817" s="11" t="n">
        <v>175.7</v>
      </c>
      <c r="Q817" s="25"/>
    </row>
    <row r="818" ht="22.5" customHeight="1">
      <c r="A818" s="19"/>
      <c r="B818" s="19"/>
      <c r="C818" s="12" t="n">
        <v>9297014</v>
      </c>
      <c r="D818" s="12" t="s">
        <v>13</v>
      </c>
      <c r="E818" s="13" t="s">
        <v>14</v>
      </c>
      <c r="F818" s="13" t="s">
        <v>26</v>
      </c>
      <c r="G818" s="23" t="n">
        <v>0.18</v>
      </c>
      <c r="H818" s="12" t="n">
        <v>200</v>
      </c>
      <c r="I818" s="20" t="n">
        <f>G818*H818*7</f>
        <v>252</v>
      </c>
      <c r="J818" s="12" t="s">
        <v>110</v>
      </c>
      <c r="K818" s="16" t="n">
        <v>4426</v>
      </c>
      <c r="L818" s="14" t="n">
        <v>319</v>
      </c>
      <c r="M818" s="16" t="n">
        <v>26</v>
      </c>
      <c r="N818" s="11" t="n">
        <v>0.01</v>
      </c>
      <c r="O818" s="11" t="n">
        <v>0.16</v>
      </c>
      <c r="P818" s="11" t="n">
        <v>4.16</v>
      </c>
      <c r="Q818" s="22" t="n">
        <f>M820/H818</f>
        <v>0.99</v>
      </c>
    </row>
    <row r="819" ht="22.5" customHeight="1">
      <c r="A819" s="19"/>
      <c r="B819" s="19"/>
      <c r="C819" s="12"/>
      <c r="D819" s="19"/>
      <c r="E819" s="26"/>
      <c r="F819" s="26"/>
      <c r="G819" s="26"/>
      <c r="H819" s="19"/>
      <c r="I819" s="19"/>
      <c r="J819" s="12" t="s">
        <v>111</v>
      </c>
      <c r="K819" s="16" t="n">
        <v>17665</v>
      </c>
      <c r="L819" s="14" t="n">
        <v>1263</v>
      </c>
      <c r="M819" s="10" t="n">
        <v>103</v>
      </c>
      <c r="N819" s="11" t="n">
        <v>0.01</v>
      </c>
      <c r="O819" s="11" t="n">
        <v>0.16</v>
      </c>
      <c r="P819" s="11" t="n">
        <v>16.72</v>
      </c>
      <c r="Q819" s="25"/>
    </row>
    <row r="820" ht="22.5" customHeight="1">
      <c r="A820" s="19"/>
      <c r="B820" s="19"/>
      <c r="C820" s="12"/>
      <c r="D820" s="19"/>
      <c r="E820" s="26"/>
      <c r="F820" s="26"/>
      <c r="G820" s="26"/>
      <c r="H820" s="19"/>
      <c r="I820" s="19"/>
      <c r="J820" s="12" t="s">
        <v>112</v>
      </c>
      <c r="K820" s="16" t="n">
        <v>33997</v>
      </c>
      <c r="L820" s="14" t="n">
        <v>2793</v>
      </c>
      <c r="M820" s="10" t="n">
        <v>198</v>
      </c>
      <c r="N820" s="11" t="n">
        <v>0.01</v>
      </c>
      <c r="O820" s="11" t="n">
        <v>0.17</v>
      </c>
      <c r="P820" s="11" t="n">
        <v>33.95</v>
      </c>
      <c r="Q820" s="25"/>
    </row>
    <row r="821" ht="22.5" customHeight="1">
      <c r="A821" s="19"/>
      <c r="B821" s="19"/>
      <c r="C821" s="12" t="n">
        <v>7815836</v>
      </c>
      <c r="D821" s="12" t="s">
        <v>65</v>
      </c>
      <c r="E821" s="13" t="s">
        <v>37</v>
      </c>
      <c r="F821" s="13" t="s">
        <v>15</v>
      </c>
      <c r="G821" s="23" t="n">
        <v>0.08</v>
      </c>
      <c r="H821" s="12" t="n">
        <v>12000</v>
      </c>
      <c r="I821" s="20" t="n">
        <f>G821*H821*7</f>
        <v>6720</v>
      </c>
      <c r="J821" s="12" t="s">
        <v>110</v>
      </c>
      <c r="K821" s="16" t="n">
        <v>67592</v>
      </c>
      <c r="L821" s="14" t="n">
        <v>6928</v>
      </c>
      <c r="M821" s="16" t="n">
        <v>151</v>
      </c>
      <c r="N821" s="11" t="n">
        <v>0.002</v>
      </c>
      <c r="O821" s="11" t="n">
        <v>0.111</v>
      </c>
      <c r="P821" s="11" t="n">
        <v>16.76</v>
      </c>
      <c r="Q821" s="22" t="n">
        <f>M823/H821</f>
        <v>0.296416666666667</v>
      </c>
    </row>
    <row r="822" ht="22.5" customHeight="1">
      <c r="A822" s="19"/>
      <c r="B822" s="19"/>
      <c r="C822" s="12"/>
      <c r="D822" s="19"/>
      <c r="E822" s="26"/>
      <c r="F822" s="26"/>
      <c r="G822" s="26"/>
      <c r="H822" s="19"/>
      <c r="I822" s="19"/>
      <c r="J822" s="12" t="s">
        <v>111</v>
      </c>
      <c r="K822" s="16" t="n">
        <v>811388</v>
      </c>
      <c r="L822" s="14" t="n">
        <v>89079</v>
      </c>
      <c r="M822" s="16" t="n">
        <v>1682</v>
      </c>
      <c r="N822" s="11" t="n">
        <v>0.002</v>
      </c>
      <c r="O822" s="11" t="n">
        <v>0.112</v>
      </c>
      <c r="P822" s="11" t="n">
        <v>188.14</v>
      </c>
      <c r="Q822" s="25"/>
    </row>
    <row r="823" ht="22.5" customHeight="1">
      <c r="A823" s="19"/>
      <c r="B823" s="19"/>
      <c r="C823" s="12"/>
      <c r="D823" s="19"/>
      <c r="E823" s="26"/>
      <c r="F823" s="26"/>
      <c r="G823" s="26"/>
      <c r="H823" s="19"/>
      <c r="I823" s="19"/>
      <c r="J823" s="12" t="s">
        <v>112</v>
      </c>
      <c r="K823" s="16" t="n">
        <v>1398787</v>
      </c>
      <c r="L823" s="14" t="n">
        <v>165862</v>
      </c>
      <c r="M823" s="16" t="n">
        <v>3557</v>
      </c>
      <c r="N823" s="11" t="n">
        <v>0.002</v>
      </c>
      <c r="O823" s="11" t="n">
        <v>0.111</v>
      </c>
      <c r="P823" s="11" t="n">
        <v>395.55</v>
      </c>
      <c r="Q823" s="25"/>
    </row>
    <row r="824" ht="22.5" customHeight="1">
      <c r="A824" s="19"/>
      <c r="B824" s="19"/>
      <c r="C824" s="12" t="n">
        <v>91467820</v>
      </c>
      <c r="D824" s="12" t="s">
        <v>66</v>
      </c>
      <c r="E824" s="13" t="s">
        <v>37</v>
      </c>
      <c r="F824" s="13" t="s">
        <v>15</v>
      </c>
      <c r="G824" s="23" t="n">
        <v>0.1</v>
      </c>
      <c r="H824" s="13" t="n">
        <v>300</v>
      </c>
      <c r="I824" s="20" t="n">
        <f>G824*H824*7</f>
        <v>210</v>
      </c>
      <c r="J824" s="12" t="s">
        <v>110</v>
      </c>
      <c r="K824" s="16" t="n">
        <v>2086</v>
      </c>
      <c r="L824" s="14" t="n">
        <v>343</v>
      </c>
      <c r="M824" s="16" t="n">
        <v>14</v>
      </c>
      <c r="N824" s="11" t="n">
        <v>0.004</v>
      </c>
      <c r="O824" s="11" t="n">
        <v>0.1</v>
      </c>
      <c r="P824" s="11" t="n">
        <v>1.4</v>
      </c>
      <c r="Q824" s="22" t="n">
        <f>M826/H824</f>
        <v>0.81</v>
      </c>
    </row>
    <row r="825" ht="22.5" customHeight="1">
      <c r="A825" s="19"/>
      <c r="B825" s="19"/>
      <c r="C825" s="12"/>
      <c r="D825" s="19"/>
      <c r="E825" s="26"/>
      <c r="F825" s="26"/>
      <c r="G825" s="26"/>
      <c r="H825" s="26"/>
      <c r="I825" s="19"/>
      <c r="J825" s="12" t="s">
        <v>111</v>
      </c>
      <c r="K825" s="16" t="n">
        <v>85230</v>
      </c>
      <c r="L825" s="14" t="n">
        <v>23841</v>
      </c>
      <c r="M825" s="16" t="n">
        <v>243</v>
      </c>
      <c r="N825" s="11" t="n">
        <v>0.001</v>
      </c>
      <c r="O825" s="11" t="n">
        <v>0.1</v>
      </c>
      <c r="P825" s="11" t="n">
        <v>24.3</v>
      </c>
      <c r="Q825" s="25"/>
    </row>
    <row r="826" ht="22.5" customHeight="1">
      <c r="A826" s="19"/>
      <c r="B826" s="19"/>
      <c r="C826" s="12"/>
      <c r="D826" s="19"/>
      <c r="E826" s="26"/>
      <c r="F826" s="26"/>
      <c r="G826" s="26"/>
      <c r="H826" s="26"/>
      <c r="I826" s="19"/>
      <c r="J826" s="12" t="s">
        <v>112</v>
      </c>
      <c r="K826" s="16" t="n">
        <v>133717</v>
      </c>
      <c r="L826" s="14" t="n">
        <v>31780</v>
      </c>
      <c r="M826" s="16" t="n">
        <v>243</v>
      </c>
      <c r="N826" s="11" t="n">
        <v>0.001</v>
      </c>
      <c r="O826" s="11" t="n">
        <v>0.1</v>
      </c>
      <c r="P826" s="11" t="n">
        <v>24.3</v>
      </c>
      <c r="Q826" s="25"/>
    </row>
    <row r="827" ht="22.5" customHeight="1">
      <c r="A827" s="19"/>
      <c r="B827" s="19"/>
      <c r="C827" s="12" t="n">
        <v>91496145</v>
      </c>
      <c r="D827" s="12" t="s">
        <v>66</v>
      </c>
      <c r="E827" s="13" t="s">
        <v>67</v>
      </c>
      <c r="F827" s="13" t="s">
        <v>15</v>
      </c>
      <c r="G827" s="23" t="n">
        <v>0.14</v>
      </c>
      <c r="H827" s="13" t="n">
        <v>50</v>
      </c>
      <c r="I827" s="20" t="n">
        <f>G827*H827*7</f>
        <v>49</v>
      </c>
      <c r="J827" s="12" t="s">
        <v>110</v>
      </c>
      <c r="K827" s="16" t="n">
        <v>405</v>
      </c>
      <c r="L827" s="16" t="n">
        <v>45</v>
      </c>
      <c r="M827" s="16" t="n">
        <v>0</v>
      </c>
      <c r="N827" s="11" t="n">
        <v>0</v>
      </c>
      <c r="O827" s="11" t="n">
        <v>0</v>
      </c>
      <c r="P827" s="11" t="n">
        <v>0</v>
      </c>
      <c r="Q827" s="22" t="n">
        <f>M829/H827</f>
        <v>0.44</v>
      </c>
    </row>
    <row r="828" ht="22.5" customHeight="1">
      <c r="A828" s="19"/>
      <c r="B828" s="19"/>
      <c r="C828" s="12"/>
      <c r="D828" s="19"/>
      <c r="E828" s="26"/>
      <c r="F828" s="26"/>
      <c r="G828" s="26"/>
      <c r="H828" s="26"/>
      <c r="I828" s="19"/>
      <c r="J828" s="12" t="s">
        <v>111</v>
      </c>
      <c r="K828" s="16" t="n">
        <v>25019</v>
      </c>
      <c r="L828" s="14" t="n">
        <v>2573</v>
      </c>
      <c r="M828" s="16" t="n">
        <v>16</v>
      </c>
      <c r="N828" s="11" t="n">
        <v>0.001</v>
      </c>
      <c r="O828" s="11" t="n">
        <v>0.15</v>
      </c>
      <c r="P828" s="11" t="n">
        <v>2.4</v>
      </c>
      <c r="Q828" s="25"/>
    </row>
    <row r="829" ht="22.5" customHeight="1">
      <c r="A829" s="19"/>
      <c r="B829" s="19"/>
      <c r="C829" s="12"/>
      <c r="D829" s="19"/>
      <c r="E829" s="26"/>
      <c r="F829" s="26"/>
      <c r="G829" s="26"/>
      <c r="H829" s="26"/>
      <c r="I829" s="19"/>
      <c r="J829" s="12" t="s">
        <v>112</v>
      </c>
      <c r="K829" s="16" t="n">
        <v>38091</v>
      </c>
      <c r="L829" s="14" t="n">
        <v>3423</v>
      </c>
      <c r="M829" s="16" t="n">
        <v>22</v>
      </c>
      <c r="N829" s="11" t="n">
        <v>0.001</v>
      </c>
      <c r="O829" s="11" t="n">
        <v>0.15</v>
      </c>
      <c r="P829" s="11" t="n">
        <v>3.3</v>
      </c>
      <c r="Q829" s="25"/>
    </row>
    <row r="830" ht="22.5" customHeight="1">
      <c r="A830" s="19"/>
      <c r="B830" s="19"/>
      <c r="C830" s="12" t="n">
        <v>91496146</v>
      </c>
      <c r="D830" s="12" t="s">
        <v>66</v>
      </c>
      <c r="E830" s="13" t="s">
        <v>43</v>
      </c>
      <c r="F830" s="13" t="s">
        <v>15</v>
      </c>
      <c r="G830" s="23" t="n">
        <v>0.14</v>
      </c>
      <c r="H830" s="13" t="n">
        <v>200</v>
      </c>
      <c r="I830" s="20" t="n">
        <f>G830*H830*7</f>
        <v>196</v>
      </c>
      <c r="J830" s="12" t="s">
        <v>110</v>
      </c>
      <c r="K830" s="16" t="n">
        <v>692</v>
      </c>
      <c r="L830" s="14" t="n">
        <v>175</v>
      </c>
      <c r="M830" s="14" t="n">
        <v>2</v>
      </c>
      <c r="N830" s="11" t="n">
        <v>0.002</v>
      </c>
      <c r="O830" s="11" t="n">
        <v>0.14</v>
      </c>
      <c r="P830" s="11" t="n">
        <v>0.28</v>
      </c>
      <c r="Q830" s="22" t="n">
        <f>M832/H830</f>
        <v>0.68</v>
      </c>
    </row>
    <row r="831" ht="22.5" customHeight="1">
      <c r="A831" s="19"/>
      <c r="B831" s="19"/>
      <c r="C831" s="12"/>
      <c r="D831" s="19"/>
      <c r="E831" s="26"/>
      <c r="F831" s="26"/>
      <c r="G831" s="26"/>
      <c r="H831" s="26"/>
      <c r="I831" s="19"/>
      <c r="J831" s="12" t="s">
        <v>111</v>
      </c>
      <c r="K831" s="16" t="n">
        <v>18782</v>
      </c>
      <c r="L831" s="14" t="n">
        <v>5643</v>
      </c>
      <c r="M831" s="16" t="n">
        <v>94</v>
      </c>
      <c r="N831" s="11" t="n">
        <v>0.002</v>
      </c>
      <c r="O831" s="11" t="n">
        <v>0.14</v>
      </c>
      <c r="P831" s="11" t="n">
        <v>13.16</v>
      </c>
      <c r="Q831" s="25"/>
    </row>
    <row r="832" ht="22.5" customHeight="1">
      <c r="A832" s="19"/>
      <c r="B832" s="19"/>
      <c r="C832" s="12"/>
      <c r="D832" s="19"/>
      <c r="E832" s="26"/>
      <c r="F832" s="26"/>
      <c r="G832" s="26"/>
      <c r="H832" s="26"/>
      <c r="I832" s="19"/>
      <c r="J832" s="12" t="s">
        <v>112</v>
      </c>
      <c r="K832" s="16" t="n">
        <v>36611</v>
      </c>
      <c r="L832" s="14" t="n">
        <v>9384</v>
      </c>
      <c r="M832" s="16" t="n">
        <v>136</v>
      </c>
      <c r="N832" s="11" t="n">
        <v>0.002</v>
      </c>
      <c r="O832" s="11" t="n">
        <v>0.14</v>
      </c>
      <c r="P832" s="11" t="n">
        <v>19.04</v>
      </c>
      <c r="Q832" s="25"/>
    </row>
    <row r="833" ht="22.5" customHeight="1">
      <c r="A833" s="19"/>
      <c r="B833" s="19"/>
      <c r="C833" s="12" t="n">
        <v>91496147</v>
      </c>
      <c r="D833" s="12" t="s">
        <v>66</v>
      </c>
      <c r="E833" s="13" t="s">
        <v>11</v>
      </c>
      <c r="F833" s="13" t="s">
        <v>15</v>
      </c>
      <c r="G833" s="23" t="n">
        <v>0.14</v>
      </c>
      <c r="H833" s="13" t="n">
        <v>150</v>
      </c>
      <c r="I833" s="20" t="n">
        <f>G833*H833*7</f>
        <v>147</v>
      </c>
      <c r="J833" s="12" t="s">
        <v>110</v>
      </c>
      <c r="K833" s="16" t="n">
        <v>842</v>
      </c>
      <c r="L833" s="14" t="n">
        <v>45</v>
      </c>
      <c r="M833" s="14" t="n">
        <v>2</v>
      </c>
      <c r="N833" s="11" t="n">
        <v>0.006</v>
      </c>
      <c r="O833" s="11" t="n">
        <v>0.13</v>
      </c>
      <c r="P833" s="11" t="n">
        <v>0.26</v>
      </c>
      <c r="Q833" s="22" t="n">
        <f>M835/H833</f>
        <v>1</v>
      </c>
    </row>
    <row r="834" ht="22.5" customHeight="1">
      <c r="A834" s="19"/>
      <c r="B834" s="19"/>
      <c r="C834" s="12"/>
      <c r="D834" s="19"/>
      <c r="E834" s="26"/>
      <c r="F834" s="26"/>
      <c r="G834" s="26"/>
      <c r="H834" s="26"/>
      <c r="I834" s="19"/>
      <c r="J834" s="12" t="s">
        <v>111</v>
      </c>
      <c r="K834" s="16" t="n">
        <v>12913</v>
      </c>
      <c r="L834" s="14" t="n">
        <v>3119</v>
      </c>
      <c r="M834" s="16" t="n">
        <v>115</v>
      </c>
      <c r="N834" s="11" t="n">
        <v>0.005</v>
      </c>
      <c r="O834" s="11" t="n">
        <v>0.13</v>
      </c>
      <c r="P834" s="11" t="n">
        <v>14.95</v>
      </c>
      <c r="Q834" s="25"/>
    </row>
    <row r="835" ht="22.5" customHeight="1">
      <c r="A835" s="19"/>
      <c r="B835" s="19"/>
      <c r="C835" s="12"/>
      <c r="D835" s="19"/>
      <c r="E835" s="26"/>
      <c r="F835" s="26"/>
      <c r="G835" s="26"/>
      <c r="H835" s="26"/>
      <c r="I835" s="19"/>
      <c r="J835" s="12" t="s">
        <v>112</v>
      </c>
      <c r="K835" s="16" t="n">
        <v>52422</v>
      </c>
      <c r="L835" s="14" t="n">
        <v>14049</v>
      </c>
      <c r="M835" s="16" t="n">
        <v>150</v>
      </c>
      <c r="N835" s="11" t="n">
        <v>0.001</v>
      </c>
      <c r="O835" s="11" t="n">
        <v>0.13</v>
      </c>
      <c r="P835" s="11" t="n">
        <v>19.5</v>
      </c>
      <c r="Q835" s="25"/>
    </row>
    <row r="836" ht="22.5" customHeight="1">
      <c r="A836" s="19"/>
      <c r="B836" s="19"/>
      <c r="C836" s="12" t="n">
        <v>91496148</v>
      </c>
      <c r="D836" s="12" t="s">
        <v>66</v>
      </c>
      <c r="E836" s="13" t="s">
        <v>14</v>
      </c>
      <c r="F836" s="13" t="s">
        <v>15</v>
      </c>
      <c r="G836" s="23" t="n">
        <v>0.15</v>
      </c>
      <c r="H836" s="13" t="n">
        <v>160</v>
      </c>
      <c r="I836" s="20" t="n">
        <f>G836*H836*7</f>
        <v>168</v>
      </c>
      <c r="J836" s="12" t="s">
        <v>110</v>
      </c>
      <c r="K836" s="16" t="n">
        <v>16</v>
      </c>
      <c r="L836" s="16" t="n">
        <v>2</v>
      </c>
      <c r="M836" s="16" t="n">
        <v>0</v>
      </c>
      <c r="N836" s="11" t="n">
        <v>0</v>
      </c>
      <c r="O836" s="11" t="n">
        <v>0</v>
      </c>
      <c r="P836" s="11" t="n">
        <v>0</v>
      </c>
      <c r="Q836" s="22" t="n">
        <f>M838/H836</f>
        <v>1</v>
      </c>
    </row>
    <row r="837" ht="22.5" customHeight="1">
      <c r="A837" s="19"/>
      <c r="B837" s="19"/>
      <c r="C837" s="12"/>
      <c r="D837" s="19"/>
      <c r="E837" s="26"/>
      <c r="F837" s="26"/>
      <c r="G837" s="26"/>
      <c r="H837" s="26"/>
      <c r="I837" s="19"/>
      <c r="J837" s="12" t="s">
        <v>111</v>
      </c>
      <c r="K837" s="16" t="n">
        <v>18571</v>
      </c>
      <c r="L837" s="14" t="n">
        <v>6583</v>
      </c>
      <c r="M837" s="16" t="n">
        <v>130</v>
      </c>
      <c r="N837" s="11" t="n">
        <v>0.003</v>
      </c>
      <c r="O837" s="11" t="n">
        <v>0.15</v>
      </c>
      <c r="P837" s="11" t="n">
        <v>19.5</v>
      </c>
      <c r="Q837" s="25"/>
    </row>
    <row r="838" ht="22.5" customHeight="1">
      <c r="A838" s="19"/>
      <c r="B838" s="19"/>
      <c r="C838" s="12"/>
      <c r="D838" s="19"/>
      <c r="E838" s="26"/>
      <c r="F838" s="26"/>
      <c r="G838" s="26"/>
      <c r="H838" s="26"/>
      <c r="I838" s="19"/>
      <c r="J838" s="12" t="s">
        <v>112</v>
      </c>
      <c r="K838" s="16" t="n">
        <v>31753</v>
      </c>
      <c r="L838" s="14" t="n">
        <v>9636</v>
      </c>
      <c r="M838" s="16" t="n">
        <v>160</v>
      </c>
      <c r="N838" s="11" t="n">
        <v>0.002</v>
      </c>
      <c r="O838" s="11" t="n">
        <v>0.15</v>
      </c>
      <c r="P838" s="11" t="n">
        <v>24</v>
      </c>
      <c r="Q838" s="25"/>
    </row>
    <row r="839" ht="22.5" customHeight="1">
      <c r="A839" s="19"/>
      <c r="B839" s="19"/>
      <c r="C839" s="12" t="n">
        <v>11079953</v>
      </c>
      <c r="D839" s="12" t="s">
        <v>64</v>
      </c>
      <c r="E839" s="13" t="s">
        <v>37</v>
      </c>
      <c r="F839" s="13" t="s">
        <v>15</v>
      </c>
      <c r="G839" s="23" t="n">
        <v>0.8</v>
      </c>
      <c r="H839" s="13" t="n">
        <v>100</v>
      </c>
      <c r="I839" s="20" t="n">
        <f>G839*H839*7</f>
        <v>560</v>
      </c>
      <c r="J839" s="12" t="s">
        <v>110</v>
      </c>
      <c r="K839" s="14" t="n">
        <v>243</v>
      </c>
      <c r="L839" s="14" t="n">
        <v>25</v>
      </c>
      <c r="M839" s="16" t="n">
        <v>0</v>
      </c>
      <c r="N839" s="11" t="n">
        <v>0</v>
      </c>
      <c r="O839" s="11" t="n">
        <v>0</v>
      </c>
      <c r="P839" s="11" t="n">
        <v>0</v>
      </c>
      <c r="Q839" s="22" t="n">
        <f>M841/H839</f>
        <v>0</v>
      </c>
    </row>
    <row r="840" ht="22.5" customHeight="1">
      <c r="A840" s="19"/>
      <c r="B840" s="19"/>
      <c r="C840" s="12"/>
      <c r="D840" s="19"/>
      <c r="E840" s="26"/>
      <c r="F840" s="26"/>
      <c r="G840" s="26"/>
      <c r="H840" s="26"/>
      <c r="I840" s="19"/>
      <c r="J840" s="12" t="s">
        <v>111</v>
      </c>
      <c r="K840" s="16" t="n">
        <v>4639</v>
      </c>
      <c r="L840" s="16" t="n">
        <v>653</v>
      </c>
      <c r="M840" s="16" t="n">
        <v>0</v>
      </c>
      <c r="N840" s="11" t="n">
        <v>0</v>
      </c>
      <c r="O840" s="11" t="n">
        <v>0</v>
      </c>
      <c r="P840" s="11" t="n">
        <v>0</v>
      </c>
      <c r="Q840" s="25"/>
    </row>
    <row r="841" ht="22.5" customHeight="1">
      <c r="A841" s="19"/>
      <c r="B841" s="19"/>
      <c r="C841" s="12"/>
      <c r="D841" s="19"/>
      <c r="E841" s="26"/>
      <c r="F841" s="26"/>
      <c r="G841" s="26"/>
      <c r="H841" s="26"/>
      <c r="I841" s="19"/>
      <c r="J841" s="12" t="s">
        <v>112</v>
      </c>
      <c r="K841" s="16" t="n">
        <v>7949</v>
      </c>
      <c r="L841" s="16" t="n">
        <v>813</v>
      </c>
      <c r="M841" s="16" t="n">
        <v>0</v>
      </c>
      <c r="N841" s="11" t="n">
        <v>0</v>
      </c>
      <c r="O841" s="11" t="n">
        <v>0</v>
      </c>
      <c r="P841" s="11" t="n">
        <v>0</v>
      </c>
      <c r="Q841" s="25"/>
    </row>
    <row r="842" ht="22.5" customHeight="1">
      <c r="A842" s="19"/>
      <c r="B842" s="19"/>
      <c r="C842" s="12" t="n">
        <v>11690181</v>
      </c>
      <c r="D842" s="12" t="s">
        <v>68</v>
      </c>
      <c r="E842" s="13" t="s">
        <v>14</v>
      </c>
      <c r="F842" s="13" t="s">
        <v>15</v>
      </c>
      <c r="G842" s="23" t="n">
        <v>0.45</v>
      </c>
      <c r="H842" s="13" t="n">
        <v>1300</v>
      </c>
      <c r="I842" s="20" t="n">
        <f>G842*H842*7</f>
        <v>4095</v>
      </c>
      <c r="J842" s="12" t="s">
        <v>110</v>
      </c>
      <c r="K842" s="16" t="n">
        <v>3003</v>
      </c>
      <c r="L842" s="16" t="n">
        <v>156</v>
      </c>
      <c r="M842" s="14" t="n">
        <v>8</v>
      </c>
      <c r="N842" s="11" t="n">
        <v>0.022</v>
      </c>
      <c r="O842" s="11" t="n">
        <v>0.42</v>
      </c>
      <c r="P842" s="11" t="n">
        <v>3.36</v>
      </c>
      <c r="Q842" s="22" t="n">
        <f>M844/H842</f>
        <v>1</v>
      </c>
    </row>
    <row r="843" ht="22.5" customHeight="1">
      <c r="A843" s="19"/>
      <c r="B843" s="19"/>
      <c r="C843" s="12"/>
      <c r="D843" s="19"/>
      <c r="E843" s="26"/>
      <c r="F843" s="26"/>
      <c r="G843" s="26"/>
      <c r="H843" s="26"/>
      <c r="I843" s="19"/>
      <c r="J843" s="12" t="s">
        <v>111</v>
      </c>
      <c r="K843" s="16" t="n">
        <v>529905</v>
      </c>
      <c r="L843" s="14" t="n">
        <v>20571</v>
      </c>
      <c r="M843" s="16" t="n">
        <v>1042</v>
      </c>
      <c r="N843" s="11" t="n">
        <v>0.021</v>
      </c>
      <c r="O843" s="11" t="n">
        <v>0.42</v>
      </c>
      <c r="P843" s="11" t="n">
        <v>437.64</v>
      </c>
      <c r="Q843" s="25"/>
    </row>
    <row r="844" ht="22.5" customHeight="1">
      <c r="A844" s="19"/>
      <c r="B844" s="19"/>
      <c r="C844" s="12"/>
      <c r="D844" s="19"/>
      <c r="E844" s="26"/>
      <c r="F844" s="26"/>
      <c r="G844" s="26"/>
      <c r="H844" s="26"/>
      <c r="I844" s="19"/>
      <c r="J844" s="12" t="s">
        <v>112</v>
      </c>
      <c r="K844" s="16" t="n">
        <v>717224</v>
      </c>
      <c r="L844" s="14" t="n">
        <v>34203</v>
      </c>
      <c r="M844" s="16" t="n">
        <v>1300</v>
      </c>
      <c r="N844" s="11" t="n">
        <v>0.016</v>
      </c>
      <c r="O844" s="11" t="n">
        <v>0.42</v>
      </c>
      <c r="P844" s="11" t="n">
        <v>546</v>
      </c>
      <c r="Q844" s="25"/>
    </row>
    <row r="845" ht="22.5" customHeight="1">
      <c r="A845" s="19"/>
      <c r="B845" s="19"/>
      <c r="C845" s="12" t="n">
        <v>11836152</v>
      </c>
      <c r="D845" s="12" t="s">
        <v>65</v>
      </c>
      <c r="E845" s="13" t="s">
        <v>37</v>
      </c>
      <c r="F845" s="13" t="s">
        <v>15</v>
      </c>
      <c r="G845" s="23" t="n">
        <v>0.09</v>
      </c>
      <c r="H845" s="13" t="n">
        <v>100</v>
      </c>
      <c r="I845" s="20" t="n">
        <f>G845*H845*7</f>
        <v>63</v>
      </c>
      <c r="J845" s="12" t="s">
        <v>110</v>
      </c>
      <c r="K845" s="16" t="n">
        <v>9</v>
      </c>
      <c r="L845" s="16" t="n">
        <v>1</v>
      </c>
      <c r="M845" s="16" t="n">
        <v>0</v>
      </c>
      <c r="N845" s="11" t="n">
        <v>0</v>
      </c>
      <c r="O845" s="11" t="n">
        <v>0</v>
      </c>
      <c r="P845" s="11" t="n">
        <v>0</v>
      </c>
      <c r="Q845" s="22" t="n">
        <f>M847/H845</f>
        <v>0.03</v>
      </c>
    </row>
    <row r="846" ht="22.5" customHeight="1">
      <c r="A846" s="19"/>
      <c r="B846" s="19"/>
      <c r="C846" s="12"/>
      <c r="D846" s="19"/>
      <c r="E846" s="26"/>
      <c r="F846" s="26"/>
      <c r="G846" s="26"/>
      <c r="H846" s="26"/>
      <c r="I846" s="19"/>
      <c r="J846" s="12" t="s">
        <v>111</v>
      </c>
      <c r="K846" s="16" t="n">
        <v>137</v>
      </c>
      <c r="L846" s="14" t="n">
        <v>30</v>
      </c>
      <c r="M846" s="16" t="n">
        <v>0</v>
      </c>
      <c r="N846" s="11" t="n">
        <v>0</v>
      </c>
      <c r="O846" s="11" t="n">
        <v>0</v>
      </c>
      <c r="P846" s="11" t="n">
        <v>0</v>
      </c>
      <c r="Q846" s="25"/>
    </row>
    <row r="847" ht="22.5" customHeight="1">
      <c r="A847" s="19"/>
      <c r="B847" s="19"/>
      <c r="C847" s="12"/>
      <c r="D847" s="19"/>
      <c r="E847" s="26"/>
      <c r="F847" s="26"/>
      <c r="G847" s="26"/>
      <c r="H847" s="26"/>
      <c r="I847" s="19"/>
      <c r="J847" s="12" t="s">
        <v>112</v>
      </c>
      <c r="K847" s="16" t="n">
        <v>317</v>
      </c>
      <c r="L847" s="14" t="n">
        <v>76</v>
      </c>
      <c r="M847" s="16" t="n">
        <v>3</v>
      </c>
      <c r="N847" s="11" t="n">
        <v>0.004</v>
      </c>
      <c r="O847" s="11" t="n">
        <v>0.09</v>
      </c>
      <c r="P847" s="11" t="n">
        <v>0.27</v>
      </c>
      <c r="Q847" s="25"/>
    </row>
    <row r="848" ht="22.5" customHeight="1">
      <c r="A848" s="19"/>
      <c r="B848" s="19"/>
      <c r="C848" s="12" t="n">
        <v>12038500</v>
      </c>
      <c r="D848" s="12" t="s">
        <v>68</v>
      </c>
      <c r="E848" s="13" t="s">
        <v>14</v>
      </c>
      <c r="F848" s="13" t="s">
        <v>15</v>
      </c>
      <c r="G848" s="23" t="n">
        <v>0.4</v>
      </c>
      <c r="H848" s="13" t="n">
        <v>100</v>
      </c>
      <c r="I848" s="20" t="n">
        <f>G848*H848*7</f>
        <v>280</v>
      </c>
      <c r="J848" s="12" t="s">
        <v>110</v>
      </c>
      <c r="K848" s="16" t="n">
        <v>174</v>
      </c>
      <c r="L848" s="14" t="n">
        <v>22</v>
      </c>
      <c r="M848" s="16" t="n">
        <v>0</v>
      </c>
      <c r="N848" s="11" t="n">
        <v>0</v>
      </c>
      <c r="O848" s="11" t="n">
        <v>0</v>
      </c>
      <c r="P848" s="11" t="n">
        <v>0</v>
      </c>
      <c r="Q848" s="22" t="n">
        <f>M850/H848</f>
        <v>0.42</v>
      </c>
    </row>
    <row r="849" ht="22.5" customHeight="1">
      <c r="A849" s="19"/>
      <c r="B849" s="19"/>
      <c r="C849" s="12"/>
      <c r="D849" s="19"/>
      <c r="E849" s="26"/>
      <c r="F849" s="26"/>
      <c r="G849" s="26"/>
      <c r="H849" s="26"/>
      <c r="I849" s="19"/>
      <c r="J849" s="12" t="s">
        <v>111</v>
      </c>
      <c r="K849" s="16" t="n">
        <v>4352</v>
      </c>
      <c r="L849" s="16" t="n">
        <v>438</v>
      </c>
      <c r="M849" s="14" t="n">
        <v>13</v>
      </c>
      <c r="N849" s="11" t="n">
        <v>0.012</v>
      </c>
      <c r="O849" s="11" t="n">
        <v>0.4</v>
      </c>
      <c r="P849" s="11" t="n">
        <v>5.2</v>
      </c>
      <c r="Q849" s="25"/>
    </row>
    <row r="850" ht="22.5" customHeight="1">
      <c r="A850" s="19"/>
      <c r="B850" s="19"/>
      <c r="C850" s="12"/>
      <c r="D850" s="19"/>
      <c r="E850" s="26"/>
      <c r="F850" s="26"/>
      <c r="G850" s="26"/>
      <c r="H850" s="26"/>
      <c r="I850" s="19"/>
      <c r="J850" s="12" t="s">
        <v>112</v>
      </c>
      <c r="K850" s="16" t="n">
        <v>8847</v>
      </c>
      <c r="L850" s="14" t="n">
        <v>1174</v>
      </c>
      <c r="M850" s="16" t="n">
        <v>42</v>
      </c>
      <c r="N850" s="11" t="n">
        <v>0.014</v>
      </c>
      <c r="O850" s="11" t="n">
        <v>0.4</v>
      </c>
      <c r="P850" s="11" t="n">
        <v>16.8</v>
      </c>
      <c r="Q850" s="25"/>
    </row>
    <row r="851" ht="22.5" customHeight="1">
      <c r="A851" s="19"/>
      <c r="B851" s="19"/>
      <c r="C851" s="12" t="n">
        <v>91565943</v>
      </c>
      <c r="D851" s="12" t="s">
        <v>66</v>
      </c>
      <c r="E851" s="13" t="s">
        <v>43</v>
      </c>
      <c r="F851" s="13" t="s">
        <v>15</v>
      </c>
      <c r="G851" s="23" t="n">
        <v>0.14</v>
      </c>
      <c r="H851" s="13" t="n">
        <v>200</v>
      </c>
      <c r="I851" s="20" t="n">
        <f>G851*H851*7</f>
        <v>196</v>
      </c>
      <c r="J851" s="12" t="s">
        <v>110</v>
      </c>
      <c r="K851" s="16" t="n">
        <v>189</v>
      </c>
      <c r="L851" s="16" t="n">
        <v>8</v>
      </c>
      <c r="M851" s="16" t="n">
        <v>1</v>
      </c>
      <c r="N851" s="11" t="n">
        <v>0.018</v>
      </c>
      <c r="O851" s="11" t="n">
        <v>0.14</v>
      </c>
      <c r="P851" s="11" t="n">
        <v>0.14</v>
      </c>
      <c r="Q851" s="22" t="n">
        <f>M853/H851</f>
        <v>0.12</v>
      </c>
    </row>
    <row r="852" ht="22.5" customHeight="1">
      <c r="A852" s="19"/>
      <c r="B852" s="19"/>
      <c r="C852" s="12"/>
      <c r="D852" s="19"/>
      <c r="E852" s="26"/>
      <c r="F852" s="26"/>
      <c r="G852" s="26"/>
      <c r="H852" s="26"/>
      <c r="I852" s="19"/>
      <c r="J852" s="12" t="s">
        <v>111</v>
      </c>
      <c r="K852" s="16" t="n">
        <v>5911</v>
      </c>
      <c r="L852" s="14" t="n">
        <v>433</v>
      </c>
      <c r="M852" s="16" t="n">
        <v>19</v>
      </c>
      <c r="N852" s="11" t="n">
        <v>0.006</v>
      </c>
      <c r="O852" s="11" t="n">
        <v>0.14</v>
      </c>
      <c r="P852" s="11" t="n">
        <v>2.66</v>
      </c>
      <c r="Q852" s="25"/>
    </row>
    <row r="853" ht="22.5" customHeight="1">
      <c r="A853" s="19"/>
      <c r="B853" s="19"/>
      <c r="C853" s="12"/>
      <c r="D853" s="19"/>
      <c r="E853" s="26"/>
      <c r="F853" s="26"/>
      <c r="G853" s="26"/>
      <c r="H853" s="26"/>
      <c r="I853" s="19"/>
      <c r="J853" s="12" t="s">
        <v>112</v>
      </c>
      <c r="K853" s="16" t="n">
        <v>11707</v>
      </c>
      <c r="L853" s="14" t="n">
        <v>810</v>
      </c>
      <c r="M853" s="16" t="n">
        <v>24</v>
      </c>
      <c r="N853" s="11" t="n">
        <v>0.004</v>
      </c>
      <c r="O853" s="11" t="n">
        <v>0.14</v>
      </c>
      <c r="P853" s="11" t="n">
        <v>3.36</v>
      </c>
      <c r="Q853" s="25"/>
    </row>
    <row r="854" ht="22.5" customHeight="1">
      <c r="A854" s="19"/>
      <c r="B854" s="19"/>
      <c r="C854" s="12" t="n">
        <v>91565945</v>
      </c>
      <c r="D854" s="12" t="s">
        <v>66</v>
      </c>
      <c r="E854" s="13" t="s">
        <v>37</v>
      </c>
      <c r="F854" s="13" t="s">
        <v>15</v>
      </c>
      <c r="G854" s="23" t="n">
        <v>0.09</v>
      </c>
      <c r="H854" s="13" t="n">
        <v>500</v>
      </c>
      <c r="I854" s="20" t="n">
        <f>G854*H854*7</f>
        <v>315</v>
      </c>
      <c r="J854" s="12" t="s">
        <v>110</v>
      </c>
      <c r="K854" s="16" t="n">
        <v>822</v>
      </c>
      <c r="L854" s="14" t="n">
        <v>83</v>
      </c>
      <c r="M854" s="16" t="n">
        <v>4</v>
      </c>
      <c r="N854" s="11" t="n">
        <v>0.004</v>
      </c>
      <c r="O854" s="11" t="n">
        <v>0.09</v>
      </c>
      <c r="P854" s="11" t="n">
        <v>0.36</v>
      </c>
      <c r="Q854" s="22" t="n">
        <f>M856/H854</f>
        <v>0.176</v>
      </c>
    </row>
    <row r="855" ht="22.5" customHeight="1">
      <c r="A855" s="19"/>
      <c r="B855" s="19"/>
      <c r="C855" s="12"/>
      <c r="D855" s="19"/>
      <c r="E855" s="26"/>
      <c r="F855" s="26"/>
      <c r="G855" s="26"/>
      <c r="H855" s="26"/>
      <c r="I855" s="19"/>
      <c r="J855" s="12" t="s">
        <v>111</v>
      </c>
      <c r="K855" s="16" t="n">
        <v>44351</v>
      </c>
      <c r="L855" s="14" t="n">
        <v>2509</v>
      </c>
      <c r="M855" s="16" t="n">
        <v>41</v>
      </c>
      <c r="N855" s="11" t="n">
        <v>0.001</v>
      </c>
      <c r="O855" s="11" t="n">
        <v>0.09</v>
      </c>
      <c r="P855" s="11" t="n">
        <v>3.69</v>
      </c>
      <c r="Q855" s="25"/>
    </row>
    <row r="856" ht="22.5" customHeight="1">
      <c r="A856" s="19"/>
      <c r="B856" s="19"/>
      <c r="C856" s="12"/>
      <c r="D856" s="19"/>
      <c r="E856" s="26"/>
      <c r="F856" s="26"/>
      <c r="G856" s="26"/>
      <c r="H856" s="26"/>
      <c r="I856" s="19"/>
      <c r="J856" s="12" t="s">
        <v>112</v>
      </c>
      <c r="K856" s="16" t="n">
        <v>63029</v>
      </c>
      <c r="L856" s="14" t="n">
        <v>3787</v>
      </c>
      <c r="M856" s="16" t="n">
        <v>88</v>
      </c>
      <c r="N856" s="11" t="n">
        <v>0.002</v>
      </c>
      <c r="O856" s="11" t="n">
        <v>0.09</v>
      </c>
      <c r="P856" s="11" t="n">
        <v>7.92</v>
      </c>
      <c r="Q856" s="25"/>
    </row>
    <row r="857" ht="22.5" customHeight="1">
      <c r="A857" s="19"/>
      <c r="B857" s="19"/>
      <c r="C857" s="12" t="n">
        <v>91551845</v>
      </c>
      <c r="D857" s="12" t="s">
        <v>66</v>
      </c>
      <c r="E857" s="13" t="s">
        <v>11</v>
      </c>
      <c r="F857" s="13" t="s">
        <v>15</v>
      </c>
      <c r="G857" s="23" t="n">
        <v>0.14</v>
      </c>
      <c r="H857" s="13" t="n">
        <v>150</v>
      </c>
      <c r="I857" s="20" t="n">
        <f>G857*H857*7</f>
        <v>147</v>
      </c>
      <c r="J857" s="12" t="s">
        <v>110</v>
      </c>
      <c r="K857" s="16" t="n">
        <v>938</v>
      </c>
      <c r="L857" s="14" t="n">
        <v>56</v>
      </c>
      <c r="M857" s="16" t="n">
        <v>1</v>
      </c>
      <c r="N857" s="11" t="n">
        <v>0.003</v>
      </c>
      <c r="O857" s="11" t="n">
        <v>0.14</v>
      </c>
      <c r="P857" s="11" t="n">
        <v>0.14</v>
      </c>
      <c r="Q857" s="22" t="n">
        <f>M859/H857</f>
        <v>0.693333333333333</v>
      </c>
    </row>
    <row r="858" ht="22.5" customHeight="1">
      <c r="A858" s="19"/>
      <c r="B858" s="19"/>
      <c r="C858" s="12"/>
      <c r="D858" s="19"/>
      <c r="E858" s="26"/>
      <c r="F858" s="26"/>
      <c r="G858" s="26"/>
      <c r="H858" s="26"/>
      <c r="I858" s="19"/>
      <c r="J858" s="12" t="s">
        <v>111</v>
      </c>
      <c r="K858" s="16" t="n">
        <v>26135</v>
      </c>
      <c r="L858" s="14" t="n">
        <v>4359</v>
      </c>
      <c r="M858" s="16" t="n">
        <v>87</v>
      </c>
      <c r="N858" s="11" t="n">
        <v>0.003</v>
      </c>
      <c r="O858" s="11" t="n">
        <v>0.14</v>
      </c>
      <c r="P858" s="11" t="n">
        <v>12.18</v>
      </c>
      <c r="Q858" s="25"/>
    </row>
    <row r="859" ht="22.5" customHeight="1">
      <c r="A859" s="19"/>
      <c r="B859" s="19"/>
      <c r="C859" s="12"/>
      <c r="D859" s="19"/>
      <c r="E859" s="26"/>
      <c r="F859" s="26"/>
      <c r="G859" s="26"/>
      <c r="H859" s="26"/>
      <c r="I859" s="19"/>
      <c r="J859" s="12" t="s">
        <v>112</v>
      </c>
      <c r="K859" s="16" t="n">
        <v>119581</v>
      </c>
      <c r="L859" s="14" t="n">
        <v>21324</v>
      </c>
      <c r="M859" s="16" t="n">
        <v>104</v>
      </c>
      <c r="N859" s="11" t="n">
        <v>0.001</v>
      </c>
      <c r="O859" s="11" t="n">
        <v>0.14</v>
      </c>
      <c r="P859" s="11" t="n">
        <v>14.56</v>
      </c>
      <c r="Q859" s="25"/>
    </row>
    <row r="860" ht="22.5" customHeight="1">
      <c r="A860" s="19"/>
      <c r="B860" s="19"/>
      <c r="C860" s="12" t="n">
        <v>91565949</v>
      </c>
      <c r="D860" s="12" t="s">
        <v>66</v>
      </c>
      <c r="E860" s="13" t="s">
        <v>67</v>
      </c>
      <c r="F860" s="13" t="s">
        <v>15</v>
      </c>
      <c r="G860" s="23" t="n">
        <v>0.15</v>
      </c>
      <c r="H860" s="13" t="n">
        <v>50</v>
      </c>
      <c r="I860" s="20" t="n">
        <f>G860*H860*7</f>
        <v>52.5</v>
      </c>
      <c r="J860" s="12" t="s">
        <v>110</v>
      </c>
      <c r="K860" s="16" t="n">
        <v>2714</v>
      </c>
      <c r="L860" s="14" t="n">
        <v>216</v>
      </c>
      <c r="M860" s="16" t="n">
        <v>3</v>
      </c>
      <c r="N860" s="11" t="n">
        <v>0.002</v>
      </c>
      <c r="O860" s="11" t="n">
        <v>0.15</v>
      </c>
      <c r="P860" s="11" t="n">
        <v>0.45</v>
      </c>
      <c r="Q860" s="22" t="n">
        <f>M862/H860</f>
        <v>1</v>
      </c>
    </row>
    <row r="861" ht="22.5" customHeight="1">
      <c r="A861" s="19"/>
      <c r="B861" s="19"/>
      <c r="C861" s="12"/>
      <c r="D861" s="19"/>
      <c r="E861" s="26"/>
      <c r="F861" s="26"/>
      <c r="G861" s="26"/>
      <c r="H861" s="26"/>
      <c r="I861" s="19"/>
      <c r="J861" s="12" t="s">
        <v>111</v>
      </c>
      <c r="K861" s="16" t="n">
        <v>42603</v>
      </c>
      <c r="L861" s="14" t="n">
        <v>6329</v>
      </c>
      <c r="M861" s="16" t="n">
        <v>33</v>
      </c>
      <c r="N861" s="11" t="n">
        <v>0.001</v>
      </c>
      <c r="O861" s="11" t="n">
        <v>0.15</v>
      </c>
      <c r="P861" s="11" t="n">
        <v>4.95</v>
      </c>
      <c r="Q861" s="25"/>
    </row>
    <row r="862" ht="22.5" customHeight="1">
      <c r="A862" s="19"/>
      <c r="B862" s="19"/>
      <c r="C862" s="12"/>
      <c r="D862" s="19"/>
      <c r="E862" s="26"/>
      <c r="F862" s="26"/>
      <c r="G862" s="26"/>
      <c r="H862" s="26"/>
      <c r="I862" s="19"/>
      <c r="J862" s="12" t="s">
        <v>112</v>
      </c>
      <c r="K862" s="16" t="n">
        <v>90758</v>
      </c>
      <c r="L862" s="14" t="n">
        <v>11935</v>
      </c>
      <c r="M862" s="16" t="n">
        <v>50</v>
      </c>
      <c r="N862" s="11" t="n">
        <v>0.001</v>
      </c>
      <c r="O862" s="11" t="n">
        <v>0.15</v>
      </c>
      <c r="P862" s="11" t="n">
        <v>7.5</v>
      </c>
      <c r="Q862" s="25"/>
    </row>
    <row r="863" ht="22.5" customHeight="1">
      <c r="A863" s="19"/>
      <c r="B863" s="19"/>
      <c r="C863" s="12" t="n">
        <v>91573130</v>
      </c>
      <c r="D863" s="12" t="s">
        <v>46</v>
      </c>
      <c r="E863" s="13" t="s">
        <v>17</v>
      </c>
      <c r="F863" s="13" t="s">
        <v>15</v>
      </c>
      <c r="G863" s="23" t="n">
        <v>0.2</v>
      </c>
      <c r="H863" s="13" t="n">
        <v>80</v>
      </c>
      <c r="I863" s="20" t="n">
        <f>G863*H863*7</f>
        <v>112</v>
      </c>
      <c r="J863" s="12" t="s">
        <v>110</v>
      </c>
      <c r="K863" s="16" t="n">
        <v>66</v>
      </c>
      <c r="L863" s="14" t="n">
        <v>13</v>
      </c>
      <c r="M863" s="16" t="n">
        <v>0</v>
      </c>
      <c r="N863" s="11" t="n">
        <v>0</v>
      </c>
      <c r="O863" s="11" t="n">
        <v>0</v>
      </c>
      <c r="P863" s="11" t="n">
        <v>0</v>
      </c>
      <c r="Q863" s="22" t="n">
        <f>M865/H863</f>
        <v>0.05</v>
      </c>
    </row>
    <row r="864" ht="22.5" customHeight="1">
      <c r="A864" s="19"/>
      <c r="B864" s="19"/>
      <c r="C864" s="12"/>
      <c r="D864" s="19"/>
      <c r="E864" s="26"/>
      <c r="F864" s="26"/>
      <c r="G864" s="26"/>
      <c r="H864" s="26"/>
      <c r="I864" s="19"/>
      <c r="J864" s="12" t="s">
        <v>111</v>
      </c>
      <c r="K864" s="16" t="n">
        <v>1976</v>
      </c>
      <c r="L864" s="14" t="n">
        <v>265</v>
      </c>
      <c r="M864" s="16" t="n">
        <v>4</v>
      </c>
      <c r="N864" s="11" t="n">
        <v>0.003</v>
      </c>
      <c r="O864" s="11" t="n">
        <v>0.2</v>
      </c>
      <c r="P864" s="11" t="n">
        <v>0.8</v>
      </c>
      <c r="Q864" s="25"/>
    </row>
    <row r="865" ht="22.5" customHeight="1">
      <c r="A865" s="19"/>
      <c r="B865" s="19"/>
      <c r="C865" s="12"/>
      <c r="D865" s="19"/>
      <c r="E865" s="26"/>
      <c r="F865" s="26"/>
      <c r="G865" s="26"/>
      <c r="H865" s="26"/>
      <c r="I865" s="19"/>
      <c r="J865" s="12" t="s">
        <v>112</v>
      </c>
      <c r="K865" s="16" t="n">
        <v>2906</v>
      </c>
      <c r="L865" s="14" t="n">
        <v>382</v>
      </c>
      <c r="M865" s="16" t="n">
        <v>4</v>
      </c>
      <c r="N865" s="11" t="n">
        <v>0.002</v>
      </c>
      <c r="O865" s="11" t="n">
        <v>0.2</v>
      </c>
      <c r="P865" s="11" t="n">
        <v>0.8</v>
      </c>
      <c r="Q865" s="25"/>
    </row>
    <row r="866" ht="22.5" customHeight="1">
      <c r="A866" s="19"/>
      <c r="B866" s="19"/>
      <c r="C866" s="12" t="n">
        <v>91573131</v>
      </c>
      <c r="D866" s="12" t="s">
        <v>46</v>
      </c>
      <c r="E866" s="13" t="s">
        <v>32</v>
      </c>
      <c r="F866" s="13" t="s">
        <v>15</v>
      </c>
      <c r="G866" s="23" t="n">
        <v>0.2</v>
      </c>
      <c r="H866" s="13" t="n">
        <v>80</v>
      </c>
      <c r="I866" s="20" t="n">
        <f>G866*H866*7</f>
        <v>112</v>
      </c>
      <c r="J866" s="12" t="s">
        <v>110</v>
      </c>
      <c r="K866" s="16" t="n">
        <v>11</v>
      </c>
      <c r="L866" s="16" t="n">
        <v>0</v>
      </c>
      <c r="M866" s="16" t="n">
        <v>0</v>
      </c>
      <c r="N866" s="11" t="n">
        <v>0</v>
      </c>
      <c r="O866" s="11" t="n">
        <v>0</v>
      </c>
      <c r="P866" s="11" t="n">
        <v>0</v>
      </c>
      <c r="Q866" s="22" t="n">
        <f>M868/H866</f>
        <v>0</v>
      </c>
    </row>
    <row r="867" ht="22.5" customHeight="1">
      <c r="A867" s="19"/>
      <c r="B867" s="19"/>
      <c r="C867" s="12"/>
      <c r="D867" s="19"/>
      <c r="E867" s="26"/>
      <c r="F867" s="26"/>
      <c r="G867" s="26"/>
      <c r="H867" s="26"/>
      <c r="I867" s="19"/>
      <c r="J867" s="12" t="s">
        <v>111</v>
      </c>
      <c r="K867" s="16" t="n">
        <v>424</v>
      </c>
      <c r="L867" s="16" t="n">
        <v>11</v>
      </c>
      <c r="M867" s="16" t="n">
        <v>0</v>
      </c>
      <c r="N867" s="11" t="n">
        <v>0</v>
      </c>
      <c r="O867" s="11" t="n">
        <v>0</v>
      </c>
      <c r="P867" s="11" t="n">
        <v>0</v>
      </c>
      <c r="Q867" s="25"/>
    </row>
    <row r="868" ht="22.5" customHeight="1">
      <c r="A868" s="19"/>
      <c r="B868" s="19"/>
      <c r="C868" s="12"/>
      <c r="D868" s="19"/>
      <c r="E868" s="26"/>
      <c r="F868" s="26"/>
      <c r="G868" s="26"/>
      <c r="H868" s="26"/>
      <c r="I868" s="19"/>
      <c r="J868" s="12" t="s">
        <v>112</v>
      </c>
      <c r="K868" s="16" t="n">
        <v>729</v>
      </c>
      <c r="L868" s="14" t="n">
        <v>18</v>
      </c>
      <c r="M868" s="16" t="n">
        <v>0</v>
      </c>
      <c r="N868" s="11" t="n">
        <v>0</v>
      </c>
      <c r="O868" s="11" t="n">
        <v>0</v>
      </c>
      <c r="P868" s="11" t="n">
        <v>0</v>
      </c>
      <c r="Q868" s="25"/>
    </row>
    <row r="869" ht="22.5" customHeight="1">
      <c r="A869" s="19"/>
      <c r="B869" s="19"/>
      <c r="C869" s="12" t="n">
        <v>12809532</v>
      </c>
      <c r="D869" s="12" t="s">
        <v>68</v>
      </c>
      <c r="E869" s="13" t="s">
        <v>14</v>
      </c>
      <c r="F869" s="13" t="s">
        <v>34</v>
      </c>
      <c r="G869" s="23" t="n">
        <v>0.4</v>
      </c>
      <c r="H869" s="13" t="n">
        <v>100</v>
      </c>
      <c r="I869" s="20" t="n">
        <f>G869*H869*7</f>
        <v>280</v>
      </c>
      <c r="J869" s="12" t="s">
        <v>110</v>
      </c>
      <c r="K869" s="16" t="n">
        <v>84</v>
      </c>
      <c r="L869" s="14" t="n">
        <v>11</v>
      </c>
      <c r="M869" s="16" t="n">
        <v>0</v>
      </c>
      <c r="N869" s="11" t="n">
        <v>0</v>
      </c>
      <c r="O869" s="11" t="n">
        <v>0</v>
      </c>
      <c r="P869" s="11" t="n">
        <v>0.03</v>
      </c>
      <c r="Q869" s="22" t="n">
        <f>M871/H869</f>
        <v>0</v>
      </c>
    </row>
    <row r="870" ht="22.5" customHeight="1">
      <c r="A870" s="19"/>
      <c r="B870" s="19"/>
      <c r="C870" s="12"/>
      <c r="D870" s="19"/>
      <c r="E870" s="26"/>
      <c r="F870" s="26"/>
      <c r="G870" s="26"/>
      <c r="H870" s="26"/>
      <c r="I870" s="19"/>
      <c r="J870" s="12" t="s">
        <v>111</v>
      </c>
      <c r="K870" s="16" t="n">
        <v>152</v>
      </c>
      <c r="L870" s="14" t="n">
        <v>30</v>
      </c>
      <c r="M870" s="16" t="n">
        <v>0</v>
      </c>
      <c r="N870" s="11" t="n">
        <v>0</v>
      </c>
      <c r="O870" s="11" t="n">
        <v>0</v>
      </c>
      <c r="P870" s="11" t="n">
        <v>0.09</v>
      </c>
      <c r="Q870" s="25"/>
    </row>
    <row r="871" ht="22.5" customHeight="1">
      <c r="A871" s="19"/>
      <c r="B871" s="19"/>
      <c r="C871" s="12"/>
      <c r="D871" s="19"/>
      <c r="E871" s="26"/>
      <c r="F871" s="26"/>
      <c r="G871" s="26"/>
      <c r="H871" s="26"/>
      <c r="I871" s="19"/>
      <c r="J871" s="12" t="s">
        <v>112</v>
      </c>
      <c r="K871" s="16" t="n">
        <v>707</v>
      </c>
      <c r="L871" s="14" t="n">
        <v>252</v>
      </c>
      <c r="M871" s="16" t="n">
        <v>0</v>
      </c>
      <c r="N871" s="11" t="n">
        <v>0</v>
      </c>
      <c r="O871" s="11" t="n">
        <v>0</v>
      </c>
      <c r="P871" s="11" t="n">
        <v>0.76</v>
      </c>
      <c r="Q871" s="25"/>
    </row>
    <row r="872" ht="22.5" customHeight="1">
      <c r="A872" s="19"/>
      <c r="B872" s="19"/>
      <c r="C872" s="12" t="n">
        <v>12895313</v>
      </c>
      <c r="D872" s="12" t="s">
        <v>65</v>
      </c>
      <c r="E872" s="13" t="s">
        <v>37</v>
      </c>
      <c r="F872" s="13" t="s">
        <v>34</v>
      </c>
      <c r="G872" s="23" t="n">
        <v>0.09</v>
      </c>
      <c r="H872" s="13" t="n">
        <v>200</v>
      </c>
      <c r="I872" s="20" t="n">
        <f>G872*H872*7</f>
        <v>126</v>
      </c>
      <c r="J872" s="12" t="s">
        <v>110</v>
      </c>
      <c r="K872" s="16" t="n">
        <v>1304</v>
      </c>
      <c r="L872" s="14" t="n">
        <v>453</v>
      </c>
      <c r="M872" s="16" t="n">
        <v>0</v>
      </c>
      <c r="N872" s="11" t="n">
        <v>0</v>
      </c>
      <c r="O872" s="11" t="n">
        <v>0</v>
      </c>
      <c r="P872" s="11" t="n">
        <v>0</v>
      </c>
      <c r="Q872" s="22" t="n">
        <f>M874/H872</f>
        <v>0</v>
      </c>
    </row>
    <row r="873" ht="22.5" customHeight="1">
      <c r="A873" s="19"/>
      <c r="B873" s="19"/>
      <c r="C873" s="12"/>
      <c r="D873" s="19"/>
      <c r="E873" s="26"/>
      <c r="F873" s="26"/>
      <c r="G873" s="26"/>
      <c r="H873" s="26"/>
      <c r="I873" s="19"/>
      <c r="J873" s="12" t="s">
        <v>111</v>
      </c>
      <c r="K873" s="16" t="n">
        <v>7441</v>
      </c>
      <c r="L873" s="14" t="n">
        <v>2251</v>
      </c>
      <c r="M873" s="16" t="n">
        <v>0</v>
      </c>
      <c r="N873" s="11" t="n">
        <v>0</v>
      </c>
      <c r="O873" s="11" t="n">
        <v>0</v>
      </c>
      <c r="P873" s="11" t="n">
        <v>0.03</v>
      </c>
      <c r="Q873" s="25"/>
    </row>
    <row r="874" ht="22.5" customHeight="1">
      <c r="A874" s="19"/>
      <c r="B874" s="19"/>
      <c r="C874" s="12"/>
      <c r="D874" s="19"/>
      <c r="E874" s="26"/>
      <c r="F874" s="26"/>
      <c r="G874" s="26"/>
      <c r="H874" s="26"/>
      <c r="I874" s="19"/>
      <c r="J874" s="12" t="s">
        <v>112</v>
      </c>
      <c r="K874" s="16" t="n">
        <v>12149</v>
      </c>
      <c r="L874" s="14" t="n">
        <v>4607</v>
      </c>
      <c r="M874" s="16" t="n">
        <v>0</v>
      </c>
      <c r="N874" s="11" t="n">
        <v>0</v>
      </c>
      <c r="O874" s="11" t="n">
        <v>0</v>
      </c>
      <c r="P874" s="11" t="n">
        <v>0.05</v>
      </c>
      <c r="Q874" s="25"/>
    </row>
    <row r="875" ht="22.5" customHeight="1">
      <c r="A875" s="19"/>
      <c r="B875" s="19"/>
      <c r="C875" s="12" t="n">
        <v>91574954</v>
      </c>
      <c r="D875" s="12" t="s">
        <v>66</v>
      </c>
      <c r="E875" s="13" t="s">
        <v>11</v>
      </c>
      <c r="F875" s="13" t="s">
        <v>34</v>
      </c>
      <c r="G875" s="23" t="n">
        <v>0.14</v>
      </c>
      <c r="H875" s="13" t="n">
        <v>150</v>
      </c>
      <c r="I875" s="20" t="n">
        <f>G875*H875*7</f>
        <v>147</v>
      </c>
      <c r="J875" s="12" t="s">
        <v>110</v>
      </c>
      <c r="K875" s="16" t="n">
        <v>2</v>
      </c>
      <c r="L875" s="14" t="n">
        <v>1</v>
      </c>
      <c r="M875" s="16" t="n">
        <v>0</v>
      </c>
      <c r="N875" s="11" t="n">
        <v>0</v>
      </c>
      <c r="O875" s="11" t="n">
        <v>0</v>
      </c>
      <c r="P875" s="11" t="n">
        <v>0</v>
      </c>
      <c r="Q875" s="22" t="n">
        <f>M877/H875</f>
        <v>0</v>
      </c>
    </row>
    <row r="876" ht="22.5" customHeight="1">
      <c r="A876" s="19"/>
      <c r="B876" s="19"/>
      <c r="C876" s="12"/>
      <c r="D876" s="19"/>
      <c r="E876" s="26"/>
      <c r="F876" s="26"/>
      <c r="G876" s="26"/>
      <c r="H876" s="26"/>
      <c r="I876" s="19"/>
      <c r="J876" s="12" t="s">
        <v>111</v>
      </c>
      <c r="K876" s="16" t="n">
        <v>17</v>
      </c>
      <c r="L876" s="14" t="n">
        <v>8</v>
      </c>
      <c r="M876" s="16" t="n">
        <v>0</v>
      </c>
      <c r="N876" s="11" t="n">
        <v>0</v>
      </c>
      <c r="O876" s="11" t="n">
        <v>0</v>
      </c>
      <c r="P876" s="11" t="n">
        <v>0.01</v>
      </c>
      <c r="Q876" s="25"/>
    </row>
    <row r="877" ht="22.5" customHeight="1">
      <c r="A877" s="19"/>
      <c r="B877" s="19"/>
      <c r="C877" s="12"/>
      <c r="D877" s="19"/>
      <c r="E877" s="26"/>
      <c r="F877" s="26"/>
      <c r="G877" s="26"/>
      <c r="H877" s="26"/>
      <c r="I877" s="19"/>
      <c r="J877" s="12" t="s">
        <v>112</v>
      </c>
      <c r="K877" s="16" t="n">
        <v>26</v>
      </c>
      <c r="L877" s="14" t="n">
        <v>13</v>
      </c>
      <c r="M877" s="16" t="n">
        <v>0</v>
      </c>
      <c r="N877" s="11" t="n">
        <v>0</v>
      </c>
      <c r="O877" s="11" t="n">
        <v>0</v>
      </c>
      <c r="P877" s="11" t="n">
        <v>0.01</v>
      </c>
      <c r="Q877" s="25"/>
    </row>
    <row r="878" ht="22.5" customHeight="1">
      <c r="A878" s="19"/>
      <c r="B878" s="19"/>
      <c r="C878" s="12" t="n">
        <v>91574960</v>
      </c>
      <c r="D878" s="12" t="s">
        <v>66</v>
      </c>
      <c r="E878" s="13" t="s">
        <v>67</v>
      </c>
      <c r="F878" s="13" t="s">
        <v>34</v>
      </c>
      <c r="G878" s="23" t="n">
        <v>0.15</v>
      </c>
      <c r="H878" s="13" t="n">
        <v>100</v>
      </c>
      <c r="I878" s="20" t="n">
        <f>G878*H878*7</f>
        <v>105</v>
      </c>
      <c r="J878" s="12" t="s">
        <v>110</v>
      </c>
      <c r="K878" s="16" t="n">
        <v>1</v>
      </c>
      <c r="L878" s="14" t="n">
        <v>0</v>
      </c>
      <c r="M878" s="16" t="n">
        <v>0</v>
      </c>
      <c r="N878" s="11" t="n">
        <v>0</v>
      </c>
      <c r="O878" s="11" t="n">
        <v>0</v>
      </c>
      <c r="P878" s="11" t="n">
        <v>0</v>
      </c>
      <c r="Q878" s="22" t="n">
        <f>M880/H878</f>
        <v>0</v>
      </c>
    </row>
    <row r="879" ht="22.5" customHeight="1">
      <c r="A879" s="19"/>
      <c r="B879" s="19"/>
      <c r="C879" s="12"/>
      <c r="D879" s="19"/>
      <c r="E879" s="26"/>
      <c r="F879" s="26"/>
      <c r="G879" s="26"/>
      <c r="H879" s="26"/>
      <c r="I879" s="19"/>
      <c r="J879" s="12" t="s">
        <v>111</v>
      </c>
      <c r="K879" s="16" t="n">
        <v>32</v>
      </c>
      <c r="L879" s="14" t="n">
        <v>22</v>
      </c>
      <c r="M879" s="16" t="n">
        <v>0</v>
      </c>
      <c r="N879" s="11" t="n">
        <v>0</v>
      </c>
      <c r="O879" s="11" t="n">
        <v>0</v>
      </c>
      <c r="P879" s="11" t="n">
        <v>0.02</v>
      </c>
      <c r="Q879" s="25"/>
    </row>
    <row r="880" ht="22.5" customHeight="1">
      <c r="A880" s="19"/>
      <c r="B880" s="19"/>
      <c r="C880" s="12"/>
      <c r="D880" s="19"/>
      <c r="E880" s="26"/>
      <c r="F880" s="26"/>
      <c r="G880" s="26"/>
      <c r="H880" s="26"/>
      <c r="I880" s="19"/>
      <c r="J880" s="12" t="s">
        <v>112</v>
      </c>
      <c r="K880" s="16" t="n">
        <v>125</v>
      </c>
      <c r="L880" s="14" t="n">
        <v>57</v>
      </c>
      <c r="M880" s="16" t="n">
        <v>0</v>
      </c>
      <c r="N880" s="11" t="n">
        <v>0</v>
      </c>
      <c r="O880" s="11" t="n">
        <v>0</v>
      </c>
      <c r="P880" s="11" t="n">
        <v>0.06</v>
      </c>
      <c r="Q880" s="25"/>
    </row>
    <row r="881" ht="22.5" customHeight="1">
      <c r="A881" s="19"/>
      <c r="B881" s="19"/>
      <c r="C881" s="12" t="n">
        <v>91574963</v>
      </c>
      <c r="D881" s="12" t="s">
        <v>66</v>
      </c>
      <c r="E881" s="13" t="s">
        <v>37</v>
      </c>
      <c r="F881" s="13" t="s">
        <v>34</v>
      </c>
      <c r="G881" s="23" t="n">
        <v>0.12</v>
      </c>
      <c r="H881" s="13" t="n">
        <v>200</v>
      </c>
      <c r="I881" s="20" t="n">
        <f>G881*H881*7</f>
        <v>168</v>
      </c>
      <c r="J881" s="12" t="s">
        <v>110</v>
      </c>
      <c r="K881" s="16" t="n">
        <v>8</v>
      </c>
      <c r="L881" s="14" t="n">
        <v>4</v>
      </c>
      <c r="M881" s="16" t="n">
        <v>0</v>
      </c>
      <c r="N881" s="11" t="n">
        <v>0</v>
      </c>
      <c r="O881" s="11" t="n">
        <v>0</v>
      </c>
      <c r="P881" s="11" t="n">
        <v>0</v>
      </c>
      <c r="Q881" s="22" t="n">
        <f>M883/H881</f>
        <v>0</v>
      </c>
    </row>
    <row r="882" ht="22.5" customHeight="1">
      <c r="A882" s="19"/>
      <c r="B882" s="19"/>
      <c r="C882" s="12"/>
      <c r="D882" s="19"/>
      <c r="E882" s="26"/>
      <c r="F882" s="26"/>
      <c r="G882" s="26"/>
      <c r="H882" s="26"/>
      <c r="I882" s="19"/>
      <c r="J882" s="12" t="s">
        <v>111</v>
      </c>
      <c r="K882" s="16" t="n">
        <v>115</v>
      </c>
      <c r="L882" s="14" t="n">
        <v>52</v>
      </c>
      <c r="M882" s="16" t="n">
        <v>0</v>
      </c>
      <c r="N882" s="11" t="n">
        <v>0</v>
      </c>
      <c r="O882" s="11" t="n">
        <v>0</v>
      </c>
      <c r="P882" s="11" t="n">
        <v>0.05</v>
      </c>
      <c r="Q882" s="25"/>
    </row>
    <row r="883" ht="22.5" customHeight="1">
      <c r="A883" s="19"/>
      <c r="B883" s="19"/>
      <c r="C883" s="12"/>
      <c r="D883" s="19"/>
      <c r="E883" s="26"/>
      <c r="F883" s="26"/>
      <c r="G883" s="26"/>
      <c r="H883" s="26"/>
      <c r="I883" s="19"/>
      <c r="J883" s="12" t="s">
        <v>112</v>
      </c>
      <c r="K883" s="16" t="n">
        <v>478</v>
      </c>
      <c r="L883" s="14" t="n">
        <v>210</v>
      </c>
      <c r="M883" s="16" t="n">
        <v>0</v>
      </c>
      <c r="N883" s="11" t="n">
        <v>0</v>
      </c>
      <c r="O883" s="11" t="n">
        <v>0</v>
      </c>
      <c r="P883" s="11" t="n">
        <v>0.21</v>
      </c>
      <c r="Q883" s="25"/>
    </row>
    <row r="884" ht="22.5" customHeight="1">
      <c r="A884" s="19"/>
      <c r="B884" s="19"/>
      <c r="C884" s="12" t="n">
        <v>91574965</v>
      </c>
      <c r="D884" s="12" t="s">
        <v>46</v>
      </c>
      <c r="E884" s="13" t="s">
        <v>17</v>
      </c>
      <c r="F884" s="13" t="s">
        <v>34</v>
      </c>
      <c r="G884" s="23" t="n">
        <v>0.2</v>
      </c>
      <c r="H884" s="13" t="n">
        <v>80</v>
      </c>
      <c r="I884" s="20" t="n">
        <f>G884*H884*7</f>
        <v>112</v>
      </c>
      <c r="J884" s="12" t="s">
        <v>110</v>
      </c>
      <c r="K884" s="16" t="n">
        <v>3</v>
      </c>
      <c r="L884" s="14" t="n">
        <v>2</v>
      </c>
      <c r="M884" s="16" t="n">
        <v>0</v>
      </c>
      <c r="N884" s="11" t="n">
        <v>0.01</v>
      </c>
      <c r="O884" s="11" t="n">
        <v>0</v>
      </c>
      <c r="P884" s="11" t="n">
        <v>0.02</v>
      </c>
      <c r="Q884" s="22" t="n">
        <f>M886/H884</f>
        <v>0</v>
      </c>
    </row>
    <row r="885" ht="22.5" customHeight="1">
      <c r="A885" s="19"/>
      <c r="B885" s="19"/>
      <c r="C885" s="12"/>
      <c r="D885" s="19"/>
      <c r="E885" s="26"/>
      <c r="F885" s="26"/>
      <c r="G885" s="26"/>
      <c r="H885" s="26"/>
      <c r="I885" s="19"/>
      <c r="J885" s="12" t="s">
        <v>111</v>
      </c>
      <c r="K885" s="16" t="n">
        <v>76</v>
      </c>
      <c r="L885" s="14" t="n">
        <v>40</v>
      </c>
      <c r="M885" s="16" t="n">
        <v>0</v>
      </c>
      <c r="N885" s="11" t="n">
        <v>0.01</v>
      </c>
      <c r="O885" s="11" t="n">
        <v>0</v>
      </c>
      <c r="P885" s="11" t="n">
        <v>0.4</v>
      </c>
      <c r="Q885" s="25"/>
    </row>
    <row r="886" ht="22.5" customHeight="1">
      <c r="A886" s="19"/>
      <c r="B886" s="19"/>
      <c r="C886" s="12"/>
      <c r="D886" s="19"/>
      <c r="E886" s="26"/>
      <c r="F886" s="26"/>
      <c r="G886" s="26"/>
      <c r="H886" s="26"/>
      <c r="I886" s="19"/>
      <c r="J886" s="12" t="s">
        <v>112</v>
      </c>
      <c r="K886" s="16" t="n">
        <v>200</v>
      </c>
      <c r="L886" s="14" t="n">
        <v>101</v>
      </c>
      <c r="M886" s="16" t="n">
        <v>0</v>
      </c>
      <c r="N886" s="11" t="n">
        <v>0.01</v>
      </c>
      <c r="O886" s="11" t="n">
        <v>0</v>
      </c>
      <c r="P886" s="11" t="n">
        <v>1.01</v>
      </c>
      <c r="Q886" s="25"/>
    </row>
    <row r="887" ht="22.5" customHeight="1">
      <c r="A887" s="19"/>
      <c r="B887" s="19"/>
      <c r="C887" s="12" t="n">
        <v>13146531</v>
      </c>
      <c r="D887" s="12" t="s">
        <v>27</v>
      </c>
      <c r="E887" s="10" t="s">
        <v>14</v>
      </c>
      <c r="F887" s="13" t="s">
        <v>12</v>
      </c>
      <c r="G887" s="23" t="n">
        <v>0.4</v>
      </c>
      <c r="H887" s="13" t="n">
        <v>100</v>
      </c>
      <c r="I887" s="20" t="n">
        <f>G887*H887*7</f>
        <v>280</v>
      </c>
      <c r="J887" s="12" t="s">
        <v>110</v>
      </c>
      <c r="K887" s="16" t="n">
        <v>187</v>
      </c>
      <c r="L887" s="14" t="n">
        <v>6</v>
      </c>
      <c r="M887" s="16" t="n">
        <v>0</v>
      </c>
      <c r="N887" s="11" t="n">
        <v>0.001</v>
      </c>
      <c r="O887" s="11" t="n">
        <v>0</v>
      </c>
      <c r="P887" s="11" t="n">
        <v>0.006</v>
      </c>
      <c r="Q887" s="22" t="n">
        <f>M889/H887</f>
        <v>0.03</v>
      </c>
    </row>
    <row r="888" ht="22.5" customHeight="1">
      <c r="A888" s="19"/>
      <c r="B888" s="19"/>
      <c r="C888" s="12"/>
      <c r="D888" s="19"/>
      <c r="E888" s="26"/>
      <c r="F888" s="26"/>
      <c r="G888" s="26"/>
      <c r="H888" s="26"/>
      <c r="I888" s="19"/>
      <c r="J888" s="12" t="s">
        <v>111</v>
      </c>
      <c r="K888" s="16" t="n">
        <v>4002</v>
      </c>
      <c r="L888" s="14" t="n">
        <v>217</v>
      </c>
      <c r="M888" s="14" t="n">
        <v>1</v>
      </c>
      <c r="N888" s="11" t="n">
        <v>0.003</v>
      </c>
      <c r="O888" s="11" t="n">
        <v>0.644</v>
      </c>
      <c r="P888" s="11" t="n">
        <v>0.644</v>
      </c>
      <c r="Q888" s="25"/>
    </row>
    <row r="889" ht="22.5" customHeight="1">
      <c r="A889" s="19"/>
      <c r="B889" s="19"/>
      <c r="C889" s="12"/>
      <c r="D889" s="19"/>
      <c r="E889" s="26"/>
      <c r="F889" s="26"/>
      <c r="G889" s="26"/>
      <c r="H889" s="26"/>
      <c r="I889" s="19"/>
      <c r="J889" s="12" t="s">
        <v>112</v>
      </c>
      <c r="K889" s="16" t="n">
        <v>12995</v>
      </c>
      <c r="L889" s="14" t="n">
        <v>1020</v>
      </c>
      <c r="M889" s="16" t="n">
        <v>3</v>
      </c>
      <c r="N889" s="11" t="n">
        <v>0.003</v>
      </c>
      <c r="O889" s="11" t="n">
        <v>0.851</v>
      </c>
      <c r="P889" s="11" t="n">
        <v>2.5518</v>
      </c>
      <c r="Q889" s="25"/>
    </row>
    <row r="890" ht="22.5" customHeight="1">
      <c r="A890" s="19"/>
      <c r="B890" s="19"/>
      <c r="C890" s="12" t="n">
        <v>13151696</v>
      </c>
      <c r="D890" s="12" t="s">
        <v>68</v>
      </c>
      <c r="E890" s="10" t="s">
        <v>14</v>
      </c>
      <c r="F890" s="13" t="s">
        <v>12</v>
      </c>
      <c r="G890" s="23" t="n">
        <v>0.4</v>
      </c>
      <c r="H890" s="13" t="n">
        <v>100</v>
      </c>
      <c r="I890" s="20" t="n">
        <f>G890*H890*7</f>
        <v>280</v>
      </c>
      <c r="J890" s="12" t="s">
        <v>110</v>
      </c>
      <c r="K890" s="16" t="n">
        <v>18</v>
      </c>
      <c r="L890" s="14" t="n">
        <v>1</v>
      </c>
      <c r="M890" s="16" t="n">
        <v>0</v>
      </c>
      <c r="N890" s="11" t="n">
        <v>0</v>
      </c>
      <c r="O890" s="11" t="n">
        <v>0</v>
      </c>
      <c r="P890" s="11" t="n">
        <v>0</v>
      </c>
      <c r="Q890" s="22" t="n">
        <f>M892/H890</f>
        <v>0.01</v>
      </c>
    </row>
    <row r="891" ht="22.5" customHeight="1">
      <c r="A891" s="19"/>
      <c r="B891" s="19"/>
      <c r="C891" s="12"/>
      <c r="D891" s="19"/>
      <c r="E891" s="26"/>
      <c r="F891" s="26"/>
      <c r="G891" s="26"/>
      <c r="H891" s="26"/>
      <c r="I891" s="19"/>
      <c r="J891" s="12" t="s">
        <v>111</v>
      </c>
      <c r="K891" s="16" t="n">
        <v>227</v>
      </c>
      <c r="L891" s="14" t="n">
        <v>11</v>
      </c>
      <c r="M891" s="14" t="n">
        <v>1</v>
      </c>
      <c r="N891" s="11" t="n">
        <v>0.003</v>
      </c>
      <c r="O891" s="11" t="n">
        <v>0.033</v>
      </c>
      <c r="P891" s="11" t="n">
        <v>0.033</v>
      </c>
      <c r="Q891" s="25"/>
    </row>
    <row r="892" ht="22.5" customHeight="1">
      <c r="A892" s="19"/>
      <c r="B892" s="19"/>
      <c r="C892" s="12"/>
      <c r="D892" s="19"/>
      <c r="E892" s="26"/>
      <c r="F892" s="26"/>
      <c r="G892" s="26"/>
      <c r="H892" s="26"/>
      <c r="I892" s="19"/>
      <c r="J892" s="12" t="s">
        <v>112</v>
      </c>
      <c r="K892" s="16" t="n">
        <v>519</v>
      </c>
      <c r="L892" s="14" t="n">
        <v>29</v>
      </c>
      <c r="M892" s="14" t="n">
        <v>1</v>
      </c>
      <c r="N892" s="11" t="n">
        <v>0.002</v>
      </c>
      <c r="O892" s="11" t="n">
        <v>0.0531</v>
      </c>
      <c r="P892" s="11" t="n">
        <v>0.0531</v>
      </c>
      <c r="Q892" s="25"/>
    </row>
    <row r="893" ht="22.5" customHeight="1">
      <c r="A893" s="19"/>
      <c r="B893" s="19"/>
      <c r="C893" s="12" t="n">
        <v>91579899</v>
      </c>
      <c r="D893" s="12" t="s">
        <v>69</v>
      </c>
      <c r="E893" s="13" t="s">
        <v>47</v>
      </c>
      <c r="F893" s="13" t="s">
        <v>15</v>
      </c>
      <c r="G893" s="23" t="n">
        <v>0.5</v>
      </c>
      <c r="H893" s="13" t="n">
        <v>49</v>
      </c>
      <c r="I893" s="20" t="n">
        <f>G893*H893*7</f>
        <v>171.5</v>
      </c>
      <c r="J893" s="12" t="s">
        <v>110</v>
      </c>
      <c r="K893" s="16" t="n">
        <v>1094</v>
      </c>
      <c r="L893" s="14" t="n">
        <v>58</v>
      </c>
      <c r="M893" s="16" t="n">
        <v>0</v>
      </c>
      <c r="N893" s="11" t="n">
        <v>0</v>
      </c>
      <c r="O893" s="11" t="n">
        <v>0</v>
      </c>
      <c r="P893" s="11" t="n">
        <v>0</v>
      </c>
      <c r="Q893" s="22" t="n">
        <f>M895/H893</f>
        <v>0.63265306122449</v>
      </c>
    </row>
    <row r="894" ht="22.5" customHeight="1">
      <c r="A894" s="19"/>
      <c r="B894" s="19"/>
      <c r="C894" s="12"/>
      <c r="D894" s="19"/>
      <c r="E894" s="26"/>
      <c r="F894" s="26"/>
      <c r="G894" s="26"/>
      <c r="H894" s="26"/>
      <c r="I894" s="19"/>
      <c r="J894" s="12" t="s">
        <v>111</v>
      </c>
      <c r="K894" s="16" t="n">
        <v>43979</v>
      </c>
      <c r="L894" s="14" t="n">
        <v>4253</v>
      </c>
      <c r="M894" s="16" t="n">
        <v>31</v>
      </c>
      <c r="N894" s="11" t="n">
        <v>0.004</v>
      </c>
      <c r="O894" s="11" t="n">
        <v>0.5</v>
      </c>
      <c r="P894" s="11" t="n">
        <v>15.5</v>
      </c>
      <c r="Q894" s="25"/>
    </row>
    <row r="895" ht="22.5" customHeight="1">
      <c r="A895" s="19"/>
      <c r="B895" s="19"/>
      <c r="C895" s="12"/>
      <c r="D895" s="19"/>
      <c r="E895" s="26"/>
      <c r="F895" s="26"/>
      <c r="G895" s="26"/>
      <c r="H895" s="26"/>
      <c r="I895" s="19"/>
      <c r="J895" s="12" t="s">
        <v>112</v>
      </c>
      <c r="K895" s="16" t="n">
        <v>91021</v>
      </c>
      <c r="L895" s="14" t="n">
        <v>7046</v>
      </c>
      <c r="M895" s="16" t="n">
        <v>31</v>
      </c>
      <c r="N895" s="11" t="n">
        <v>0.002</v>
      </c>
      <c r="O895" s="11" t="n">
        <v>0.5</v>
      </c>
      <c r="P895" s="11" t="n">
        <v>15.5</v>
      </c>
      <c r="Q895" s="25"/>
    </row>
    <row r="896" ht="22.5" customHeight="1">
      <c r="A896" s="19"/>
      <c r="B896" s="19"/>
      <c r="C896" s="12" t="n">
        <v>91579904</v>
      </c>
      <c r="D896" s="12" t="s">
        <v>42</v>
      </c>
      <c r="E896" s="13" t="s">
        <v>35</v>
      </c>
      <c r="F896" s="13" t="s">
        <v>15</v>
      </c>
      <c r="G896" s="23" t="n">
        <v>0.5</v>
      </c>
      <c r="H896" s="13" t="n">
        <v>42</v>
      </c>
      <c r="I896" s="20" t="n">
        <f>G896*H896*7</f>
        <v>147</v>
      </c>
      <c r="J896" s="12" t="s">
        <v>110</v>
      </c>
      <c r="K896" s="16" t="n">
        <v>149</v>
      </c>
      <c r="L896" s="14" t="n">
        <v>1</v>
      </c>
      <c r="M896" s="16" t="n">
        <v>0</v>
      </c>
      <c r="N896" s="11" t="n">
        <v>0</v>
      </c>
      <c r="O896" s="11" t="n">
        <v>0</v>
      </c>
      <c r="P896" s="11" t="n">
        <v>0</v>
      </c>
      <c r="Q896" s="22" t="n">
        <f>M898/H896</f>
        <v>0.119047619047619</v>
      </c>
    </row>
    <row r="897" ht="22.5" customHeight="1">
      <c r="A897" s="19"/>
      <c r="B897" s="19"/>
      <c r="C897" s="12"/>
      <c r="D897" s="19"/>
      <c r="E897" s="26"/>
      <c r="F897" s="26"/>
      <c r="G897" s="26"/>
      <c r="H897" s="26"/>
      <c r="I897" s="19"/>
      <c r="J897" s="12" t="s">
        <v>111</v>
      </c>
      <c r="K897" s="16" t="n">
        <v>5007</v>
      </c>
      <c r="L897" s="14" t="n">
        <v>7</v>
      </c>
      <c r="M897" s="16" t="n">
        <v>0</v>
      </c>
      <c r="N897" s="11" t="n">
        <v>0</v>
      </c>
      <c r="O897" s="11" t="n">
        <v>0</v>
      </c>
      <c r="P897" s="11" t="n">
        <v>0</v>
      </c>
      <c r="Q897" s="25"/>
    </row>
    <row r="898" ht="22.5" customHeight="1">
      <c r="A898" s="19"/>
      <c r="B898" s="19"/>
      <c r="C898" s="12"/>
      <c r="D898" s="19"/>
      <c r="E898" s="26"/>
      <c r="F898" s="26"/>
      <c r="G898" s="26"/>
      <c r="H898" s="26"/>
      <c r="I898" s="19"/>
      <c r="J898" s="12" t="s">
        <v>112</v>
      </c>
      <c r="K898" s="16" t="n">
        <v>66633</v>
      </c>
      <c r="L898" s="14" t="n">
        <v>14124</v>
      </c>
      <c r="M898" s="16" t="n">
        <v>5</v>
      </c>
      <c r="N898" s="11" t="n">
        <v>0</v>
      </c>
      <c r="O898" s="11" t="n">
        <v>0.5</v>
      </c>
      <c r="P898" s="11" t="n">
        <v>2.5</v>
      </c>
      <c r="Q898" s="25"/>
    </row>
    <row r="899" ht="22.5" customHeight="1">
      <c r="A899" s="19"/>
      <c r="B899" s="19"/>
      <c r="C899" s="12" t="n">
        <v>91580100</v>
      </c>
      <c r="D899" s="12" t="s">
        <v>70</v>
      </c>
      <c r="E899" s="13" t="s">
        <v>47</v>
      </c>
      <c r="F899" s="13" t="s">
        <v>15</v>
      </c>
      <c r="G899" s="23" t="n">
        <v>0.3</v>
      </c>
      <c r="H899" s="13" t="n">
        <v>287</v>
      </c>
      <c r="I899" s="20" t="n">
        <f>G899*H899*7</f>
        <v>602.7</v>
      </c>
      <c r="J899" s="12" t="s">
        <v>110</v>
      </c>
      <c r="K899" s="16" t="n">
        <v>217</v>
      </c>
      <c r="L899" s="14" t="n">
        <v>4</v>
      </c>
      <c r="M899" s="16" t="n">
        <v>0</v>
      </c>
      <c r="N899" s="11" t="n">
        <v>0</v>
      </c>
      <c r="O899" s="11" t="n">
        <v>0</v>
      </c>
      <c r="P899" s="11" t="n">
        <v>0</v>
      </c>
      <c r="Q899" s="22" t="n">
        <f>M901/H899</f>
        <v>0.202090592334495</v>
      </c>
    </row>
    <row r="900" ht="22.5" customHeight="1">
      <c r="A900" s="19"/>
      <c r="B900" s="19"/>
      <c r="C900" s="12"/>
      <c r="D900" s="19"/>
      <c r="E900" s="26"/>
      <c r="F900" s="26"/>
      <c r="G900" s="26"/>
      <c r="H900" s="26"/>
      <c r="I900" s="19"/>
      <c r="J900" s="12" t="s">
        <v>111</v>
      </c>
      <c r="K900" s="16" t="n">
        <v>13435</v>
      </c>
      <c r="L900" s="14" t="n">
        <v>875</v>
      </c>
      <c r="M900" s="16" t="n">
        <v>44</v>
      </c>
      <c r="N900" s="11" t="n">
        <v>0.015</v>
      </c>
      <c r="O900" s="11" t="n">
        <v>0.3</v>
      </c>
      <c r="P900" s="11" t="n">
        <v>13.2</v>
      </c>
      <c r="Q900" s="25"/>
    </row>
    <row r="901" ht="22.5" customHeight="1">
      <c r="A901" s="19"/>
      <c r="B901" s="19"/>
      <c r="C901" s="12"/>
      <c r="D901" s="19"/>
      <c r="E901" s="26"/>
      <c r="F901" s="26"/>
      <c r="G901" s="26"/>
      <c r="H901" s="26"/>
      <c r="I901" s="19"/>
      <c r="J901" s="12" t="s">
        <v>112</v>
      </c>
      <c r="K901" s="16" t="n">
        <v>39757</v>
      </c>
      <c r="L901" s="14" t="n">
        <v>2032</v>
      </c>
      <c r="M901" s="16" t="n">
        <v>58</v>
      </c>
      <c r="N901" s="11" t="n">
        <v>0.009</v>
      </c>
      <c r="O901" s="11" t="n">
        <v>0.3</v>
      </c>
      <c r="P901" s="11" t="n">
        <v>17.4</v>
      </c>
      <c r="Q901" s="25"/>
    </row>
    <row r="902" ht="22.5" customHeight="1">
      <c r="A902" s="19"/>
      <c r="B902" s="19"/>
      <c r="C902" s="12" t="n">
        <v>91580101</v>
      </c>
      <c r="D902" s="12" t="s">
        <v>71</v>
      </c>
      <c r="E902" s="13" t="s">
        <v>47</v>
      </c>
      <c r="F902" s="13" t="s">
        <v>15</v>
      </c>
      <c r="G902" s="23" t="n">
        <v>0.3</v>
      </c>
      <c r="H902" s="13" t="n">
        <v>284</v>
      </c>
      <c r="I902" s="20" t="n">
        <f>G902*H902*7</f>
        <v>596.4</v>
      </c>
      <c r="J902" s="12" t="s">
        <v>110</v>
      </c>
      <c r="K902" s="16" t="n">
        <v>658</v>
      </c>
      <c r="L902" s="14" t="n">
        <v>2</v>
      </c>
      <c r="M902" s="16" t="n">
        <v>0</v>
      </c>
      <c r="N902" s="11" t="n">
        <v>0</v>
      </c>
      <c r="O902" s="11" t="n">
        <v>0</v>
      </c>
      <c r="P902" s="11" t="n">
        <v>0</v>
      </c>
      <c r="Q902" s="22" t="n">
        <f>M904/H902</f>
        <v>0.0915492957746479</v>
      </c>
    </row>
    <row r="903" ht="22.5" customHeight="1">
      <c r="A903" s="19"/>
      <c r="B903" s="19"/>
      <c r="C903" s="12"/>
      <c r="D903" s="19"/>
      <c r="E903" s="26"/>
      <c r="F903" s="26"/>
      <c r="G903" s="26"/>
      <c r="H903" s="26"/>
      <c r="I903" s="19"/>
      <c r="J903" s="12" t="s">
        <v>111</v>
      </c>
      <c r="K903" s="16" t="n">
        <v>9598</v>
      </c>
      <c r="L903" s="14" t="n">
        <v>289</v>
      </c>
      <c r="M903" s="16" t="n">
        <v>19</v>
      </c>
      <c r="N903" s="11" t="n">
        <v>0.02</v>
      </c>
      <c r="O903" s="11" t="n">
        <v>0.3</v>
      </c>
      <c r="P903" s="11" t="n">
        <v>5.7</v>
      </c>
      <c r="Q903" s="25"/>
    </row>
    <row r="904" ht="22.5" customHeight="1">
      <c r="A904" s="19"/>
      <c r="B904" s="19"/>
      <c r="C904" s="12"/>
      <c r="D904" s="19"/>
      <c r="E904" s="26"/>
      <c r="F904" s="26"/>
      <c r="G904" s="26"/>
      <c r="H904" s="26"/>
      <c r="I904" s="19"/>
      <c r="J904" s="12" t="s">
        <v>112</v>
      </c>
      <c r="K904" s="16" t="n">
        <v>39468</v>
      </c>
      <c r="L904" s="14" t="n">
        <v>936</v>
      </c>
      <c r="M904" s="16" t="n">
        <v>26</v>
      </c>
      <c r="N904" s="11" t="n">
        <v>0.008</v>
      </c>
      <c r="O904" s="11" t="n">
        <v>0.3</v>
      </c>
      <c r="P904" s="11" t="n">
        <v>7.8</v>
      </c>
      <c r="Q904" s="25"/>
    </row>
    <row r="905" ht="22.5" customHeight="1">
      <c r="A905" s="19"/>
      <c r="B905" s="19"/>
      <c r="C905" s="12" t="n">
        <v>9487935</v>
      </c>
      <c r="D905" s="12" t="s">
        <v>72</v>
      </c>
      <c r="E905" s="13" t="s">
        <v>14</v>
      </c>
      <c r="F905" s="13" t="s">
        <v>26</v>
      </c>
      <c r="G905" s="23" t="n">
        <v>0.15</v>
      </c>
      <c r="H905" s="13" t="n">
        <v>900</v>
      </c>
      <c r="I905" s="20" t="n">
        <f>G905*H905*7</f>
        <v>945</v>
      </c>
      <c r="J905" s="12" t="s">
        <v>110</v>
      </c>
      <c r="K905" s="16" t="n">
        <v>9287</v>
      </c>
      <c r="L905" s="14" t="n">
        <v>669</v>
      </c>
      <c r="M905" s="16" t="n">
        <v>45</v>
      </c>
      <c r="N905" s="11" t="n">
        <v>0.01</v>
      </c>
      <c r="O905" s="11" t="n">
        <v>0.08</v>
      </c>
      <c r="P905" s="11" t="n">
        <v>3.6</v>
      </c>
      <c r="Q905" s="22" t="n">
        <f>M907/H905</f>
        <v>0.766666666666667</v>
      </c>
    </row>
    <row r="906" ht="22.5" customHeight="1">
      <c r="A906" s="19"/>
      <c r="B906" s="19"/>
      <c r="C906" s="12"/>
      <c r="D906" s="19"/>
      <c r="E906" s="26"/>
      <c r="F906" s="26"/>
      <c r="G906" s="26"/>
      <c r="H906" s="26"/>
      <c r="I906" s="19"/>
      <c r="J906" s="12" t="s">
        <v>111</v>
      </c>
      <c r="K906" s="16" t="n">
        <v>99264</v>
      </c>
      <c r="L906" s="14" t="n">
        <v>4723</v>
      </c>
      <c r="M906" s="16" t="n">
        <v>291</v>
      </c>
      <c r="N906" s="11" t="n">
        <v>0.01</v>
      </c>
      <c r="O906" s="11" t="n">
        <v>0.09</v>
      </c>
      <c r="P906" s="11" t="n">
        <v>27.37</v>
      </c>
      <c r="Q906" s="25"/>
      <c r="R906" s="4" t="s">
        <v>127</v>
      </c>
    </row>
    <row r="907" ht="22.5" customHeight="1">
      <c r="A907" s="19"/>
      <c r="B907" s="19"/>
      <c r="C907" s="12"/>
      <c r="D907" s="19"/>
      <c r="E907" s="26"/>
      <c r="F907" s="26"/>
      <c r="G907" s="26"/>
      <c r="H907" s="26"/>
      <c r="I907" s="19"/>
      <c r="J907" s="12" t="s">
        <v>112</v>
      </c>
      <c r="K907" s="16" t="n">
        <v>348189</v>
      </c>
      <c r="L907" s="14" t="n">
        <v>9842</v>
      </c>
      <c r="M907" s="16" t="n">
        <v>690</v>
      </c>
      <c r="N907" s="11" t="n">
        <v>0</v>
      </c>
      <c r="O907" s="11" t="n">
        <v>0.07</v>
      </c>
      <c r="P907" s="11" t="n">
        <v>48.65</v>
      </c>
      <c r="Q907" s="25"/>
    </row>
    <row r="908" ht="22.5" customHeight="1">
      <c r="A908" s="19"/>
      <c r="B908" s="19"/>
      <c r="C908" s="12" t="n">
        <v>91565944</v>
      </c>
      <c r="D908" s="12" t="s">
        <v>66</v>
      </c>
      <c r="E908" s="13" t="s">
        <v>14</v>
      </c>
      <c r="F908" s="12" t="s">
        <v>15</v>
      </c>
      <c r="G908" s="23" t="n">
        <v>0.15</v>
      </c>
      <c r="H908" s="13" t="n">
        <v>252</v>
      </c>
      <c r="I908" s="20" t="n">
        <f>G908*H908*7</f>
        <v>264.6</v>
      </c>
      <c r="J908" s="12" t="s">
        <v>110</v>
      </c>
      <c r="K908" s="16" t="n">
        <v>175</v>
      </c>
      <c r="L908" s="14" t="n">
        <v>8</v>
      </c>
      <c r="M908" s="16" t="n">
        <v>0</v>
      </c>
      <c r="N908" s="11" t="n">
        <v>0</v>
      </c>
      <c r="O908" s="11" t="n">
        <v>0</v>
      </c>
      <c r="P908" s="11" t="n">
        <v>0</v>
      </c>
      <c r="Q908" s="22" t="n">
        <f>M910/H908</f>
        <v>0.28968253968254</v>
      </c>
    </row>
    <row r="909" ht="22.5" customHeight="1">
      <c r="A909" s="19"/>
      <c r="B909" s="19"/>
      <c r="C909" s="12"/>
      <c r="D909" s="19"/>
      <c r="E909" s="26"/>
      <c r="F909" s="19"/>
      <c r="G909" s="26"/>
      <c r="H909" s="26"/>
      <c r="I909" s="19"/>
      <c r="J909" s="12" t="s">
        <v>111</v>
      </c>
      <c r="K909" s="16" t="n">
        <v>29041</v>
      </c>
      <c r="L909" s="14" t="n">
        <v>6039</v>
      </c>
      <c r="M909" s="16" t="n">
        <v>32</v>
      </c>
      <c r="N909" s="11" t="n">
        <v>0.001</v>
      </c>
      <c r="O909" s="11" t="n">
        <v>0.15</v>
      </c>
      <c r="P909" s="11" t="n">
        <v>4.8</v>
      </c>
      <c r="Q909" s="25"/>
    </row>
    <row r="910" ht="22.5" customHeight="1">
      <c r="A910" s="19"/>
      <c r="B910" s="19"/>
      <c r="C910" s="12"/>
      <c r="D910" s="19"/>
      <c r="E910" s="26"/>
      <c r="F910" s="19"/>
      <c r="G910" s="26"/>
      <c r="H910" s="26"/>
      <c r="I910" s="19"/>
      <c r="J910" s="12" t="s">
        <v>112</v>
      </c>
      <c r="K910" s="16" t="n">
        <v>84282</v>
      </c>
      <c r="L910" s="14" t="n">
        <v>12785</v>
      </c>
      <c r="M910" s="16" t="n">
        <v>73</v>
      </c>
      <c r="N910" s="11" t="n">
        <v>0.001</v>
      </c>
      <c r="O910" s="11" t="n">
        <v>0.15</v>
      </c>
      <c r="P910" s="11" t="n">
        <v>10.95</v>
      </c>
      <c r="Q910" s="25"/>
    </row>
    <row r="911" ht="22.5" customHeight="1">
      <c r="A911" s="19"/>
      <c r="B911" s="19"/>
      <c r="C911" s="12" t="n">
        <v>2802077</v>
      </c>
      <c r="D911" s="12" t="s">
        <v>72</v>
      </c>
      <c r="E911" s="13" t="s">
        <v>14</v>
      </c>
      <c r="F911" s="12" t="s">
        <v>15</v>
      </c>
      <c r="G911" s="23" t="n">
        <v>0.15</v>
      </c>
      <c r="H911" s="13" t="n">
        <v>300</v>
      </c>
      <c r="I911" s="20" t="n">
        <f>G911*H911*7</f>
        <v>315</v>
      </c>
      <c r="J911" s="12" t="s">
        <v>110</v>
      </c>
      <c r="K911" s="16" t="s">
        <v>123</v>
      </c>
      <c r="L911" s="14"/>
      <c r="M911" s="16"/>
      <c r="N911" s="11"/>
      <c r="O911" s="11"/>
      <c r="P911" s="11"/>
      <c r="Q911" s="22" t="n">
        <f>M913/H911</f>
        <v>1</v>
      </c>
    </row>
    <row r="912" ht="22.5" customHeight="1">
      <c r="A912" s="19"/>
      <c r="B912" s="19"/>
      <c r="C912" s="12"/>
      <c r="D912" s="19"/>
      <c r="E912" s="26"/>
      <c r="F912" s="19"/>
      <c r="G912" s="26"/>
      <c r="H912" s="26"/>
      <c r="I912" s="19"/>
      <c r="J912" s="12" t="s">
        <v>111</v>
      </c>
      <c r="K912" s="16" t="s">
        <v>123</v>
      </c>
      <c r="L912" s="14"/>
      <c r="M912" s="16"/>
      <c r="N912" s="11"/>
      <c r="O912" s="11"/>
      <c r="P912" s="11"/>
      <c r="Q912" s="25"/>
      <c r="R912" s="4" t="s">
        <v>128</v>
      </c>
    </row>
    <row r="913" ht="22.5" customHeight="1">
      <c r="A913" s="19"/>
      <c r="B913" s="19"/>
      <c r="C913" s="12"/>
      <c r="D913" s="19"/>
      <c r="E913" s="26"/>
      <c r="F913" s="19"/>
      <c r="G913" s="26"/>
      <c r="H913" s="26"/>
      <c r="I913" s="19"/>
      <c r="J913" s="12" t="s">
        <v>112</v>
      </c>
      <c r="K913" s="16" t="n">
        <v>109637</v>
      </c>
      <c r="L913" s="14" t="n">
        <v>4265</v>
      </c>
      <c r="M913" s="16" t="n">
        <v>300</v>
      </c>
      <c r="N913" s="11" t="n">
        <v>0.011</v>
      </c>
      <c r="O913" s="11" t="n">
        <v>0.155</v>
      </c>
      <c r="P913" s="11" t="n">
        <v>46.4</v>
      </c>
      <c r="Q913" s="25"/>
    </row>
    <row r="914" ht="22.5" customHeight="1">
      <c r="A914" s="19"/>
      <c r="B914" s="37" t="s">
        <v>121</v>
      </c>
      <c r="C914" s="12" t="n">
        <v>6395488</v>
      </c>
      <c r="D914" s="12" t="s">
        <v>39</v>
      </c>
      <c r="E914" s="46" t="s">
        <v>14</v>
      </c>
      <c r="F914" s="12" t="s">
        <v>15</v>
      </c>
      <c r="G914" s="23" t="n">
        <v>0.3</v>
      </c>
      <c r="H914" s="12" t="n">
        <v>200</v>
      </c>
      <c r="I914" s="20" t="n">
        <f>G914*H914*7</f>
        <v>420</v>
      </c>
      <c r="J914" s="12" t="s">
        <v>110</v>
      </c>
      <c r="K914" s="14" t="n">
        <v>286</v>
      </c>
      <c r="L914" s="14" t="n">
        <v>93</v>
      </c>
      <c r="M914" s="15" t="n">
        <v>4</v>
      </c>
      <c r="N914" s="11" t="n">
        <v>0.013</v>
      </c>
      <c r="O914" s="11" t="n">
        <v>0.3</v>
      </c>
      <c r="P914" s="11" t="n">
        <v>1.2</v>
      </c>
      <c r="Q914" s="22" t="n">
        <f>M916/H914</f>
        <v>1</v>
      </c>
    </row>
    <row r="915" ht="22.5" customHeight="1">
      <c r="A915" s="19"/>
      <c r="B915" s="19"/>
      <c r="C915" s="12"/>
      <c r="D915" s="19"/>
      <c r="E915" s="26"/>
      <c r="F915" s="19"/>
      <c r="G915" s="26"/>
      <c r="H915" s="19"/>
      <c r="I915" s="19"/>
      <c r="J915" s="12" t="s">
        <v>111</v>
      </c>
      <c r="K915" s="14" t="n">
        <v>57283</v>
      </c>
      <c r="L915" s="14" t="n">
        <v>20858</v>
      </c>
      <c r="M915" s="10" t="n">
        <v>200</v>
      </c>
      <c r="N915" s="11" t="n">
        <v>0.003</v>
      </c>
      <c r="O915" s="11" t="n">
        <v>0.3</v>
      </c>
      <c r="P915" s="11" t="n">
        <v>60</v>
      </c>
      <c r="Q915" s="25"/>
    </row>
    <row r="916" ht="22.5" customHeight="1">
      <c r="A916" s="19"/>
      <c r="B916" s="19"/>
      <c r="C916" s="12"/>
      <c r="D916" s="19"/>
      <c r="E916" s="26"/>
      <c r="F916" s="19"/>
      <c r="G916" s="26"/>
      <c r="H916" s="19"/>
      <c r="I916" s="19"/>
      <c r="J916" s="12" t="s">
        <v>112</v>
      </c>
      <c r="K916" s="14" t="n">
        <v>67778</v>
      </c>
      <c r="L916" s="14" t="n">
        <v>21723</v>
      </c>
      <c r="M916" s="10" t="n">
        <v>200</v>
      </c>
      <c r="N916" s="11" t="n">
        <v>0.003</v>
      </c>
      <c r="O916" s="11" t="n">
        <v>0.3</v>
      </c>
      <c r="P916" s="11" t="n">
        <v>60</v>
      </c>
      <c r="Q916" s="25"/>
    </row>
    <row r="917" ht="22.5" customHeight="1">
      <c r="A917" s="19"/>
      <c r="B917" s="19"/>
      <c r="C917" s="12" t="n">
        <v>8566084</v>
      </c>
      <c r="D917" s="12" t="s">
        <v>73</v>
      </c>
      <c r="E917" s="13" t="s">
        <v>40</v>
      </c>
      <c r="F917" s="12" t="s">
        <v>15</v>
      </c>
      <c r="G917" s="23" t="n">
        <v>0.12</v>
      </c>
      <c r="H917" s="12" t="n">
        <v>100</v>
      </c>
      <c r="I917" s="20" t="n">
        <f>G917*H917*7</f>
        <v>84</v>
      </c>
      <c r="J917" s="12" t="s">
        <v>110</v>
      </c>
      <c r="K917" s="14" t="n">
        <v>385</v>
      </c>
      <c r="L917" s="14" t="n">
        <v>121</v>
      </c>
      <c r="M917" s="15" t="n">
        <v>0</v>
      </c>
      <c r="N917" s="11" t="n">
        <v>0</v>
      </c>
      <c r="O917" s="11" t="n">
        <v>0</v>
      </c>
      <c r="P917" s="11" t="n">
        <v>0</v>
      </c>
      <c r="Q917" s="22" t="n">
        <f>M919/H917</f>
        <v>1</v>
      </c>
    </row>
    <row r="918" ht="22.5" customHeight="1">
      <c r="A918" s="19"/>
      <c r="B918" s="19"/>
      <c r="C918" s="12"/>
      <c r="D918" s="19"/>
      <c r="E918" s="26"/>
      <c r="F918" s="19"/>
      <c r="G918" s="26"/>
      <c r="H918" s="19"/>
      <c r="I918" s="19"/>
      <c r="J918" s="12" t="s">
        <v>111</v>
      </c>
      <c r="K918" s="14" t="n">
        <v>24264</v>
      </c>
      <c r="L918" s="14" t="n">
        <v>6707</v>
      </c>
      <c r="M918" s="15" t="n">
        <v>100</v>
      </c>
      <c r="N918" s="11" t="n">
        <v>0.002</v>
      </c>
      <c r="O918" s="11" t="n">
        <v>0.12</v>
      </c>
      <c r="P918" s="11" t="n">
        <v>12</v>
      </c>
      <c r="Q918" s="25"/>
    </row>
    <row r="919" ht="22.5" customHeight="1">
      <c r="A919" s="19"/>
      <c r="B919" s="19"/>
      <c r="C919" s="12"/>
      <c r="D919" s="19"/>
      <c r="E919" s="26"/>
      <c r="F919" s="19"/>
      <c r="G919" s="26"/>
      <c r="H919" s="19"/>
      <c r="I919" s="19"/>
      <c r="J919" s="12" t="s">
        <v>112</v>
      </c>
      <c r="K919" s="14" t="n">
        <v>31977</v>
      </c>
      <c r="L919" s="14" t="n">
        <v>7848</v>
      </c>
      <c r="M919" s="15" t="n">
        <v>100</v>
      </c>
      <c r="N919" s="11" t="n">
        <v>0.002</v>
      </c>
      <c r="O919" s="11" t="n">
        <v>0.12</v>
      </c>
      <c r="P919" s="11" t="n">
        <v>12</v>
      </c>
      <c r="Q919" s="25"/>
    </row>
    <row r="920" ht="22.5" customHeight="1">
      <c r="A920" s="19"/>
      <c r="B920" s="19"/>
      <c r="C920" s="12" t="n">
        <v>6706444</v>
      </c>
      <c r="D920" s="12" t="s">
        <v>74</v>
      </c>
      <c r="E920" s="13" t="s">
        <v>75</v>
      </c>
      <c r="F920" s="12" t="s">
        <v>12</v>
      </c>
      <c r="G920" s="23" t="n">
        <v>0.5</v>
      </c>
      <c r="H920" s="12" t="n">
        <v>100</v>
      </c>
      <c r="I920" s="20" t="n">
        <f>G920*H920*7</f>
        <v>350</v>
      </c>
      <c r="J920" s="12" t="s">
        <v>110</v>
      </c>
      <c r="K920" s="14" t="n">
        <v>1434</v>
      </c>
      <c r="L920" s="14" t="n">
        <v>30</v>
      </c>
      <c r="M920" s="15" t="n">
        <v>0</v>
      </c>
      <c r="N920" s="11" t="n">
        <v>0.002</v>
      </c>
      <c r="O920" s="11" t="n">
        <v>0</v>
      </c>
      <c r="P920" s="11" t="n">
        <v>0.051</v>
      </c>
      <c r="Q920" s="22" t="n">
        <f>M922/H920</f>
        <v>0.17</v>
      </c>
    </row>
    <row r="921" ht="22.5" customHeight="1">
      <c r="A921" s="19"/>
      <c r="B921" s="19"/>
      <c r="C921" s="12"/>
      <c r="D921" s="19"/>
      <c r="E921" s="26"/>
      <c r="F921" s="19"/>
      <c r="G921" s="26"/>
      <c r="H921" s="19"/>
      <c r="I921" s="19"/>
      <c r="J921" s="12" t="s">
        <v>111</v>
      </c>
      <c r="K921" s="14" t="n">
        <v>29102</v>
      </c>
      <c r="L921" s="14" t="n">
        <v>2502</v>
      </c>
      <c r="M921" s="15" t="n">
        <v>6</v>
      </c>
      <c r="N921" s="11" t="n">
        <v>0.001</v>
      </c>
      <c r="O921" s="11" t="n">
        <v>0.597</v>
      </c>
      <c r="P921" s="11" t="n">
        <v>3.5824</v>
      </c>
      <c r="Q921" s="25"/>
    </row>
    <row r="922" ht="22.5" customHeight="1">
      <c r="A922" s="19"/>
      <c r="B922" s="19"/>
      <c r="C922" s="12"/>
      <c r="D922" s="19"/>
      <c r="E922" s="26"/>
      <c r="F922" s="19"/>
      <c r="G922" s="26"/>
      <c r="H922" s="19"/>
      <c r="I922" s="19"/>
      <c r="J922" s="12" t="s">
        <v>112</v>
      </c>
      <c r="K922" s="14" t="n">
        <v>120870</v>
      </c>
      <c r="L922" s="14" t="n">
        <v>14498</v>
      </c>
      <c r="M922" s="15" t="n">
        <v>17</v>
      </c>
      <c r="N922" s="11" t="n">
        <v>0.001</v>
      </c>
      <c r="O922" s="11" t="n">
        <v>0.769</v>
      </c>
      <c r="P922" s="11" t="n">
        <v>13.0797</v>
      </c>
      <c r="Q922" s="25"/>
    </row>
    <row r="923" ht="22.5" customHeight="1">
      <c r="A923" s="19"/>
      <c r="B923" s="19"/>
      <c r="C923" s="12" t="n">
        <v>5963354</v>
      </c>
      <c r="D923" s="12" t="s">
        <v>74</v>
      </c>
      <c r="E923" s="13" t="s">
        <v>75</v>
      </c>
      <c r="F923" s="12" t="s">
        <v>15</v>
      </c>
      <c r="G923" s="23" t="n">
        <v>0.55</v>
      </c>
      <c r="H923" s="12" t="n">
        <v>200</v>
      </c>
      <c r="I923" s="20" t="n">
        <f>G923*H923*7</f>
        <v>770</v>
      </c>
      <c r="J923" s="12" t="s">
        <v>110</v>
      </c>
      <c r="K923" s="14" t="n">
        <v>719</v>
      </c>
      <c r="L923" s="14" t="n">
        <v>178</v>
      </c>
      <c r="M923" s="15" t="n">
        <v>1</v>
      </c>
      <c r="N923" s="11" t="n">
        <v>0.003</v>
      </c>
      <c r="O923" s="11" t="n">
        <v>0.5</v>
      </c>
      <c r="P923" s="11" t="n">
        <v>0.5</v>
      </c>
      <c r="Q923" s="22" t="n">
        <f>M925/H923</f>
        <v>1</v>
      </c>
    </row>
    <row r="924" ht="22.5" customHeight="1">
      <c r="A924" s="19"/>
      <c r="B924" s="19"/>
      <c r="C924" s="12"/>
      <c r="D924" s="19"/>
      <c r="E924" s="26"/>
      <c r="F924" s="19"/>
      <c r="G924" s="26"/>
      <c r="H924" s="19"/>
      <c r="I924" s="19"/>
      <c r="J924" s="12" t="s">
        <v>111</v>
      </c>
      <c r="K924" s="14" t="n">
        <v>42615</v>
      </c>
      <c r="L924" s="14" t="n">
        <v>12911</v>
      </c>
      <c r="M924" s="15" t="n">
        <v>54</v>
      </c>
      <c r="N924" s="11" t="n">
        <v>0.002</v>
      </c>
      <c r="O924" s="11" t="n">
        <v>0.51</v>
      </c>
      <c r="P924" s="11" t="n">
        <v>27.521</v>
      </c>
      <c r="Q924" s="25"/>
    </row>
    <row r="925" ht="22.5" customHeight="1">
      <c r="A925" s="19"/>
      <c r="B925" s="19"/>
      <c r="C925" s="12"/>
      <c r="D925" s="19"/>
      <c r="E925" s="26"/>
      <c r="F925" s="19"/>
      <c r="G925" s="26"/>
      <c r="H925" s="19"/>
      <c r="I925" s="19"/>
      <c r="J925" s="12" t="s">
        <v>112</v>
      </c>
      <c r="K925" s="14" t="n">
        <v>139160</v>
      </c>
      <c r="L925" s="14" t="n">
        <v>46871</v>
      </c>
      <c r="M925" s="15" t="n">
        <v>200</v>
      </c>
      <c r="N925" s="11" t="n">
        <v>0.002</v>
      </c>
      <c r="O925" s="11" t="n">
        <v>0.504</v>
      </c>
      <c r="P925" s="11" t="n">
        <v>100.801</v>
      </c>
      <c r="Q925" s="25"/>
    </row>
    <row r="926" ht="22.5" customHeight="1">
      <c r="A926" s="19"/>
      <c r="B926" s="19"/>
      <c r="C926" s="12" t="n">
        <v>9686529</v>
      </c>
      <c r="D926" s="12" t="s">
        <v>74</v>
      </c>
      <c r="E926" s="13" t="s">
        <v>76</v>
      </c>
      <c r="F926" s="12" t="s">
        <v>15</v>
      </c>
      <c r="G926" s="23" t="n">
        <v>0.4</v>
      </c>
      <c r="H926" s="12" t="n">
        <v>200</v>
      </c>
      <c r="I926" s="20" t="n">
        <f>G926*H926*7</f>
        <v>560</v>
      </c>
      <c r="J926" s="12" t="s">
        <v>110</v>
      </c>
      <c r="K926" s="14" t="n">
        <v>837</v>
      </c>
      <c r="L926" s="14" t="n">
        <v>257</v>
      </c>
      <c r="M926" s="15" t="n">
        <v>1</v>
      </c>
      <c r="N926" s="11" t="n">
        <v>0.002</v>
      </c>
      <c r="O926" s="11" t="n">
        <v>0.5</v>
      </c>
      <c r="P926" s="11" t="n">
        <v>0.5</v>
      </c>
      <c r="Q926" s="22" t="n">
        <f>M928/H926</f>
        <v>0.345</v>
      </c>
    </row>
    <row r="927" ht="22.5" customHeight="1">
      <c r="A927" s="19"/>
      <c r="B927" s="19"/>
      <c r="C927" s="12"/>
      <c r="D927" s="19"/>
      <c r="E927" s="26"/>
      <c r="F927" s="19"/>
      <c r="G927" s="26"/>
      <c r="H927" s="19"/>
      <c r="I927" s="19"/>
      <c r="J927" s="12" t="s">
        <v>111</v>
      </c>
      <c r="K927" s="14" t="n">
        <v>33967</v>
      </c>
      <c r="L927" s="14" t="n">
        <v>12164</v>
      </c>
      <c r="M927" s="15" t="n">
        <v>32</v>
      </c>
      <c r="N927" s="11" t="n">
        <v>0.001</v>
      </c>
      <c r="O927" s="11" t="n">
        <v>0.5</v>
      </c>
      <c r="P927" s="11" t="n">
        <v>16</v>
      </c>
      <c r="Q927" s="25"/>
    </row>
    <row r="928" ht="22.5" customHeight="1">
      <c r="A928" s="19"/>
      <c r="B928" s="19"/>
      <c r="C928" s="12"/>
      <c r="D928" s="19"/>
      <c r="E928" s="26"/>
      <c r="F928" s="19"/>
      <c r="G928" s="26"/>
      <c r="H928" s="19"/>
      <c r="I928" s="19"/>
      <c r="J928" s="12" t="s">
        <v>112</v>
      </c>
      <c r="K928" s="14" t="n">
        <v>75985</v>
      </c>
      <c r="L928" s="14" t="n">
        <v>26623</v>
      </c>
      <c r="M928" s="15" t="n">
        <v>69</v>
      </c>
      <c r="N928" s="11" t="n">
        <v>0.001</v>
      </c>
      <c r="O928" s="11" t="n">
        <v>0.5</v>
      </c>
      <c r="P928" s="11" t="n">
        <v>34.5</v>
      </c>
      <c r="Q928" s="25"/>
    </row>
    <row r="929" ht="22.5" customHeight="1">
      <c r="A929" s="19"/>
      <c r="B929" s="19"/>
      <c r="C929" s="12" t="n">
        <v>5963400</v>
      </c>
      <c r="D929" s="12" t="s">
        <v>74</v>
      </c>
      <c r="E929" s="13" t="s">
        <v>77</v>
      </c>
      <c r="F929" s="12" t="s">
        <v>15</v>
      </c>
      <c r="G929" s="23" t="n">
        <v>0.2</v>
      </c>
      <c r="H929" s="12" t="n">
        <v>50</v>
      </c>
      <c r="I929" s="20" t="n">
        <f>G929*H929*7</f>
        <v>70</v>
      </c>
      <c r="J929" s="12" t="s">
        <v>110</v>
      </c>
      <c r="K929" s="14" t="n">
        <v>312</v>
      </c>
      <c r="L929" s="14" t="n">
        <v>84</v>
      </c>
      <c r="M929" s="15" t="n">
        <v>0</v>
      </c>
      <c r="N929" s="11" t="n">
        <v>0</v>
      </c>
      <c r="O929" s="11" t="n">
        <v>0</v>
      </c>
      <c r="P929" s="11" t="n">
        <v>0</v>
      </c>
      <c r="Q929" s="22" t="n">
        <f>M931/H929</f>
        <v>0.98</v>
      </c>
    </row>
    <row r="930" ht="22.5" customHeight="1">
      <c r="A930" s="19"/>
      <c r="B930" s="19"/>
      <c r="C930" s="12"/>
      <c r="D930" s="19"/>
      <c r="E930" s="26"/>
      <c r="F930" s="19"/>
      <c r="G930" s="51"/>
      <c r="H930" s="19"/>
      <c r="I930" s="19"/>
      <c r="J930" s="12" t="s">
        <v>111</v>
      </c>
      <c r="K930" s="14" t="n">
        <v>16219</v>
      </c>
      <c r="L930" s="14" t="n">
        <v>6334</v>
      </c>
      <c r="M930" s="15" t="n">
        <v>36</v>
      </c>
      <c r="N930" s="11" t="n">
        <v>0.001</v>
      </c>
      <c r="O930" s="11" t="n">
        <v>0.2</v>
      </c>
      <c r="P930" s="11" t="n">
        <v>7.2</v>
      </c>
      <c r="Q930" s="25"/>
    </row>
    <row r="931" ht="22.5" customHeight="1">
      <c r="A931" s="19"/>
      <c r="B931" s="19"/>
      <c r="C931" s="12"/>
      <c r="D931" s="19"/>
      <c r="E931" s="26"/>
      <c r="F931" s="19"/>
      <c r="G931" s="51"/>
      <c r="H931" s="19"/>
      <c r="I931" s="19"/>
      <c r="J931" s="12" t="s">
        <v>112</v>
      </c>
      <c r="K931" s="14" t="n">
        <v>35239</v>
      </c>
      <c r="L931" s="14" t="n">
        <v>11089</v>
      </c>
      <c r="M931" s="15" t="n">
        <v>49</v>
      </c>
      <c r="N931" s="11" t="n">
        <v>0.001</v>
      </c>
      <c r="O931" s="11" t="n">
        <v>0.2</v>
      </c>
      <c r="P931" s="11" t="n">
        <v>9.8</v>
      </c>
      <c r="Q931" s="25"/>
    </row>
    <row r="932" ht="22.5" customHeight="1">
      <c r="A932" s="19"/>
      <c r="B932" s="19"/>
      <c r="C932" s="12" t="n">
        <v>10080665</v>
      </c>
      <c r="D932" s="12" t="s">
        <v>74</v>
      </c>
      <c r="E932" s="13" t="s">
        <v>78</v>
      </c>
      <c r="F932" s="12" t="s">
        <v>15</v>
      </c>
      <c r="G932" s="23" t="n">
        <v>0.38</v>
      </c>
      <c r="H932" s="12" t="n">
        <v>40</v>
      </c>
      <c r="I932" s="20" t="n">
        <f>G932*H932*7</f>
        <v>106.4</v>
      </c>
      <c r="J932" s="12" t="s">
        <v>110</v>
      </c>
      <c r="K932" s="14" t="n">
        <v>18</v>
      </c>
      <c r="L932" s="14" t="n">
        <v>4</v>
      </c>
      <c r="M932" s="15" t="n">
        <v>0</v>
      </c>
      <c r="N932" s="11" t="n">
        <v>0</v>
      </c>
      <c r="O932" s="11" t="n">
        <v>0</v>
      </c>
      <c r="P932" s="11" t="n">
        <v>0</v>
      </c>
      <c r="Q932" s="22" t="n">
        <f>M934/H932</f>
        <v>0.275</v>
      </c>
    </row>
    <row r="933" ht="22.5" customHeight="1">
      <c r="A933" s="19"/>
      <c r="B933" s="19"/>
      <c r="C933" s="12"/>
      <c r="D933" s="19"/>
      <c r="E933" s="26"/>
      <c r="F933" s="19"/>
      <c r="G933" s="51"/>
      <c r="H933" s="19"/>
      <c r="I933" s="19"/>
      <c r="J933" s="12" t="s">
        <v>111</v>
      </c>
      <c r="K933" s="14" t="n">
        <v>6081</v>
      </c>
      <c r="L933" s="14" t="n">
        <v>2345</v>
      </c>
      <c r="M933" s="15" t="n">
        <v>7</v>
      </c>
      <c r="N933" s="11" t="n">
        <v>0.001</v>
      </c>
      <c r="O933" s="11" t="n">
        <v>0.38</v>
      </c>
      <c r="P933" s="11" t="n">
        <v>2.66</v>
      </c>
      <c r="Q933" s="25"/>
    </row>
    <row r="934" ht="22.5" customHeight="1">
      <c r="A934" s="19"/>
      <c r="B934" s="19"/>
      <c r="C934" s="12"/>
      <c r="D934" s="19"/>
      <c r="E934" s="26"/>
      <c r="F934" s="19"/>
      <c r="G934" s="51"/>
      <c r="H934" s="19"/>
      <c r="I934" s="19"/>
      <c r="J934" s="12" t="s">
        <v>112</v>
      </c>
      <c r="K934" s="14" t="n">
        <v>11820</v>
      </c>
      <c r="L934" s="14" t="n">
        <v>3775</v>
      </c>
      <c r="M934" s="15" t="n">
        <v>11</v>
      </c>
      <c r="N934" s="11" t="n">
        <v>0.001</v>
      </c>
      <c r="O934" s="11" t="n">
        <v>0.38</v>
      </c>
      <c r="P934" s="11" t="n">
        <v>4.18</v>
      </c>
      <c r="Q934" s="25"/>
    </row>
    <row r="935" ht="22.5" customHeight="1">
      <c r="A935" s="19"/>
      <c r="B935" s="19"/>
      <c r="C935" s="12" t="n">
        <v>91520433</v>
      </c>
      <c r="D935" s="12" t="s">
        <v>66</v>
      </c>
      <c r="E935" s="13" t="s">
        <v>14</v>
      </c>
      <c r="F935" s="12" t="s">
        <v>15</v>
      </c>
      <c r="G935" s="23" t="n">
        <v>0.16</v>
      </c>
      <c r="H935" s="12" t="n">
        <v>200</v>
      </c>
      <c r="I935" s="20" t="n">
        <f>G935*H935*7</f>
        <v>224</v>
      </c>
      <c r="J935" s="12" t="s">
        <v>110</v>
      </c>
      <c r="K935" s="14" t="n">
        <v>215</v>
      </c>
      <c r="L935" s="14" t="n">
        <v>4</v>
      </c>
      <c r="M935" s="15" t="n">
        <v>0</v>
      </c>
      <c r="N935" s="11" t="n">
        <v>0</v>
      </c>
      <c r="O935" s="11" t="n">
        <v>0</v>
      </c>
      <c r="P935" s="11" t="n">
        <v>0</v>
      </c>
      <c r="Q935" s="22" t="n">
        <f>M937/H935</f>
        <v>0</v>
      </c>
    </row>
    <row r="936" ht="22.5" customHeight="1">
      <c r="A936" s="19"/>
      <c r="B936" s="19"/>
      <c r="C936" s="12"/>
      <c r="D936" s="19"/>
      <c r="E936" s="26"/>
      <c r="F936" s="19"/>
      <c r="G936" s="51"/>
      <c r="H936" s="19"/>
      <c r="I936" s="19"/>
      <c r="J936" s="12" t="s">
        <v>111</v>
      </c>
      <c r="K936" s="14" t="n">
        <v>9680</v>
      </c>
      <c r="L936" s="14" t="n">
        <v>634</v>
      </c>
      <c r="M936" s="15" t="n">
        <v>0</v>
      </c>
      <c r="N936" s="11" t="n">
        <v>0</v>
      </c>
      <c r="O936" s="11" t="n">
        <v>0</v>
      </c>
      <c r="P936" s="11" t="n">
        <v>0</v>
      </c>
      <c r="Q936" s="25"/>
    </row>
    <row r="937" ht="22.5" customHeight="1">
      <c r="A937" s="19"/>
      <c r="B937" s="19"/>
      <c r="C937" s="12"/>
      <c r="D937" s="19"/>
      <c r="E937" s="26"/>
      <c r="F937" s="19"/>
      <c r="G937" s="51"/>
      <c r="H937" s="19"/>
      <c r="I937" s="19"/>
      <c r="J937" s="12" t="s">
        <v>112</v>
      </c>
      <c r="K937" s="14" t="n">
        <v>29042</v>
      </c>
      <c r="L937" s="14" t="n">
        <v>979</v>
      </c>
      <c r="M937" s="15" t="n">
        <v>0</v>
      </c>
      <c r="N937" s="11" t="n">
        <v>0</v>
      </c>
      <c r="O937" s="11" t="n">
        <v>0</v>
      </c>
      <c r="P937" s="11" t="n">
        <v>0</v>
      </c>
      <c r="Q937" s="25"/>
    </row>
    <row r="938" ht="22.5" customHeight="1">
      <c r="A938" s="19"/>
      <c r="B938" s="19"/>
      <c r="C938" s="12" t="n">
        <v>11078827</v>
      </c>
      <c r="D938" s="12" t="s">
        <v>74</v>
      </c>
      <c r="E938" s="13" t="s">
        <v>77</v>
      </c>
      <c r="F938" s="12" t="s">
        <v>15</v>
      </c>
      <c r="G938" s="23" t="n">
        <v>0.2</v>
      </c>
      <c r="H938" s="12" t="n">
        <v>50</v>
      </c>
      <c r="I938" s="20" t="n">
        <f>G938*H938*7</f>
        <v>70</v>
      </c>
      <c r="J938" s="12" t="s">
        <v>110</v>
      </c>
      <c r="K938" s="14" t="s">
        <v>114</v>
      </c>
      <c r="L938" s="14"/>
      <c r="M938" s="15"/>
      <c r="N938" s="11"/>
      <c r="O938" s="11"/>
      <c r="P938" s="11"/>
      <c r="Q938" s="22" t="n">
        <f>M940/H938</f>
        <v>0.08</v>
      </c>
    </row>
    <row r="939" ht="22.5" customHeight="1">
      <c r="A939" s="19"/>
      <c r="B939" s="19"/>
      <c r="C939" s="12"/>
      <c r="D939" s="19"/>
      <c r="E939" s="26"/>
      <c r="F939" s="19"/>
      <c r="G939" s="51"/>
      <c r="H939" s="19"/>
      <c r="I939" s="19"/>
      <c r="J939" s="12" t="s">
        <v>111</v>
      </c>
      <c r="K939" s="14" t="n">
        <v>435</v>
      </c>
      <c r="L939" s="14" t="n">
        <v>163</v>
      </c>
      <c r="M939" s="15" t="n">
        <v>0</v>
      </c>
      <c r="N939" s="11" t="n">
        <v>0</v>
      </c>
      <c r="O939" s="11" t="n">
        <v>0</v>
      </c>
      <c r="P939" s="11" t="n">
        <v>0</v>
      </c>
      <c r="Q939" s="25"/>
    </row>
    <row r="940" ht="22.5" customHeight="1">
      <c r="A940" s="19"/>
      <c r="B940" s="19"/>
      <c r="C940" s="12"/>
      <c r="D940" s="19"/>
      <c r="E940" s="26"/>
      <c r="F940" s="19"/>
      <c r="G940" s="51"/>
      <c r="H940" s="19"/>
      <c r="I940" s="19"/>
      <c r="J940" s="12" t="s">
        <v>112</v>
      </c>
      <c r="K940" s="14" t="n">
        <v>1342</v>
      </c>
      <c r="L940" s="14" t="n">
        <v>361</v>
      </c>
      <c r="M940" s="15" t="n">
        <v>4</v>
      </c>
      <c r="N940" s="11" t="n">
        <v>0.003</v>
      </c>
      <c r="O940" s="11" t="n">
        <v>0.3</v>
      </c>
      <c r="P940" s="11" t="n">
        <v>1.2</v>
      </c>
      <c r="Q940" s="25"/>
    </row>
    <row r="941" ht="22.5" customHeight="1">
      <c r="A941" s="19"/>
      <c r="B941" s="19"/>
      <c r="C941" s="12" t="n">
        <v>11078981</v>
      </c>
      <c r="D941" s="12" t="s">
        <v>74</v>
      </c>
      <c r="E941" s="13" t="s">
        <v>75</v>
      </c>
      <c r="F941" s="12" t="s">
        <v>15</v>
      </c>
      <c r="G941" s="23" t="n">
        <v>0.2</v>
      </c>
      <c r="H941" s="12" t="n">
        <v>50</v>
      </c>
      <c r="I941" s="20" t="n">
        <f>G941*H941*7</f>
        <v>70</v>
      </c>
      <c r="J941" s="12" t="s">
        <v>110</v>
      </c>
      <c r="K941" s="14" t="s">
        <v>114</v>
      </c>
      <c r="L941" s="14"/>
      <c r="M941" s="15"/>
      <c r="N941" s="11"/>
      <c r="O941" s="11"/>
      <c r="P941" s="11"/>
      <c r="Q941" s="22" t="n">
        <f>M943/H941</f>
        <v>0</v>
      </c>
    </row>
    <row r="942" ht="22.5" customHeight="1">
      <c r="A942" s="19"/>
      <c r="B942" s="19"/>
      <c r="C942" s="12"/>
      <c r="D942" s="19"/>
      <c r="E942" s="26"/>
      <c r="F942" s="19"/>
      <c r="G942" s="51"/>
      <c r="H942" s="19"/>
      <c r="I942" s="19"/>
      <c r="J942" s="12" t="s">
        <v>111</v>
      </c>
      <c r="K942" s="14" t="n">
        <v>136</v>
      </c>
      <c r="L942" s="14" t="n">
        <v>12</v>
      </c>
      <c r="M942" s="15" t="n">
        <v>0</v>
      </c>
      <c r="N942" s="11" t="n">
        <v>0</v>
      </c>
      <c r="O942" s="11" t="n">
        <v>0</v>
      </c>
      <c r="P942" s="11" t="n">
        <v>0</v>
      </c>
      <c r="Q942" s="25"/>
    </row>
    <row r="943" ht="22.5" customHeight="1">
      <c r="A943" s="19"/>
      <c r="B943" s="19"/>
      <c r="C943" s="12"/>
      <c r="D943" s="19"/>
      <c r="E943" s="26"/>
      <c r="F943" s="19"/>
      <c r="G943" s="51"/>
      <c r="H943" s="19"/>
      <c r="I943" s="19"/>
      <c r="J943" s="12" t="s">
        <v>112</v>
      </c>
      <c r="K943" s="14" t="n">
        <v>279</v>
      </c>
      <c r="L943" s="14" t="n">
        <v>15</v>
      </c>
      <c r="M943" s="15" t="n">
        <v>0</v>
      </c>
      <c r="N943" s="11" t="n">
        <v>0</v>
      </c>
      <c r="O943" s="11" t="n">
        <v>0</v>
      </c>
      <c r="P943" s="11" t="n">
        <v>0</v>
      </c>
      <c r="Q943" s="25"/>
    </row>
    <row r="944" ht="22.5" customHeight="1">
      <c r="A944" s="19"/>
      <c r="B944" s="19"/>
      <c r="C944" s="12" t="n">
        <v>11080833</v>
      </c>
      <c r="D944" s="12" t="s">
        <v>74</v>
      </c>
      <c r="E944" s="13" t="s">
        <v>76</v>
      </c>
      <c r="F944" s="12" t="s">
        <v>15</v>
      </c>
      <c r="G944" s="23" t="n">
        <v>0.2</v>
      </c>
      <c r="H944" s="12" t="n">
        <v>50</v>
      </c>
      <c r="I944" s="20" t="n">
        <f>G944*H944*7</f>
        <v>70</v>
      </c>
      <c r="J944" s="12" t="s">
        <v>110</v>
      </c>
      <c r="K944" s="14" t="s">
        <v>114</v>
      </c>
      <c r="L944" s="14"/>
      <c r="M944" s="15"/>
      <c r="N944" s="11"/>
      <c r="O944" s="11"/>
      <c r="P944" s="11"/>
      <c r="Q944" s="22" t="n">
        <f>M946/H944</f>
        <v>0</v>
      </c>
    </row>
    <row r="945" ht="22.5" customHeight="1">
      <c r="A945" s="19"/>
      <c r="B945" s="19"/>
      <c r="C945" s="12"/>
      <c r="D945" s="19"/>
      <c r="E945" s="26"/>
      <c r="F945" s="19"/>
      <c r="G945" s="51"/>
      <c r="H945" s="19"/>
      <c r="I945" s="19"/>
      <c r="J945" s="12" t="s">
        <v>111</v>
      </c>
      <c r="K945" s="14" t="n">
        <v>8</v>
      </c>
      <c r="L945" s="14" t="n">
        <v>0</v>
      </c>
      <c r="M945" s="15" t="n">
        <v>0</v>
      </c>
      <c r="N945" s="11" t="n">
        <v>0</v>
      </c>
      <c r="O945" s="11" t="n">
        <v>0</v>
      </c>
      <c r="P945" s="11" t="n">
        <v>0</v>
      </c>
      <c r="Q945" s="25"/>
    </row>
    <row r="946" ht="22.5" customHeight="1">
      <c r="A946" s="19"/>
      <c r="B946" s="19"/>
      <c r="C946" s="12"/>
      <c r="D946" s="19"/>
      <c r="E946" s="26"/>
      <c r="F946" s="19"/>
      <c r="G946" s="51"/>
      <c r="H946" s="19"/>
      <c r="I946" s="19"/>
      <c r="J946" s="12" t="s">
        <v>112</v>
      </c>
      <c r="K946" s="14" t="n">
        <v>21</v>
      </c>
      <c r="L946" s="14" t="n">
        <v>2</v>
      </c>
      <c r="M946" s="15" t="n">
        <v>0</v>
      </c>
      <c r="N946" s="11" t="n">
        <v>0</v>
      </c>
      <c r="O946" s="11" t="n">
        <v>0</v>
      </c>
      <c r="P946" s="11" t="n">
        <v>0</v>
      </c>
      <c r="Q946" s="25"/>
    </row>
    <row r="947" ht="22.5" customHeight="1">
      <c r="A947" s="19"/>
      <c r="B947" s="19"/>
      <c r="C947" s="12" t="n">
        <v>11081056</v>
      </c>
      <c r="D947" s="12" t="s">
        <v>74</v>
      </c>
      <c r="E947" s="13" t="s">
        <v>78</v>
      </c>
      <c r="F947" s="12" t="s">
        <v>15</v>
      </c>
      <c r="G947" s="23" t="n">
        <v>0.2</v>
      </c>
      <c r="H947" s="12" t="n">
        <v>50</v>
      </c>
      <c r="I947" s="20" t="n">
        <f>G947*H947*7</f>
        <v>70</v>
      </c>
      <c r="J947" s="12" t="s">
        <v>110</v>
      </c>
      <c r="K947" s="14" t="s">
        <v>114</v>
      </c>
      <c r="L947" s="14"/>
      <c r="M947" s="15"/>
      <c r="N947" s="11"/>
      <c r="O947" s="11"/>
      <c r="P947" s="11"/>
      <c r="Q947" s="22" t="n">
        <f>M949/H947</f>
        <v>0</v>
      </c>
    </row>
    <row r="948" ht="22.5" customHeight="1">
      <c r="A948" s="19"/>
      <c r="B948" s="19"/>
      <c r="C948" s="12"/>
      <c r="D948" s="19"/>
      <c r="E948" s="26"/>
      <c r="F948" s="19"/>
      <c r="G948" s="51"/>
      <c r="H948" s="19"/>
      <c r="I948" s="19"/>
      <c r="J948" s="12" t="s">
        <v>111</v>
      </c>
      <c r="K948" s="14" t="n">
        <v>21</v>
      </c>
      <c r="L948" s="14" t="n">
        <v>8</v>
      </c>
      <c r="M948" s="15" t="n">
        <v>0</v>
      </c>
      <c r="N948" s="11" t="n">
        <v>0</v>
      </c>
      <c r="O948" s="11" t="n">
        <v>0</v>
      </c>
      <c r="P948" s="11" t="n">
        <v>0</v>
      </c>
      <c r="Q948" s="25"/>
    </row>
    <row r="949" ht="22.5" customHeight="1">
      <c r="A949" s="19"/>
      <c r="B949" s="19"/>
      <c r="C949" s="12"/>
      <c r="D949" s="19"/>
      <c r="E949" s="26"/>
      <c r="F949" s="19"/>
      <c r="G949" s="51"/>
      <c r="H949" s="19"/>
      <c r="I949" s="19"/>
      <c r="J949" s="12" t="s">
        <v>112</v>
      </c>
      <c r="K949" s="14" t="n">
        <v>91</v>
      </c>
      <c r="L949" s="14" t="n">
        <v>20</v>
      </c>
      <c r="M949" s="15" t="n">
        <v>0</v>
      </c>
      <c r="N949" s="11" t="n">
        <v>0</v>
      </c>
      <c r="O949" s="11" t="n">
        <v>0</v>
      </c>
      <c r="P949" s="11" t="n">
        <v>0</v>
      </c>
      <c r="Q949" s="25"/>
    </row>
    <row r="950" ht="22.5" customHeight="1">
      <c r="A950" s="19"/>
      <c r="B950" s="19"/>
      <c r="C950" s="12" t="n">
        <v>91538300</v>
      </c>
      <c r="D950" s="12" t="s">
        <v>66</v>
      </c>
      <c r="E950" s="13" t="s">
        <v>37</v>
      </c>
      <c r="F950" s="12" t="s">
        <v>15</v>
      </c>
      <c r="G950" s="23" t="n">
        <v>0.14</v>
      </c>
      <c r="H950" s="12" t="n">
        <v>300</v>
      </c>
      <c r="I950" s="20" t="n">
        <f>G950*H950*7</f>
        <v>294</v>
      </c>
      <c r="J950" s="12" t="s">
        <v>110</v>
      </c>
      <c r="K950" s="14" t="s">
        <v>114</v>
      </c>
      <c r="L950" s="14"/>
      <c r="M950" s="15"/>
      <c r="N950" s="11"/>
      <c r="O950" s="11"/>
      <c r="P950" s="11"/>
      <c r="Q950" s="22" t="n">
        <f>M952/H950</f>
        <v>0.0166666666666667</v>
      </c>
    </row>
    <row r="951" ht="22.5" customHeight="1">
      <c r="A951" s="19"/>
      <c r="B951" s="19"/>
      <c r="C951" s="12"/>
      <c r="D951" s="19"/>
      <c r="E951" s="26"/>
      <c r="F951" s="19"/>
      <c r="G951" s="51"/>
      <c r="H951" s="19"/>
      <c r="I951" s="19"/>
      <c r="J951" s="12" t="s">
        <v>111</v>
      </c>
      <c r="K951" s="14" t="n">
        <v>1456</v>
      </c>
      <c r="L951" s="14" t="n">
        <v>178</v>
      </c>
      <c r="M951" s="15" t="n">
        <v>5</v>
      </c>
      <c r="N951" s="11" t="n">
        <v>0.004</v>
      </c>
      <c r="O951" s="11" t="n">
        <v>0.14</v>
      </c>
      <c r="P951" s="11" t="n">
        <v>0.7</v>
      </c>
      <c r="Q951" s="25"/>
    </row>
    <row r="952" ht="22.5" customHeight="1">
      <c r="A952" s="19"/>
      <c r="B952" s="19"/>
      <c r="C952" s="12"/>
      <c r="D952" s="19"/>
      <c r="E952" s="26"/>
      <c r="F952" s="19"/>
      <c r="G952" s="51"/>
      <c r="H952" s="19"/>
      <c r="I952" s="19"/>
      <c r="J952" s="12" t="s">
        <v>112</v>
      </c>
      <c r="K952" s="14" t="n">
        <v>2895</v>
      </c>
      <c r="L952" s="14" t="n">
        <v>357</v>
      </c>
      <c r="M952" s="15" t="n">
        <v>5</v>
      </c>
      <c r="N952" s="11" t="n">
        <v>0.002</v>
      </c>
      <c r="O952" s="11" t="n">
        <v>0.14</v>
      </c>
      <c r="P952" s="11" t="n">
        <v>0.7</v>
      </c>
      <c r="Q952" s="25"/>
    </row>
    <row r="953" ht="22.5" customHeight="1">
      <c r="A953" s="19"/>
      <c r="B953" s="19"/>
      <c r="C953" s="12" t="n">
        <v>91538301</v>
      </c>
      <c r="D953" s="12" t="s">
        <v>66</v>
      </c>
      <c r="E953" s="13" t="s">
        <v>14</v>
      </c>
      <c r="F953" s="12" t="s">
        <v>15</v>
      </c>
      <c r="G953" s="23" t="n">
        <v>0.22</v>
      </c>
      <c r="H953" s="12" t="n">
        <v>200</v>
      </c>
      <c r="I953" s="20" t="n">
        <f>G953*H953*7</f>
        <v>308</v>
      </c>
      <c r="J953" s="12" t="s">
        <v>110</v>
      </c>
      <c r="K953" s="14" t="s">
        <v>114</v>
      </c>
      <c r="L953" s="14"/>
      <c r="M953" s="15"/>
      <c r="N953" s="11"/>
      <c r="O953" s="11"/>
      <c r="P953" s="11"/>
      <c r="Q953" s="22" t="n">
        <f>M955/H953</f>
        <v>0</v>
      </c>
    </row>
    <row r="954" ht="22.5" customHeight="1">
      <c r="A954" s="19"/>
      <c r="B954" s="19"/>
      <c r="C954" s="12"/>
      <c r="D954" s="19"/>
      <c r="E954" s="26"/>
      <c r="F954" s="19"/>
      <c r="G954" s="51"/>
      <c r="H954" s="19"/>
      <c r="I954" s="19"/>
      <c r="J954" s="12" t="s">
        <v>111</v>
      </c>
      <c r="K954" s="14" t="n">
        <v>88</v>
      </c>
      <c r="L954" s="14" t="n">
        <v>22</v>
      </c>
      <c r="M954" s="15" t="n">
        <v>0</v>
      </c>
      <c r="N954" s="11" t="n">
        <v>0</v>
      </c>
      <c r="O954" s="11" t="n">
        <v>0</v>
      </c>
      <c r="P954" s="11" t="n">
        <v>0</v>
      </c>
      <c r="Q954" s="25"/>
    </row>
    <row r="955" ht="22.5" customHeight="1">
      <c r="A955" s="19"/>
      <c r="B955" s="19"/>
      <c r="C955" s="12"/>
      <c r="D955" s="19"/>
      <c r="E955" s="26"/>
      <c r="F955" s="19"/>
      <c r="G955" s="51"/>
      <c r="H955" s="19"/>
      <c r="I955" s="19"/>
      <c r="J955" s="12" t="s">
        <v>112</v>
      </c>
      <c r="K955" s="14" t="n">
        <v>253</v>
      </c>
      <c r="L955" s="14" t="n">
        <v>73</v>
      </c>
      <c r="M955" s="15" t="n">
        <v>0</v>
      </c>
      <c r="N955" s="11" t="n">
        <v>0</v>
      </c>
      <c r="O955" s="11" t="n">
        <v>0</v>
      </c>
      <c r="P955" s="11" t="n">
        <v>0</v>
      </c>
      <c r="Q955" s="25"/>
    </row>
    <row r="956" ht="22.5" customHeight="1">
      <c r="A956" s="19"/>
      <c r="B956" s="19"/>
      <c r="C956" s="12" t="n">
        <v>91538306</v>
      </c>
      <c r="D956" s="12" t="s">
        <v>66</v>
      </c>
      <c r="E956" s="13" t="s">
        <v>67</v>
      </c>
      <c r="F956" s="12" t="s">
        <v>15</v>
      </c>
      <c r="G956" s="23" t="n">
        <v>0.18</v>
      </c>
      <c r="H956" s="12" t="n">
        <v>250</v>
      </c>
      <c r="I956" s="20" t="n">
        <f>G956*H956*7</f>
        <v>315</v>
      </c>
      <c r="J956" s="12" t="s">
        <v>110</v>
      </c>
      <c r="K956" s="14" t="s">
        <v>114</v>
      </c>
      <c r="L956" s="14"/>
      <c r="M956" s="15"/>
      <c r="N956" s="11"/>
      <c r="O956" s="11"/>
      <c r="P956" s="11"/>
      <c r="Q956" s="22" t="n">
        <f>M958/H956</f>
        <v>0.012</v>
      </c>
    </row>
    <row r="957" ht="22.5" customHeight="1">
      <c r="A957" s="19"/>
      <c r="B957" s="19"/>
      <c r="C957" s="12"/>
      <c r="D957" s="19"/>
      <c r="E957" s="26"/>
      <c r="F957" s="19"/>
      <c r="G957" s="51"/>
      <c r="H957" s="19"/>
      <c r="I957" s="19"/>
      <c r="J957" s="12" t="s">
        <v>111</v>
      </c>
      <c r="K957" s="14" t="n">
        <v>520</v>
      </c>
      <c r="L957" s="14" t="n">
        <v>154</v>
      </c>
      <c r="M957" s="15" t="n">
        <v>0</v>
      </c>
      <c r="N957" s="11" t="n">
        <v>0</v>
      </c>
      <c r="O957" s="11" t="n">
        <v>0</v>
      </c>
      <c r="P957" s="11" t="n">
        <v>0</v>
      </c>
      <c r="Q957" s="25"/>
    </row>
    <row r="958" ht="22.5" customHeight="1">
      <c r="A958" s="19"/>
      <c r="B958" s="19"/>
      <c r="C958" s="12"/>
      <c r="D958" s="19"/>
      <c r="E958" s="26"/>
      <c r="F958" s="19"/>
      <c r="G958" s="51"/>
      <c r="H958" s="19"/>
      <c r="I958" s="19"/>
      <c r="J958" s="12" t="s">
        <v>112</v>
      </c>
      <c r="K958" s="14" t="n">
        <v>1068</v>
      </c>
      <c r="L958" s="14" t="n">
        <v>284</v>
      </c>
      <c r="M958" s="15" t="n">
        <v>3</v>
      </c>
      <c r="N958" s="11" t="n">
        <v>0.002</v>
      </c>
      <c r="O958" s="11" t="n">
        <v>0.18</v>
      </c>
      <c r="P958" s="11" t="n">
        <v>0.54</v>
      </c>
      <c r="Q958" s="25"/>
    </row>
    <row r="959" ht="22.5" customHeight="1">
      <c r="A959" s="19"/>
      <c r="B959" s="19"/>
      <c r="C959" s="12" t="n">
        <v>91538307</v>
      </c>
      <c r="D959" s="12" t="s">
        <v>66</v>
      </c>
      <c r="E959" s="13" t="s">
        <v>17</v>
      </c>
      <c r="F959" s="12" t="s">
        <v>15</v>
      </c>
      <c r="G959" s="23" t="n">
        <v>0.22</v>
      </c>
      <c r="H959" s="12" t="n">
        <v>200</v>
      </c>
      <c r="I959" s="20" t="n">
        <f>G959*H959*7</f>
        <v>308</v>
      </c>
      <c r="J959" s="12" t="s">
        <v>110</v>
      </c>
      <c r="K959" s="14" t="s">
        <v>114</v>
      </c>
      <c r="L959" s="14"/>
      <c r="M959" s="15"/>
      <c r="N959" s="11"/>
      <c r="O959" s="11"/>
      <c r="P959" s="11"/>
      <c r="Q959" s="22" t="n">
        <f>M961/H959</f>
        <v>0</v>
      </c>
    </row>
    <row r="960" ht="22.5" customHeight="1">
      <c r="A960" s="19"/>
      <c r="B960" s="19"/>
      <c r="C960" s="12"/>
      <c r="D960" s="19"/>
      <c r="E960" s="26"/>
      <c r="F960" s="19"/>
      <c r="G960" s="51"/>
      <c r="H960" s="19"/>
      <c r="I960" s="19"/>
      <c r="J960" s="12" t="s">
        <v>111</v>
      </c>
      <c r="K960" s="14" t="n">
        <v>22</v>
      </c>
      <c r="L960" s="14" t="n">
        <v>0</v>
      </c>
      <c r="M960" s="15" t="n">
        <v>0</v>
      </c>
      <c r="N960" s="11" t="n">
        <v>0</v>
      </c>
      <c r="O960" s="11" t="n">
        <v>0</v>
      </c>
      <c r="P960" s="11" t="n">
        <v>0</v>
      </c>
      <c r="Q960" s="25"/>
    </row>
    <row r="961" ht="22.5" customHeight="1">
      <c r="A961" s="19"/>
      <c r="B961" s="19"/>
      <c r="C961" s="12"/>
      <c r="D961" s="19"/>
      <c r="E961" s="26"/>
      <c r="F961" s="19"/>
      <c r="G961" s="51"/>
      <c r="H961" s="19"/>
      <c r="I961" s="19"/>
      <c r="J961" s="12" t="s">
        <v>112</v>
      </c>
      <c r="K961" s="14" t="n">
        <v>31</v>
      </c>
      <c r="L961" s="14" t="n">
        <v>0</v>
      </c>
      <c r="M961" s="15" t="n">
        <v>0</v>
      </c>
      <c r="N961" s="11" t="n">
        <v>0</v>
      </c>
      <c r="O961" s="11" t="n">
        <v>0</v>
      </c>
      <c r="P961" s="11" t="n">
        <v>0</v>
      </c>
      <c r="Q961" s="25"/>
    </row>
    <row r="962" ht="22.5" customHeight="1">
      <c r="A962" s="19"/>
      <c r="B962" s="19"/>
      <c r="C962" s="12" t="n">
        <v>91538308</v>
      </c>
      <c r="D962" s="12" t="s">
        <v>66</v>
      </c>
      <c r="E962" s="13" t="s">
        <v>11</v>
      </c>
      <c r="F962" s="12" t="s">
        <v>15</v>
      </c>
      <c r="G962" s="23" t="n">
        <v>0.18</v>
      </c>
      <c r="H962" s="12" t="n">
        <v>200</v>
      </c>
      <c r="I962" s="20" t="n">
        <f>G962*H962*7</f>
        <v>252</v>
      </c>
      <c r="J962" s="12" t="s">
        <v>110</v>
      </c>
      <c r="K962" s="14" t="s">
        <v>114</v>
      </c>
      <c r="L962" s="14"/>
      <c r="M962" s="15"/>
      <c r="N962" s="11"/>
      <c r="O962" s="11"/>
      <c r="P962" s="11"/>
      <c r="Q962" s="22" t="n">
        <f>M964/H962</f>
        <v>0</v>
      </c>
    </row>
    <row r="963" ht="22.5" customHeight="1">
      <c r="A963" s="19"/>
      <c r="B963" s="19"/>
      <c r="C963" s="12"/>
      <c r="D963" s="19"/>
      <c r="E963" s="26"/>
      <c r="F963" s="19"/>
      <c r="G963" s="51"/>
      <c r="H963" s="19"/>
      <c r="I963" s="19"/>
      <c r="J963" s="12" t="s">
        <v>111</v>
      </c>
      <c r="K963" s="14" t="n">
        <v>33</v>
      </c>
      <c r="L963" s="14" t="n">
        <v>1</v>
      </c>
      <c r="M963" s="15" t="n">
        <v>0</v>
      </c>
      <c r="N963" s="11" t="n">
        <v>0</v>
      </c>
      <c r="O963" s="11" t="n">
        <v>0</v>
      </c>
      <c r="P963" s="11" t="n">
        <v>0</v>
      </c>
      <c r="Q963" s="25"/>
    </row>
    <row r="964" ht="22.5" customHeight="1">
      <c r="A964" s="19"/>
      <c r="B964" s="19"/>
      <c r="C964" s="12"/>
      <c r="D964" s="19"/>
      <c r="E964" s="26"/>
      <c r="F964" s="19"/>
      <c r="G964" s="51"/>
      <c r="H964" s="19"/>
      <c r="I964" s="19"/>
      <c r="J964" s="12" t="s">
        <v>112</v>
      </c>
      <c r="K964" s="14" t="n">
        <v>149</v>
      </c>
      <c r="L964" s="14" t="n">
        <v>9</v>
      </c>
      <c r="M964" s="15" t="n">
        <v>0</v>
      </c>
      <c r="N964" s="11" t="n">
        <v>0</v>
      </c>
      <c r="O964" s="11" t="n">
        <v>0</v>
      </c>
      <c r="P964" s="11" t="n">
        <v>0</v>
      </c>
      <c r="Q964" s="25"/>
    </row>
    <row r="965" ht="22.5" customHeight="1">
      <c r="A965" s="19"/>
      <c r="B965" s="19"/>
      <c r="C965" s="12" t="n">
        <v>91538309</v>
      </c>
      <c r="D965" s="12" t="s">
        <v>66</v>
      </c>
      <c r="E965" s="13" t="s">
        <v>43</v>
      </c>
      <c r="F965" s="12" t="s">
        <v>15</v>
      </c>
      <c r="G965" s="23" t="n">
        <v>0.18</v>
      </c>
      <c r="H965" s="12" t="n">
        <v>198</v>
      </c>
      <c r="I965" s="20" t="n">
        <f>G965*H965*7</f>
        <v>249.48</v>
      </c>
      <c r="J965" s="12" t="s">
        <v>110</v>
      </c>
      <c r="K965" s="14" t="s">
        <v>114</v>
      </c>
      <c r="L965" s="14"/>
      <c r="M965" s="15"/>
      <c r="N965" s="11"/>
      <c r="O965" s="11"/>
      <c r="P965" s="11"/>
      <c r="Q965" s="22" t="n">
        <f>M967/H965</f>
        <v>0</v>
      </c>
    </row>
    <row r="966" ht="22.5" customHeight="1">
      <c r="A966" s="19"/>
      <c r="B966" s="19"/>
      <c r="C966" s="12"/>
      <c r="D966" s="19"/>
      <c r="E966" s="26"/>
      <c r="F966" s="19"/>
      <c r="G966" s="51"/>
      <c r="H966" s="19"/>
      <c r="I966" s="19"/>
      <c r="J966" s="12" t="s">
        <v>111</v>
      </c>
      <c r="K966" s="14" t="n">
        <v>55</v>
      </c>
      <c r="L966" s="14" t="n">
        <v>2</v>
      </c>
      <c r="M966" s="15" t="n">
        <v>0</v>
      </c>
      <c r="N966" s="11" t="n">
        <v>0</v>
      </c>
      <c r="O966" s="11" t="n">
        <v>0</v>
      </c>
      <c r="P966" s="11" t="n">
        <v>0</v>
      </c>
      <c r="Q966" s="25"/>
    </row>
    <row r="967" ht="22.5" customHeight="1">
      <c r="A967" s="19"/>
      <c r="B967" s="19"/>
      <c r="C967" s="12"/>
      <c r="D967" s="19"/>
      <c r="E967" s="26"/>
      <c r="F967" s="19"/>
      <c r="G967" s="51"/>
      <c r="H967" s="19"/>
      <c r="I967" s="19"/>
      <c r="J967" s="12" t="s">
        <v>112</v>
      </c>
      <c r="K967" s="14" t="n">
        <v>125</v>
      </c>
      <c r="L967" s="14" t="n">
        <v>8</v>
      </c>
      <c r="M967" s="15" t="n">
        <v>0</v>
      </c>
      <c r="N967" s="11" t="n">
        <v>0</v>
      </c>
      <c r="O967" s="11" t="n">
        <v>0</v>
      </c>
      <c r="P967" s="11" t="n">
        <v>0</v>
      </c>
      <c r="Q967" s="25"/>
    </row>
    <row r="968" ht="22.5" customHeight="1">
      <c r="A968" s="19"/>
      <c r="B968" s="19"/>
      <c r="C968" s="12" t="n">
        <v>5365722</v>
      </c>
      <c r="D968" s="12" t="s">
        <v>55</v>
      </c>
      <c r="E968" s="13" t="s">
        <v>54</v>
      </c>
      <c r="F968" s="12" t="s">
        <v>12</v>
      </c>
      <c r="G968" s="23" t="n">
        <v>0.3</v>
      </c>
      <c r="H968" s="38" t="n">
        <v>50</v>
      </c>
      <c r="I968" s="20" t="n">
        <f>G968*H968*7</f>
        <v>105</v>
      </c>
      <c r="J968" s="12" t="s">
        <v>110</v>
      </c>
      <c r="K968" s="14" t="n">
        <v>287</v>
      </c>
      <c r="L968" s="14" t="n">
        <v>118</v>
      </c>
      <c r="M968" s="15" t="n">
        <v>5</v>
      </c>
      <c r="N968" s="11" t="n">
        <v>0</v>
      </c>
      <c r="O968" s="11" t="n">
        <v>0.009</v>
      </c>
      <c r="P968" s="11" t="n">
        <v>0.0451</v>
      </c>
      <c r="Q968" s="22" t="n">
        <f>M970/H968</f>
        <v>0.54</v>
      </c>
    </row>
    <row r="969" ht="22.5" customHeight="1">
      <c r="A969" s="19"/>
      <c r="B969" s="19"/>
      <c r="C969" s="12"/>
      <c r="D969" s="19"/>
      <c r="E969" s="26"/>
      <c r="F969" s="19"/>
      <c r="G969" s="51"/>
      <c r="H969" s="43"/>
      <c r="I969" s="19"/>
      <c r="J969" s="12" t="s">
        <v>111</v>
      </c>
      <c r="K969" s="14" t="n">
        <v>10044</v>
      </c>
      <c r="L969" s="14" t="n">
        <v>2928</v>
      </c>
      <c r="M969" s="15" t="n">
        <v>14</v>
      </c>
      <c r="N969" s="11" t="n">
        <v>0.001</v>
      </c>
      <c r="O969" s="11" t="n">
        <v>0.144</v>
      </c>
      <c r="P969" s="11" t="n">
        <v>2.0204</v>
      </c>
      <c r="Q969" s="25"/>
    </row>
    <row r="970" ht="22.5" customHeight="1">
      <c r="A970" s="19"/>
      <c r="B970" s="19"/>
      <c r="C970" s="12"/>
      <c r="D970" s="19"/>
      <c r="E970" s="26"/>
      <c r="F970" s="19"/>
      <c r="G970" s="52"/>
      <c r="H970" s="44"/>
      <c r="I970" s="19"/>
      <c r="J970" s="12" t="s">
        <v>112</v>
      </c>
      <c r="K970" s="14" t="n">
        <v>34384</v>
      </c>
      <c r="L970" s="14" t="n">
        <v>12606</v>
      </c>
      <c r="M970" s="15" t="n">
        <v>27</v>
      </c>
      <c r="N970" s="11" t="n">
        <v>0.001</v>
      </c>
      <c r="O970" s="11" t="n">
        <v>0.243</v>
      </c>
      <c r="P970" s="11" t="n">
        <v>6.5627</v>
      </c>
      <c r="Q970" s="25"/>
    </row>
    <row r="971" ht="22.5" customHeight="1">
      <c r="A971" s="19"/>
      <c r="B971" s="19"/>
      <c r="C971" s="12" t="n">
        <v>11924654</v>
      </c>
      <c r="D971" s="12" t="s">
        <v>55</v>
      </c>
      <c r="E971" s="13" t="s">
        <v>54</v>
      </c>
      <c r="F971" s="12" t="s">
        <v>12</v>
      </c>
      <c r="G971" s="23" t="n">
        <v>0.3</v>
      </c>
      <c r="H971" s="38" t="n">
        <v>50</v>
      </c>
      <c r="I971" s="20" t="n">
        <f>G971*H971*7</f>
        <v>105</v>
      </c>
      <c r="J971" s="12" t="s">
        <v>110</v>
      </c>
      <c r="K971" s="14" t="n">
        <v>20</v>
      </c>
      <c r="L971" s="14" t="n">
        <v>9</v>
      </c>
      <c r="M971" s="15" t="n">
        <v>0</v>
      </c>
      <c r="N971" s="11" t="n">
        <v>0</v>
      </c>
      <c r="O971" s="11" t="n">
        <v>0</v>
      </c>
      <c r="P971" s="11" t="n">
        <v>0.0037</v>
      </c>
      <c r="Q971" s="22" t="n">
        <f>M973/H971</f>
        <v>0</v>
      </c>
    </row>
    <row r="972" ht="22.5" customHeight="1">
      <c r="A972" s="19"/>
      <c r="B972" s="19"/>
      <c r="C972" s="12"/>
      <c r="D972" s="19"/>
      <c r="E972" s="26"/>
      <c r="F972" s="19"/>
      <c r="G972" s="51"/>
      <c r="H972" s="43"/>
      <c r="I972" s="19"/>
      <c r="J972" s="12" t="s">
        <v>111</v>
      </c>
      <c r="K972" s="14" t="n">
        <v>216</v>
      </c>
      <c r="L972" s="14" t="n">
        <v>74</v>
      </c>
      <c r="M972" s="15" t="n">
        <v>0</v>
      </c>
      <c r="N972" s="11" t="n">
        <v>0</v>
      </c>
      <c r="O972" s="11" t="n">
        <v>0</v>
      </c>
      <c r="P972" s="11" t="n">
        <v>0.0243</v>
      </c>
      <c r="Q972" s="25"/>
    </row>
    <row r="973" ht="22.5" customHeight="1">
      <c r="A973" s="19"/>
      <c r="B973" s="19"/>
      <c r="C973" s="12"/>
      <c r="D973" s="19"/>
      <c r="E973" s="26"/>
      <c r="F973" s="19"/>
      <c r="G973" s="52"/>
      <c r="H973" s="44"/>
      <c r="I973" s="19"/>
      <c r="J973" s="12" t="s">
        <v>112</v>
      </c>
      <c r="K973" s="14" t="n">
        <v>459</v>
      </c>
      <c r="L973" s="14" t="n">
        <v>175</v>
      </c>
      <c r="M973" s="15" t="n">
        <v>0</v>
      </c>
      <c r="N973" s="11" t="n">
        <v>0</v>
      </c>
      <c r="O973" s="11" t="n">
        <v>0</v>
      </c>
      <c r="P973" s="11" t="n">
        <v>0.0752</v>
      </c>
      <c r="Q973" s="25"/>
    </row>
    <row r="974" ht="22.5" customHeight="1">
      <c r="A974" s="19"/>
      <c r="B974" s="19"/>
      <c r="C974" s="12" t="n">
        <v>12829886</v>
      </c>
      <c r="D974" s="12" t="s">
        <v>74</v>
      </c>
      <c r="E974" s="13" t="s">
        <v>75</v>
      </c>
      <c r="F974" s="12" t="s">
        <v>34</v>
      </c>
      <c r="G974" s="23" t="n">
        <v>0.5</v>
      </c>
      <c r="H974" s="38" t="n">
        <v>200</v>
      </c>
      <c r="I974" s="20" t="n">
        <f>G974*H974*7</f>
        <v>700</v>
      </c>
      <c r="J974" s="12" t="s">
        <v>110</v>
      </c>
      <c r="K974" s="14" t="n">
        <v>7</v>
      </c>
      <c r="L974" s="14" t="n">
        <v>1</v>
      </c>
      <c r="M974" s="15" t="n">
        <v>0</v>
      </c>
      <c r="N974" s="11" t="n">
        <v>0</v>
      </c>
      <c r="O974" s="11" t="n">
        <v>0</v>
      </c>
      <c r="P974" s="11" t="n">
        <v>0</v>
      </c>
      <c r="Q974" s="22" t="n">
        <f>M976/H974</f>
        <v>0</v>
      </c>
    </row>
    <row r="975" ht="22.5" customHeight="1">
      <c r="A975" s="19"/>
      <c r="B975" s="19"/>
      <c r="C975" s="12"/>
      <c r="D975" s="19"/>
      <c r="E975" s="26"/>
      <c r="F975" s="19"/>
      <c r="G975" s="51"/>
      <c r="H975" s="43"/>
      <c r="I975" s="19"/>
      <c r="J975" s="12" t="s">
        <v>111</v>
      </c>
      <c r="K975" s="14" t="n">
        <v>222</v>
      </c>
      <c r="L975" s="14" t="n">
        <v>51</v>
      </c>
      <c r="M975" s="15" t="n">
        <v>0</v>
      </c>
      <c r="N975" s="11" t="n">
        <v>0</v>
      </c>
      <c r="O975" s="11" t="n">
        <v>0</v>
      </c>
      <c r="P975" s="11" t="n">
        <v>0.03</v>
      </c>
      <c r="Q975" s="25"/>
    </row>
    <row r="976" ht="22.5" customHeight="1">
      <c r="A976" s="19"/>
      <c r="B976" s="19"/>
      <c r="C976" s="12"/>
      <c r="D976" s="19"/>
      <c r="E976" s="26"/>
      <c r="F976" s="19"/>
      <c r="G976" s="52"/>
      <c r="H976" s="44"/>
      <c r="I976" s="19"/>
      <c r="J976" s="12" t="s">
        <v>112</v>
      </c>
      <c r="K976" s="14" t="n">
        <v>1126</v>
      </c>
      <c r="L976" s="14" t="n">
        <v>339</v>
      </c>
      <c r="M976" s="15" t="n">
        <v>0</v>
      </c>
      <c r="N976" s="11" t="n">
        <v>0</v>
      </c>
      <c r="O976" s="11" t="n">
        <v>0</v>
      </c>
      <c r="P976" s="11" t="n">
        <v>0.18</v>
      </c>
      <c r="Q976" s="25"/>
    </row>
    <row r="977" ht="22.5" customHeight="1">
      <c r="A977" s="19"/>
      <c r="B977" s="19"/>
      <c r="C977" s="12" t="n">
        <v>12893899</v>
      </c>
      <c r="D977" s="12" t="s">
        <v>73</v>
      </c>
      <c r="E977" s="13" t="s">
        <v>40</v>
      </c>
      <c r="F977" s="12" t="s">
        <v>34</v>
      </c>
      <c r="G977" s="23" t="n">
        <v>0.12</v>
      </c>
      <c r="H977" s="38" t="n">
        <v>50</v>
      </c>
      <c r="I977" s="20" t="n">
        <f>G977*H977*7</f>
        <v>42</v>
      </c>
      <c r="J977" s="12" t="s">
        <v>110</v>
      </c>
      <c r="K977" s="14" t="n">
        <v>11</v>
      </c>
      <c r="L977" s="14" t="n">
        <v>4</v>
      </c>
      <c r="M977" s="15" t="n">
        <v>0</v>
      </c>
      <c r="N977" s="11" t="n">
        <v>0</v>
      </c>
      <c r="O977" s="11" t="n">
        <v>0</v>
      </c>
      <c r="P977" s="11" t="n">
        <v>0</v>
      </c>
      <c r="Q977" s="22" t="n">
        <f>M979/H977</f>
        <v>0.16</v>
      </c>
    </row>
    <row r="978" ht="22.5" customHeight="1">
      <c r="A978" s="19"/>
      <c r="B978" s="19"/>
      <c r="C978" s="12"/>
      <c r="D978" s="19"/>
      <c r="E978" s="26"/>
      <c r="F978" s="19"/>
      <c r="G978" s="51"/>
      <c r="H978" s="43"/>
      <c r="I978" s="19"/>
      <c r="J978" s="12" t="s">
        <v>111</v>
      </c>
      <c r="K978" s="14" t="n">
        <v>460</v>
      </c>
      <c r="L978" s="14" t="n">
        <v>313</v>
      </c>
      <c r="M978" s="15" t="n">
        <v>0</v>
      </c>
      <c r="N978" s="11" t="n">
        <v>0</v>
      </c>
      <c r="O978" s="11" t="n">
        <v>0</v>
      </c>
      <c r="P978" s="11" t="n">
        <v>0.03</v>
      </c>
      <c r="Q978" s="25"/>
    </row>
    <row r="979" ht="22.5" customHeight="1">
      <c r="A979" s="19"/>
      <c r="B979" s="19"/>
      <c r="C979" s="12"/>
      <c r="D979" s="19"/>
      <c r="E979" s="26"/>
      <c r="F979" s="19"/>
      <c r="G979" s="52"/>
      <c r="H979" s="44"/>
      <c r="I979" s="19"/>
      <c r="J979" s="12" t="s">
        <v>112</v>
      </c>
      <c r="K979" s="14" t="n">
        <v>3224</v>
      </c>
      <c r="L979" s="14" t="n">
        <v>2267</v>
      </c>
      <c r="M979" s="15" t="n">
        <v>8</v>
      </c>
      <c r="N979" s="11" t="n">
        <v>0</v>
      </c>
      <c r="O979" s="11" t="n">
        <v>0.03</v>
      </c>
      <c r="P979" s="11" t="n">
        <v>0.23</v>
      </c>
      <c r="Q979" s="25"/>
    </row>
    <row r="980" ht="22.5" customHeight="1">
      <c r="A980" s="19"/>
      <c r="B980" s="19"/>
      <c r="C980" s="12" t="n">
        <v>13219587</v>
      </c>
      <c r="D980" s="12" t="s">
        <v>74</v>
      </c>
      <c r="E980" s="13" t="s">
        <v>77</v>
      </c>
      <c r="F980" s="12" t="s">
        <v>34</v>
      </c>
      <c r="G980" s="23" t="n">
        <v>0.3</v>
      </c>
      <c r="H980" s="38" t="n">
        <v>100</v>
      </c>
      <c r="I980" s="20" t="n">
        <f>G980*H980*7</f>
        <v>210</v>
      </c>
      <c r="J980" s="12" t="s">
        <v>110</v>
      </c>
      <c r="K980" s="14" t="s">
        <v>114</v>
      </c>
      <c r="L980" s="14"/>
      <c r="M980" s="15"/>
      <c r="N980" s="11"/>
      <c r="O980" s="11"/>
      <c r="P980" s="11"/>
      <c r="Q980" s="22" t="n">
        <f>M982/H980</f>
        <v>0</v>
      </c>
    </row>
    <row r="981" ht="22.5" customHeight="1">
      <c r="A981" s="19"/>
      <c r="B981" s="19"/>
      <c r="C981" s="12"/>
      <c r="D981" s="19"/>
      <c r="E981" s="26"/>
      <c r="F981" s="19"/>
      <c r="G981" s="51"/>
      <c r="H981" s="43"/>
      <c r="I981" s="19"/>
      <c r="J981" s="12" t="s">
        <v>111</v>
      </c>
      <c r="K981" s="14" t="n">
        <v>36</v>
      </c>
      <c r="L981" s="14" t="n">
        <v>12</v>
      </c>
      <c r="M981" s="15" t="n">
        <v>0</v>
      </c>
      <c r="N981" s="11" t="n">
        <v>0</v>
      </c>
      <c r="O981" s="11" t="n">
        <v>0</v>
      </c>
      <c r="P981" s="11" t="n">
        <v>0</v>
      </c>
      <c r="Q981" s="25"/>
    </row>
    <row r="982" ht="22.5" customHeight="1">
      <c r="A982" s="19"/>
      <c r="B982" s="19"/>
      <c r="C982" s="12"/>
      <c r="D982" s="19"/>
      <c r="E982" s="26"/>
      <c r="F982" s="19"/>
      <c r="G982" s="52"/>
      <c r="H982" s="44"/>
      <c r="I982" s="19"/>
      <c r="J982" s="12" t="s">
        <v>112</v>
      </c>
      <c r="K982" s="14" t="n">
        <v>222</v>
      </c>
      <c r="L982" s="14" t="n">
        <v>58</v>
      </c>
      <c r="M982" s="15" t="n">
        <v>0</v>
      </c>
      <c r="N982" s="11" t="n">
        <v>0</v>
      </c>
      <c r="O982" s="11" t="n">
        <v>0</v>
      </c>
      <c r="P982" s="11" t="n">
        <v>0.01</v>
      </c>
      <c r="Q982" s="25"/>
    </row>
    <row r="983" ht="22.5" customHeight="1">
      <c r="A983" s="19"/>
      <c r="B983" s="37" t="s">
        <v>125</v>
      </c>
      <c r="C983" s="12" t="n">
        <v>13337347</v>
      </c>
      <c r="D983" s="12" t="s">
        <v>51</v>
      </c>
      <c r="E983" s="13" t="s">
        <v>52</v>
      </c>
      <c r="F983" s="12" t="s">
        <v>15</v>
      </c>
      <c r="G983" s="23" t="n">
        <v>0.25</v>
      </c>
      <c r="H983" s="38" t="n">
        <v>100</v>
      </c>
      <c r="I983" s="20" t="n">
        <f>G983*H983*7</f>
        <v>175</v>
      </c>
      <c r="J983" s="12" t="s">
        <v>110</v>
      </c>
      <c r="K983" s="14" t="s">
        <v>114</v>
      </c>
      <c r="L983" s="14"/>
      <c r="M983" s="15"/>
      <c r="N983" s="11"/>
      <c r="O983" s="11"/>
      <c r="P983" s="11"/>
      <c r="Q983" s="22" t="n">
        <f>M985/H983</f>
        <v>0.29</v>
      </c>
    </row>
    <row r="984" ht="22.5" customHeight="1">
      <c r="A984" s="19"/>
      <c r="B984" s="19"/>
      <c r="C984" s="12"/>
      <c r="D984" s="19"/>
      <c r="E984" s="26"/>
      <c r="F984" s="19"/>
      <c r="G984" s="51"/>
      <c r="H984" s="43"/>
      <c r="I984" s="19"/>
      <c r="J984" s="12" t="s">
        <v>111</v>
      </c>
      <c r="K984" s="14" t="s">
        <v>114</v>
      </c>
      <c r="L984" s="14"/>
      <c r="M984" s="15"/>
      <c r="N984" s="11"/>
      <c r="O984" s="11"/>
      <c r="P984" s="11"/>
      <c r="Q984" s="25"/>
    </row>
    <row r="985" ht="22.5" customHeight="1">
      <c r="A985" s="19"/>
      <c r="B985" s="19"/>
      <c r="C985" s="12"/>
      <c r="D985" s="19"/>
      <c r="E985" s="26"/>
      <c r="F985" s="19"/>
      <c r="G985" s="52"/>
      <c r="H985" s="44"/>
      <c r="I985" s="19"/>
      <c r="J985" s="12" t="s">
        <v>112</v>
      </c>
      <c r="K985" s="14" t="n">
        <v>88546</v>
      </c>
      <c r="L985" s="14" t="n">
        <v>14995</v>
      </c>
      <c r="M985" s="15" t="n">
        <v>29</v>
      </c>
      <c r="N985" s="11" t="n">
        <v>0</v>
      </c>
      <c r="O985" s="11" t="n">
        <v>0.241</v>
      </c>
      <c r="P985" s="11" t="n">
        <v>7</v>
      </c>
      <c r="Q985" s="25"/>
    </row>
    <row r="986" ht="22.5" customHeight="1">
      <c r="A986" s="19"/>
      <c r="B986" s="19"/>
      <c r="C986" s="12" t="n">
        <v>13342862</v>
      </c>
      <c r="D986" s="12" t="s">
        <v>51</v>
      </c>
      <c r="E986" s="13" t="s">
        <v>52</v>
      </c>
      <c r="F986" s="12" t="s">
        <v>12</v>
      </c>
      <c r="G986" s="23" t="n">
        <v>0.25</v>
      </c>
      <c r="H986" s="38" t="n">
        <v>100</v>
      </c>
      <c r="I986" s="20" t="n">
        <f>G986*H986*7</f>
        <v>175</v>
      </c>
      <c r="J986" s="12" t="s">
        <v>110</v>
      </c>
      <c r="K986" s="14" t="s">
        <v>114</v>
      </c>
      <c r="L986" s="14"/>
      <c r="M986" s="15"/>
      <c r="N986" s="11"/>
      <c r="O986" s="11"/>
      <c r="P986" s="11"/>
      <c r="Q986" s="22" t="n">
        <f>M988/H986</f>
        <v>0.01</v>
      </c>
    </row>
    <row r="987" ht="22.5" customHeight="1">
      <c r="A987" s="19"/>
      <c r="B987" s="19"/>
      <c r="C987" s="12"/>
      <c r="D987" s="19"/>
      <c r="E987" s="26"/>
      <c r="F987" s="19"/>
      <c r="G987" s="51"/>
      <c r="H987" s="43"/>
      <c r="I987" s="19"/>
      <c r="J987" s="12" t="s">
        <v>111</v>
      </c>
      <c r="K987" s="14" t="s">
        <v>114</v>
      </c>
      <c r="L987" s="14"/>
      <c r="M987" s="15"/>
      <c r="N987" s="11"/>
      <c r="O987" s="11"/>
      <c r="P987" s="11"/>
      <c r="Q987" s="25"/>
    </row>
    <row r="988" ht="22.5" customHeight="1">
      <c r="A988" s="19"/>
      <c r="B988" s="19"/>
      <c r="C988" s="12"/>
      <c r="D988" s="19"/>
      <c r="E988" s="26"/>
      <c r="F988" s="19"/>
      <c r="G988" s="52"/>
      <c r="H988" s="44"/>
      <c r="I988" s="19"/>
      <c r="J988" s="12" t="s">
        <v>112</v>
      </c>
      <c r="K988" s="14" t="n">
        <v>2622</v>
      </c>
      <c r="L988" s="14" t="n">
        <v>324</v>
      </c>
      <c r="M988" s="15" t="n">
        <v>1</v>
      </c>
      <c r="N988" s="11" t="n">
        <v>0</v>
      </c>
      <c r="O988" s="11" t="n">
        <v>0.08</v>
      </c>
      <c r="P988" s="11" t="n">
        <v>0.08</v>
      </c>
      <c r="Q988" s="25"/>
    </row>
    <row r="989" ht="22.5" customHeight="1">
      <c r="A989" s="19"/>
      <c r="B989" s="19"/>
      <c r="C989" s="12" t="n">
        <v>13367620</v>
      </c>
      <c r="D989" s="12" t="s">
        <v>30</v>
      </c>
      <c r="E989" s="13" t="s">
        <v>43</v>
      </c>
      <c r="F989" s="12" t="s">
        <v>34</v>
      </c>
      <c r="G989" s="23" t="n">
        <v>0.25</v>
      </c>
      <c r="H989" s="38" t="n">
        <v>200</v>
      </c>
      <c r="I989" s="20" t="n">
        <f>G989*H989*7</f>
        <v>350</v>
      </c>
      <c r="J989" s="12" t="s">
        <v>110</v>
      </c>
      <c r="K989" s="14" t="s">
        <v>114</v>
      </c>
      <c r="L989" s="14"/>
      <c r="M989" s="15"/>
      <c r="N989" s="11"/>
      <c r="O989" s="11"/>
      <c r="P989" s="11"/>
      <c r="Q989" s="22" t="n">
        <f>M991/H989</f>
        <v>0</v>
      </c>
    </row>
    <row r="990" ht="22.5" customHeight="1">
      <c r="A990" s="19"/>
      <c r="B990" s="19"/>
      <c r="C990" s="12"/>
      <c r="D990" s="19"/>
      <c r="E990" s="26"/>
      <c r="F990" s="19"/>
      <c r="G990" s="51"/>
      <c r="H990" s="43"/>
      <c r="I990" s="19"/>
      <c r="J990" s="12" t="s">
        <v>111</v>
      </c>
      <c r="K990" s="14" t="s">
        <v>114</v>
      </c>
      <c r="L990" s="14"/>
      <c r="M990" s="15"/>
      <c r="N990" s="11"/>
      <c r="O990" s="11"/>
      <c r="P990" s="11"/>
      <c r="Q990" s="25"/>
    </row>
    <row r="991" ht="22.5" customHeight="1">
      <c r="A991" s="19"/>
      <c r="B991" s="19"/>
      <c r="C991" s="12"/>
      <c r="D991" s="19"/>
      <c r="E991" s="26"/>
      <c r="F991" s="19"/>
      <c r="G991" s="52"/>
      <c r="H991" s="44"/>
      <c r="I991" s="19"/>
      <c r="J991" s="12" t="s">
        <v>112</v>
      </c>
      <c r="K991" s="14" t="n">
        <v>755</v>
      </c>
      <c r="L991" s="14" t="n">
        <v>312</v>
      </c>
      <c r="M991" s="15" t="n">
        <v>0</v>
      </c>
      <c r="N991" s="11" t="n">
        <v>0</v>
      </c>
      <c r="O991" s="11" t="n">
        <v>0</v>
      </c>
      <c r="P991" s="11" t="n">
        <v>0.06</v>
      </c>
      <c r="Q991" s="25"/>
    </row>
    <row r="992" ht="22.5" customHeight="1">
      <c r="A992" s="19"/>
      <c r="B992" s="19"/>
      <c r="C992" s="12" t="n">
        <v>13372499</v>
      </c>
      <c r="D992" s="12" t="s">
        <v>30</v>
      </c>
      <c r="E992" s="13" t="s">
        <v>17</v>
      </c>
      <c r="F992" s="12" t="s">
        <v>34</v>
      </c>
      <c r="G992" s="23" t="n">
        <v>0.25</v>
      </c>
      <c r="H992" s="38" t="n">
        <v>200</v>
      </c>
      <c r="I992" s="20" t="n">
        <f>G992*H992*7</f>
        <v>350</v>
      </c>
      <c r="J992" s="12" t="s">
        <v>110</v>
      </c>
      <c r="K992" s="14" t="s">
        <v>114</v>
      </c>
      <c r="L992" s="14"/>
      <c r="M992" s="15"/>
      <c r="N992" s="11"/>
      <c r="O992" s="11"/>
      <c r="P992" s="11"/>
      <c r="Q992" s="22" t="n">
        <f>M994/H992</f>
        <v>0.035</v>
      </c>
    </row>
    <row r="993" ht="22.5" customHeight="1">
      <c r="A993" s="19"/>
      <c r="B993" s="19"/>
      <c r="C993" s="12"/>
      <c r="D993" s="19"/>
      <c r="E993" s="26"/>
      <c r="F993" s="19"/>
      <c r="G993" s="51"/>
      <c r="H993" s="43"/>
      <c r="I993" s="19"/>
      <c r="J993" s="12" t="s">
        <v>111</v>
      </c>
      <c r="K993" s="14" t="s">
        <v>114</v>
      </c>
      <c r="L993" s="14"/>
      <c r="M993" s="15"/>
      <c r="N993" s="11"/>
      <c r="O993" s="11"/>
      <c r="P993" s="11"/>
      <c r="Q993" s="25"/>
    </row>
    <row r="994" ht="22.5" customHeight="1">
      <c r="A994" s="19"/>
      <c r="B994" s="19"/>
      <c r="C994" s="12"/>
      <c r="D994" s="19"/>
      <c r="E994" s="26"/>
      <c r="F994" s="19"/>
      <c r="G994" s="52"/>
      <c r="H994" s="44"/>
      <c r="I994" s="19"/>
      <c r="J994" s="12" t="s">
        <v>112</v>
      </c>
      <c r="K994" s="14" t="n">
        <v>7919</v>
      </c>
      <c r="L994" s="14" t="n">
        <v>3993</v>
      </c>
      <c r="M994" s="15" t="n">
        <v>7</v>
      </c>
      <c r="N994" s="11" t="n">
        <v>0</v>
      </c>
      <c r="O994" s="11" t="n">
        <v>0.11</v>
      </c>
      <c r="P994" s="11" t="n">
        <v>0.8</v>
      </c>
      <c r="Q994" s="25"/>
    </row>
    <row r="995" ht="22.5" customHeight="1">
      <c r="A995" s="19"/>
      <c r="B995" s="19"/>
      <c r="C995" s="12" t="n">
        <v>13372548</v>
      </c>
      <c r="D995" s="12" t="s">
        <v>30</v>
      </c>
      <c r="E995" s="13" t="s">
        <v>18</v>
      </c>
      <c r="F995" s="12" t="s">
        <v>34</v>
      </c>
      <c r="G995" s="23" t="n">
        <v>0.5</v>
      </c>
      <c r="H995" s="38" t="n">
        <v>100</v>
      </c>
      <c r="I995" s="20" t="n">
        <f>G995*H995*7</f>
        <v>350</v>
      </c>
      <c r="J995" s="12" t="s">
        <v>110</v>
      </c>
      <c r="K995" s="14" t="s">
        <v>114</v>
      </c>
      <c r="L995" s="14"/>
      <c r="M995" s="15"/>
      <c r="N995" s="11"/>
      <c r="O995" s="11"/>
      <c r="P995" s="11"/>
      <c r="Q995" s="22" t="n">
        <f>M997/H995</f>
        <v>0.02</v>
      </c>
    </row>
    <row r="996" ht="22.5" customHeight="1">
      <c r="A996" s="19"/>
      <c r="B996" s="19"/>
      <c r="C996" s="12"/>
      <c r="D996" s="19"/>
      <c r="E996" s="26"/>
      <c r="F996" s="19"/>
      <c r="G996" s="51"/>
      <c r="H996" s="43"/>
      <c r="I996" s="19"/>
      <c r="J996" s="12" t="s">
        <v>111</v>
      </c>
      <c r="K996" s="14" t="s">
        <v>114</v>
      </c>
      <c r="L996" s="14"/>
      <c r="M996" s="15"/>
      <c r="N996" s="11"/>
      <c r="O996" s="11"/>
      <c r="P996" s="11"/>
      <c r="Q996" s="25"/>
    </row>
    <row r="997" ht="22.5" customHeight="1">
      <c r="A997" s="19"/>
      <c r="B997" s="19"/>
      <c r="C997" s="12"/>
      <c r="D997" s="19"/>
      <c r="E997" s="26"/>
      <c r="F997" s="19"/>
      <c r="G997" s="52"/>
      <c r="H997" s="44"/>
      <c r="I997" s="19"/>
      <c r="J997" s="12" t="s">
        <v>112</v>
      </c>
      <c r="K997" s="14" t="n">
        <v>10790</v>
      </c>
      <c r="L997" s="14" t="n">
        <v>6288</v>
      </c>
      <c r="M997" s="15" t="n">
        <v>2</v>
      </c>
      <c r="N997" s="11" t="n">
        <v>0</v>
      </c>
      <c r="O997" s="11" t="n">
        <v>0.63</v>
      </c>
      <c r="P997" s="11" t="n">
        <v>1.26</v>
      </c>
      <c r="Q997" s="25"/>
    </row>
    <row r="998" ht="22.5" customHeight="1">
      <c r="A998" s="19"/>
      <c r="B998" s="19"/>
      <c r="C998" s="12" t="n">
        <v>13372554</v>
      </c>
      <c r="D998" s="12" t="s">
        <v>16</v>
      </c>
      <c r="E998" s="13" t="s">
        <v>18</v>
      </c>
      <c r="F998" s="12" t="s">
        <v>34</v>
      </c>
      <c r="G998" s="23" t="n">
        <v>0.6</v>
      </c>
      <c r="H998" s="38" t="n">
        <v>200</v>
      </c>
      <c r="I998" s="20" t="n">
        <f>G998*H998*7</f>
        <v>840</v>
      </c>
      <c r="J998" s="12" t="s">
        <v>110</v>
      </c>
      <c r="K998" s="14" t="s">
        <v>114</v>
      </c>
      <c r="L998" s="14"/>
      <c r="M998" s="15"/>
      <c r="N998" s="11"/>
      <c r="O998" s="11"/>
      <c r="P998" s="11"/>
      <c r="Q998" s="22" t="n">
        <f>M1000/H998</f>
        <v>0</v>
      </c>
    </row>
    <row r="999" ht="22.5" customHeight="1">
      <c r="A999" s="19"/>
      <c r="B999" s="19"/>
      <c r="C999" s="12"/>
      <c r="D999" s="19"/>
      <c r="E999" s="26"/>
      <c r="F999" s="19"/>
      <c r="G999" s="51"/>
      <c r="H999" s="43"/>
      <c r="I999" s="19"/>
      <c r="J999" s="12" t="s">
        <v>111</v>
      </c>
      <c r="K999" s="14" t="s">
        <v>114</v>
      </c>
      <c r="L999" s="14"/>
      <c r="M999" s="15"/>
      <c r="N999" s="11"/>
      <c r="O999" s="11"/>
      <c r="P999" s="11"/>
      <c r="Q999" s="25"/>
    </row>
    <row r="1000" ht="22.5" customHeight="1">
      <c r="A1000" s="19"/>
      <c r="B1000" s="19"/>
      <c r="C1000" s="12"/>
      <c r="D1000" s="19"/>
      <c r="E1000" s="26"/>
      <c r="F1000" s="19"/>
      <c r="G1000" s="52"/>
      <c r="H1000" s="44"/>
      <c r="I1000" s="19"/>
      <c r="J1000" s="12" t="s">
        <v>112</v>
      </c>
      <c r="K1000" s="14" t="s">
        <v>114</v>
      </c>
      <c r="L1000" s="14"/>
      <c r="M1000" s="15"/>
      <c r="N1000" s="11"/>
      <c r="O1000" s="11"/>
      <c r="P1000" s="11"/>
      <c r="Q1000" s="25"/>
    </row>
    <row r="1001" ht="22.5" customHeight="1">
      <c r="A1001" s="19"/>
      <c r="B1001" s="19"/>
      <c r="C1001" s="12" t="n">
        <v>13372586</v>
      </c>
      <c r="D1001" s="12" t="s">
        <v>16</v>
      </c>
      <c r="E1001" s="13" t="s">
        <v>17</v>
      </c>
      <c r="F1001" s="12" t="s">
        <v>34</v>
      </c>
      <c r="G1001" s="23" t="n">
        <v>0.15</v>
      </c>
      <c r="H1001" s="38" t="n">
        <v>200</v>
      </c>
      <c r="I1001" s="20" t="n">
        <f>G1001*H1001*7</f>
        <v>210</v>
      </c>
      <c r="J1001" s="12" t="s">
        <v>110</v>
      </c>
      <c r="K1001" s="14" t="s">
        <v>114</v>
      </c>
      <c r="L1001" s="14"/>
      <c r="M1001" s="15"/>
      <c r="N1001" s="11"/>
      <c r="O1001" s="11"/>
      <c r="P1001" s="11"/>
      <c r="Q1001" s="22" t="n">
        <f>M1003/H1001</f>
        <v>0</v>
      </c>
    </row>
    <row r="1002" ht="22.5" customHeight="1">
      <c r="A1002" s="19"/>
      <c r="B1002" s="19"/>
      <c r="C1002" s="12"/>
      <c r="D1002" s="19"/>
      <c r="E1002" s="26"/>
      <c r="F1002" s="19"/>
      <c r="G1002" s="51"/>
      <c r="H1002" s="43"/>
      <c r="I1002" s="19"/>
      <c r="J1002" s="12" t="s">
        <v>111</v>
      </c>
      <c r="K1002" s="14" t="s">
        <v>114</v>
      </c>
      <c r="L1002" s="14"/>
      <c r="M1002" s="15"/>
      <c r="N1002" s="11"/>
      <c r="O1002" s="11"/>
      <c r="P1002" s="11"/>
      <c r="Q1002" s="25"/>
    </row>
    <row r="1003" ht="22.5" customHeight="1">
      <c r="A1003" s="19"/>
      <c r="B1003" s="19"/>
      <c r="C1003" s="12"/>
      <c r="D1003" s="19"/>
      <c r="E1003" s="26"/>
      <c r="F1003" s="19"/>
      <c r="G1003" s="52"/>
      <c r="H1003" s="44"/>
      <c r="I1003" s="19"/>
      <c r="J1003" s="12" t="s">
        <v>112</v>
      </c>
      <c r="K1003" s="14" t="s">
        <v>114</v>
      </c>
      <c r="L1003" s="14"/>
      <c r="M1003" s="15"/>
      <c r="N1003" s="11"/>
      <c r="O1003" s="11"/>
      <c r="P1003" s="11"/>
      <c r="Q1003" s="25"/>
    </row>
    <row r="1004" ht="22.5" customHeight="1">
      <c r="A1004" s="19"/>
      <c r="B1004" s="19"/>
      <c r="C1004" s="12" t="n">
        <v>13372603</v>
      </c>
      <c r="D1004" s="12" t="s">
        <v>16</v>
      </c>
      <c r="E1004" s="13" t="s">
        <v>11</v>
      </c>
      <c r="F1004" s="12" t="s">
        <v>34</v>
      </c>
      <c r="G1004" s="23" t="n">
        <v>0.14</v>
      </c>
      <c r="H1004" s="38" t="n">
        <v>200</v>
      </c>
      <c r="I1004" s="20" t="n">
        <f>G1004*H1004*7</f>
        <v>196</v>
      </c>
      <c r="J1004" s="12" t="s">
        <v>110</v>
      </c>
      <c r="K1004" s="14" t="s">
        <v>114</v>
      </c>
      <c r="L1004" s="14"/>
      <c r="M1004" s="15"/>
      <c r="N1004" s="11"/>
      <c r="O1004" s="11"/>
      <c r="P1004" s="11"/>
      <c r="Q1004" s="22" t="n">
        <f>M1006/H1004</f>
        <v>0</v>
      </c>
    </row>
    <row r="1005" ht="22.5" customHeight="1">
      <c r="A1005" s="19"/>
      <c r="B1005" s="19"/>
      <c r="C1005" s="12"/>
      <c r="D1005" s="19"/>
      <c r="E1005" s="26"/>
      <c r="F1005" s="19"/>
      <c r="G1005" s="51"/>
      <c r="H1005" s="43"/>
      <c r="I1005" s="19"/>
      <c r="J1005" s="12" t="s">
        <v>111</v>
      </c>
      <c r="K1005" s="14" t="s">
        <v>114</v>
      </c>
      <c r="L1005" s="14"/>
      <c r="M1005" s="15"/>
      <c r="N1005" s="11"/>
      <c r="O1005" s="11"/>
      <c r="P1005" s="11"/>
      <c r="Q1005" s="25"/>
    </row>
    <row r="1006" ht="22.5" customHeight="1">
      <c r="A1006" s="19"/>
      <c r="B1006" s="19"/>
      <c r="C1006" s="12"/>
      <c r="D1006" s="19"/>
      <c r="E1006" s="26"/>
      <c r="F1006" s="19"/>
      <c r="G1006" s="52"/>
      <c r="H1006" s="44"/>
      <c r="I1006" s="19"/>
      <c r="J1006" s="12" t="s">
        <v>112</v>
      </c>
      <c r="K1006" s="14" t="s">
        <v>114</v>
      </c>
      <c r="L1006" s="14"/>
      <c r="M1006" s="15"/>
      <c r="N1006" s="11"/>
      <c r="O1006" s="11"/>
      <c r="P1006" s="11"/>
      <c r="Q1006" s="25"/>
    </row>
    <row r="1007" ht="22.5" customHeight="1">
      <c r="A1007" s="18"/>
      <c r="C1007" s="10"/>
      <c r="D1007" s="10"/>
      <c r="E1007" s="10"/>
      <c r="F1007" s="10"/>
      <c r="G1007" s="17"/>
      <c r="H1007" s="10"/>
      <c r="I1007" s="17"/>
      <c r="J1007" s="10"/>
      <c r="K1007" s="15"/>
      <c r="L1007" s="15"/>
      <c r="M1007" s="15"/>
      <c r="N1007" s="15"/>
      <c r="O1007" s="15"/>
      <c r="P1007" s="75"/>
      <c r="Q1007" s="7"/>
    </row>
    <row r="1008" ht="22.5" customHeight="1">
      <c r="A1008" s="18" t="s">
        <v>107</v>
      </c>
      <c r="B1008" s="8" t="s">
        <v>129</v>
      </c>
      <c r="C1008" s="10"/>
      <c r="D1008" s="10"/>
      <c r="E1008" s="10"/>
      <c r="F1008" s="10"/>
      <c r="G1008" s="17"/>
      <c r="H1008" s="10"/>
      <c r="I1008" s="17"/>
      <c r="J1008" s="10"/>
      <c r="K1008" s="21" t="n">
        <f>K1011+K1014+K1017+K1020+K1023+K1026+K1029+K1032+K1035+K1038+K1041+K1044+K1047+K1050+K1053+K1056+K1059+K1062+K1065+K1068+K1071+K1074+K1077+K1080+K1083+K1086+K1089+K1092+K1095+K1098+K1101+K1104+K1107+K1110+K1113+K1116+K1119+K1125+K1128+K1131+K1134+K1137+K1140+K1143+K1146+K1149+K1152+K1155+K1158+K1161+K1164+K1167+K1170+K1173+K1176+K1179+K1182+K1185+K1188+K1191+K1194+K1197+K1200+K1203+K1209+K1212+K1215+K1218+K1221+K1224+K1227+K1230+K1233+K1236+K1239+K1242+K1245+K1248+K1251+K1254+K1260+K1263+K1266+K1269+K1272+K1275+K1278+K1281+K1284+K1287+K1290+K1293+K1299+K1302+K1305+K1308+K1311+K1314+K1317+K1320+K1323+K1326+K1329+K1332+K1335+K1338+K1341+K1344+K1347+K1350+K1353+K1356+K1359+K1362+K1365+K1368+K1371+K1374+K1377+K1380+K1383+K1386+K1389+K1392+K1395+K1398+K1401+K1404+K1407+K1410+K1413+K1416+K1419+K1422+K1425+K1428+K1431+K1434+K1437+K1440+K1443+K1446+K1449+K1452+K1455+K1458+K1461+K1464+K1467+K1470+K1473+K1476+K1479+K1482+K1122</f>
        <v>14455030</v>
      </c>
      <c r="L1008" s="21" t="n">
        <f>L1011+L1014+L1017+L1020+L1023+L1026+L1029+L1032+L1035+L1038+L1041+L1044+L1047+L1050+L1053+L1056+L1059+L1062+L1065+L1068+L1071+L1074+L1077+L1080+L1083+L1086+L1089+L1092+L1095+L1098+L1101+L1104+L1107+L1110+L1113+L1116+L1119+L1125+L1128+L1131+L1134+L1137+L1140+L1143+L1146+L1149+L1152+L1155+L1158+L1161+L1164+L1167+L1170+L1173+L1176+L1179+L1182+L1185+L1188+L1191+L1194+L1197+L1200+L1203+L1209+L1212+L1215+L1218+L1221+L1224+L1227+L1230+L1233+L1236+L1239+L1242+L1245+L1248+L1251+L1254+L1260+L1263+L1266+L1269+L1272+L1275+L1278+L1281+L1284+L1287+L1290+L1293+L1299+L1302+L1305+L1308+L1311+L1314+L1317+L1320+L1323+L1326+L1329+L1332+L1335+L1338+L1341+L1344+L1347+L1350+L1353+L1356+L1359+L1362+L1365+L1368+L1371+L1374+L1377+L1380+L1383+L1386+L1389+L1392+L1395+L1398+L1401+L1404+L1407+L1410+L1413+L1416+L1419+L1422+L1425+L1428+L1431+L1434+L1437+L1440+L1443+L1446+L1449+L1452+L1455+L1458+L1461+L1464+L1467+L1470+L1473+L1476+L1479+L1482+L1122</f>
        <v>1841032</v>
      </c>
      <c r="M1008" s="15"/>
      <c r="N1008" s="15"/>
      <c r="O1008" s="15"/>
      <c r="P1008" s="40" t="n">
        <f>P1011+P1014+P1017+P1020+P1023+P1026+P1029+P1032+P1035+P1038+P1041+P1044+P1047+P1050+P1053+P1056+P1059+P1062+P1065+P1068+P1071+P1074+P1077+P1080+P1083+P1086+P1089+P1092+P1095+P1098+P1101+P1104+P1107+P1110+P1113+P1116+P1119+P1125+P1128+P1131+P1134+P1137+P1140+P1143+P1146+P1149+P1152+P1155+P1158+P1161+P1164+P1167+P1170+P1173+P1176+P1179+P1182+P1185+P1188+P1191+P1194+P1197+P1200+P1203+P1209+P1212+P1215+P1218+P1221+P1224+P1227+P1230+P1233+P1236+P1239+P1242+P1245+P1248+P1251+P1254+P1260+P1263+P1266+P1269+P1272+P1275+P1278+P1281+P1284+P1287+P1290+P1293+P1299+P1302+P1305+P1308+P1311+P1314+P1317+P1320+P1323+P1326+P1329+P1332+P1335+P1338+P1341+P1344+P1347+P1350+P1353+P1356+P1359+P1362+P1365+P1368+P1371+P1374+P1377+P1380+P1383+P1386+P1389+P1392+P1395+P1398+P1401+P1404+P1407+P1410+P1413+P1416+P1419+P1422+P1425+P1428+P1431+P1434+P1437+P1440+P1443+P1446+P1449+P1452+P1455+P1458+P1461+P1464+P1467+P1470+P1473+P1476+P1479+P1482+P1122</f>
        <v>4456.0986</v>
      </c>
      <c r="Q1008" s="7"/>
    </row>
    <row r="1009" ht="22.5" customHeight="1">
      <c r="A1009" s="80" t="n">
        <v>46308</v>
      </c>
      <c r="B1009" s="47" t="s">
        <v>109</v>
      </c>
      <c r="C1009" s="12" t="n">
        <v>10813123</v>
      </c>
      <c r="D1009" s="13" t="s">
        <v>10</v>
      </c>
      <c r="E1009" s="13" t="s">
        <v>11</v>
      </c>
      <c r="F1009" s="12" t="s">
        <v>12</v>
      </c>
      <c r="G1009" s="23" t="n">
        <v>0.25</v>
      </c>
      <c r="H1009" s="12" t="n">
        <v>1000</v>
      </c>
      <c r="I1009" s="20" t="n">
        <f>G1009*H1009*7</f>
        <v>1750</v>
      </c>
      <c r="J1009" s="12" t="s">
        <v>110</v>
      </c>
      <c r="K1009" s="14" t="n">
        <v>27039</v>
      </c>
      <c r="L1009" s="14" t="n">
        <v>1026</v>
      </c>
      <c r="M1009" s="14" t="n">
        <v>5</v>
      </c>
      <c r="N1009" s="11" t="n">
        <v>0</v>
      </c>
      <c r="O1009" s="11" t="n">
        <v>0.218</v>
      </c>
      <c r="P1009" s="11" t="n">
        <v>1.0888</v>
      </c>
      <c r="Q1009" s="22" t="n">
        <f>M1011/H1009</f>
        <v>0.055</v>
      </c>
    </row>
    <row r="1010" ht="22.5" customHeight="1">
      <c r="A1010" s="28"/>
      <c r="B1010" s="28"/>
      <c r="C1010" s="12"/>
      <c r="D1010" s="26"/>
      <c r="E1010" s="26"/>
      <c r="F1010" s="19"/>
      <c r="G1010" s="26"/>
      <c r="H1010" s="19"/>
      <c r="I1010" s="19"/>
      <c r="J1010" s="12" t="s">
        <v>111</v>
      </c>
      <c r="K1010" s="10" t="n">
        <v>49139</v>
      </c>
      <c r="L1010" s="10" t="n">
        <v>1798</v>
      </c>
      <c r="M1010" s="14" t="n">
        <v>15</v>
      </c>
      <c r="N1010" s="11" t="n">
        <v>0</v>
      </c>
      <c r="O1010" s="11" t="n">
        <v>0.209</v>
      </c>
      <c r="P1010" s="11" t="n">
        <v>3.142</v>
      </c>
      <c r="Q1010" s="25"/>
    </row>
    <row r="1011" ht="22.5" customHeight="1">
      <c r="A1011" s="28"/>
      <c r="B1011" s="28"/>
      <c r="C1011" s="12"/>
      <c r="D1011" s="26"/>
      <c r="E1011" s="26"/>
      <c r="F1011" s="19"/>
      <c r="G1011" s="26"/>
      <c r="H1011" s="19"/>
      <c r="I1011" s="19"/>
      <c r="J1011" s="12" t="s">
        <v>112</v>
      </c>
      <c r="K1011" s="10" t="n">
        <v>177175</v>
      </c>
      <c r="L1011" s="10" t="n">
        <v>5974</v>
      </c>
      <c r="M1011" s="10" t="n">
        <v>55</v>
      </c>
      <c r="N1011" s="11" t="n">
        <v>0</v>
      </c>
      <c r="O1011" s="11" t="n">
        <v>0.272</v>
      </c>
      <c r="P1011" s="11" t="n">
        <v>14.9612</v>
      </c>
      <c r="Q1011" s="25"/>
    </row>
    <row r="1012" ht="22.5" customHeight="1">
      <c r="A1012" s="28"/>
      <c r="B1012" s="28"/>
      <c r="C1012" s="12" t="n">
        <v>1745925</v>
      </c>
      <c r="D1012" s="13" t="s">
        <v>13</v>
      </c>
      <c r="E1012" s="13" t="s">
        <v>14</v>
      </c>
      <c r="F1012" s="12" t="s">
        <v>15</v>
      </c>
      <c r="G1012" s="23" t="n">
        <v>0.15</v>
      </c>
      <c r="H1012" s="12" t="n">
        <v>600</v>
      </c>
      <c r="I1012" s="20" t="n">
        <f>G1012*H1012*7</f>
        <v>630</v>
      </c>
      <c r="J1012" s="12" t="s">
        <v>110</v>
      </c>
      <c r="K1012" s="14" t="n">
        <v>321</v>
      </c>
      <c r="L1012" s="14" t="n">
        <v>0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1</v>
      </c>
    </row>
    <row r="1013" ht="22.5" customHeight="1">
      <c r="A1013" s="28"/>
      <c r="B1013" s="28"/>
      <c r="C1013" s="12"/>
      <c r="D1013" s="26"/>
      <c r="E1013" s="26"/>
      <c r="F1013" s="19"/>
      <c r="G1013" s="26"/>
      <c r="H1013" s="19"/>
      <c r="I1013" s="19"/>
      <c r="J1013" s="12" t="s">
        <v>111</v>
      </c>
      <c r="K1013" s="16" t="n">
        <v>1700</v>
      </c>
      <c r="L1013" s="14" t="n">
        <v>635</v>
      </c>
      <c r="M1013" s="14" t="n">
        <v>26</v>
      </c>
      <c r="N1013" s="11" t="n">
        <v>0.006</v>
      </c>
      <c r="O1013" s="11" t="n">
        <v>0.15</v>
      </c>
      <c r="P1013" s="11" t="n">
        <v>3.9</v>
      </c>
      <c r="Q1013" s="25"/>
    </row>
    <row r="1014" ht="22.5" customHeight="1">
      <c r="A1014" s="28"/>
      <c r="B1014" s="28"/>
      <c r="C1014" s="12"/>
      <c r="D1014" s="26"/>
      <c r="E1014" s="26"/>
      <c r="F1014" s="19"/>
      <c r="G1014" s="26"/>
      <c r="H1014" s="19"/>
      <c r="I1014" s="19"/>
      <c r="J1014" s="12" t="s">
        <v>112</v>
      </c>
      <c r="K1014" s="14" t="n">
        <v>72012</v>
      </c>
      <c r="L1014" s="14" t="n">
        <v>33119</v>
      </c>
      <c r="M1014" s="14" t="n">
        <v>600</v>
      </c>
      <c r="N1014" s="11" t="n">
        <v>0.003</v>
      </c>
      <c r="O1014" s="11" t="n">
        <v>0.15</v>
      </c>
      <c r="P1014" s="11" t="n">
        <v>90</v>
      </c>
      <c r="Q1014" s="25"/>
    </row>
    <row r="1015" ht="22.5" customHeight="1">
      <c r="A1015" s="28"/>
      <c r="B1015" s="28"/>
      <c r="C1015" s="12" t="n">
        <v>6951600</v>
      </c>
      <c r="D1015" s="13" t="s">
        <v>16</v>
      </c>
      <c r="E1015" s="13" t="s">
        <v>17</v>
      </c>
      <c r="F1015" s="12" t="s">
        <v>15</v>
      </c>
      <c r="G1015" s="23" t="n">
        <v>0.17</v>
      </c>
      <c r="H1015" s="12" t="n">
        <v>100</v>
      </c>
      <c r="I1015" s="20" t="n">
        <f>G1015*H1015*7</f>
        <v>119</v>
      </c>
      <c r="J1015" s="12" t="s">
        <v>110</v>
      </c>
      <c r="K1015" s="14" t="n">
        <v>535</v>
      </c>
      <c r="L1015" s="14" t="n">
        <v>203</v>
      </c>
      <c r="M1015" s="14" t="n">
        <v>4</v>
      </c>
      <c r="N1015" s="11" t="n">
        <v>0.003</v>
      </c>
      <c r="O1015" s="11" t="n">
        <v>0.17</v>
      </c>
      <c r="P1015" s="11" t="n">
        <v>0.68</v>
      </c>
      <c r="Q1015" s="22" t="n">
        <f>M1017/H1015</f>
        <v>0.34</v>
      </c>
    </row>
    <row r="1016" ht="22.5" customHeight="1">
      <c r="A1016" s="28"/>
      <c r="B1016" s="28"/>
      <c r="C1016" s="12"/>
      <c r="D1016" s="26"/>
      <c r="E1016" s="26"/>
      <c r="F1016" s="19"/>
      <c r="G1016" s="26"/>
      <c r="H1016" s="19"/>
      <c r="I1016" s="19"/>
      <c r="J1016" s="12" t="s">
        <v>111</v>
      </c>
      <c r="K1016" s="14" t="n">
        <v>3311</v>
      </c>
      <c r="L1016" s="14" t="n">
        <v>1079</v>
      </c>
      <c r="M1016" s="14" t="n">
        <v>15</v>
      </c>
      <c r="N1016" s="11" t="n">
        <v>0.002</v>
      </c>
      <c r="O1016" s="11" t="n">
        <v>0.175</v>
      </c>
      <c r="P1016" s="11" t="n">
        <v>2.618</v>
      </c>
      <c r="Q1016" s="25"/>
    </row>
    <row r="1017" ht="22.5" customHeight="1">
      <c r="A1017" s="28"/>
      <c r="B1017" s="28"/>
      <c r="C1017" s="12"/>
      <c r="D1017" s="26"/>
      <c r="E1017" s="26"/>
      <c r="F1017" s="19"/>
      <c r="G1017" s="26"/>
      <c r="H1017" s="19"/>
      <c r="I1017" s="19"/>
      <c r="J1017" s="12" t="s">
        <v>112</v>
      </c>
      <c r="K1017" s="14" t="n">
        <v>8420</v>
      </c>
      <c r="L1017" s="14" t="n">
        <v>2359</v>
      </c>
      <c r="M1017" s="14" t="n">
        <v>34</v>
      </c>
      <c r="N1017" s="11" t="n">
        <v>0.003</v>
      </c>
      <c r="O1017" s="11" t="n">
        <v>0.175</v>
      </c>
      <c r="P1017" s="11" t="n">
        <v>5.95</v>
      </c>
      <c r="Q1017" s="25"/>
    </row>
    <row r="1018" ht="22.5" customHeight="1">
      <c r="A1018" s="28"/>
      <c r="B1018" s="28"/>
      <c r="C1018" s="12" t="n">
        <v>6951594</v>
      </c>
      <c r="D1018" s="13" t="s">
        <v>16</v>
      </c>
      <c r="E1018" s="13" t="s">
        <v>18</v>
      </c>
      <c r="F1018" s="12" t="s">
        <v>15</v>
      </c>
      <c r="G1018" s="23" t="n">
        <v>0.7</v>
      </c>
      <c r="H1018" s="12" t="n">
        <v>400</v>
      </c>
      <c r="I1018" s="20" t="n">
        <f>G1018*H1018*7</f>
        <v>1960</v>
      </c>
      <c r="J1018" s="12" t="s">
        <v>110</v>
      </c>
      <c r="K1018" s="14" t="n">
        <v>1546</v>
      </c>
      <c r="L1018" s="14" t="n">
        <v>703</v>
      </c>
      <c r="M1018" s="14" t="n">
        <v>4</v>
      </c>
      <c r="N1018" s="11" t="n">
        <v>0.004</v>
      </c>
      <c r="O1018" s="11" t="n">
        <v>0.7</v>
      </c>
      <c r="P1018" s="11" t="n">
        <v>2.8</v>
      </c>
      <c r="Q1018" s="22" t="n">
        <f>M1020/H1018</f>
        <v>0.5225</v>
      </c>
    </row>
    <row r="1019" ht="22.5" customHeight="1">
      <c r="A1019" s="28"/>
      <c r="B1019" s="28"/>
      <c r="C1019" s="12"/>
      <c r="D1019" s="26"/>
      <c r="E1019" s="26"/>
      <c r="F1019" s="19"/>
      <c r="G1019" s="26"/>
      <c r="H1019" s="19"/>
      <c r="I1019" s="19"/>
      <c r="J1019" s="12" t="s">
        <v>111</v>
      </c>
      <c r="K1019" s="14" t="n">
        <v>15845</v>
      </c>
      <c r="L1019" s="14" t="n">
        <v>7124</v>
      </c>
      <c r="M1019" s="14" t="n">
        <v>34</v>
      </c>
      <c r="N1019" s="11" t="n">
        <v>0.003</v>
      </c>
      <c r="O1019" s="11" t="n">
        <v>0.7</v>
      </c>
      <c r="P1019" s="11" t="n">
        <v>23.8</v>
      </c>
      <c r="Q1019" s="25"/>
    </row>
    <row r="1020" ht="22.5" customHeight="1">
      <c r="A1020" s="28"/>
      <c r="B1020" s="28"/>
      <c r="C1020" s="12"/>
      <c r="D1020" s="26"/>
      <c r="E1020" s="26"/>
      <c r="F1020" s="19"/>
      <c r="G1020" s="26"/>
      <c r="H1020" s="19"/>
      <c r="I1020" s="19"/>
      <c r="J1020" s="12" t="s">
        <v>112</v>
      </c>
      <c r="K1020" s="14" t="n">
        <v>110063</v>
      </c>
      <c r="L1020" s="14" t="n">
        <v>49642</v>
      </c>
      <c r="M1020" s="14" t="n">
        <v>209</v>
      </c>
      <c r="N1020" s="11" t="n">
        <v>0.003</v>
      </c>
      <c r="O1020" s="11" t="n">
        <v>0.703</v>
      </c>
      <c r="P1020" s="11" t="n">
        <v>146.86</v>
      </c>
      <c r="Q1020" s="25"/>
    </row>
    <row r="1021" ht="22.5" customHeight="1">
      <c r="A1021" s="28"/>
      <c r="B1021" s="28"/>
      <c r="C1021" s="12" t="n">
        <v>2732727</v>
      </c>
      <c r="D1021" s="13" t="s">
        <v>10</v>
      </c>
      <c r="E1021" s="13" t="s">
        <v>19</v>
      </c>
      <c r="F1021" s="12" t="s">
        <v>15</v>
      </c>
      <c r="G1021" s="23" t="n">
        <v>0.25</v>
      </c>
      <c r="H1021" s="12" t="n">
        <v>1000</v>
      </c>
      <c r="I1021" s="20" t="n">
        <f>G1021*H1021*7</f>
        <v>1750</v>
      </c>
      <c r="J1021" s="12" t="s">
        <v>110</v>
      </c>
      <c r="K1021" s="14" t="n">
        <v>759</v>
      </c>
      <c r="L1021" s="14" t="n">
        <v>264</v>
      </c>
      <c r="M1021" s="14" t="n">
        <v>54</v>
      </c>
      <c r="N1021" s="11" t="n">
        <v>0.051</v>
      </c>
      <c r="O1021" s="11" t="n">
        <v>0.25</v>
      </c>
      <c r="P1021" s="11" t="n">
        <v>13.475</v>
      </c>
      <c r="Q1021" s="22" t="n">
        <f>M1023/H1021</f>
        <v>0.695</v>
      </c>
    </row>
    <row r="1022" ht="22.5" customHeight="1">
      <c r="A1022" s="28"/>
      <c r="B1022" s="28"/>
      <c r="C1022" s="12"/>
      <c r="D1022" s="26"/>
      <c r="E1022" s="26"/>
      <c r="F1022" s="19"/>
      <c r="G1022" s="26"/>
      <c r="H1022" s="19"/>
      <c r="I1022" s="19"/>
      <c r="J1022" s="12" t="s">
        <v>111</v>
      </c>
      <c r="K1022" s="14" t="n">
        <v>5236</v>
      </c>
      <c r="L1022" s="14" t="n">
        <v>1910</v>
      </c>
      <c r="M1022" s="14" t="n">
        <v>117</v>
      </c>
      <c r="N1022" s="11" t="n">
        <v>0.015</v>
      </c>
      <c r="O1022" s="11" t="n">
        <v>0.249</v>
      </c>
      <c r="P1022" s="11" t="n">
        <v>29.175</v>
      </c>
      <c r="Q1022" s="25"/>
    </row>
    <row r="1023" ht="22.5" customHeight="1">
      <c r="A1023" s="28"/>
      <c r="B1023" s="28"/>
      <c r="C1023" s="12"/>
      <c r="D1023" s="26"/>
      <c r="E1023" s="26"/>
      <c r="F1023" s="19"/>
      <c r="G1023" s="26"/>
      <c r="H1023" s="19"/>
      <c r="I1023" s="19"/>
      <c r="J1023" s="12" t="s">
        <v>112</v>
      </c>
      <c r="K1023" s="14" t="n">
        <v>34519</v>
      </c>
      <c r="L1023" s="14" t="n">
        <v>13683</v>
      </c>
      <c r="M1023" s="14" t="n">
        <v>695</v>
      </c>
      <c r="N1023" s="11" t="n">
        <v>0.013</v>
      </c>
      <c r="O1023" s="11" t="n">
        <v>0.25</v>
      </c>
      <c r="P1023" s="11" t="n">
        <v>173.5</v>
      </c>
      <c r="Q1023" s="25"/>
    </row>
    <row r="1024" ht="22.5" customHeight="1">
      <c r="A1024" s="28"/>
      <c r="B1024" s="28"/>
      <c r="C1024" s="12" t="n">
        <v>5619156</v>
      </c>
      <c r="D1024" s="13" t="s">
        <v>10</v>
      </c>
      <c r="E1024" s="13" t="s">
        <v>19</v>
      </c>
      <c r="F1024" s="12" t="s">
        <v>12</v>
      </c>
      <c r="G1024" s="23" t="n">
        <v>0.24</v>
      </c>
      <c r="H1024" s="12" t="n">
        <v>500</v>
      </c>
      <c r="I1024" s="20" t="n">
        <f>G1024*H1024*7</f>
        <v>840</v>
      </c>
      <c r="J1024" s="12" t="s">
        <v>110</v>
      </c>
      <c r="K1024" s="14" t="n">
        <v>35830</v>
      </c>
      <c r="L1024" s="14" t="n">
        <v>8489</v>
      </c>
      <c r="M1024" s="14" t="n">
        <v>0</v>
      </c>
      <c r="N1024" s="11" t="n">
        <v>0</v>
      </c>
      <c r="O1024" s="11" t="n">
        <v>0</v>
      </c>
      <c r="P1024" s="11" t="n">
        <v>0.7116</v>
      </c>
      <c r="Q1024" s="22" t="n">
        <f>M1026/H1024</f>
        <v>0.08</v>
      </c>
    </row>
    <row r="1025" ht="22.5" customHeight="1">
      <c r="A1025" s="28"/>
      <c r="B1025" s="28"/>
      <c r="C1025" s="12"/>
      <c r="D1025" s="26"/>
      <c r="E1025" s="26"/>
      <c r="F1025" s="19"/>
      <c r="G1025" s="26"/>
      <c r="H1025" s="19"/>
      <c r="I1025" s="19"/>
      <c r="J1025" s="12" t="s">
        <v>111</v>
      </c>
      <c r="K1025" s="14" t="n">
        <v>266079</v>
      </c>
      <c r="L1025" s="14" t="n">
        <v>57713</v>
      </c>
      <c r="M1025" s="14" t="n">
        <v>7</v>
      </c>
      <c r="N1025" s="11" t="n">
        <v>0</v>
      </c>
      <c r="O1025" s="11" t="n">
        <v>0.753</v>
      </c>
      <c r="P1025" s="11" t="n">
        <v>5.273</v>
      </c>
      <c r="Q1025" s="25"/>
    </row>
    <row r="1026" ht="22.5" customHeight="1">
      <c r="A1026" s="28"/>
      <c r="B1026" s="28"/>
      <c r="C1026" s="12"/>
      <c r="D1026" s="26"/>
      <c r="E1026" s="26"/>
      <c r="F1026" s="19"/>
      <c r="G1026" s="26"/>
      <c r="H1026" s="19"/>
      <c r="I1026" s="19"/>
      <c r="J1026" s="12" t="s">
        <v>112</v>
      </c>
      <c r="K1026" s="14" t="n">
        <v>648757</v>
      </c>
      <c r="L1026" s="14" t="n">
        <v>135937</v>
      </c>
      <c r="M1026" s="14" t="n">
        <v>40</v>
      </c>
      <c r="N1026" s="11" t="n">
        <v>0</v>
      </c>
      <c r="O1026" s="11" t="n">
        <v>0.348</v>
      </c>
      <c r="P1026" s="11" t="n">
        <v>15.1049</v>
      </c>
      <c r="Q1026" s="25"/>
    </row>
    <row r="1027" ht="22.5" customHeight="1">
      <c r="A1027" s="28"/>
      <c r="B1027" s="28"/>
      <c r="C1027" s="12" t="n">
        <v>6425889</v>
      </c>
      <c r="D1027" s="13" t="s">
        <v>10</v>
      </c>
      <c r="E1027" s="13" t="s">
        <v>20</v>
      </c>
      <c r="F1027" s="12" t="s">
        <v>15</v>
      </c>
      <c r="G1027" s="23" t="n">
        <v>0.25</v>
      </c>
      <c r="H1027" s="12" t="n">
        <v>400</v>
      </c>
      <c r="I1027" s="20" t="n">
        <f>G1027*H1027*7</f>
        <v>700</v>
      </c>
      <c r="J1027" s="12" t="s">
        <v>110</v>
      </c>
      <c r="K1027" s="14" t="n">
        <v>245</v>
      </c>
      <c r="L1027" s="14" t="n">
        <v>100</v>
      </c>
      <c r="M1027" s="14" t="n">
        <v>9</v>
      </c>
      <c r="N1027" s="11" t="n">
        <v>0.023</v>
      </c>
      <c r="O1027" s="11" t="n">
        <v>0.25</v>
      </c>
      <c r="P1027" s="11" t="n">
        <v>2.25</v>
      </c>
      <c r="Q1027" s="22" t="n">
        <v>0.003</v>
      </c>
    </row>
    <row r="1028" ht="22.5" customHeight="1">
      <c r="A1028" s="28"/>
      <c r="B1028" s="28"/>
      <c r="C1028" s="12"/>
      <c r="D1028" s="26"/>
      <c r="E1028" s="26"/>
      <c r="F1028" s="19"/>
      <c r="G1028" s="26"/>
      <c r="H1028" s="19"/>
      <c r="I1028" s="19"/>
      <c r="J1028" s="12" t="s">
        <v>111</v>
      </c>
      <c r="K1028" s="14" t="n">
        <v>3397</v>
      </c>
      <c r="L1028" s="29" t="n">
        <v>1325</v>
      </c>
      <c r="M1028" s="14" t="n">
        <v>27</v>
      </c>
      <c r="N1028" s="11" t="n">
        <v>0.005</v>
      </c>
      <c r="O1028" s="11" t="n">
        <v>0.25</v>
      </c>
      <c r="P1028" s="11" t="n">
        <v>6.75</v>
      </c>
      <c r="Q1028" s="25"/>
    </row>
    <row r="1029" ht="22.5" customHeight="1">
      <c r="A1029" s="28"/>
      <c r="B1029" s="28"/>
      <c r="C1029" s="12"/>
      <c r="D1029" s="26"/>
      <c r="E1029" s="26"/>
      <c r="F1029" s="19"/>
      <c r="G1029" s="26"/>
      <c r="H1029" s="19"/>
      <c r="I1029" s="19"/>
      <c r="J1029" s="12" t="s">
        <v>112</v>
      </c>
      <c r="K1029" s="14" t="n">
        <v>20196</v>
      </c>
      <c r="L1029" s="14" t="n">
        <v>7677</v>
      </c>
      <c r="M1029" s="14" t="n">
        <v>199</v>
      </c>
      <c r="N1029" s="11" t="n">
        <v>0.007</v>
      </c>
      <c r="O1029" s="11" t="n">
        <v>0.251</v>
      </c>
      <c r="P1029" s="11" t="n">
        <v>49.9</v>
      </c>
      <c r="Q1029" s="25"/>
    </row>
    <row r="1030" ht="22.5" customHeight="1">
      <c r="A1030" s="28"/>
      <c r="B1030" s="28"/>
      <c r="C1030" s="12" t="n">
        <v>6439005</v>
      </c>
      <c r="D1030" s="13" t="s">
        <v>10</v>
      </c>
      <c r="E1030" s="13" t="s">
        <v>20</v>
      </c>
      <c r="F1030" s="12" t="s">
        <v>21</v>
      </c>
      <c r="G1030" s="23" t="n">
        <v>0.3</v>
      </c>
      <c r="H1030" s="12" t="n">
        <v>300</v>
      </c>
      <c r="I1030" s="20" t="n">
        <f>G1030*H1030*7</f>
        <v>630</v>
      </c>
      <c r="J1030" s="12" t="s">
        <v>110</v>
      </c>
      <c r="K1030" s="14" t="n">
        <v>0</v>
      </c>
      <c r="L1030" s="14" t="n">
        <v>0</v>
      </c>
      <c r="M1030" s="14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0.123333333333333</v>
      </c>
    </row>
    <row r="1031" ht="22.5" customHeight="1">
      <c r="A1031" s="28"/>
      <c r="B1031" s="28"/>
      <c r="C1031" s="12"/>
      <c r="D1031" s="26"/>
      <c r="E1031" s="26"/>
      <c r="F1031" s="19"/>
      <c r="G1031" s="26"/>
      <c r="H1031" s="19"/>
      <c r="I1031" s="19"/>
      <c r="J1031" s="12" t="s">
        <v>111</v>
      </c>
      <c r="K1031" s="14" t="n">
        <v>0</v>
      </c>
      <c r="L1031" s="14" t="n">
        <v>0</v>
      </c>
      <c r="M1031" s="14" t="n">
        <v>0</v>
      </c>
      <c r="N1031" s="11" t="n">
        <v>0</v>
      </c>
      <c r="O1031" s="11" t="n">
        <v>0</v>
      </c>
      <c r="P1031" s="11" t="n">
        <v>0</v>
      </c>
      <c r="Q1031" s="25"/>
    </row>
    <row r="1032" ht="22.5" customHeight="1">
      <c r="A1032" s="28"/>
      <c r="B1032" s="28"/>
      <c r="C1032" s="12"/>
      <c r="D1032" s="26"/>
      <c r="E1032" s="26"/>
      <c r="F1032" s="19"/>
      <c r="G1032" s="26"/>
      <c r="H1032" s="19"/>
      <c r="I1032" s="19"/>
      <c r="J1032" s="12" t="s">
        <v>112</v>
      </c>
      <c r="K1032" s="14" t="n">
        <v>20474</v>
      </c>
      <c r="L1032" s="14" t="n">
        <v>7076</v>
      </c>
      <c r="M1032" s="14" t="n">
        <v>37</v>
      </c>
      <c r="N1032" s="11" t="n">
        <v>0.0016</v>
      </c>
      <c r="O1032" s="11" t="n">
        <v>0.3</v>
      </c>
      <c r="P1032" s="11" t="n">
        <v>11.1</v>
      </c>
      <c r="Q1032" s="25"/>
    </row>
    <row r="1033" ht="22.5" customHeight="1">
      <c r="A1033" s="28"/>
      <c r="B1033" s="28"/>
      <c r="C1033" s="12" t="n">
        <v>7203110</v>
      </c>
      <c r="D1033" s="13" t="s">
        <v>22</v>
      </c>
      <c r="E1033" s="13" t="s">
        <v>23</v>
      </c>
      <c r="F1033" s="12" t="s">
        <v>15</v>
      </c>
      <c r="G1033" s="23" t="n">
        <v>0.2</v>
      </c>
      <c r="H1033" s="12" t="n">
        <v>100</v>
      </c>
      <c r="I1033" s="20" t="n">
        <f>G1033*H1033*7</f>
        <v>140</v>
      </c>
      <c r="J1033" s="12" t="s">
        <v>110</v>
      </c>
      <c r="K1033" s="14" t="n">
        <v>5</v>
      </c>
      <c r="L1033" s="14" t="n">
        <v>3</v>
      </c>
      <c r="M1033" s="14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0.02</v>
      </c>
    </row>
    <row r="1034" ht="22.5" customHeight="1">
      <c r="A1034" s="28"/>
      <c r="B1034" s="28"/>
      <c r="C1034" s="12"/>
      <c r="D1034" s="26"/>
      <c r="E1034" s="26"/>
      <c r="F1034" s="19"/>
      <c r="G1034" s="26"/>
      <c r="H1034" s="19"/>
      <c r="I1034" s="19"/>
      <c r="J1034" s="12" t="s">
        <v>111</v>
      </c>
      <c r="K1034" s="14" t="n">
        <v>123</v>
      </c>
      <c r="L1034" s="14" t="n">
        <v>34</v>
      </c>
      <c r="M1034" s="14" t="n">
        <v>0</v>
      </c>
      <c r="N1034" s="11" t="n">
        <v>0</v>
      </c>
      <c r="O1034" s="11" t="n">
        <v>0</v>
      </c>
      <c r="P1034" s="11" t="n">
        <v>0</v>
      </c>
      <c r="Q1034" s="25"/>
    </row>
    <row r="1035" ht="22.5" customHeight="1">
      <c r="A1035" s="28"/>
      <c r="B1035" s="28"/>
      <c r="C1035" s="12"/>
      <c r="D1035" s="26"/>
      <c r="E1035" s="26"/>
      <c r="F1035" s="19"/>
      <c r="G1035" s="26"/>
      <c r="H1035" s="19"/>
      <c r="I1035" s="19"/>
      <c r="J1035" s="12" t="s">
        <v>112</v>
      </c>
      <c r="K1035" s="14" t="n">
        <v>8855</v>
      </c>
      <c r="L1035" s="14" t="n">
        <v>6312</v>
      </c>
      <c r="M1035" s="14" t="n">
        <v>2</v>
      </c>
      <c r="N1035" s="11" t="n">
        <v>0</v>
      </c>
      <c r="O1035" s="11" t="n">
        <v>0.2</v>
      </c>
      <c r="P1035" s="11" t="n">
        <v>0.4</v>
      </c>
      <c r="Q1035" s="25"/>
    </row>
    <row r="1036" ht="22.5" customHeight="1">
      <c r="A1036" s="28"/>
      <c r="B1036" s="28"/>
      <c r="C1036" s="12" t="n">
        <v>7202934</v>
      </c>
      <c r="D1036" s="13" t="s">
        <v>22</v>
      </c>
      <c r="E1036" s="13" t="s">
        <v>24</v>
      </c>
      <c r="F1036" s="12" t="s">
        <v>15</v>
      </c>
      <c r="G1036" s="23" t="n">
        <v>0.35</v>
      </c>
      <c r="H1036" s="12" t="n">
        <v>200</v>
      </c>
      <c r="I1036" s="20" t="n">
        <f>G1036*H1036*7</f>
        <v>490</v>
      </c>
      <c r="J1036" s="12" t="s">
        <v>110</v>
      </c>
      <c r="K1036" s="14" t="n">
        <v>3419</v>
      </c>
      <c r="L1036" s="14" t="n">
        <v>2168</v>
      </c>
      <c r="M1036" s="14" t="n">
        <v>0</v>
      </c>
      <c r="N1036" s="11" t="n">
        <v>0</v>
      </c>
      <c r="O1036" s="11" t="n">
        <v>0</v>
      </c>
      <c r="P1036" s="11" t="n">
        <v>0</v>
      </c>
      <c r="Q1036" s="22" t="n">
        <v>0</v>
      </c>
    </row>
    <row r="1037" ht="22.5" customHeight="1">
      <c r="A1037" s="28"/>
      <c r="B1037" s="28"/>
      <c r="C1037" s="12"/>
      <c r="D1037" s="26"/>
      <c r="E1037" s="26"/>
      <c r="F1037" s="19"/>
      <c r="G1037" s="26"/>
      <c r="H1037" s="19"/>
      <c r="I1037" s="19"/>
      <c r="J1037" s="12" t="s">
        <v>111</v>
      </c>
      <c r="K1037" s="16" t="n">
        <v>61945</v>
      </c>
      <c r="L1037" s="14" t="n">
        <v>40743</v>
      </c>
      <c r="M1037" s="14" t="n">
        <v>17</v>
      </c>
      <c r="N1037" s="11" t="n">
        <v>0</v>
      </c>
      <c r="O1037" s="11" t="n">
        <v>0.35</v>
      </c>
      <c r="P1037" s="11" t="n">
        <v>5.95</v>
      </c>
      <c r="Q1037" s="25"/>
    </row>
    <row r="1038" ht="22.5" customHeight="1">
      <c r="A1038" s="28"/>
      <c r="B1038" s="28"/>
      <c r="C1038" s="12"/>
      <c r="D1038" s="26"/>
      <c r="E1038" s="26"/>
      <c r="F1038" s="19"/>
      <c r="G1038" s="26"/>
      <c r="H1038" s="19"/>
      <c r="I1038" s="19"/>
      <c r="J1038" s="12" t="s">
        <v>112</v>
      </c>
      <c r="K1038" s="14" t="n">
        <v>179885</v>
      </c>
      <c r="L1038" s="14" t="n">
        <v>113098</v>
      </c>
      <c r="M1038" s="14" t="n">
        <v>57</v>
      </c>
      <c r="N1038" s="11" t="n">
        <v>0</v>
      </c>
      <c r="O1038" s="11" t="n">
        <v>0.35</v>
      </c>
      <c r="P1038" s="11" t="n">
        <v>19.95</v>
      </c>
      <c r="Q1038" s="25"/>
    </row>
    <row r="1039" ht="22.5" customHeight="1">
      <c r="A1039" s="28"/>
      <c r="B1039" s="28"/>
      <c r="C1039" s="12" t="n">
        <v>5847496</v>
      </c>
      <c r="D1039" s="13" t="s">
        <v>10</v>
      </c>
      <c r="E1039" s="13" t="s">
        <v>25</v>
      </c>
      <c r="F1039" s="12" t="s">
        <v>12</v>
      </c>
      <c r="G1039" s="23" t="n">
        <v>0.3</v>
      </c>
      <c r="H1039" s="12" t="n">
        <v>200</v>
      </c>
      <c r="I1039" s="20" t="n">
        <f>G1039*H1039*7</f>
        <v>420</v>
      </c>
      <c r="J1039" s="12" t="s">
        <v>110</v>
      </c>
      <c r="K1039" s="14" t="n">
        <v>280</v>
      </c>
      <c r="L1039" s="14" t="n">
        <v>27</v>
      </c>
      <c r="M1039" s="14" t="n">
        <v>0</v>
      </c>
      <c r="N1039" s="11" t="n">
        <v>0</v>
      </c>
      <c r="O1039" s="11" t="n">
        <v>0</v>
      </c>
      <c r="P1039" s="11" t="n">
        <v>0</v>
      </c>
      <c r="Q1039" s="22" t="n">
        <f>M1041/H1039</f>
        <v>0.04</v>
      </c>
    </row>
    <row r="1040" ht="22.5" customHeight="1">
      <c r="A1040" s="28"/>
      <c r="B1040" s="28"/>
      <c r="C1040" s="12"/>
      <c r="D1040" s="26"/>
      <c r="E1040" s="26"/>
      <c r="F1040" s="19"/>
      <c r="G1040" s="26"/>
      <c r="H1040" s="19"/>
      <c r="I1040" s="19"/>
      <c r="J1040" s="12" t="s">
        <v>111</v>
      </c>
      <c r="K1040" s="14" t="n">
        <v>280</v>
      </c>
      <c r="L1040" s="14" t="n">
        <v>27</v>
      </c>
      <c r="M1040" s="14" t="n">
        <v>0</v>
      </c>
      <c r="N1040" s="11" t="n">
        <v>0</v>
      </c>
      <c r="O1040" s="11" t="n">
        <v>0</v>
      </c>
      <c r="P1040" s="11" t="n">
        <v>0</v>
      </c>
      <c r="Q1040" s="25"/>
    </row>
    <row r="1041" ht="22.5" customHeight="1">
      <c r="A1041" s="28"/>
      <c r="B1041" s="28"/>
      <c r="C1041" s="12"/>
      <c r="D1041" s="26"/>
      <c r="E1041" s="26"/>
      <c r="F1041" s="19"/>
      <c r="G1041" s="26"/>
      <c r="H1041" s="19"/>
      <c r="I1041" s="19"/>
      <c r="J1041" s="12" t="s">
        <v>112</v>
      </c>
      <c r="K1041" s="14" t="n">
        <v>20660</v>
      </c>
      <c r="L1041" s="14" t="n">
        <v>2055</v>
      </c>
      <c r="M1041" s="14" t="n">
        <v>8</v>
      </c>
      <c r="N1041" s="11" t="n">
        <v>0</v>
      </c>
      <c r="O1041" s="11" t="n">
        <v>0.453</v>
      </c>
      <c r="P1041" s="11" t="n">
        <v>3.6256</v>
      </c>
      <c r="Q1041" s="25"/>
    </row>
    <row r="1042" ht="22.5" customHeight="1">
      <c r="A1042" s="28"/>
      <c r="B1042" s="28"/>
      <c r="C1042" s="12" t="n">
        <v>7572369</v>
      </c>
      <c r="D1042" s="13" t="s">
        <v>10</v>
      </c>
      <c r="E1042" s="13" t="s">
        <v>25</v>
      </c>
      <c r="F1042" s="12" t="s">
        <v>15</v>
      </c>
      <c r="G1042" s="23" t="n">
        <v>0.3</v>
      </c>
      <c r="H1042" s="12" t="n">
        <v>400</v>
      </c>
      <c r="I1042" s="20" t="n">
        <f>G1042*H1042*7</f>
        <v>840</v>
      </c>
      <c r="J1042" s="12" t="s">
        <v>110</v>
      </c>
      <c r="K1042" s="14" t="n">
        <v>47</v>
      </c>
      <c r="L1042" s="14" t="n">
        <v>10</v>
      </c>
      <c r="M1042" s="14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0.38</v>
      </c>
    </row>
    <row r="1043" ht="22.5" customHeight="1">
      <c r="A1043" s="28"/>
      <c r="B1043" s="28"/>
      <c r="C1043" s="12"/>
      <c r="D1043" s="26"/>
      <c r="E1043" s="26"/>
      <c r="F1043" s="19"/>
      <c r="G1043" s="26"/>
      <c r="H1043" s="19"/>
      <c r="I1043" s="19"/>
      <c r="J1043" s="12" t="s">
        <v>111</v>
      </c>
      <c r="K1043" s="14" t="n">
        <v>2732</v>
      </c>
      <c r="L1043" s="14" t="n">
        <v>1158</v>
      </c>
      <c r="M1043" s="14" t="n">
        <v>27</v>
      </c>
      <c r="N1043" s="11" t="n">
        <v>0.007</v>
      </c>
      <c r="O1043" s="11" t="n">
        <v>0.306</v>
      </c>
      <c r="P1043" s="11" t="n">
        <v>8.25</v>
      </c>
      <c r="Q1043" s="25"/>
    </row>
    <row r="1044" ht="22.5" customHeight="1">
      <c r="A1044" s="28"/>
      <c r="B1044" s="28"/>
      <c r="C1044" s="12"/>
      <c r="D1044" s="26"/>
      <c r="E1044" s="26"/>
      <c r="F1044" s="19"/>
      <c r="G1044" s="26"/>
      <c r="H1044" s="19"/>
      <c r="I1044" s="19"/>
      <c r="J1044" s="12" t="s">
        <v>112</v>
      </c>
      <c r="K1044" s="14" t="n">
        <v>10135</v>
      </c>
      <c r="L1044" s="14" t="n">
        <v>4237</v>
      </c>
      <c r="M1044" s="14" t="n">
        <v>152</v>
      </c>
      <c r="N1044" s="11" t="n">
        <v>0.011</v>
      </c>
      <c r="O1044" s="11" t="n">
        <v>0.306</v>
      </c>
      <c r="P1044" s="11" t="n">
        <v>46.53</v>
      </c>
      <c r="Q1044" s="25"/>
    </row>
    <row r="1045" ht="22.5" customHeight="1">
      <c r="A1045" s="28"/>
      <c r="B1045" s="28"/>
      <c r="C1045" s="12" t="n">
        <v>8460883</v>
      </c>
      <c r="D1045" s="13" t="s">
        <v>16</v>
      </c>
      <c r="E1045" s="13" t="s">
        <v>11</v>
      </c>
      <c r="F1045" s="12" t="s">
        <v>15</v>
      </c>
      <c r="G1045" s="23" t="n">
        <v>0.14</v>
      </c>
      <c r="H1045" s="12" t="n">
        <v>900</v>
      </c>
      <c r="I1045" s="20" t="n">
        <f>G1045*H1045*7</f>
        <v>882</v>
      </c>
      <c r="J1045" s="12" t="s">
        <v>110</v>
      </c>
      <c r="K1045" s="14" t="n">
        <v>7838</v>
      </c>
      <c r="L1045" s="14" t="n">
        <v>2015</v>
      </c>
      <c r="M1045" s="14" t="n">
        <v>98</v>
      </c>
      <c r="N1045" s="11" t="n">
        <v>0.007</v>
      </c>
      <c r="O1045" s="11" t="n">
        <v>0.141</v>
      </c>
      <c r="P1045" s="11" t="n">
        <v>13.818</v>
      </c>
      <c r="Q1045" s="22" t="n">
        <f>M1047/H1045</f>
        <v>0.916666666666667</v>
      </c>
    </row>
    <row r="1046" ht="22.5" customHeight="1">
      <c r="A1046" s="28"/>
      <c r="B1046" s="28"/>
      <c r="C1046" s="12"/>
      <c r="D1046" s="26"/>
      <c r="E1046" s="26"/>
      <c r="F1046" s="19"/>
      <c r="G1046" s="26"/>
      <c r="H1046" s="19"/>
      <c r="I1046" s="19"/>
      <c r="J1046" s="12" t="s">
        <v>111</v>
      </c>
      <c r="K1046" s="14" t="n">
        <v>14757</v>
      </c>
      <c r="L1046" s="14" t="n">
        <v>3780</v>
      </c>
      <c r="M1046" s="14" t="n">
        <v>185</v>
      </c>
      <c r="N1046" s="11" t="n">
        <v>0.007</v>
      </c>
      <c r="O1046" s="11" t="n">
        <v>0.141</v>
      </c>
      <c r="P1046" s="11" t="n">
        <v>25.11</v>
      </c>
      <c r="Q1046" s="25"/>
    </row>
    <row r="1047" ht="22.5" customHeight="1">
      <c r="A1047" s="28"/>
      <c r="B1047" s="28"/>
      <c r="C1047" s="12"/>
      <c r="D1047" s="26"/>
      <c r="E1047" s="26"/>
      <c r="F1047" s="19"/>
      <c r="G1047" s="26"/>
      <c r="H1047" s="19"/>
      <c r="I1047" s="19"/>
      <c r="J1047" s="12" t="s">
        <v>112</v>
      </c>
      <c r="K1047" s="14" t="n">
        <v>61672</v>
      </c>
      <c r="L1047" s="14" t="n">
        <v>18247</v>
      </c>
      <c r="M1047" s="14" t="n">
        <v>825</v>
      </c>
      <c r="N1047" s="11" t="n">
        <v>0.006</v>
      </c>
      <c r="O1047" s="11" t="n">
        <v>0.14</v>
      </c>
      <c r="P1047" s="11" t="n">
        <v>115.892</v>
      </c>
      <c r="Q1047" s="25"/>
    </row>
    <row r="1048" ht="22.5" customHeight="1">
      <c r="A1048" s="28"/>
      <c r="B1048" s="28"/>
      <c r="C1048" s="12" t="n">
        <v>8531973</v>
      </c>
      <c r="D1048" s="13" t="s">
        <v>16</v>
      </c>
      <c r="E1048" s="13" t="s">
        <v>18</v>
      </c>
      <c r="F1048" s="12" t="s">
        <v>26</v>
      </c>
      <c r="G1048" s="23" t="n">
        <v>0.45</v>
      </c>
      <c r="H1048" s="12" t="n">
        <v>150</v>
      </c>
      <c r="I1048" s="20" t="n">
        <f>G1048*H1048*7</f>
        <v>472.5</v>
      </c>
      <c r="J1048" s="12" t="s">
        <v>110</v>
      </c>
      <c r="K1048" s="14" t="n">
        <v>0</v>
      </c>
      <c r="L1048" s="14" t="n">
        <v>0</v>
      </c>
      <c r="M1048" s="14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0.353333333333333</v>
      </c>
    </row>
    <row r="1049" ht="22.5" customHeight="1">
      <c r="A1049" s="28"/>
      <c r="B1049" s="28"/>
      <c r="C1049" s="12"/>
      <c r="D1049" s="26"/>
      <c r="E1049" s="26"/>
      <c r="F1049" s="19"/>
      <c r="G1049" s="26"/>
      <c r="H1049" s="19"/>
      <c r="I1049" s="19"/>
      <c r="J1049" s="12" t="s">
        <v>111</v>
      </c>
      <c r="K1049" s="14" t="n">
        <v>4131</v>
      </c>
      <c r="L1049" s="14" t="n">
        <v>241</v>
      </c>
      <c r="M1049" s="14" t="n">
        <v>0</v>
      </c>
      <c r="N1049" s="11" t="n">
        <v>0</v>
      </c>
      <c r="O1049" s="11" t="n">
        <v>0</v>
      </c>
      <c r="P1049" s="11" t="n">
        <v>0</v>
      </c>
      <c r="Q1049" s="25"/>
    </row>
    <row r="1050" ht="22.5" customHeight="1">
      <c r="A1050" s="28"/>
      <c r="B1050" s="28"/>
      <c r="C1050" s="12"/>
      <c r="D1050" s="26"/>
      <c r="E1050" s="26"/>
      <c r="F1050" s="19"/>
      <c r="G1050" s="26"/>
      <c r="H1050" s="19"/>
      <c r="I1050" s="19"/>
      <c r="J1050" s="12" t="s">
        <v>112</v>
      </c>
      <c r="K1050" s="14" t="n">
        <v>362769</v>
      </c>
      <c r="L1050" s="14" t="n">
        <v>878</v>
      </c>
      <c r="M1050" s="14" t="n">
        <v>53</v>
      </c>
      <c r="N1050" s="11" t="n">
        <v>0.02</v>
      </c>
      <c r="O1050" s="11" t="n">
        <v>0.36</v>
      </c>
      <c r="P1050" s="11" t="n">
        <v>18.89</v>
      </c>
      <c r="Q1050" s="25"/>
    </row>
    <row r="1051" ht="22.5" customHeight="1">
      <c r="A1051" s="28"/>
      <c r="B1051" s="28"/>
      <c r="C1051" s="12" t="n">
        <v>7872826</v>
      </c>
      <c r="D1051" s="13" t="s">
        <v>27</v>
      </c>
      <c r="E1051" s="13" t="s">
        <v>14</v>
      </c>
      <c r="F1051" s="12" t="s">
        <v>15</v>
      </c>
      <c r="G1051" s="23" t="n">
        <v>0.48</v>
      </c>
      <c r="H1051" s="12" t="n">
        <v>100</v>
      </c>
      <c r="I1051" s="20" t="n">
        <f>G1051*H1051*7</f>
        <v>336</v>
      </c>
      <c r="J1051" s="12" t="s">
        <v>110</v>
      </c>
      <c r="K1051" s="14" t="n">
        <v>126</v>
      </c>
      <c r="L1051" s="14" t="n">
        <v>17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1</v>
      </c>
    </row>
    <row r="1052" ht="22.5" customHeight="1">
      <c r="A1052" s="28"/>
      <c r="B1052" s="28"/>
      <c r="C1052" s="12"/>
      <c r="D1052" s="26"/>
      <c r="E1052" s="26"/>
      <c r="F1052" s="19"/>
      <c r="G1052" s="26"/>
      <c r="H1052" s="19"/>
      <c r="I1052" s="19"/>
      <c r="J1052" s="12" t="s">
        <v>111</v>
      </c>
      <c r="K1052" s="14" t="n">
        <v>3838</v>
      </c>
      <c r="L1052" s="14" t="n">
        <v>927</v>
      </c>
      <c r="M1052" s="14" t="n">
        <v>15</v>
      </c>
      <c r="N1052" s="11" t="n">
        <v>0.008</v>
      </c>
      <c r="O1052" s="11" t="n">
        <v>0.48</v>
      </c>
      <c r="P1052" s="11" t="n">
        <v>7.2</v>
      </c>
      <c r="Q1052" s="25"/>
    </row>
    <row r="1053" ht="22.5" customHeight="1">
      <c r="A1053" s="28"/>
      <c r="B1053" s="28"/>
      <c r="C1053" s="12"/>
      <c r="D1053" s="26"/>
      <c r="E1053" s="26"/>
      <c r="F1053" s="19"/>
      <c r="G1053" s="26"/>
      <c r="H1053" s="19"/>
      <c r="I1053" s="19"/>
      <c r="J1053" s="12" t="s">
        <v>112</v>
      </c>
      <c r="K1053" s="14" t="n">
        <v>30186</v>
      </c>
      <c r="L1053" s="14" t="n">
        <v>9707</v>
      </c>
      <c r="M1053" s="14" t="n">
        <v>100</v>
      </c>
      <c r="N1053" s="11" t="n">
        <v>0.005</v>
      </c>
      <c r="O1053" s="11" t="n">
        <v>0.481</v>
      </c>
      <c r="P1053" s="11" t="n">
        <v>48.072</v>
      </c>
      <c r="Q1053" s="25"/>
    </row>
    <row r="1054" ht="22.5" customHeight="1">
      <c r="A1054" s="28"/>
      <c r="B1054" s="28"/>
      <c r="C1054" s="12" t="n">
        <v>9311355</v>
      </c>
      <c r="D1054" s="13" t="s">
        <v>28</v>
      </c>
      <c r="E1054" s="13" t="s">
        <v>14</v>
      </c>
      <c r="F1054" s="12" t="s">
        <v>15</v>
      </c>
      <c r="G1054" s="23" t="n">
        <v>0.15</v>
      </c>
      <c r="H1054" s="12" t="n">
        <v>80</v>
      </c>
      <c r="I1054" s="20" t="n">
        <f>G1054*H1054*7</f>
        <v>84</v>
      </c>
      <c r="J1054" s="12" t="s">
        <v>110</v>
      </c>
      <c r="K1054" s="14" t="n">
        <v>788</v>
      </c>
      <c r="L1054" s="14" t="n">
        <v>198</v>
      </c>
      <c r="M1054" s="14" t="n">
        <v>0</v>
      </c>
      <c r="N1054" s="11" t="n">
        <v>0</v>
      </c>
      <c r="O1054" s="11" t="n">
        <v>0</v>
      </c>
      <c r="P1054" s="11" t="n">
        <v>0</v>
      </c>
      <c r="Q1054" s="22" t="n">
        <f>M1056/H1054</f>
        <v>1.9625</v>
      </c>
    </row>
    <row r="1055" ht="22.5" customHeight="1">
      <c r="A1055" s="28"/>
      <c r="B1055" s="28"/>
      <c r="C1055" s="12"/>
      <c r="D1055" s="26"/>
      <c r="E1055" s="26"/>
      <c r="F1055" s="19"/>
      <c r="G1055" s="26"/>
      <c r="H1055" s="19"/>
      <c r="I1055" s="19"/>
      <c r="J1055" s="12" t="s">
        <v>111</v>
      </c>
      <c r="K1055" s="14" t="n">
        <v>9952</v>
      </c>
      <c r="L1055" s="14" t="n">
        <v>2375</v>
      </c>
      <c r="M1055" s="14" t="n">
        <v>19</v>
      </c>
      <c r="N1055" s="11" t="n">
        <v>0.002</v>
      </c>
      <c r="O1055" s="11" t="n">
        <v>0.25</v>
      </c>
      <c r="P1055" s="11" t="n">
        <v>4.75</v>
      </c>
      <c r="Q1055" s="25"/>
    </row>
    <row r="1056" ht="22.5" customHeight="1">
      <c r="A1056" s="28"/>
      <c r="B1056" s="28"/>
      <c r="C1056" s="12"/>
      <c r="D1056" s="26"/>
      <c r="E1056" s="26"/>
      <c r="F1056" s="19"/>
      <c r="G1056" s="26"/>
      <c r="H1056" s="19"/>
      <c r="I1056" s="19"/>
      <c r="J1056" s="12" t="s">
        <v>112</v>
      </c>
      <c r="K1056" s="14" t="n">
        <v>56803</v>
      </c>
      <c r="L1056" s="14" t="n">
        <v>15005</v>
      </c>
      <c r="M1056" s="14" t="n">
        <v>157</v>
      </c>
      <c r="N1056" s="11" t="n">
        <v>0.003</v>
      </c>
      <c r="O1056" s="11" t="n">
        <v>0.25</v>
      </c>
      <c r="P1056" s="11" t="n">
        <v>39.25</v>
      </c>
      <c r="Q1056" s="25"/>
    </row>
    <row r="1057" ht="22.5" customHeight="1">
      <c r="A1057" s="28"/>
      <c r="B1057" s="28"/>
      <c r="C1057" s="12" t="n">
        <v>10501490</v>
      </c>
      <c r="D1057" s="13" t="s">
        <v>13</v>
      </c>
      <c r="E1057" s="13" t="s">
        <v>14</v>
      </c>
      <c r="F1057" s="12" t="s">
        <v>15</v>
      </c>
      <c r="G1057" s="23" t="n">
        <v>0.15</v>
      </c>
      <c r="H1057" s="12" t="n">
        <v>100</v>
      </c>
      <c r="I1057" s="20" t="n">
        <f>G1057*H1057*7</f>
        <v>105</v>
      </c>
      <c r="J1057" s="12" t="s">
        <v>110</v>
      </c>
      <c r="K1057" s="14" t="n">
        <v>2</v>
      </c>
      <c r="L1057" s="14" t="n">
        <v>0</v>
      </c>
      <c r="M1057" s="14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0.13</v>
      </c>
    </row>
    <row r="1058" ht="22.5" customHeight="1">
      <c r="A1058" s="28"/>
      <c r="B1058" s="28"/>
      <c r="C1058" s="12"/>
      <c r="D1058" s="26"/>
      <c r="E1058" s="26"/>
      <c r="F1058" s="19"/>
      <c r="G1058" s="26"/>
      <c r="H1058" s="19"/>
      <c r="I1058" s="19"/>
      <c r="J1058" s="12" t="s">
        <v>111</v>
      </c>
      <c r="K1058" s="14" t="n">
        <v>3</v>
      </c>
      <c r="L1058" s="14" t="n">
        <v>1</v>
      </c>
      <c r="M1058" s="14" t="n">
        <v>0</v>
      </c>
      <c r="N1058" s="11" t="n">
        <v>0</v>
      </c>
      <c r="O1058" s="11" t="n">
        <v>0</v>
      </c>
      <c r="P1058" s="11" t="n">
        <v>0</v>
      </c>
      <c r="Q1058" s="25"/>
    </row>
    <row r="1059" ht="22.5" customHeight="1">
      <c r="A1059" s="28"/>
      <c r="B1059" s="28"/>
      <c r="C1059" s="12"/>
      <c r="D1059" s="26"/>
      <c r="E1059" s="26"/>
      <c r="F1059" s="19"/>
      <c r="G1059" s="26"/>
      <c r="H1059" s="19"/>
      <c r="I1059" s="19"/>
      <c r="J1059" s="12" t="s">
        <v>112</v>
      </c>
      <c r="K1059" s="14" t="n">
        <v>1597</v>
      </c>
      <c r="L1059" s="14" t="n">
        <v>673</v>
      </c>
      <c r="M1059" s="14" t="n">
        <v>13</v>
      </c>
      <c r="N1059" s="11" t="n">
        <v>0.003</v>
      </c>
      <c r="O1059" s="11" t="n">
        <v>0.13</v>
      </c>
      <c r="P1059" s="11" t="n">
        <v>1.69</v>
      </c>
      <c r="Q1059" s="25"/>
    </row>
    <row r="1060" ht="22.5" customHeight="1">
      <c r="A1060" s="28"/>
      <c r="B1060" s="28"/>
      <c r="C1060" s="39" t="n">
        <v>10912510</v>
      </c>
      <c r="D1060" s="13" t="s">
        <v>10</v>
      </c>
      <c r="E1060" s="13" t="s">
        <v>11</v>
      </c>
      <c r="F1060" s="12" t="s">
        <v>29</v>
      </c>
      <c r="G1060" s="23" t="n">
        <v>0.17</v>
      </c>
      <c r="H1060" s="12" t="n">
        <v>1500</v>
      </c>
      <c r="I1060" s="20" t="n">
        <f>G1060*H1060*7</f>
        <v>1785</v>
      </c>
      <c r="J1060" s="12" t="s">
        <v>110</v>
      </c>
      <c r="K1060" s="14" t="n">
        <v>4747</v>
      </c>
      <c r="L1060" s="14" t="n">
        <v>1318</v>
      </c>
      <c r="M1060" s="14" t="n">
        <v>19</v>
      </c>
      <c r="N1060" s="11" t="n">
        <v>0.01</v>
      </c>
      <c r="O1060" s="11" t="n">
        <v>0.35</v>
      </c>
      <c r="P1060" s="11" t="n">
        <v>6.72</v>
      </c>
      <c r="Q1060" s="22" t="n">
        <f>M1062/H1060</f>
        <v>0.248666666666667</v>
      </c>
    </row>
    <row r="1061" ht="22.5" customHeight="1">
      <c r="A1061" s="28"/>
      <c r="B1061" s="28"/>
      <c r="C1061" s="12"/>
      <c r="D1061" s="26"/>
      <c r="E1061" s="26"/>
      <c r="F1061" s="19"/>
      <c r="G1061" s="26"/>
      <c r="H1061" s="19"/>
      <c r="I1061" s="19"/>
      <c r="J1061" s="12" t="s">
        <v>111</v>
      </c>
      <c r="K1061" s="14" t="n">
        <v>12682</v>
      </c>
      <c r="L1061" s="14" t="n">
        <v>2875</v>
      </c>
      <c r="M1061" s="14" t="n">
        <v>74</v>
      </c>
      <c r="N1061" s="11" t="n">
        <v>0.01</v>
      </c>
      <c r="O1061" s="11" t="n">
        <v>0.22</v>
      </c>
      <c r="P1061" s="11" t="n">
        <v>16.11</v>
      </c>
      <c r="Q1061" s="25"/>
    </row>
    <row r="1062" ht="22.5" customHeight="1">
      <c r="A1062" s="28"/>
      <c r="B1062" s="28"/>
      <c r="C1062" s="12"/>
      <c r="D1062" s="26"/>
      <c r="E1062" s="26"/>
      <c r="F1062" s="19"/>
      <c r="G1062" s="26"/>
      <c r="H1062" s="19"/>
      <c r="I1062" s="19"/>
      <c r="J1062" s="12" t="s">
        <v>112</v>
      </c>
      <c r="K1062" s="14" t="n">
        <v>58917</v>
      </c>
      <c r="L1062" s="14" t="n">
        <v>12290</v>
      </c>
      <c r="M1062" s="14" t="n">
        <v>373</v>
      </c>
      <c r="N1062" s="11" t="n">
        <v>0.01</v>
      </c>
      <c r="O1062" s="11" t="n">
        <v>0.21</v>
      </c>
      <c r="P1062" s="11" t="n">
        <v>78.44</v>
      </c>
      <c r="Q1062" s="25"/>
    </row>
    <row r="1063" ht="22.5" customHeight="1">
      <c r="A1063" s="28"/>
      <c r="B1063" s="28"/>
      <c r="C1063" s="39" t="n">
        <v>11080098</v>
      </c>
      <c r="D1063" s="13" t="s">
        <v>22</v>
      </c>
      <c r="E1063" s="13" t="s">
        <v>24</v>
      </c>
      <c r="F1063" s="12" t="s">
        <v>15</v>
      </c>
      <c r="G1063" s="23" t="n">
        <v>0.6</v>
      </c>
      <c r="H1063" s="12" t="n">
        <v>100</v>
      </c>
      <c r="I1063" s="20" t="n">
        <f>G1063*H1063*7</f>
        <v>420</v>
      </c>
      <c r="J1063" s="12" t="s">
        <v>110</v>
      </c>
      <c r="K1063" s="14" t="n">
        <v>3</v>
      </c>
      <c r="L1063" s="14" t="n">
        <v>0</v>
      </c>
      <c r="M1063" s="14" t="n">
        <v>0</v>
      </c>
      <c r="N1063" s="11" t="n">
        <v>0</v>
      </c>
      <c r="O1063" s="11" t="n">
        <v>0</v>
      </c>
      <c r="P1063" s="11" t="n">
        <v>0</v>
      </c>
      <c r="Q1063" s="22" t="n">
        <f>M1065/H1063</f>
        <v>0.01</v>
      </c>
    </row>
    <row r="1064" ht="22.5" customHeight="1">
      <c r="A1064" s="28"/>
      <c r="B1064" s="28"/>
      <c r="C1064" s="12"/>
      <c r="D1064" s="26"/>
      <c r="E1064" s="26"/>
      <c r="F1064" s="19"/>
      <c r="G1064" s="26"/>
      <c r="H1064" s="19"/>
      <c r="I1064" s="19"/>
      <c r="J1064" s="12" t="s">
        <v>111</v>
      </c>
      <c r="K1064" s="14" t="n">
        <v>34</v>
      </c>
      <c r="L1064" s="14" t="n">
        <v>2</v>
      </c>
      <c r="M1064" s="14" t="n">
        <v>0</v>
      </c>
      <c r="N1064" s="11" t="n">
        <v>0</v>
      </c>
      <c r="O1064" s="11" t="n">
        <v>0</v>
      </c>
      <c r="P1064" s="11" t="n">
        <v>0</v>
      </c>
      <c r="Q1064" s="25"/>
    </row>
    <row r="1065" ht="22.5" customHeight="1">
      <c r="A1065" s="28"/>
      <c r="B1065" s="28"/>
      <c r="C1065" s="12"/>
      <c r="D1065" s="26"/>
      <c r="E1065" s="26"/>
      <c r="F1065" s="19"/>
      <c r="G1065" s="26"/>
      <c r="H1065" s="19"/>
      <c r="I1065" s="19"/>
      <c r="J1065" s="12" t="s">
        <v>112</v>
      </c>
      <c r="K1065" s="14" t="n">
        <v>3213</v>
      </c>
      <c r="L1065" s="14" t="n">
        <v>1671</v>
      </c>
      <c r="M1065" s="14" t="n">
        <v>1</v>
      </c>
      <c r="N1065" s="11" t="n">
        <v>0</v>
      </c>
      <c r="O1065" s="11" t="n">
        <v>0.6</v>
      </c>
      <c r="P1065" s="11" t="n">
        <v>0.6</v>
      </c>
      <c r="Q1065" s="25"/>
    </row>
    <row r="1066" ht="22.5" customHeight="1">
      <c r="A1066" s="28"/>
      <c r="B1066" s="28"/>
      <c r="C1066" s="39" t="n">
        <v>11715627</v>
      </c>
      <c r="D1066" s="13" t="s">
        <v>28</v>
      </c>
      <c r="E1066" s="13" t="s">
        <v>14</v>
      </c>
      <c r="F1066" s="12" t="s">
        <v>15</v>
      </c>
      <c r="G1066" s="23" t="n">
        <v>0.4</v>
      </c>
      <c r="H1066" s="12" t="n">
        <v>100</v>
      </c>
      <c r="I1066" s="20" t="n">
        <f>G1066*H1066*7</f>
        <v>280</v>
      </c>
      <c r="J1066" s="12" t="s">
        <v>110</v>
      </c>
      <c r="K1066" s="14" t="n">
        <v>0</v>
      </c>
      <c r="L1066" s="14" t="n">
        <v>0</v>
      </c>
      <c r="M1066" s="14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</v>
      </c>
    </row>
    <row r="1067" ht="22.5" customHeight="1">
      <c r="A1067" s="28"/>
      <c r="B1067" s="28"/>
      <c r="C1067" s="12"/>
      <c r="D1067" s="26"/>
      <c r="E1067" s="26"/>
      <c r="F1067" s="19"/>
      <c r="G1067" s="26"/>
      <c r="H1067" s="19"/>
      <c r="I1067" s="19"/>
      <c r="J1067" s="12" t="s">
        <v>111</v>
      </c>
      <c r="K1067" s="14" t="n">
        <v>3</v>
      </c>
      <c r="L1067" s="14" t="n">
        <v>0</v>
      </c>
      <c r="M1067" s="14" t="n">
        <v>0</v>
      </c>
      <c r="N1067" s="11" t="n">
        <v>0</v>
      </c>
      <c r="O1067" s="11" t="n">
        <v>0</v>
      </c>
      <c r="P1067" s="11" t="n">
        <v>0</v>
      </c>
      <c r="Q1067" s="25"/>
    </row>
    <row r="1068" ht="22.5" customHeight="1">
      <c r="A1068" s="28"/>
      <c r="B1068" s="28"/>
      <c r="C1068" s="12"/>
      <c r="D1068" s="26"/>
      <c r="E1068" s="26"/>
      <c r="F1068" s="19"/>
      <c r="G1068" s="26"/>
      <c r="H1068" s="19"/>
      <c r="I1068" s="19"/>
      <c r="J1068" s="12" t="s">
        <v>112</v>
      </c>
      <c r="K1068" s="14" t="n">
        <v>100</v>
      </c>
      <c r="L1068" s="14" t="n">
        <v>4</v>
      </c>
      <c r="M1068" s="14" t="n">
        <v>0</v>
      </c>
      <c r="N1068" s="11" t="n">
        <v>0</v>
      </c>
      <c r="O1068" s="11" t="n">
        <v>0</v>
      </c>
      <c r="P1068" s="11" t="n">
        <v>0</v>
      </c>
      <c r="Q1068" s="25"/>
    </row>
    <row r="1069" ht="22.5" customHeight="1">
      <c r="A1069" s="28"/>
      <c r="B1069" s="28"/>
      <c r="C1069" s="39" t="n">
        <v>11715655</v>
      </c>
      <c r="D1069" s="13" t="s">
        <v>16</v>
      </c>
      <c r="E1069" s="13" t="s">
        <v>11</v>
      </c>
      <c r="F1069" s="12" t="s">
        <v>15</v>
      </c>
      <c r="G1069" s="23" t="n">
        <v>0.15</v>
      </c>
      <c r="H1069" s="12" t="n">
        <v>100</v>
      </c>
      <c r="I1069" s="20" t="n">
        <f>G1069*H1069*7</f>
        <v>105</v>
      </c>
      <c r="J1069" s="12" t="s">
        <v>110</v>
      </c>
      <c r="K1069" s="14" t="n">
        <v>0</v>
      </c>
      <c r="L1069" s="14" t="n">
        <v>0</v>
      </c>
      <c r="M1069" s="14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</v>
      </c>
    </row>
    <row r="1070" ht="22.5" customHeight="1">
      <c r="A1070" s="28"/>
      <c r="B1070" s="28"/>
      <c r="C1070" s="12"/>
      <c r="D1070" s="26"/>
      <c r="E1070" s="26"/>
      <c r="F1070" s="19"/>
      <c r="G1070" s="26"/>
      <c r="H1070" s="19"/>
      <c r="I1070" s="19"/>
      <c r="J1070" s="12" t="s">
        <v>111</v>
      </c>
      <c r="K1070" s="14" t="n">
        <v>5</v>
      </c>
      <c r="L1070" s="14" t="n">
        <v>0</v>
      </c>
      <c r="M1070" s="14" t="n">
        <v>0</v>
      </c>
      <c r="N1070" s="11" t="n">
        <v>0</v>
      </c>
      <c r="O1070" s="11" t="n">
        <v>0</v>
      </c>
      <c r="P1070" s="11" t="n">
        <v>0</v>
      </c>
      <c r="Q1070" s="25"/>
    </row>
    <row r="1071" ht="22.5" customHeight="1">
      <c r="A1071" s="28"/>
      <c r="B1071" s="28"/>
      <c r="C1071" s="12"/>
      <c r="D1071" s="26"/>
      <c r="E1071" s="26"/>
      <c r="F1071" s="19"/>
      <c r="G1071" s="26"/>
      <c r="H1071" s="19"/>
      <c r="I1071" s="19"/>
      <c r="J1071" s="12" t="s">
        <v>112</v>
      </c>
      <c r="K1071" s="14" t="n">
        <v>358</v>
      </c>
      <c r="L1071" s="14" t="n">
        <v>3</v>
      </c>
      <c r="M1071" s="14" t="n">
        <v>0</v>
      </c>
      <c r="N1071" s="11" t="n">
        <v>0</v>
      </c>
      <c r="O1071" s="11" t="n">
        <v>0</v>
      </c>
      <c r="P1071" s="11" t="n">
        <v>0</v>
      </c>
      <c r="Q1071" s="25"/>
    </row>
    <row r="1072" ht="22.5" customHeight="1">
      <c r="A1072" s="28"/>
      <c r="B1072" s="28"/>
      <c r="C1072" s="39" t="n">
        <v>11715811</v>
      </c>
      <c r="D1072" s="13" t="s">
        <v>16</v>
      </c>
      <c r="E1072" s="13" t="s">
        <v>17</v>
      </c>
      <c r="F1072" s="12" t="s">
        <v>15</v>
      </c>
      <c r="G1072" s="23" t="n">
        <v>0.17</v>
      </c>
      <c r="H1072" s="12" t="n">
        <v>100</v>
      </c>
      <c r="I1072" s="20" t="n">
        <f>G1072*H1072*7</f>
        <v>119</v>
      </c>
      <c r="J1072" s="12" t="s">
        <v>110</v>
      </c>
      <c r="K1072" s="14" t="n">
        <v>0</v>
      </c>
      <c r="L1072" s="14" t="n">
        <v>0</v>
      </c>
      <c r="M1072" s="14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0</v>
      </c>
    </row>
    <row r="1073" ht="22.5" customHeight="1">
      <c r="A1073" s="28"/>
      <c r="B1073" s="28"/>
      <c r="C1073" s="12"/>
      <c r="D1073" s="26"/>
      <c r="E1073" s="26"/>
      <c r="F1073" s="19"/>
      <c r="G1073" s="26"/>
      <c r="H1073" s="19"/>
      <c r="I1073" s="19"/>
      <c r="J1073" s="12" t="s">
        <v>111</v>
      </c>
      <c r="K1073" s="14" t="n">
        <v>2</v>
      </c>
      <c r="L1073" s="14" t="n">
        <v>0</v>
      </c>
      <c r="M1073" s="14" t="n">
        <v>0</v>
      </c>
      <c r="N1073" s="11" t="n">
        <v>0</v>
      </c>
      <c r="O1073" s="11" t="n">
        <v>0</v>
      </c>
      <c r="P1073" s="11" t="n">
        <v>0</v>
      </c>
      <c r="Q1073" s="25"/>
    </row>
    <row r="1074" ht="22.5" customHeight="1">
      <c r="A1074" s="28"/>
      <c r="B1074" s="28"/>
      <c r="C1074" s="12"/>
      <c r="D1074" s="26"/>
      <c r="E1074" s="26"/>
      <c r="F1074" s="19"/>
      <c r="G1074" s="26"/>
      <c r="H1074" s="19"/>
      <c r="I1074" s="19"/>
      <c r="J1074" s="12" t="s">
        <v>112</v>
      </c>
      <c r="K1074" s="14" t="n">
        <v>74</v>
      </c>
      <c r="L1074" s="14" t="n">
        <v>0</v>
      </c>
      <c r="M1074" s="14" t="n">
        <v>0</v>
      </c>
      <c r="N1074" s="11" t="n">
        <v>0</v>
      </c>
      <c r="O1074" s="11" t="n">
        <v>0</v>
      </c>
      <c r="P1074" s="11" t="n">
        <v>0</v>
      </c>
      <c r="Q1074" s="25"/>
    </row>
    <row r="1075" ht="22.5" customHeight="1">
      <c r="A1075" s="28"/>
      <c r="B1075" s="28"/>
      <c r="C1075" s="39" t="n">
        <v>11729927</v>
      </c>
      <c r="D1075" s="13" t="s">
        <v>10</v>
      </c>
      <c r="E1075" s="13" t="s">
        <v>20</v>
      </c>
      <c r="F1075" s="12" t="s">
        <v>15</v>
      </c>
      <c r="G1075" s="23" t="n">
        <v>0.25</v>
      </c>
      <c r="H1075" s="12" t="n">
        <v>100</v>
      </c>
      <c r="I1075" s="20" t="n">
        <f>G1075*H1075*7</f>
        <v>175</v>
      </c>
      <c r="J1075" s="12" t="s">
        <v>110</v>
      </c>
      <c r="K1075" s="14" t="n">
        <v>0</v>
      </c>
      <c r="L1075" s="14" t="n">
        <v>0</v>
      </c>
      <c r="M1075" s="14" t="n">
        <v>0</v>
      </c>
      <c r="N1075" s="11" t="n">
        <v>0</v>
      </c>
      <c r="O1075" s="11" t="n">
        <v>0</v>
      </c>
      <c r="P1075" s="11" t="n">
        <v>0</v>
      </c>
      <c r="Q1075" s="22" t="n">
        <f>M1077/H1075</f>
        <v>0</v>
      </c>
    </row>
    <row r="1076" ht="22.5" customHeight="1">
      <c r="A1076" s="28"/>
      <c r="B1076" s="28"/>
      <c r="C1076" s="12"/>
      <c r="D1076" s="26"/>
      <c r="E1076" s="26"/>
      <c r="F1076" s="19"/>
      <c r="G1076" s="26"/>
      <c r="H1076" s="19"/>
      <c r="I1076" s="19"/>
      <c r="J1076" s="12" t="s">
        <v>111</v>
      </c>
      <c r="K1076" s="14" t="n">
        <v>3</v>
      </c>
      <c r="L1076" s="14" t="n">
        <v>0</v>
      </c>
      <c r="M1076" s="14" t="n">
        <v>0</v>
      </c>
      <c r="N1076" s="11" t="n">
        <v>0</v>
      </c>
      <c r="O1076" s="11" t="n">
        <v>0</v>
      </c>
      <c r="P1076" s="11" t="n">
        <v>0</v>
      </c>
      <c r="Q1076" s="25"/>
    </row>
    <row r="1077" ht="22.5" customHeight="1">
      <c r="A1077" s="28"/>
      <c r="B1077" s="28"/>
      <c r="C1077" s="12"/>
      <c r="D1077" s="26"/>
      <c r="E1077" s="26"/>
      <c r="F1077" s="19"/>
      <c r="G1077" s="26"/>
      <c r="H1077" s="19"/>
      <c r="I1077" s="19"/>
      <c r="J1077" s="12" t="s">
        <v>112</v>
      </c>
      <c r="K1077" s="14" t="n">
        <v>318</v>
      </c>
      <c r="L1077" s="14" t="n">
        <v>14</v>
      </c>
      <c r="M1077" s="14" t="n">
        <v>0</v>
      </c>
      <c r="N1077" s="11" t="n">
        <v>0</v>
      </c>
      <c r="O1077" s="11" t="n">
        <v>0</v>
      </c>
      <c r="P1077" s="11" t="n">
        <v>0</v>
      </c>
      <c r="Q1077" s="25"/>
    </row>
    <row r="1078" ht="22.5" customHeight="1">
      <c r="A1078" s="28"/>
      <c r="B1078" s="28"/>
      <c r="C1078" s="39" t="n">
        <v>11729820</v>
      </c>
      <c r="D1078" s="13" t="s">
        <v>10</v>
      </c>
      <c r="E1078" s="13" t="s">
        <v>25</v>
      </c>
      <c r="F1078" s="12" t="s">
        <v>15</v>
      </c>
      <c r="G1078" s="23" t="n">
        <v>0.3</v>
      </c>
      <c r="H1078" s="12" t="n">
        <v>100</v>
      </c>
      <c r="I1078" s="20" t="n">
        <f>G1078*H1078*7</f>
        <v>210</v>
      </c>
      <c r="J1078" s="12" t="s">
        <v>110</v>
      </c>
      <c r="K1078" s="14" t="n">
        <v>0</v>
      </c>
      <c r="L1078" s="14" t="n">
        <v>0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</v>
      </c>
    </row>
    <row r="1079" ht="22.5" customHeight="1">
      <c r="A1079" s="28"/>
      <c r="B1079" s="28"/>
      <c r="C1079" s="12"/>
      <c r="D1079" s="26"/>
      <c r="E1079" s="26"/>
      <c r="F1079" s="19"/>
      <c r="G1079" s="26"/>
      <c r="H1079" s="19"/>
      <c r="I1079" s="19"/>
      <c r="J1079" s="12" t="s">
        <v>111</v>
      </c>
      <c r="K1079" s="14" t="n">
        <v>9</v>
      </c>
      <c r="L1079" s="14" t="n">
        <v>1</v>
      </c>
      <c r="M1079" s="14" t="n">
        <v>0</v>
      </c>
      <c r="N1079" s="11" t="n">
        <v>0</v>
      </c>
      <c r="O1079" s="11" t="n">
        <v>0</v>
      </c>
      <c r="P1079" s="11" t="n">
        <v>0</v>
      </c>
      <c r="Q1079" s="25"/>
    </row>
    <row r="1080" ht="22.5" customHeight="1">
      <c r="A1080" s="28"/>
      <c r="B1080" s="28"/>
      <c r="C1080" s="12"/>
      <c r="D1080" s="26"/>
      <c r="E1080" s="26"/>
      <c r="F1080" s="19"/>
      <c r="G1080" s="26"/>
      <c r="H1080" s="19"/>
      <c r="I1080" s="19"/>
      <c r="J1080" s="12" t="s">
        <v>112</v>
      </c>
      <c r="K1080" s="14" t="n">
        <v>13</v>
      </c>
      <c r="L1080" s="14" t="n">
        <v>3</v>
      </c>
      <c r="M1080" s="14" t="n">
        <v>0</v>
      </c>
      <c r="N1080" s="11" t="n">
        <v>0</v>
      </c>
      <c r="O1080" s="11" t="n">
        <v>0</v>
      </c>
      <c r="P1080" s="11" t="n">
        <v>0</v>
      </c>
      <c r="Q1080" s="25"/>
    </row>
    <row r="1081" ht="22.5" customHeight="1">
      <c r="A1081" s="28"/>
      <c r="B1081" s="28"/>
      <c r="C1081" s="39" t="n">
        <v>11729830</v>
      </c>
      <c r="D1081" s="13" t="s">
        <v>10</v>
      </c>
      <c r="E1081" s="13" t="s">
        <v>11</v>
      </c>
      <c r="F1081" s="12" t="s">
        <v>12</v>
      </c>
      <c r="G1081" s="23" t="n">
        <v>0.17</v>
      </c>
      <c r="H1081" s="12" t="n">
        <v>100</v>
      </c>
      <c r="I1081" s="20" t="n">
        <f>G1081*H1081*7</f>
        <v>119</v>
      </c>
      <c r="J1081" s="12" t="s">
        <v>110</v>
      </c>
      <c r="K1081" s="14" t="n">
        <v>0</v>
      </c>
      <c r="L1081" s="14" t="n">
        <v>0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</v>
      </c>
    </row>
    <row r="1082" ht="22.5" customHeight="1">
      <c r="A1082" s="28"/>
      <c r="B1082" s="28"/>
      <c r="C1082" s="12"/>
      <c r="D1082" s="26"/>
      <c r="E1082" s="26"/>
      <c r="F1082" s="19"/>
      <c r="G1082" s="26"/>
      <c r="H1082" s="19"/>
      <c r="I1082" s="19"/>
      <c r="J1082" s="12" t="s">
        <v>111</v>
      </c>
      <c r="K1082" s="14" t="n">
        <v>1</v>
      </c>
      <c r="L1082" s="14" t="n">
        <v>0</v>
      </c>
      <c r="M1082" s="14" t="n">
        <v>0</v>
      </c>
      <c r="N1082" s="11" t="n">
        <v>0</v>
      </c>
      <c r="O1082" s="11" t="n">
        <v>0</v>
      </c>
      <c r="P1082" s="11" t="n">
        <v>0</v>
      </c>
      <c r="Q1082" s="25"/>
    </row>
    <row r="1083" ht="22.5" customHeight="1">
      <c r="A1083" s="28"/>
      <c r="B1083" s="28"/>
      <c r="C1083" s="12"/>
      <c r="D1083" s="26"/>
      <c r="E1083" s="26"/>
      <c r="F1083" s="19"/>
      <c r="G1083" s="26"/>
      <c r="H1083" s="19"/>
      <c r="I1083" s="19"/>
      <c r="J1083" s="12" t="s">
        <v>112</v>
      </c>
      <c r="K1083" s="14" t="n">
        <v>54</v>
      </c>
      <c r="L1083" s="14" t="n">
        <v>3</v>
      </c>
      <c r="M1083" s="14" t="n">
        <v>0</v>
      </c>
      <c r="N1083" s="11" t="n">
        <v>0</v>
      </c>
      <c r="O1083" s="11" t="n">
        <v>0</v>
      </c>
      <c r="P1083" s="11" t="n">
        <v>0</v>
      </c>
      <c r="Q1083" s="25"/>
    </row>
    <row r="1084" ht="22.5" customHeight="1">
      <c r="A1084" s="28"/>
      <c r="B1084" s="28"/>
      <c r="C1084" s="39" t="n">
        <v>11892329</v>
      </c>
      <c r="D1084" s="13" t="s">
        <v>10</v>
      </c>
      <c r="E1084" s="13" t="s">
        <v>11</v>
      </c>
      <c r="F1084" s="12" t="s">
        <v>15</v>
      </c>
      <c r="G1084" s="23" t="n">
        <v>0.25</v>
      </c>
      <c r="H1084" s="12" t="n">
        <v>1500</v>
      </c>
      <c r="I1084" s="20" t="n">
        <f>G1084*H1084*7</f>
        <v>2625</v>
      </c>
      <c r="J1084" s="12" t="s">
        <v>110</v>
      </c>
      <c r="K1084" s="14" t="n">
        <v>1325</v>
      </c>
      <c r="L1084" s="14" t="n">
        <v>276</v>
      </c>
      <c r="M1084" s="14" t="n">
        <v>10</v>
      </c>
      <c r="N1084" s="11" t="n">
        <v>0.009</v>
      </c>
      <c r="O1084" s="11" t="n">
        <v>0.25</v>
      </c>
      <c r="P1084" s="11" t="n">
        <v>2.5</v>
      </c>
      <c r="Q1084" s="22" t="n">
        <f>M1086/H1084</f>
        <v>0.666666666666667</v>
      </c>
    </row>
    <row r="1085" ht="22.5" customHeight="1">
      <c r="A1085" s="28"/>
      <c r="B1085" s="28"/>
      <c r="C1085" s="12"/>
      <c r="D1085" s="26"/>
      <c r="E1085" s="26"/>
      <c r="F1085" s="19"/>
      <c r="G1085" s="26"/>
      <c r="H1085" s="19"/>
      <c r="I1085" s="19"/>
      <c r="J1085" s="12" t="s">
        <v>111</v>
      </c>
      <c r="K1085" s="14" t="n">
        <v>21000</v>
      </c>
      <c r="L1085" s="14" t="n">
        <v>7662</v>
      </c>
      <c r="M1085" s="14" t="n">
        <v>719</v>
      </c>
      <c r="N1085" s="11" t="n">
        <v>0.023</v>
      </c>
      <c r="O1085" s="11" t="n">
        <v>0.25</v>
      </c>
      <c r="P1085" s="11" t="n">
        <v>179.75</v>
      </c>
      <c r="Q1085" s="25"/>
    </row>
    <row r="1086" ht="22.5" customHeight="1">
      <c r="A1086" s="28"/>
      <c r="B1086" s="28"/>
      <c r="C1086" s="12"/>
      <c r="D1086" s="26"/>
      <c r="E1086" s="26"/>
      <c r="F1086" s="19"/>
      <c r="G1086" s="26"/>
      <c r="H1086" s="19"/>
      <c r="I1086" s="19"/>
      <c r="J1086" s="12" t="s">
        <v>112</v>
      </c>
      <c r="K1086" s="14" t="n">
        <v>36973</v>
      </c>
      <c r="L1086" s="14" t="n">
        <v>10834</v>
      </c>
      <c r="M1086" s="14" t="n">
        <v>1000</v>
      </c>
      <c r="N1086" s="11" t="n">
        <v>0.023</v>
      </c>
      <c r="O1086" s="11" t="n">
        <v>0.25</v>
      </c>
      <c r="P1086" s="11" t="n">
        <v>250</v>
      </c>
      <c r="Q1086" s="25"/>
    </row>
    <row r="1087" ht="22.5" customHeight="1">
      <c r="A1087" s="28"/>
      <c r="B1087" s="28"/>
      <c r="C1087" s="39" t="n">
        <v>91560708</v>
      </c>
      <c r="D1087" s="13" t="s">
        <v>30</v>
      </c>
      <c r="E1087" s="13" t="s">
        <v>31</v>
      </c>
      <c r="F1087" s="12" t="s">
        <v>15</v>
      </c>
      <c r="G1087" s="23" t="n">
        <v>0.09</v>
      </c>
      <c r="H1087" s="12" t="n">
        <v>800</v>
      </c>
      <c r="I1087" s="20" t="n">
        <f>G1087*H1087*7</f>
        <v>504</v>
      </c>
      <c r="J1087" s="12" t="s">
        <v>110</v>
      </c>
      <c r="K1087" s="14" t="n">
        <v>0</v>
      </c>
      <c r="L1087" s="14" t="n">
        <v>0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0.22375</v>
      </c>
    </row>
    <row r="1088" ht="22.5" customHeight="1">
      <c r="A1088" s="28"/>
      <c r="B1088" s="28"/>
      <c r="C1088" s="12"/>
      <c r="D1088" s="26"/>
      <c r="E1088" s="26"/>
      <c r="F1088" s="19"/>
      <c r="G1088" s="26"/>
      <c r="H1088" s="19"/>
      <c r="I1088" s="19"/>
      <c r="J1088" s="12" t="s">
        <v>111</v>
      </c>
      <c r="K1088" s="14" t="n">
        <v>4690</v>
      </c>
      <c r="L1088" s="14" t="n">
        <v>2132</v>
      </c>
      <c r="M1088" s="14" t="n">
        <v>43</v>
      </c>
      <c r="N1088" s="11" t="n">
        <v>0.002</v>
      </c>
      <c r="O1088" s="11" t="n">
        <v>0.102</v>
      </c>
      <c r="P1088" s="11" t="n">
        <v>4.365</v>
      </c>
      <c r="Q1088" s="25"/>
    </row>
    <row r="1089" ht="22.5" customHeight="1">
      <c r="A1089" s="28"/>
      <c r="B1089" s="28"/>
      <c r="C1089" s="12"/>
      <c r="D1089" s="26"/>
      <c r="E1089" s="26"/>
      <c r="F1089" s="19"/>
      <c r="G1089" s="26"/>
      <c r="H1089" s="19"/>
      <c r="I1089" s="19"/>
      <c r="J1089" s="12" t="s">
        <v>112</v>
      </c>
      <c r="K1089" s="14" t="n">
        <v>25813</v>
      </c>
      <c r="L1089" s="14" t="n">
        <v>9646</v>
      </c>
      <c r="M1089" s="14" t="n">
        <v>179</v>
      </c>
      <c r="N1089" s="11" t="n">
        <v>0.002</v>
      </c>
      <c r="O1089" s="11" t="n">
        <v>0.101</v>
      </c>
      <c r="P1089" s="11" t="n">
        <v>18.16</v>
      </c>
      <c r="Q1089" s="25"/>
    </row>
    <row r="1090" ht="22.5" customHeight="1">
      <c r="A1090" s="28"/>
      <c r="B1090" s="28"/>
      <c r="C1090" s="39" t="n">
        <v>91560709</v>
      </c>
      <c r="D1090" s="13" t="s">
        <v>30</v>
      </c>
      <c r="E1090" s="13" t="s">
        <v>32</v>
      </c>
      <c r="F1090" s="12" t="s">
        <v>15</v>
      </c>
      <c r="G1090" s="23" t="n">
        <v>0.06</v>
      </c>
      <c r="H1090" s="12" t="n">
        <v>1000</v>
      </c>
      <c r="I1090" s="20" t="n">
        <f>G1090*H1090*7</f>
        <v>420</v>
      </c>
      <c r="J1090" s="12" t="s">
        <v>110</v>
      </c>
      <c r="K1090" s="14" t="n">
        <v>4269</v>
      </c>
      <c r="L1090" s="14" t="n">
        <v>2600</v>
      </c>
      <c r="M1090" s="14" t="n">
        <v>38</v>
      </c>
      <c r="N1090" s="11" t="n">
        <v>0.001</v>
      </c>
      <c r="O1090" s="11" t="n">
        <v>0.06</v>
      </c>
      <c r="P1090" s="11" t="n">
        <v>2.28</v>
      </c>
      <c r="Q1090" s="22" t="n">
        <f>M1092/H1090</f>
        <v>0.551</v>
      </c>
    </row>
    <row r="1091" ht="22.5" customHeight="1">
      <c r="A1091" s="28"/>
      <c r="B1091" s="28"/>
      <c r="C1091" s="12"/>
      <c r="D1091" s="26"/>
      <c r="E1091" s="26"/>
      <c r="F1091" s="19"/>
      <c r="G1091" s="26"/>
      <c r="H1091" s="19"/>
      <c r="I1091" s="19"/>
      <c r="J1091" s="12" t="s">
        <v>111</v>
      </c>
      <c r="K1091" s="14" t="n">
        <v>22826</v>
      </c>
      <c r="L1091" s="14" t="n">
        <v>13019</v>
      </c>
      <c r="M1091" s="14" t="n">
        <v>219</v>
      </c>
      <c r="N1091" s="11" t="n">
        <v>0.001</v>
      </c>
      <c r="O1091" s="11" t="n">
        <v>0.06</v>
      </c>
      <c r="P1091" s="11" t="n">
        <v>13.14</v>
      </c>
      <c r="Q1091" s="25"/>
    </row>
    <row r="1092" ht="22.5" customHeight="1">
      <c r="A1092" s="28"/>
      <c r="B1092" s="28"/>
      <c r="C1092" s="12"/>
      <c r="D1092" s="26"/>
      <c r="E1092" s="26"/>
      <c r="F1092" s="19"/>
      <c r="G1092" s="26"/>
      <c r="H1092" s="19"/>
      <c r="I1092" s="19"/>
      <c r="J1092" s="12" t="s">
        <v>112</v>
      </c>
      <c r="K1092" s="14" t="n">
        <v>47963</v>
      </c>
      <c r="L1092" s="14" t="n">
        <v>27019</v>
      </c>
      <c r="M1092" s="14" t="n">
        <v>551</v>
      </c>
      <c r="N1092" s="11" t="n">
        <v>0.001</v>
      </c>
      <c r="O1092" s="11" t="n">
        <v>0.06</v>
      </c>
      <c r="P1092" s="11" t="n">
        <v>33.06</v>
      </c>
      <c r="Q1092" s="25"/>
    </row>
    <row r="1093" ht="22.5" customHeight="1">
      <c r="A1093" s="28"/>
      <c r="B1093" s="28"/>
      <c r="C1093" s="39" t="n">
        <v>12064281</v>
      </c>
      <c r="D1093" s="13" t="s">
        <v>16</v>
      </c>
      <c r="E1093" s="13" t="s">
        <v>18</v>
      </c>
      <c r="F1093" s="12" t="s">
        <v>15</v>
      </c>
      <c r="G1093" s="23" t="n">
        <v>0.7</v>
      </c>
      <c r="H1093" s="12" t="n">
        <v>100</v>
      </c>
      <c r="I1093" s="20" t="n">
        <f>G1093*H1093*7</f>
        <v>490</v>
      </c>
      <c r="J1093" s="12" t="s">
        <v>110</v>
      </c>
      <c r="K1093" s="14" t="n">
        <v>0</v>
      </c>
      <c r="L1093" s="14" t="n">
        <v>0</v>
      </c>
      <c r="M1093" s="14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0</v>
      </c>
    </row>
    <row r="1094" ht="22.5" customHeight="1">
      <c r="A1094" s="28"/>
      <c r="B1094" s="28"/>
      <c r="C1094" s="12"/>
      <c r="D1094" s="26"/>
      <c r="E1094" s="26"/>
      <c r="F1094" s="19"/>
      <c r="G1094" s="26"/>
      <c r="H1094" s="19"/>
      <c r="I1094" s="19"/>
      <c r="J1094" s="12" t="s">
        <v>111</v>
      </c>
      <c r="K1094" s="14" t="n">
        <v>2</v>
      </c>
      <c r="L1094" s="14" t="n">
        <v>0</v>
      </c>
      <c r="M1094" s="14" t="n">
        <v>0</v>
      </c>
      <c r="N1094" s="11" t="n">
        <v>0</v>
      </c>
      <c r="O1094" s="11" t="n">
        <v>0</v>
      </c>
      <c r="P1094" s="11" t="n">
        <v>0</v>
      </c>
      <c r="Q1094" s="25"/>
    </row>
    <row r="1095" ht="22.5" customHeight="1">
      <c r="A1095" s="28"/>
      <c r="B1095" s="28"/>
      <c r="C1095" s="12"/>
      <c r="D1095" s="26"/>
      <c r="E1095" s="26"/>
      <c r="F1095" s="19"/>
      <c r="G1095" s="26"/>
      <c r="H1095" s="19"/>
      <c r="I1095" s="19"/>
      <c r="J1095" s="12" t="s">
        <v>112</v>
      </c>
      <c r="K1095" s="14" t="n">
        <v>2797</v>
      </c>
      <c r="L1095" s="14" t="n">
        <v>1</v>
      </c>
      <c r="M1095" s="14" t="n">
        <v>0</v>
      </c>
      <c r="N1095" s="11" t="n">
        <v>0</v>
      </c>
      <c r="O1095" s="11" t="n">
        <v>0</v>
      </c>
      <c r="P1095" s="11" t="n">
        <v>0</v>
      </c>
      <c r="Q1095" s="25"/>
    </row>
    <row r="1096" ht="22.5" customHeight="1">
      <c r="A1096" s="28"/>
      <c r="B1096" s="28"/>
      <c r="C1096" s="39" t="n">
        <v>11987622</v>
      </c>
      <c r="D1096" s="13" t="s">
        <v>10</v>
      </c>
      <c r="E1096" s="13" t="s">
        <v>11</v>
      </c>
      <c r="F1096" s="12" t="s">
        <v>29</v>
      </c>
      <c r="G1096" s="23" t="n">
        <v>0.23</v>
      </c>
      <c r="H1096" s="12" t="n">
        <v>200</v>
      </c>
      <c r="I1096" s="20" t="n">
        <f>G1096*H1096*7</f>
        <v>322</v>
      </c>
      <c r="J1096" s="12" t="s">
        <v>110</v>
      </c>
      <c r="K1096" s="14" t="n">
        <v>1</v>
      </c>
      <c r="L1096" s="14" t="n">
        <v>0</v>
      </c>
      <c r="M1096" s="14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0.02</v>
      </c>
    </row>
    <row r="1097" ht="22.5" customHeight="1">
      <c r="A1097" s="28"/>
      <c r="B1097" s="28"/>
      <c r="C1097" s="12"/>
      <c r="D1097" s="26"/>
      <c r="E1097" s="26"/>
      <c r="F1097" s="19"/>
      <c r="G1097" s="26"/>
      <c r="H1097" s="19"/>
      <c r="I1097" s="19"/>
      <c r="J1097" s="12" t="s">
        <v>111</v>
      </c>
      <c r="K1097" s="14" t="n">
        <v>14</v>
      </c>
      <c r="L1097" s="14" t="n">
        <v>4</v>
      </c>
      <c r="M1097" s="14" t="n">
        <v>0</v>
      </c>
      <c r="N1097" s="11" t="n">
        <v>0</v>
      </c>
      <c r="O1097" s="11" t="n">
        <v>0</v>
      </c>
      <c r="P1097" s="11" t="n">
        <v>0</v>
      </c>
      <c r="Q1097" s="25"/>
    </row>
    <row r="1098" ht="22.5" customHeight="1">
      <c r="A1098" s="28"/>
      <c r="B1098" s="28"/>
      <c r="C1098" s="12"/>
      <c r="D1098" s="26"/>
      <c r="E1098" s="26"/>
      <c r="F1098" s="19"/>
      <c r="G1098" s="26"/>
      <c r="H1098" s="19"/>
      <c r="I1098" s="19"/>
      <c r="J1098" s="12" t="s">
        <v>112</v>
      </c>
      <c r="K1098" s="14" t="n">
        <v>15877</v>
      </c>
      <c r="L1098" s="14" t="n">
        <v>3903</v>
      </c>
      <c r="M1098" s="14" t="n">
        <v>4</v>
      </c>
      <c r="N1098" s="11" t="n">
        <v>0</v>
      </c>
      <c r="O1098" s="11" t="n">
        <v>0.39</v>
      </c>
      <c r="P1098" s="11" t="n">
        <v>1.57</v>
      </c>
      <c r="Q1098" s="25"/>
    </row>
    <row r="1099" ht="22.5" customHeight="1">
      <c r="A1099" s="28"/>
      <c r="B1099" s="28"/>
      <c r="C1099" s="39" t="n">
        <v>91567811</v>
      </c>
      <c r="D1099" s="13" t="s">
        <v>33</v>
      </c>
      <c r="E1099" s="13" t="s">
        <v>14</v>
      </c>
      <c r="F1099" s="12" t="s">
        <v>15</v>
      </c>
      <c r="G1099" s="20" t="n">
        <v>1</v>
      </c>
      <c r="H1099" s="12" t="n">
        <v>200</v>
      </c>
      <c r="I1099" s="20" t="n">
        <f>G1099*H1099*7</f>
        <v>1400</v>
      </c>
      <c r="J1099" s="12" t="s">
        <v>110</v>
      </c>
      <c r="K1099" s="14" t="n">
        <v>203</v>
      </c>
      <c r="L1099" s="14" t="n">
        <v>65</v>
      </c>
      <c r="M1099" s="14" t="n">
        <v>1</v>
      </c>
      <c r="N1099" s="11" t="n">
        <v>0.015</v>
      </c>
      <c r="O1099" s="11" t="n">
        <v>1</v>
      </c>
      <c r="P1099" s="11" t="n">
        <v>1</v>
      </c>
      <c r="Q1099" s="22" t="n">
        <f>M1101/H1099</f>
        <v>0.11</v>
      </c>
    </row>
    <row r="1100" ht="22.5" customHeight="1">
      <c r="A1100" s="28"/>
      <c r="B1100" s="28"/>
      <c r="C1100" s="12"/>
      <c r="D1100" s="26"/>
      <c r="E1100" s="26"/>
      <c r="F1100" s="19"/>
      <c r="G1100" s="19"/>
      <c r="H1100" s="19"/>
      <c r="I1100" s="19"/>
      <c r="J1100" s="12" t="s">
        <v>111</v>
      </c>
      <c r="K1100" s="14" t="n">
        <v>12052</v>
      </c>
      <c r="L1100" s="14" t="n">
        <v>4346</v>
      </c>
      <c r="M1100" s="14" t="n">
        <v>21</v>
      </c>
      <c r="N1100" s="11" t="n">
        <v>0.005</v>
      </c>
      <c r="O1100" s="11" t="n">
        <v>1</v>
      </c>
      <c r="P1100" s="11" t="n">
        <v>21</v>
      </c>
      <c r="Q1100" s="25"/>
    </row>
    <row r="1101" ht="22.5" customHeight="1">
      <c r="A1101" s="28"/>
      <c r="B1101" s="28"/>
      <c r="C1101" s="12"/>
      <c r="D1101" s="26"/>
      <c r="E1101" s="26"/>
      <c r="F1101" s="19"/>
      <c r="G1101" s="19"/>
      <c r="H1101" s="19"/>
      <c r="I1101" s="19"/>
      <c r="J1101" s="12" t="s">
        <v>112</v>
      </c>
      <c r="K1101" s="14" t="n">
        <v>20295</v>
      </c>
      <c r="L1101" s="14" t="n">
        <v>5714</v>
      </c>
      <c r="M1101" s="14" t="n">
        <v>22</v>
      </c>
      <c r="N1101" s="11" t="n">
        <v>0.005</v>
      </c>
      <c r="O1101" s="11" t="n">
        <v>1</v>
      </c>
      <c r="P1101" s="11" t="n">
        <v>22</v>
      </c>
      <c r="Q1101" s="25"/>
    </row>
    <row r="1102" ht="22.5" customHeight="1">
      <c r="A1102" s="28"/>
      <c r="B1102" s="28"/>
      <c r="C1102" s="39" t="n">
        <v>91548044</v>
      </c>
      <c r="D1102" s="13" t="s">
        <v>33</v>
      </c>
      <c r="E1102" s="13" t="s">
        <v>14</v>
      </c>
      <c r="F1102" s="12" t="s">
        <v>12</v>
      </c>
      <c r="G1102" s="20" t="n">
        <v>1</v>
      </c>
      <c r="H1102" s="12" t="n">
        <v>50</v>
      </c>
      <c r="I1102" s="20" t="n">
        <f>G1102*H1102*7</f>
        <v>350</v>
      </c>
      <c r="J1102" s="12" t="s">
        <v>110</v>
      </c>
      <c r="K1102" s="14" t="n">
        <v>2286</v>
      </c>
      <c r="L1102" s="14" t="n">
        <v>443</v>
      </c>
      <c r="M1102" s="14" t="n">
        <v>12</v>
      </c>
      <c r="N1102" s="11" t="n">
        <v>0.02</v>
      </c>
      <c r="O1102" s="11" t="n">
        <v>0.743</v>
      </c>
      <c r="P1102" s="11" t="n">
        <v>8.9118</v>
      </c>
      <c r="Q1102" s="22" t="n">
        <f>M1104/H1102</f>
        <v>0.72</v>
      </c>
    </row>
    <row r="1103" ht="22.5" customHeight="1">
      <c r="A1103" s="28"/>
      <c r="B1103" s="28"/>
      <c r="C1103" s="12"/>
      <c r="D1103" s="26"/>
      <c r="E1103" s="26"/>
      <c r="F1103" s="19"/>
      <c r="G1103" s="19"/>
      <c r="H1103" s="19"/>
      <c r="I1103" s="19"/>
      <c r="J1103" s="12" t="s">
        <v>111</v>
      </c>
      <c r="K1103" s="14" t="n">
        <v>36137</v>
      </c>
      <c r="L1103" s="14" t="n">
        <v>2536</v>
      </c>
      <c r="M1103" s="14" t="n">
        <v>36</v>
      </c>
      <c r="N1103" s="11" t="n">
        <v>0.02</v>
      </c>
      <c r="O1103" s="11" t="n">
        <v>0.881</v>
      </c>
      <c r="P1103" s="11" t="n">
        <v>31.7071</v>
      </c>
      <c r="Q1103" s="25"/>
    </row>
    <row r="1104" ht="22.5" customHeight="1">
      <c r="A1104" s="28"/>
      <c r="B1104" s="28"/>
      <c r="C1104" s="12"/>
      <c r="D1104" s="26"/>
      <c r="E1104" s="26"/>
      <c r="F1104" s="19"/>
      <c r="G1104" s="19"/>
      <c r="H1104" s="19"/>
      <c r="I1104" s="19"/>
      <c r="J1104" s="12" t="s">
        <v>112</v>
      </c>
      <c r="K1104" s="14" t="n">
        <v>63916</v>
      </c>
      <c r="L1104" s="14" t="n">
        <v>4372</v>
      </c>
      <c r="M1104" s="14" t="n">
        <v>36</v>
      </c>
      <c r="N1104" s="11" t="n">
        <v>0.02</v>
      </c>
      <c r="O1104" s="11" t="n">
        <v>1.391</v>
      </c>
      <c r="P1104" s="11" t="n">
        <v>50.0842</v>
      </c>
      <c r="Q1104" s="25"/>
    </row>
    <row r="1105" ht="22.5" customHeight="1">
      <c r="A1105" s="28"/>
      <c r="B1105" s="28"/>
      <c r="C1105" s="39" t="n">
        <v>12801942</v>
      </c>
      <c r="D1105" s="13" t="s">
        <v>10</v>
      </c>
      <c r="E1105" s="13" t="s">
        <v>11</v>
      </c>
      <c r="F1105" s="12" t="s">
        <v>34</v>
      </c>
      <c r="G1105" s="20" t="n">
        <v>0.23</v>
      </c>
      <c r="H1105" s="12" t="n">
        <v>300</v>
      </c>
      <c r="I1105" s="20" t="n">
        <f>G1105*H1105*7</f>
        <v>483</v>
      </c>
      <c r="J1105" s="12" t="s">
        <v>110</v>
      </c>
      <c r="K1105" s="14" t="n">
        <v>0</v>
      </c>
      <c r="L1105" s="14" t="n">
        <v>0</v>
      </c>
      <c r="M1105" s="14" t="n">
        <v>0</v>
      </c>
      <c r="N1105" s="11" t="n">
        <v>0</v>
      </c>
      <c r="O1105" s="11" t="n">
        <v>0</v>
      </c>
      <c r="P1105" s="11" t="n">
        <v>0</v>
      </c>
      <c r="Q1105" s="22" t="n">
        <f>M1107/H1105</f>
        <v>0</v>
      </c>
    </row>
    <row r="1106" ht="22.5" customHeight="1">
      <c r="A1106" s="28"/>
      <c r="B1106" s="28"/>
      <c r="C1106" s="12"/>
      <c r="D1106" s="26"/>
      <c r="E1106" s="26"/>
      <c r="F1106" s="19"/>
      <c r="G1106" s="19"/>
      <c r="H1106" s="19"/>
      <c r="I1106" s="19"/>
      <c r="J1106" s="12" t="s">
        <v>111</v>
      </c>
      <c r="K1106" s="14" t="n">
        <v>0</v>
      </c>
      <c r="L1106" s="14" t="n">
        <v>0</v>
      </c>
      <c r="M1106" s="14" t="n">
        <v>0</v>
      </c>
      <c r="N1106" s="11" t="n">
        <v>0</v>
      </c>
      <c r="O1106" s="11" t="n">
        <v>0</v>
      </c>
      <c r="P1106" s="11" t="n">
        <v>0</v>
      </c>
      <c r="Q1106" s="25"/>
    </row>
    <row r="1107" ht="22.5" customHeight="1">
      <c r="A1107" s="28"/>
      <c r="B1107" s="28"/>
      <c r="C1107" s="12"/>
      <c r="D1107" s="26"/>
      <c r="E1107" s="26"/>
      <c r="F1107" s="19"/>
      <c r="G1107" s="19"/>
      <c r="H1107" s="19"/>
      <c r="I1107" s="19"/>
      <c r="J1107" s="12" t="s">
        <v>112</v>
      </c>
      <c r="K1107" s="14" t="n">
        <v>1283</v>
      </c>
      <c r="L1107" s="14" t="n">
        <v>668</v>
      </c>
      <c r="M1107" s="14" t="n">
        <v>0</v>
      </c>
      <c r="N1107" s="11" t="n">
        <v>0</v>
      </c>
      <c r="O1107" s="11" t="n">
        <v>0</v>
      </c>
      <c r="P1107" s="11" t="n">
        <v>1.34</v>
      </c>
      <c r="Q1107" s="25"/>
    </row>
    <row r="1108" ht="22.5" customHeight="1">
      <c r="A1108" s="28"/>
      <c r="B1108" s="28"/>
      <c r="C1108" s="39" t="n">
        <v>13084710</v>
      </c>
      <c r="D1108" s="13" t="s">
        <v>10</v>
      </c>
      <c r="E1108" s="13" t="s">
        <v>11</v>
      </c>
      <c r="F1108" s="12" t="s">
        <v>15</v>
      </c>
      <c r="G1108" s="20" t="n">
        <v>0.23</v>
      </c>
      <c r="H1108" s="12" t="n">
        <v>200</v>
      </c>
      <c r="I1108" s="20" t="n">
        <f>G1108*H1108*7</f>
        <v>322</v>
      </c>
      <c r="J1108" s="12" t="s">
        <v>110</v>
      </c>
      <c r="K1108" s="14" t="n">
        <v>2936</v>
      </c>
      <c r="L1108" s="14" t="n">
        <v>1002</v>
      </c>
      <c r="M1108" s="14" t="n">
        <v>2</v>
      </c>
      <c r="N1108" s="11" t="n">
        <v>0</v>
      </c>
      <c r="O1108" s="11" t="n">
        <v>0.23</v>
      </c>
      <c r="P1108" s="11" t="n">
        <v>0.46</v>
      </c>
      <c r="Q1108" s="22" t="n">
        <f>M1110/H1108</f>
        <v>1</v>
      </c>
    </row>
    <row r="1109" ht="22.5" customHeight="1">
      <c r="A1109" s="28"/>
      <c r="B1109" s="28"/>
      <c r="C1109" s="12"/>
      <c r="D1109" s="26"/>
      <c r="E1109" s="26"/>
      <c r="F1109" s="19"/>
      <c r="G1109" s="19"/>
      <c r="H1109" s="19"/>
      <c r="I1109" s="19"/>
      <c r="J1109" s="12" t="s">
        <v>111</v>
      </c>
      <c r="K1109" s="14" t="n">
        <v>8097</v>
      </c>
      <c r="L1109" s="14" t="n">
        <v>2914</v>
      </c>
      <c r="M1109" s="14" t="n">
        <v>200</v>
      </c>
      <c r="N1109" s="11" t="n">
        <v>0.016</v>
      </c>
      <c r="O1109" s="11" t="n">
        <v>0.23</v>
      </c>
      <c r="P1109" s="11" t="n">
        <v>46</v>
      </c>
      <c r="Q1109" s="25"/>
    </row>
    <row r="1110" ht="22.5" customHeight="1">
      <c r="A1110" s="28"/>
      <c r="B1110" s="28"/>
      <c r="C1110" s="12"/>
      <c r="D1110" s="26"/>
      <c r="E1110" s="26"/>
      <c r="F1110" s="19"/>
      <c r="G1110" s="19"/>
      <c r="H1110" s="19"/>
      <c r="I1110" s="19"/>
      <c r="J1110" s="12" t="s">
        <v>112</v>
      </c>
      <c r="K1110" s="14" t="n">
        <v>29774</v>
      </c>
      <c r="L1110" s="14" t="n">
        <v>11070</v>
      </c>
      <c r="M1110" s="14" t="n">
        <v>200</v>
      </c>
      <c r="N1110" s="11" t="n">
        <v>0.016</v>
      </c>
      <c r="O1110" s="11" t="n">
        <v>0.23</v>
      </c>
      <c r="P1110" s="11" t="n">
        <v>46</v>
      </c>
      <c r="Q1110" s="25"/>
    </row>
    <row r="1111" ht="22.5" customHeight="1">
      <c r="A1111" s="28"/>
      <c r="B1111" s="28"/>
      <c r="C1111" s="39" t="n">
        <v>13226265</v>
      </c>
      <c r="D1111" s="13" t="s">
        <v>10</v>
      </c>
      <c r="E1111" s="13" t="s">
        <v>35</v>
      </c>
      <c r="F1111" s="12" t="s">
        <v>34</v>
      </c>
      <c r="G1111" s="20" t="n">
        <v>0.3</v>
      </c>
      <c r="H1111" s="12" t="n">
        <v>100</v>
      </c>
      <c r="I1111" s="20" t="n">
        <f>G1111*H1111*7</f>
        <v>210</v>
      </c>
      <c r="J1111" s="12" t="s">
        <v>110</v>
      </c>
      <c r="K1111" s="14" t="n">
        <v>0</v>
      </c>
      <c r="L1111" s="14" t="n">
        <v>0</v>
      </c>
      <c r="M1111" s="14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0</v>
      </c>
    </row>
    <row r="1112" ht="22.5" customHeight="1">
      <c r="A1112" s="28"/>
      <c r="B1112" s="28"/>
      <c r="C1112" s="12"/>
      <c r="D1112" s="26"/>
      <c r="E1112" s="26"/>
      <c r="F1112" s="19"/>
      <c r="G1112" s="19"/>
      <c r="H1112" s="19"/>
      <c r="I1112" s="19"/>
      <c r="J1112" s="12" t="s">
        <v>111</v>
      </c>
      <c r="K1112" s="14" t="n">
        <v>0</v>
      </c>
      <c r="L1112" s="14" t="n">
        <v>0</v>
      </c>
      <c r="M1112" s="14" t="n">
        <v>0</v>
      </c>
      <c r="N1112" s="11" t="n">
        <v>0</v>
      </c>
      <c r="O1112" s="11" t="n">
        <v>0</v>
      </c>
      <c r="P1112" s="11" t="n">
        <v>0</v>
      </c>
      <c r="Q1112" s="25"/>
    </row>
    <row r="1113" ht="22.5" customHeight="1">
      <c r="A1113" s="28"/>
      <c r="B1113" s="28"/>
      <c r="C1113" s="12"/>
      <c r="D1113" s="26"/>
      <c r="E1113" s="26"/>
      <c r="F1113" s="19"/>
      <c r="G1113" s="19"/>
      <c r="H1113" s="19"/>
      <c r="I1113" s="19"/>
      <c r="J1113" s="12" t="s">
        <v>112</v>
      </c>
      <c r="K1113" s="14" t="n">
        <v>116</v>
      </c>
      <c r="L1113" s="14" t="n">
        <v>63</v>
      </c>
      <c r="M1113" s="14" t="n">
        <v>0</v>
      </c>
      <c r="N1113" s="11" t="n">
        <v>0</v>
      </c>
      <c r="O1113" s="11" t="n">
        <v>0</v>
      </c>
      <c r="P1113" s="11" t="n">
        <v>0.19</v>
      </c>
      <c r="Q1113" s="25"/>
    </row>
    <row r="1114" ht="22.5" customHeight="1">
      <c r="A1114" s="28"/>
      <c r="B1114" s="28"/>
      <c r="C1114" s="39" t="n">
        <v>12814874</v>
      </c>
      <c r="D1114" s="13" t="s">
        <v>10</v>
      </c>
      <c r="E1114" s="13" t="s">
        <v>20</v>
      </c>
      <c r="F1114" s="12" t="s">
        <v>34</v>
      </c>
      <c r="G1114" s="20" t="n">
        <v>0.25</v>
      </c>
      <c r="H1114" s="12" t="n">
        <v>200</v>
      </c>
      <c r="I1114" s="20" t="n">
        <f>G1114*H1114*7</f>
        <v>350</v>
      </c>
      <c r="J1114" s="12" t="s">
        <v>110</v>
      </c>
      <c r="K1114" s="14" t="n">
        <v>0</v>
      </c>
      <c r="L1114" s="14" t="n">
        <v>0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0.025</v>
      </c>
    </row>
    <row r="1115" ht="22.5" customHeight="1">
      <c r="A1115" s="28"/>
      <c r="B1115" s="28"/>
      <c r="C1115" s="12"/>
      <c r="D1115" s="26"/>
      <c r="E1115" s="26"/>
      <c r="F1115" s="19"/>
      <c r="G1115" s="19"/>
      <c r="H1115" s="19"/>
      <c r="I1115" s="19"/>
      <c r="J1115" s="12" t="s">
        <v>111</v>
      </c>
      <c r="K1115" s="14" t="n">
        <v>0</v>
      </c>
      <c r="L1115" s="14" t="n">
        <v>0</v>
      </c>
      <c r="M1115" s="14" t="n">
        <v>0</v>
      </c>
      <c r="N1115" s="11" t="n">
        <v>0</v>
      </c>
      <c r="O1115" s="11" t="n">
        <v>0</v>
      </c>
      <c r="P1115" s="11" t="n">
        <v>0</v>
      </c>
      <c r="Q1115" s="25"/>
    </row>
    <row r="1116" ht="22.5" customHeight="1">
      <c r="A1116" s="28"/>
      <c r="B1116" s="28"/>
      <c r="C1116" s="12"/>
      <c r="D1116" s="26"/>
      <c r="E1116" s="26"/>
      <c r="F1116" s="19"/>
      <c r="G1116" s="19"/>
      <c r="H1116" s="19"/>
      <c r="I1116" s="19"/>
      <c r="J1116" s="12" t="s">
        <v>112</v>
      </c>
      <c r="K1116" s="14" t="n">
        <v>3864</v>
      </c>
      <c r="L1116" s="14" t="n">
        <v>2587</v>
      </c>
      <c r="M1116" s="14" t="n">
        <v>5</v>
      </c>
      <c r="N1116" s="11" t="n">
        <v>0</v>
      </c>
      <c r="O1116" s="11" t="n">
        <v>0.93</v>
      </c>
      <c r="P1116" s="11" t="n">
        <v>4.64</v>
      </c>
      <c r="Q1116" s="25"/>
    </row>
    <row r="1117" ht="22.5" customHeight="1">
      <c r="A1117" s="28"/>
      <c r="B1117" s="28"/>
      <c r="C1117" s="39" t="n">
        <v>12814889</v>
      </c>
      <c r="D1117" s="13" t="s">
        <v>10</v>
      </c>
      <c r="E1117" s="13" t="s">
        <v>25</v>
      </c>
      <c r="F1117" s="12" t="s">
        <v>34</v>
      </c>
      <c r="G1117" s="20" t="n">
        <v>0.3</v>
      </c>
      <c r="H1117" s="12" t="n">
        <v>400</v>
      </c>
      <c r="I1117" s="20" t="n">
        <f>G1117*H1117*7</f>
        <v>840</v>
      </c>
      <c r="J1117" s="12" t="s">
        <v>110</v>
      </c>
      <c r="K1117" s="14" t="n">
        <v>0</v>
      </c>
      <c r="L1117" s="14" t="n">
        <v>0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</v>
      </c>
    </row>
    <row r="1118" ht="22.5" customHeight="1">
      <c r="A1118" s="28"/>
      <c r="B1118" s="28"/>
      <c r="C1118" s="12"/>
      <c r="D1118" s="26"/>
      <c r="E1118" s="26"/>
      <c r="F1118" s="19"/>
      <c r="G1118" s="19"/>
      <c r="H1118" s="19"/>
      <c r="I1118" s="19"/>
      <c r="J1118" s="12" t="s">
        <v>111</v>
      </c>
      <c r="K1118" s="14" t="n">
        <v>0</v>
      </c>
      <c r="L1118" s="14" t="n">
        <v>0</v>
      </c>
      <c r="M1118" s="14" t="n">
        <v>0</v>
      </c>
      <c r="N1118" s="11" t="n">
        <v>0</v>
      </c>
      <c r="O1118" s="11" t="n">
        <v>0</v>
      </c>
      <c r="P1118" s="11" t="n">
        <v>0</v>
      </c>
      <c r="Q1118" s="25"/>
    </row>
    <row r="1119" ht="22.5" customHeight="1">
      <c r="A1119" s="28"/>
      <c r="B1119" s="28"/>
      <c r="C1119" s="12"/>
      <c r="D1119" s="26"/>
      <c r="E1119" s="26"/>
      <c r="F1119" s="19"/>
      <c r="G1119" s="19"/>
      <c r="H1119" s="19"/>
      <c r="I1119" s="19"/>
      <c r="J1119" s="12" t="s">
        <v>112</v>
      </c>
      <c r="K1119" s="14" t="n">
        <v>23</v>
      </c>
      <c r="L1119" s="14" t="n">
        <v>13</v>
      </c>
      <c r="M1119" s="14" t="n">
        <v>0</v>
      </c>
      <c r="N1119" s="11" t="n">
        <v>0</v>
      </c>
      <c r="O1119" s="11" t="n">
        <v>0</v>
      </c>
      <c r="P1119" s="11" t="n">
        <v>0.13</v>
      </c>
      <c r="Q1119" s="25"/>
    </row>
    <row r="1120" ht="22.5" customHeight="1">
      <c r="A1120" s="28"/>
      <c r="B1120" s="28"/>
      <c r="C1120" s="39" t="n">
        <v>12814931</v>
      </c>
      <c r="D1120" s="13" t="s">
        <v>10</v>
      </c>
      <c r="E1120" s="13" t="s">
        <v>19</v>
      </c>
      <c r="F1120" s="12" t="s">
        <v>34</v>
      </c>
      <c r="G1120" s="20" t="n">
        <v>0.25</v>
      </c>
      <c r="H1120" s="12" t="n">
        <v>200</v>
      </c>
      <c r="I1120" s="20" t="n">
        <f>G1120*H1120*7</f>
        <v>350</v>
      </c>
      <c r="J1120" s="12" t="s">
        <v>110</v>
      </c>
      <c r="K1120" s="14" t="s">
        <v>114</v>
      </c>
      <c r="L1120" s="14"/>
      <c r="M1120" s="14"/>
      <c r="N1120" s="11"/>
      <c r="O1120" s="11"/>
      <c r="P1120" s="11"/>
      <c r="Q1120" s="22" t="n">
        <f>M1122/H1120</f>
        <v>0</v>
      </c>
    </row>
    <row r="1121" ht="22.5" customHeight="1">
      <c r="A1121" s="28"/>
      <c r="B1121" s="28"/>
      <c r="C1121" s="12"/>
      <c r="D1121" s="26"/>
      <c r="E1121" s="26"/>
      <c r="F1121" s="19"/>
      <c r="G1121" s="19"/>
      <c r="H1121" s="19"/>
      <c r="I1121" s="19"/>
      <c r="J1121" s="12" t="s">
        <v>111</v>
      </c>
      <c r="K1121" s="14" t="s">
        <v>114</v>
      </c>
      <c r="L1121" s="14"/>
      <c r="M1121" s="14"/>
      <c r="N1121" s="11"/>
      <c r="O1121" s="11"/>
      <c r="P1121" s="11"/>
      <c r="Q1121" s="25"/>
    </row>
    <row r="1122" ht="22.5" customHeight="1">
      <c r="A1122" s="28"/>
      <c r="B1122" s="27"/>
      <c r="C1122" s="12"/>
      <c r="D1122" s="26"/>
      <c r="E1122" s="26"/>
      <c r="F1122" s="19"/>
      <c r="G1122" s="19"/>
      <c r="H1122" s="19"/>
      <c r="I1122" s="19"/>
      <c r="J1122" s="12" t="s">
        <v>112</v>
      </c>
      <c r="K1122" s="14" t="n">
        <v>593</v>
      </c>
      <c r="L1122" s="14" t="n">
        <v>274</v>
      </c>
      <c r="M1122" s="14" t="n">
        <v>0</v>
      </c>
      <c r="N1122" s="11" t="n">
        <v>0</v>
      </c>
      <c r="O1122" s="11" t="n">
        <v>0</v>
      </c>
      <c r="P1122" s="11" t="n">
        <v>0.82</v>
      </c>
      <c r="Q1122" s="25"/>
    </row>
    <row r="1123" ht="22.5" customHeight="1">
      <c r="A1123" s="28"/>
      <c r="B1123" s="37" t="s">
        <v>113</v>
      </c>
      <c r="C1123" s="12" t="n">
        <v>6061077</v>
      </c>
      <c r="D1123" s="13" t="s">
        <v>36</v>
      </c>
      <c r="E1123" s="13" t="s">
        <v>14</v>
      </c>
      <c r="F1123" s="12" t="s">
        <v>15</v>
      </c>
      <c r="G1123" s="23" t="n">
        <v>2</v>
      </c>
      <c r="H1123" s="12" t="n">
        <v>20</v>
      </c>
      <c r="I1123" s="20" t="n">
        <f>G1123*H1123*7</f>
        <v>280</v>
      </c>
      <c r="J1123" s="12" t="s">
        <v>110</v>
      </c>
      <c r="K1123" s="16" t="n">
        <v>329</v>
      </c>
      <c r="L1123" s="14" t="n">
        <v>0</v>
      </c>
      <c r="M1123" s="14" t="n">
        <v>0</v>
      </c>
      <c r="N1123" s="11" t="n">
        <v>0</v>
      </c>
      <c r="O1123" s="11" t="n">
        <v>0</v>
      </c>
      <c r="P1123" s="11" t="n">
        <v>0</v>
      </c>
      <c r="Q1123" s="22" t="n">
        <f>M1125/H1123</f>
        <v>0.4</v>
      </c>
    </row>
    <row r="1124" ht="22.5" customHeight="1">
      <c r="A1124" s="28"/>
      <c r="B1124" s="19"/>
      <c r="C1124" s="12"/>
      <c r="D1124" s="26"/>
      <c r="E1124" s="26"/>
      <c r="F1124" s="19"/>
      <c r="G1124" s="26"/>
      <c r="H1124" s="19"/>
      <c r="I1124" s="19"/>
      <c r="J1124" s="12" t="s">
        <v>111</v>
      </c>
      <c r="K1124" s="16" t="n">
        <v>10333</v>
      </c>
      <c r="L1124" s="14" t="n">
        <v>123</v>
      </c>
      <c r="M1124" s="14" t="n">
        <v>4</v>
      </c>
      <c r="N1124" s="11" t="n">
        <v>0.019</v>
      </c>
      <c r="O1124" s="11" t="n">
        <v>0.019</v>
      </c>
      <c r="P1124" s="11" t="n">
        <v>2.34</v>
      </c>
      <c r="Q1124" s="25"/>
    </row>
    <row r="1125" ht="22.5" customHeight="1">
      <c r="A1125" s="28"/>
      <c r="B1125" s="19"/>
      <c r="C1125" s="12"/>
      <c r="D1125" s="26"/>
      <c r="E1125" s="26"/>
      <c r="F1125" s="19"/>
      <c r="G1125" s="26"/>
      <c r="H1125" s="19"/>
      <c r="I1125" s="19"/>
      <c r="J1125" s="12" t="s">
        <v>112</v>
      </c>
      <c r="K1125" s="16" t="n">
        <v>89660</v>
      </c>
      <c r="L1125" s="14" t="n">
        <v>666</v>
      </c>
      <c r="M1125" s="14" t="n">
        <v>8</v>
      </c>
      <c r="N1125" s="11" t="n">
        <v>0.003</v>
      </c>
      <c r="O1125" s="11" t="n">
        <v>0.24</v>
      </c>
      <c r="P1125" s="11" t="n">
        <v>1.923</v>
      </c>
      <c r="Q1125" s="25"/>
    </row>
    <row r="1126" ht="22.5" customHeight="1">
      <c r="A1126" s="28"/>
      <c r="B1126" s="19"/>
      <c r="C1126" s="12" t="n">
        <v>6607117</v>
      </c>
      <c r="D1126" s="13" t="s">
        <v>36</v>
      </c>
      <c r="E1126" s="13" t="s">
        <v>14</v>
      </c>
      <c r="F1126" s="12" t="s">
        <v>15</v>
      </c>
      <c r="G1126" s="23" t="n">
        <v>2</v>
      </c>
      <c r="H1126" s="12" t="n">
        <v>300</v>
      </c>
      <c r="I1126" s="20" t="n">
        <f>G1126*H1126*7</f>
        <v>4200</v>
      </c>
      <c r="J1126" s="12" t="s">
        <v>110</v>
      </c>
      <c r="K1126" s="16" t="n">
        <v>282</v>
      </c>
      <c r="L1126" s="14" t="n">
        <v>30</v>
      </c>
      <c r="M1126" s="14" t="n">
        <v>3</v>
      </c>
      <c r="N1126" s="11" t="n">
        <v>0.014</v>
      </c>
      <c r="O1126" s="11" t="n">
        <v>0.142</v>
      </c>
      <c r="P1126" s="11" t="n">
        <v>0.425</v>
      </c>
      <c r="Q1126" s="22" t="n">
        <f>M1128/H1126</f>
        <v>0.85</v>
      </c>
    </row>
    <row r="1127" ht="22.5" customHeight="1">
      <c r="A1127" s="28"/>
      <c r="B1127" s="19"/>
      <c r="C1127" s="12"/>
      <c r="D1127" s="26"/>
      <c r="E1127" s="26"/>
      <c r="F1127" s="19"/>
      <c r="G1127" s="26"/>
      <c r="H1127" s="19"/>
      <c r="I1127" s="19"/>
      <c r="J1127" s="12" t="s">
        <v>111</v>
      </c>
      <c r="K1127" s="14" t="n">
        <v>13898</v>
      </c>
      <c r="L1127" s="14" t="n">
        <v>647</v>
      </c>
      <c r="M1127" s="14" t="n">
        <v>30</v>
      </c>
      <c r="N1127" s="11" t="n">
        <v>0.044</v>
      </c>
      <c r="O1127" s="11" t="n">
        <v>0.939</v>
      </c>
      <c r="P1127" s="11" t="n">
        <v>28.175</v>
      </c>
      <c r="Q1127" s="25"/>
    </row>
    <row r="1128" ht="22.5" customHeight="1">
      <c r="A1128" s="28"/>
      <c r="B1128" s="19"/>
      <c r="C1128" s="12"/>
      <c r="D1128" s="26"/>
      <c r="E1128" s="26"/>
      <c r="F1128" s="19"/>
      <c r="G1128" s="26"/>
      <c r="H1128" s="19"/>
      <c r="I1128" s="19"/>
      <c r="J1128" s="12" t="s">
        <v>112</v>
      </c>
      <c r="K1128" s="16" t="n">
        <v>76272</v>
      </c>
      <c r="L1128" s="14" t="n">
        <v>4645</v>
      </c>
      <c r="M1128" s="14" t="n">
        <v>255</v>
      </c>
      <c r="N1128" s="11" t="n">
        <v>0.041</v>
      </c>
      <c r="O1128" s="11" t="n">
        <v>0.747</v>
      </c>
      <c r="P1128" s="11" t="n">
        <v>190.426</v>
      </c>
      <c r="Q1128" s="25"/>
    </row>
    <row r="1129" ht="22.5" customHeight="1">
      <c r="A1129" s="28"/>
      <c r="B1129" s="19"/>
      <c r="C1129" s="12" t="n">
        <v>5497580</v>
      </c>
      <c r="D1129" s="13" t="s">
        <v>30</v>
      </c>
      <c r="E1129" s="13" t="s">
        <v>17</v>
      </c>
      <c r="F1129" s="12" t="s">
        <v>15</v>
      </c>
      <c r="G1129" s="23" t="n">
        <v>0.28</v>
      </c>
      <c r="H1129" s="12" t="n">
        <v>1700</v>
      </c>
      <c r="I1129" s="20" t="n">
        <f>G1129*H1129*7</f>
        <v>3332</v>
      </c>
      <c r="J1129" s="12" t="s">
        <v>110</v>
      </c>
      <c r="K1129" s="16" t="n">
        <v>1806</v>
      </c>
      <c r="L1129" s="14" t="n">
        <v>530</v>
      </c>
      <c r="M1129" s="14" t="n">
        <v>15</v>
      </c>
      <c r="N1129" s="11" t="n">
        <v>0.007</v>
      </c>
      <c r="O1129" s="11" t="n">
        <v>0.25</v>
      </c>
      <c r="P1129" s="11" t="n">
        <v>3.755</v>
      </c>
      <c r="Q1129" s="22" t="n">
        <f>M1131/H1129</f>
        <v>0.807058823529412</v>
      </c>
    </row>
    <row r="1130" ht="22.5" customHeight="1">
      <c r="A1130" s="28"/>
      <c r="B1130" s="19"/>
      <c r="C1130" s="12"/>
      <c r="D1130" s="26"/>
      <c r="E1130" s="26"/>
      <c r="F1130" s="19"/>
      <c r="G1130" s="26"/>
      <c r="H1130" s="19"/>
      <c r="I1130" s="19"/>
      <c r="J1130" s="12" t="s">
        <v>111</v>
      </c>
      <c r="K1130" s="16" t="n">
        <v>68457</v>
      </c>
      <c r="L1130" s="14" t="n">
        <v>19586</v>
      </c>
      <c r="M1130" s="14" t="n">
        <v>528</v>
      </c>
      <c r="N1130" s="11" t="n">
        <v>0.007</v>
      </c>
      <c r="O1130" s="11" t="n">
        <v>0.251</v>
      </c>
      <c r="P1130" s="11" t="n">
        <v>132.58</v>
      </c>
      <c r="Q1130" s="25"/>
    </row>
    <row r="1131" ht="22.5" customHeight="1">
      <c r="A1131" s="28"/>
      <c r="B1131" s="19"/>
      <c r="C1131" s="12"/>
      <c r="D1131" s="26"/>
      <c r="E1131" s="26"/>
      <c r="F1131" s="19"/>
      <c r="G1131" s="26"/>
      <c r="H1131" s="19"/>
      <c r="I1131" s="19"/>
      <c r="J1131" s="12" t="s">
        <v>112</v>
      </c>
      <c r="K1131" s="16" t="n">
        <v>209025</v>
      </c>
      <c r="L1131" s="14" t="n">
        <v>58484</v>
      </c>
      <c r="M1131" s="14" t="n">
        <v>1372</v>
      </c>
      <c r="N1131" s="11" t="n">
        <v>0.006</v>
      </c>
      <c r="O1131" s="11" t="n">
        <v>0.253</v>
      </c>
      <c r="P1131" s="11" t="n">
        <v>347.627</v>
      </c>
      <c r="Q1131" s="25"/>
    </row>
    <row r="1132" ht="22.5" customHeight="1">
      <c r="A1132" s="28"/>
      <c r="B1132" s="19"/>
      <c r="C1132" s="12" t="n">
        <v>91407542</v>
      </c>
      <c r="D1132" s="13" t="s">
        <v>30</v>
      </c>
      <c r="E1132" s="13" t="s">
        <v>37</v>
      </c>
      <c r="F1132" s="12" t="s">
        <v>15</v>
      </c>
      <c r="G1132" s="23" t="n">
        <v>0.02</v>
      </c>
      <c r="H1132" s="12" t="n">
        <v>300</v>
      </c>
      <c r="I1132" s="20" t="n">
        <f>G1132*H1132*7</f>
        <v>42</v>
      </c>
      <c r="J1132" s="12" t="s">
        <v>110</v>
      </c>
      <c r="K1132" s="16" t="n">
        <v>157</v>
      </c>
      <c r="L1132" s="14" t="n">
        <v>3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0.02</v>
      </c>
    </row>
    <row r="1133" ht="22.5" customHeight="1">
      <c r="A1133" s="28"/>
      <c r="B1133" s="19"/>
      <c r="C1133" s="12"/>
      <c r="D1133" s="26"/>
      <c r="E1133" s="26"/>
      <c r="F1133" s="19"/>
      <c r="G1133" s="26"/>
      <c r="H1133" s="19"/>
      <c r="I1133" s="19"/>
      <c r="J1133" s="12" t="s">
        <v>111</v>
      </c>
      <c r="K1133" s="16" t="n">
        <v>16092</v>
      </c>
      <c r="L1133" s="14" t="n">
        <v>1764</v>
      </c>
      <c r="M1133" s="14" t="n">
        <v>6</v>
      </c>
      <c r="N1133" s="11" t="n">
        <v>0</v>
      </c>
      <c r="O1133" s="11" t="n">
        <v>0.022</v>
      </c>
      <c r="P1133" s="11" t="n">
        <v>0.134</v>
      </c>
      <c r="Q1133" s="25"/>
    </row>
    <row r="1134" ht="22.5" customHeight="1">
      <c r="A1134" s="28"/>
      <c r="B1134" s="19"/>
      <c r="C1134" s="12"/>
      <c r="D1134" s="26"/>
      <c r="E1134" s="26"/>
      <c r="F1134" s="19"/>
      <c r="G1134" s="26"/>
      <c r="H1134" s="19"/>
      <c r="I1134" s="19"/>
      <c r="J1134" s="12" t="s">
        <v>112</v>
      </c>
      <c r="K1134" s="16" t="n">
        <v>24960</v>
      </c>
      <c r="L1134" s="14" t="n">
        <v>2355</v>
      </c>
      <c r="M1134" s="14" t="n">
        <v>6</v>
      </c>
      <c r="N1134" s="11" t="n">
        <v>0</v>
      </c>
      <c r="O1134" s="11" t="n">
        <v>0.022</v>
      </c>
      <c r="P1134" s="11" t="n">
        <v>0.134</v>
      </c>
      <c r="Q1134" s="25"/>
    </row>
    <row r="1135" ht="22.5" customHeight="1">
      <c r="A1135" s="28"/>
      <c r="B1135" s="19"/>
      <c r="C1135" s="12" t="n">
        <v>8998645</v>
      </c>
      <c r="D1135" s="13" t="s">
        <v>30</v>
      </c>
      <c r="E1135" s="13" t="s">
        <v>17</v>
      </c>
      <c r="F1135" s="12" t="s">
        <v>15</v>
      </c>
      <c r="G1135" s="23" t="n">
        <v>0.28</v>
      </c>
      <c r="H1135" s="12" t="n">
        <v>200</v>
      </c>
      <c r="I1135" s="20" t="n">
        <f>G1135*H1135*7</f>
        <v>392</v>
      </c>
      <c r="J1135" s="12" t="s">
        <v>110</v>
      </c>
      <c r="K1135" s="16" t="n">
        <v>2857</v>
      </c>
      <c r="L1135" s="14" t="n">
        <v>28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M1137/H1135</f>
        <v>0.745</v>
      </c>
    </row>
    <row r="1136" ht="22.5" customHeight="1">
      <c r="A1136" s="28"/>
      <c r="B1136" s="19"/>
      <c r="C1136" s="12"/>
      <c r="D1136" s="26"/>
      <c r="E1136" s="26"/>
      <c r="F1136" s="19"/>
      <c r="G1136" s="26"/>
      <c r="H1136" s="19"/>
      <c r="I1136" s="19"/>
      <c r="J1136" s="12" t="s">
        <v>111</v>
      </c>
      <c r="K1136" s="16" t="n">
        <v>135615</v>
      </c>
      <c r="L1136" s="14" t="n">
        <v>3249</v>
      </c>
      <c r="M1136" s="14" t="n">
        <v>39</v>
      </c>
      <c r="N1136" s="11" t="n">
        <v>0.009</v>
      </c>
      <c r="O1136" s="11" t="n">
        <v>0.721</v>
      </c>
      <c r="P1136" s="11" t="n">
        <v>28.125</v>
      </c>
      <c r="Q1136" s="25"/>
    </row>
    <row r="1137" ht="22.5" customHeight="1">
      <c r="A1137" s="28"/>
      <c r="B1137" s="19"/>
      <c r="C1137" s="12"/>
      <c r="D1137" s="26"/>
      <c r="E1137" s="26"/>
      <c r="F1137" s="19"/>
      <c r="G1137" s="26"/>
      <c r="H1137" s="19"/>
      <c r="I1137" s="19"/>
      <c r="J1137" s="12" t="s">
        <v>112</v>
      </c>
      <c r="K1137" s="16" t="n">
        <v>311950</v>
      </c>
      <c r="L1137" s="14" t="n">
        <v>8977</v>
      </c>
      <c r="M1137" s="14" t="n">
        <v>149</v>
      </c>
      <c r="N1137" s="11" t="n">
        <v>0.015</v>
      </c>
      <c r="O1137" s="11" t="n">
        <v>0.92</v>
      </c>
      <c r="P1137" s="11" t="n">
        <v>137.116</v>
      </c>
      <c r="Q1137" s="25"/>
    </row>
    <row r="1138" ht="22.5" customHeight="1">
      <c r="A1138" s="28"/>
      <c r="B1138" s="19"/>
      <c r="C1138" s="12" t="n">
        <v>4383473</v>
      </c>
      <c r="D1138" s="13" t="s">
        <v>36</v>
      </c>
      <c r="E1138" s="13" t="s">
        <v>14</v>
      </c>
      <c r="F1138" s="12" t="s">
        <v>15</v>
      </c>
      <c r="G1138" s="23" t="n">
        <v>0.2</v>
      </c>
      <c r="H1138" s="12" t="n">
        <v>150</v>
      </c>
      <c r="I1138" s="20" t="n">
        <f>G1138*H1138*7</f>
        <v>210</v>
      </c>
      <c r="J1138" s="12" t="s">
        <v>110</v>
      </c>
      <c r="K1138" s="16" t="n">
        <v>39</v>
      </c>
      <c r="L1138" s="14" t="n">
        <v>6</v>
      </c>
      <c r="M1138" s="14" t="n">
        <v>0</v>
      </c>
      <c r="N1138" s="11" t="n">
        <v>0</v>
      </c>
      <c r="O1138" s="11" t="n">
        <v>0</v>
      </c>
      <c r="P1138" s="11" t="n">
        <v>0</v>
      </c>
      <c r="Q1138" s="22" t="n">
        <f>M1140/H1138</f>
        <v>1</v>
      </c>
    </row>
    <row r="1139" ht="22.5" customHeight="1">
      <c r="A1139" s="28"/>
      <c r="B1139" s="19"/>
      <c r="C1139" s="12"/>
      <c r="D1139" s="26"/>
      <c r="E1139" s="26"/>
      <c r="F1139" s="19"/>
      <c r="G1139" s="26"/>
      <c r="H1139" s="19"/>
      <c r="I1139" s="19"/>
      <c r="J1139" s="12" t="s">
        <v>111</v>
      </c>
      <c r="K1139" s="16" t="n">
        <v>33559</v>
      </c>
      <c r="L1139" s="14" t="n">
        <v>2526</v>
      </c>
      <c r="M1139" s="14" t="n">
        <v>125</v>
      </c>
      <c r="N1139" s="11" t="n">
        <v>0.01</v>
      </c>
      <c r="O1139" s="11" t="n">
        <v>0.2</v>
      </c>
      <c r="P1139" s="11" t="n">
        <v>24.984</v>
      </c>
      <c r="Q1139" s="25"/>
    </row>
    <row r="1140" ht="22.5" customHeight="1">
      <c r="A1140" s="28"/>
      <c r="B1140" s="19"/>
      <c r="C1140" s="12"/>
      <c r="D1140" s="26"/>
      <c r="E1140" s="26"/>
      <c r="F1140" s="19"/>
      <c r="G1140" s="26"/>
      <c r="H1140" s="19"/>
      <c r="I1140" s="19"/>
      <c r="J1140" s="12" t="s">
        <v>112</v>
      </c>
      <c r="K1140" s="16" t="n">
        <v>64834</v>
      </c>
      <c r="L1140" s="14" t="n">
        <v>6870</v>
      </c>
      <c r="M1140" s="14" t="n">
        <v>150</v>
      </c>
      <c r="N1140" s="11" t="n">
        <v>0.004</v>
      </c>
      <c r="O1140" s="11" t="n">
        <v>0.195</v>
      </c>
      <c r="P1140" s="11" t="n">
        <v>29.196</v>
      </c>
      <c r="Q1140" s="25"/>
    </row>
    <row r="1141" ht="22.5" customHeight="1">
      <c r="A1141" s="28"/>
      <c r="B1141" s="19"/>
      <c r="C1141" s="12" t="n">
        <v>8094753</v>
      </c>
      <c r="D1141" s="13" t="s">
        <v>36</v>
      </c>
      <c r="E1141" s="13" t="s">
        <v>14</v>
      </c>
      <c r="F1141" s="12" t="s">
        <v>26</v>
      </c>
      <c r="G1141" s="23" t="n">
        <v>0.3</v>
      </c>
      <c r="H1141" s="12" t="n">
        <v>100</v>
      </c>
      <c r="I1141" s="20" t="n">
        <f>G1141*H1141*7</f>
        <v>210</v>
      </c>
      <c r="J1141" s="12" t="s">
        <v>110</v>
      </c>
      <c r="K1141" s="16" t="n">
        <v>79498</v>
      </c>
      <c r="L1141" s="14" t="n">
        <v>290</v>
      </c>
      <c r="M1141" s="14" t="n">
        <v>14</v>
      </c>
      <c r="N1141" s="11" t="n">
        <v>0.01</v>
      </c>
      <c r="O1141" s="11" t="n">
        <v>0.31</v>
      </c>
      <c r="P1141" s="11" t="n">
        <v>4.29</v>
      </c>
      <c r="Q1141" s="22" t="n">
        <f>M1143/H1141</f>
        <v>1.73</v>
      </c>
    </row>
    <row r="1142" ht="22.5" customHeight="1">
      <c r="A1142" s="28"/>
      <c r="B1142" s="19"/>
      <c r="C1142" s="12"/>
      <c r="D1142" s="26"/>
      <c r="E1142" s="26"/>
      <c r="F1142" s="19"/>
      <c r="G1142" s="26"/>
      <c r="H1142" s="19"/>
      <c r="I1142" s="19"/>
      <c r="J1142" s="12" t="s">
        <v>111</v>
      </c>
      <c r="K1142" s="16" t="n">
        <v>2268573</v>
      </c>
      <c r="L1142" s="14" t="n">
        <v>3518</v>
      </c>
      <c r="M1142" s="14" t="n">
        <v>136</v>
      </c>
      <c r="N1142" s="11" t="n">
        <v>0.01</v>
      </c>
      <c r="O1142" s="11" t="n">
        <v>0.34</v>
      </c>
      <c r="P1142" s="11" t="n">
        <v>45.61</v>
      </c>
      <c r="Q1142" s="25"/>
      <c r="R1142" s="4" t="s">
        <v>130</v>
      </c>
    </row>
    <row r="1143" ht="22.5" customHeight="1">
      <c r="A1143" s="28"/>
      <c r="B1143" s="19"/>
      <c r="C1143" s="12"/>
      <c r="D1143" s="26"/>
      <c r="E1143" s="26"/>
      <c r="F1143" s="19"/>
      <c r="G1143" s="26"/>
      <c r="H1143" s="19"/>
      <c r="I1143" s="19"/>
      <c r="J1143" s="12" t="s">
        <v>112</v>
      </c>
      <c r="K1143" s="16" t="n">
        <v>3547248</v>
      </c>
      <c r="L1143" s="14" t="n">
        <v>11611</v>
      </c>
      <c r="M1143" s="14" t="n">
        <v>173</v>
      </c>
      <c r="N1143" s="11" t="n">
        <v>0.01</v>
      </c>
      <c r="O1143" s="11" t="n">
        <v>0.54</v>
      </c>
      <c r="P1143" s="11" t="n">
        <v>92.86</v>
      </c>
      <c r="Q1143" s="25"/>
    </row>
    <row r="1144" ht="22.5" customHeight="1">
      <c r="A1144" s="28"/>
      <c r="B1144" s="19"/>
      <c r="C1144" s="12" t="n">
        <v>2783561</v>
      </c>
      <c r="D1144" s="13" t="s">
        <v>38</v>
      </c>
      <c r="E1144" s="13" t="s">
        <v>14</v>
      </c>
      <c r="F1144" s="12" t="s">
        <v>15</v>
      </c>
      <c r="G1144" s="23" t="n">
        <v>0.1</v>
      </c>
      <c r="H1144" s="12" t="n">
        <v>500</v>
      </c>
      <c r="I1144" s="20" t="n">
        <f>G1144*H1144*7</f>
        <v>350</v>
      </c>
      <c r="J1144" s="12" t="s">
        <v>110</v>
      </c>
      <c r="K1144" s="16" t="n">
        <v>28</v>
      </c>
      <c r="L1144" s="14" t="n">
        <v>3</v>
      </c>
      <c r="M1144" s="14" t="n">
        <v>0</v>
      </c>
      <c r="N1144" s="11" t="n">
        <v>0</v>
      </c>
      <c r="O1144" s="11" t="n">
        <v>0</v>
      </c>
      <c r="P1144" s="11" t="n">
        <v>0</v>
      </c>
      <c r="Q1144" s="22" t="n">
        <f>M1146/H1144</f>
        <v>0.918</v>
      </c>
    </row>
    <row r="1145" ht="22.5" customHeight="1">
      <c r="A1145" s="28"/>
      <c r="B1145" s="19"/>
      <c r="C1145" s="12"/>
      <c r="D1145" s="26"/>
      <c r="E1145" s="26"/>
      <c r="F1145" s="19"/>
      <c r="G1145" s="26"/>
      <c r="H1145" s="19"/>
      <c r="I1145" s="19"/>
      <c r="J1145" s="12" t="s">
        <v>111</v>
      </c>
      <c r="K1145" s="16" t="n">
        <v>21869</v>
      </c>
      <c r="L1145" s="14" t="n">
        <v>7306</v>
      </c>
      <c r="M1145" s="16" t="n">
        <v>231</v>
      </c>
      <c r="N1145" s="11" t="n">
        <v>0.003</v>
      </c>
      <c r="O1145" s="11" t="n">
        <v>0.102</v>
      </c>
      <c r="P1145" s="11" t="n">
        <v>23.505</v>
      </c>
      <c r="Q1145" s="25"/>
    </row>
    <row r="1146" ht="22.5" customHeight="1">
      <c r="A1146" s="28"/>
      <c r="B1146" s="19"/>
      <c r="C1146" s="12"/>
      <c r="D1146" s="26"/>
      <c r="E1146" s="26"/>
      <c r="F1146" s="19"/>
      <c r="G1146" s="26"/>
      <c r="H1146" s="19"/>
      <c r="I1146" s="19"/>
      <c r="J1146" s="12" t="s">
        <v>112</v>
      </c>
      <c r="K1146" s="16" t="n">
        <v>94186</v>
      </c>
      <c r="L1146" s="14" t="n">
        <v>28481</v>
      </c>
      <c r="M1146" s="14" t="n">
        <v>459</v>
      </c>
      <c r="N1146" s="11" t="n">
        <v>0.002</v>
      </c>
      <c r="O1146" s="11" t="n">
        <v>0.1</v>
      </c>
      <c r="P1146" s="11" t="n">
        <v>46.01</v>
      </c>
      <c r="Q1146" s="25"/>
    </row>
    <row r="1147" ht="22.5" customHeight="1">
      <c r="A1147" s="28"/>
      <c r="B1147" s="19"/>
      <c r="C1147" s="12" t="n">
        <v>10599157</v>
      </c>
      <c r="D1147" s="13" t="s">
        <v>39</v>
      </c>
      <c r="E1147" s="13" t="s">
        <v>14</v>
      </c>
      <c r="F1147" s="12" t="s">
        <v>15</v>
      </c>
      <c r="G1147" s="23" t="n">
        <v>0.3</v>
      </c>
      <c r="H1147" s="12" t="n">
        <v>150</v>
      </c>
      <c r="I1147" s="20" t="n">
        <f>G1147*H1147*7</f>
        <v>315</v>
      </c>
      <c r="J1147" s="12" t="s">
        <v>110</v>
      </c>
      <c r="K1147" s="16" t="n">
        <v>7</v>
      </c>
      <c r="L1147" s="14" t="n">
        <v>2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2" t="n">
        <f>M1149/H1147</f>
        <v>0.666666666666667</v>
      </c>
    </row>
    <row r="1148" ht="22.5" customHeight="1">
      <c r="A1148" s="28"/>
      <c r="B1148" s="19"/>
      <c r="C1148" s="12"/>
      <c r="D1148" s="26"/>
      <c r="E1148" s="26"/>
      <c r="F1148" s="19"/>
      <c r="G1148" s="26"/>
      <c r="H1148" s="19"/>
      <c r="I1148" s="19"/>
      <c r="J1148" s="12" t="s">
        <v>111</v>
      </c>
      <c r="K1148" s="16" t="n">
        <v>15523</v>
      </c>
      <c r="L1148" s="14" t="n">
        <v>3172</v>
      </c>
      <c r="M1148" s="16" t="n">
        <v>47</v>
      </c>
      <c r="N1148" s="11" t="n">
        <v>0.004</v>
      </c>
      <c r="O1148" s="11" t="n">
        <v>0.303</v>
      </c>
      <c r="P1148" s="11" t="n">
        <v>14.25</v>
      </c>
      <c r="Q1148" s="25"/>
    </row>
    <row r="1149" ht="22.5" customHeight="1">
      <c r="A1149" s="28"/>
      <c r="B1149" s="19"/>
      <c r="C1149" s="12"/>
      <c r="D1149" s="26"/>
      <c r="E1149" s="26"/>
      <c r="F1149" s="19"/>
      <c r="G1149" s="26"/>
      <c r="H1149" s="19"/>
      <c r="I1149" s="19"/>
      <c r="J1149" s="12" t="s">
        <v>112</v>
      </c>
      <c r="K1149" s="16" t="n">
        <v>32601</v>
      </c>
      <c r="L1149" s="14" t="n">
        <v>6434</v>
      </c>
      <c r="M1149" s="14" t="n">
        <v>100</v>
      </c>
      <c r="N1149" s="11" t="n">
        <v>0.005</v>
      </c>
      <c r="O1149" s="11" t="n">
        <v>0.307</v>
      </c>
      <c r="P1149" s="11" t="n">
        <v>30.65</v>
      </c>
      <c r="Q1149" s="25"/>
    </row>
    <row r="1150" ht="22.5" customHeight="1">
      <c r="A1150" s="28"/>
      <c r="B1150" s="19"/>
      <c r="C1150" s="12" t="n">
        <v>6060965</v>
      </c>
      <c r="D1150" s="13" t="s">
        <v>36</v>
      </c>
      <c r="E1150" s="13" t="s">
        <v>14</v>
      </c>
      <c r="F1150" s="12" t="s">
        <v>15</v>
      </c>
      <c r="G1150" s="50" t="n">
        <v>0.3</v>
      </c>
      <c r="H1150" s="30" t="n">
        <v>100</v>
      </c>
      <c r="I1150" s="31" t="n">
        <f>G1150*H1150*7</f>
        <v>210</v>
      </c>
      <c r="J1150" s="12" t="s">
        <v>110</v>
      </c>
      <c r="K1150" s="14" t="n">
        <v>171</v>
      </c>
      <c r="L1150" s="14" t="n">
        <v>45</v>
      </c>
      <c r="M1150" s="14" t="n">
        <v>2</v>
      </c>
      <c r="N1150" s="11" t="n">
        <v>0.006</v>
      </c>
      <c r="O1150" s="11" t="n">
        <v>0.13</v>
      </c>
      <c r="P1150" s="11" t="n">
        <v>0.26</v>
      </c>
      <c r="Q1150" s="22" t="n">
        <f>M1152/H1150</f>
        <v>1</v>
      </c>
    </row>
    <row r="1151" ht="22.5" customHeight="1">
      <c r="A1151" s="28"/>
      <c r="B1151" s="19"/>
      <c r="C1151" s="19"/>
      <c r="D1151" s="26"/>
      <c r="E1151" s="26"/>
      <c r="F1151" s="19"/>
      <c r="G1151" s="32"/>
      <c r="H1151" s="28"/>
      <c r="I1151" s="28"/>
      <c r="J1151" s="12" t="s">
        <v>111</v>
      </c>
      <c r="K1151" s="16" t="n">
        <v>14720</v>
      </c>
      <c r="L1151" s="14" t="n">
        <v>879</v>
      </c>
      <c r="M1151" s="16" t="n">
        <v>35</v>
      </c>
      <c r="N1151" s="11" t="n">
        <v>0.012</v>
      </c>
      <c r="O1151" s="11" t="n">
        <v>0.3</v>
      </c>
      <c r="P1151" s="11" t="n">
        <v>21.97</v>
      </c>
      <c r="Q1151" s="25"/>
    </row>
    <row r="1152" ht="22.5" customHeight="1">
      <c r="A1152" s="28"/>
      <c r="B1152" s="19"/>
      <c r="C1152" s="19"/>
      <c r="D1152" s="26"/>
      <c r="E1152" s="26"/>
      <c r="F1152" s="19"/>
      <c r="G1152" s="33"/>
      <c r="H1152" s="27"/>
      <c r="I1152" s="27"/>
      <c r="J1152" s="12" t="s">
        <v>112</v>
      </c>
      <c r="K1152" s="14" t="n">
        <v>48451</v>
      </c>
      <c r="L1152" s="14" t="n">
        <v>4520</v>
      </c>
      <c r="M1152" s="14" t="n">
        <v>100</v>
      </c>
      <c r="N1152" s="11" t="n">
        <v>0.007</v>
      </c>
      <c r="O1152" s="11" t="n">
        <v>0.3</v>
      </c>
      <c r="P1152" s="11" t="n">
        <v>30</v>
      </c>
      <c r="Q1152" s="25"/>
    </row>
    <row r="1153" ht="22.5" customHeight="1">
      <c r="A1153" s="28"/>
      <c r="B1153" s="19"/>
      <c r="C1153" s="12" t="n">
        <v>91535229</v>
      </c>
      <c r="D1153" s="13" t="s">
        <v>30</v>
      </c>
      <c r="E1153" s="13" t="s">
        <v>37</v>
      </c>
      <c r="F1153" s="12" t="s">
        <v>15</v>
      </c>
      <c r="G1153" s="50" t="n">
        <v>0.02</v>
      </c>
      <c r="H1153" s="30" t="n">
        <v>500</v>
      </c>
      <c r="I1153" s="31" t="n">
        <f>G1153*H1153*7</f>
        <v>70</v>
      </c>
      <c r="J1153" s="12" t="s">
        <v>110</v>
      </c>
      <c r="K1153" s="14" t="n">
        <v>135</v>
      </c>
      <c r="L1153" s="14" t="n">
        <v>17</v>
      </c>
      <c r="M1153" s="14" t="n">
        <v>0</v>
      </c>
      <c r="N1153" s="11" t="n">
        <v>0</v>
      </c>
      <c r="O1153" s="11" t="n">
        <v>0</v>
      </c>
      <c r="P1153" s="11" t="n">
        <v>0</v>
      </c>
      <c r="Q1153" s="22" t="n">
        <f>M1155/H1153</f>
        <v>0.012</v>
      </c>
    </row>
    <row r="1154" ht="22.5" customHeight="1">
      <c r="A1154" s="28"/>
      <c r="B1154" s="19"/>
      <c r="C1154" s="19"/>
      <c r="D1154" s="26"/>
      <c r="E1154" s="26"/>
      <c r="F1154" s="19"/>
      <c r="G1154" s="32"/>
      <c r="H1154" s="28"/>
      <c r="I1154" s="28"/>
      <c r="J1154" s="12" t="s">
        <v>111</v>
      </c>
      <c r="K1154" s="14" t="n">
        <v>1214</v>
      </c>
      <c r="L1154" s="14" t="n">
        <v>385</v>
      </c>
      <c r="M1154" s="15" t="n">
        <v>6</v>
      </c>
      <c r="N1154" s="11" t="n">
        <v>0.001</v>
      </c>
      <c r="O1154" s="11" t="n">
        <v>0.04</v>
      </c>
      <c r="P1154" s="11" t="n">
        <v>0.24</v>
      </c>
      <c r="Q1154" s="25"/>
    </row>
    <row r="1155" ht="22.5" customHeight="1">
      <c r="A1155" s="28"/>
      <c r="B1155" s="19"/>
      <c r="C1155" s="19"/>
      <c r="D1155" s="26"/>
      <c r="E1155" s="26"/>
      <c r="F1155" s="19"/>
      <c r="G1155" s="33"/>
      <c r="H1155" s="27"/>
      <c r="I1155" s="27"/>
      <c r="J1155" s="12" t="s">
        <v>112</v>
      </c>
      <c r="K1155" s="14" t="n">
        <v>1783</v>
      </c>
      <c r="L1155" s="14" t="n">
        <v>449</v>
      </c>
      <c r="M1155" s="15" t="n">
        <v>6</v>
      </c>
      <c r="N1155" s="11" t="n">
        <v>0.001</v>
      </c>
      <c r="O1155" s="11" t="n">
        <v>0.04</v>
      </c>
      <c r="P1155" s="11" t="n">
        <v>0.24</v>
      </c>
      <c r="Q1155" s="25"/>
    </row>
    <row r="1156" ht="22.5" customHeight="1">
      <c r="A1156" s="28"/>
      <c r="B1156" s="19"/>
      <c r="C1156" s="12" t="n">
        <v>91535331</v>
      </c>
      <c r="D1156" s="13" t="s">
        <v>30</v>
      </c>
      <c r="E1156" s="13" t="s">
        <v>40</v>
      </c>
      <c r="F1156" s="12" t="s">
        <v>15</v>
      </c>
      <c r="G1156" s="50" t="n">
        <v>0.02</v>
      </c>
      <c r="H1156" s="30" t="n">
        <v>750</v>
      </c>
      <c r="I1156" s="31" t="n">
        <f>G1156*H1156*7</f>
        <v>105</v>
      </c>
      <c r="J1156" s="12" t="s">
        <v>110</v>
      </c>
      <c r="K1156" s="14" t="n">
        <v>12</v>
      </c>
      <c r="L1156" s="14" t="n">
        <v>0</v>
      </c>
      <c r="M1156" s="14" t="n">
        <v>0</v>
      </c>
      <c r="N1156" s="11" t="n">
        <v>0</v>
      </c>
      <c r="O1156" s="11" t="n">
        <v>0</v>
      </c>
      <c r="P1156" s="11" t="n">
        <v>0</v>
      </c>
      <c r="Q1156" s="22" t="n">
        <f>M1158/H1156</f>
        <v>0.00266666666666667</v>
      </c>
    </row>
    <row r="1157" ht="22.5" customHeight="1">
      <c r="A1157" s="28"/>
      <c r="B1157" s="19"/>
      <c r="C1157" s="19"/>
      <c r="D1157" s="26"/>
      <c r="E1157" s="26"/>
      <c r="F1157" s="19"/>
      <c r="G1157" s="32"/>
      <c r="H1157" s="28"/>
      <c r="I1157" s="28"/>
      <c r="J1157" s="12" t="s">
        <v>111</v>
      </c>
      <c r="K1157" s="14" t="n">
        <v>876</v>
      </c>
      <c r="L1157" s="14" t="n">
        <v>261</v>
      </c>
      <c r="M1157" s="14" t="n">
        <v>2</v>
      </c>
      <c r="N1157" s="11" t="n">
        <v>0.001</v>
      </c>
      <c r="O1157" s="11" t="n">
        <v>0.04</v>
      </c>
      <c r="P1157" s="11" t="n">
        <v>0.08</v>
      </c>
      <c r="Q1157" s="25"/>
    </row>
    <row r="1158" ht="22.5" customHeight="1">
      <c r="A1158" s="28"/>
      <c r="B1158" s="19"/>
      <c r="C1158" s="19"/>
      <c r="D1158" s="26"/>
      <c r="E1158" s="26"/>
      <c r="F1158" s="19"/>
      <c r="G1158" s="33"/>
      <c r="H1158" s="27"/>
      <c r="I1158" s="27"/>
      <c r="J1158" s="12" t="s">
        <v>112</v>
      </c>
      <c r="K1158" s="14" t="n">
        <v>1362</v>
      </c>
      <c r="L1158" s="14" t="n">
        <v>340</v>
      </c>
      <c r="M1158" s="14" t="n">
        <v>2</v>
      </c>
      <c r="N1158" s="11" t="n">
        <v>0.001</v>
      </c>
      <c r="O1158" s="11" t="n">
        <v>0.04</v>
      </c>
      <c r="P1158" s="11" t="n">
        <v>0.08</v>
      </c>
      <c r="Q1158" s="25"/>
    </row>
    <row r="1159" ht="22.5" customHeight="1">
      <c r="A1159" s="28"/>
      <c r="B1159" s="19"/>
      <c r="C1159" s="12" t="n">
        <v>11324493</v>
      </c>
      <c r="D1159" s="13" t="s">
        <v>30</v>
      </c>
      <c r="E1159" s="13" t="s">
        <v>17</v>
      </c>
      <c r="F1159" s="12" t="s">
        <v>15</v>
      </c>
      <c r="G1159" s="50" t="n">
        <v>0.28</v>
      </c>
      <c r="H1159" s="30" t="n">
        <v>100</v>
      </c>
      <c r="I1159" s="31" t="n">
        <f>G1159*H1159*7</f>
        <v>196</v>
      </c>
      <c r="J1159" s="12" t="s">
        <v>110</v>
      </c>
      <c r="K1159" s="14" t="n">
        <v>69</v>
      </c>
      <c r="L1159" s="14" t="n">
        <v>0</v>
      </c>
      <c r="M1159" s="14" t="n">
        <v>0</v>
      </c>
      <c r="N1159" s="11" t="n">
        <v>0</v>
      </c>
      <c r="O1159" s="11" t="n">
        <v>0</v>
      </c>
      <c r="P1159" s="11" t="n">
        <v>0</v>
      </c>
      <c r="Q1159" s="22" t="n">
        <f>M1161/H1159</f>
        <v>0.01</v>
      </c>
    </row>
    <row r="1160" ht="22.5" customHeight="1">
      <c r="A1160" s="28"/>
      <c r="B1160" s="19"/>
      <c r="C1160" s="19"/>
      <c r="D1160" s="26"/>
      <c r="E1160" s="26"/>
      <c r="F1160" s="19"/>
      <c r="G1160" s="32"/>
      <c r="H1160" s="28"/>
      <c r="I1160" s="28"/>
      <c r="J1160" s="12" t="s">
        <v>111</v>
      </c>
      <c r="K1160" s="14" t="n">
        <v>127</v>
      </c>
      <c r="L1160" s="14" t="n">
        <v>83</v>
      </c>
      <c r="M1160" s="14" t="n">
        <v>0</v>
      </c>
      <c r="N1160" s="11" t="n">
        <v>0</v>
      </c>
      <c r="O1160" s="11" t="n">
        <v>0</v>
      </c>
      <c r="P1160" s="11" t="n">
        <v>0</v>
      </c>
      <c r="Q1160" s="25"/>
    </row>
    <row r="1161" ht="22.5" customHeight="1">
      <c r="A1161" s="28"/>
      <c r="B1161" s="19"/>
      <c r="C1161" s="19"/>
      <c r="D1161" s="26"/>
      <c r="E1161" s="26"/>
      <c r="F1161" s="19"/>
      <c r="G1161" s="33"/>
      <c r="H1161" s="27"/>
      <c r="I1161" s="27"/>
      <c r="J1161" s="12" t="s">
        <v>112</v>
      </c>
      <c r="K1161" s="14" t="n">
        <v>795</v>
      </c>
      <c r="L1161" s="14" t="n">
        <v>280</v>
      </c>
      <c r="M1161" s="14" t="n">
        <v>1</v>
      </c>
      <c r="N1161" s="11" t="n">
        <v>0.002</v>
      </c>
      <c r="O1161" s="11" t="n">
        <v>0.6</v>
      </c>
      <c r="P1161" s="11" t="n">
        <v>0.6</v>
      </c>
      <c r="Q1161" s="25"/>
    </row>
    <row r="1162" ht="22.5" customHeight="1">
      <c r="A1162" s="28"/>
      <c r="B1162" s="19"/>
      <c r="C1162" s="12" t="n">
        <v>11655595</v>
      </c>
      <c r="D1162" s="13" t="s">
        <v>41</v>
      </c>
      <c r="E1162" s="13" t="s">
        <v>14</v>
      </c>
      <c r="F1162" s="12" t="s">
        <v>26</v>
      </c>
      <c r="G1162" s="50" t="n">
        <v>0.4</v>
      </c>
      <c r="H1162" s="30" t="n">
        <v>100</v>
      </c>
      <c r="I1162" s="31" t="n">
        <f>G1162*H1162*7</f>
        <v>280</v>
      </c>
      <c r="J1162" s="12" t="s">
        <v>110</v>
      </c>
      <c r="K1162" s="14" t="n">
        <v>38</v>
      </c>
      <c r="L1162" s="14" t="n">
        <v>21</v>
      </c>
      <c r="M1162" s="14" t="n">
        <v>0</v>
      </c>
      <c r="N1162" s="11" t="n">
        <v>0</v>
      </c>
      <c r="O1162" s="11" t="n">
        <v>0</v>
      </c>
      <c r="P1162" s="11" t="n">
        <v>0</v>
      </c>
      <c r="Q1162" s="22" t="n">
        <f>M1164/H1162</f>
        <v>0.02</v>
      </c>
      <c r="R1162" s="4" t="s">
        <v>115</v>
      </c>
    </row>
    <row r="1163" ht="22.5" customHeight="1">
      <c r="A1163" s="28"/>
      <c r="B1163" s="19"/>
      <c r="C1163" s="19"/>
      <c r="D1163" s="26"/>
      <c r="E1163" s="26"/>
      <c r="F1163" s="19"/>
      <c r="G1163" s="32"/>
      <c r="H1163" s="28"/>
      <c r="I1163" s="28"/>
      <c r="J1163" s="12" t="s">
        <v>111</v>
      </c>
      <c r="K1163" s="14" t="n">
        <v>1421</v>
      </c>
      <c r="L1163" s="14" t="n">
        <v>15</v>
      </c>
      <c r="M1163" s="14" t="n">
        <v>0</v>
      </c>
      <c r="N1163" s="11" t="n">
        <v>0</v>
      </c>
      <c r="O1163" s="11" t="n">
        <v>0</v>
      </c>
      <c r="P1163" s="11" t="n">
        <v>0.2</v>
      </c>
      <c r="Q1163" s="25"/>
    </row>
    <row r="1164" ht="22.5" customHeight="1">
      <c r="A1164" s="28"/>
      <c r="B1164" s="19"/>
      <c r="C1164" s="19"/>
      <c r="D1164" s="26"/>
      <c r="E1164" s="26"/>
      <c r="F1164" s="19"/>
      <c r="G1164" s="33"/>
      <c r="H1164" s="27"/>
      <c r="I1164" s="27"/>
      <c r="J1164" s="12" t="s">
        <v>112</v>
      </c>
      <c r="K1164" s="14" t="n">
        <v>11525</v>
      </c>
      <c r="L1164" s="14" t="n">
        <v>92</v>
      </c>
      <c r="M1164" s="14" t="n">
        <v>2</v>
      </c>
      <c r="N1164" s="11" t="n">
        <v>0.02</v>
      </c>
      <c r="O1164" s="11" t="n">
        <v>0.82</v>
      </c>
      <c r="P1164" s="11" t="n">
        <v>1.65</v>
      </c>
      <c r="Q1164" s="25"/>
    </row>
    <row r="1165" ht="22.5" customHeight="1">
      <c r="A1165" s="28"/>
      <c r="B1165" s="19"/>
      <c r="C1165" s="12" t="n">
        <v>11655596</v>
      </c>
      <c r="D1165" s="13" t="s">
        <v>41</v>
      </c>
      <c r="E1165" s="13" t="s">
        <v>14</v>
      </c>
      <c r="F1165" s="12" t="s">
        <v>12</v>
      </c>
      <c r="G1165" s="50" t="n">
        <v>0.3</v>
      </c>
      <c r="H1165" s="30" t="n">
        <v>50</v>
      </c>
      <c r="I1165" s="31" t="n">
        <f>G1165*H1165*7</f>
        <v>105</v>
      </c>
      <c r="J1165" s="12" t="s">
        <v>110</v>
      </c>
      <c r="K1165" s="14" t="n">
        <v>71</v>
      </c>
      <c r="L1165" s="14" t="n">
        <v>34</v>
      </c>
      <c r="M1165" s="14" t="n">
        <v>0</v>
      </c>
      <c r="N1165" s="11" t="n">
        <v>0</v>
      </c>
      <c r="O1165" s="11" t="n">
        <v>0</v>
      </c>
      <c r="P1165" s="11" t="n">
        <v>0</v>
      </c>
      <c r="Q1165" s="22" t="n">
        <f>M1167/H1165</f>
        <v>0.12</v>
      </c>
      <c r="R1165" s="4" t="s">
        <v>116</v>
      </c>
    </row>
    <row r="1166" ht="22.5" customHeight="1">
      <c r="A1166" s="28"/>
      <c r="B1166" s="19"/>
      <c r="C1166" s="19"/>
      <c r="D1166" s="26"/>
      <c r="E1166" s="26"/>
      <c r="F1166" s="19"/>
      <c r="G1166" s="32"/>
      <c r="H1166" s="28"/>
      <c r="I1166" s="28"/>
      <c r="J1166" s="12" t="s">
        <v>111</v>
      </c>
      <c r="K1166" s="14" t="n">
        <v>6195</v>
      </c>
      <c r="L1166" s="14" t="n">
        <v>802</v>
      </c>
      <c r="M1166" s="14" t="n">
        <v>2</v>
      </c>
      <c r="N1166" s="11" t="n">
        <v>0.001</v>
      </c>
      <c r="O1166" s="11" t="n">
        <v>0.566</v>
      </c>
      <c r="P1166" s="11" t="n">
        <v>1.1319</v>
      </c>
      <c r="Q1166" s="25"/>
    </row>
    <row r="1167" ht="22.5" customHeight="1">
      <c r="A1167" s="28"/>
      <c r="B1167" s="19"/>
      <c r="C1167" s="19"/>
      <c r="D1167" s="26"/>
      <c r="E1167" s="26"/>
      <c r="F1167" s="19"/>
      <c r="G1167" s="33"/>
      <c r="H1167" s="27"/>
      <c r="I1167" s="27"/>
      <c r="J1167" s="12" t="s">
        <v>112</v>
      </c>
      <c r="K1167" s="14" t="n">
        <v>15458</v>
      </c>
      <c r="L1167" s="14" t="n">
        <v>2330</v>
      </c>
      <c r="M1167" s="14" t="n">
        <v>6</v>
      </c>
      <c r="N1167" s="11" t="n">
        <v>0.001</v>
      </c>
      <c r="O1167" s="11" t="n">
        <v>0.569</v>
      </c>
      <c r="P1167" s="11" t="n">
        <v>3.4165</v>
      </c>
      <c r="Q1167" s="25"/>
    </row>
    <row r="1168" ht="22.5" customHeight="1">
      <c r="A1168" s="28"/>
      <c r="B1168" s="19"/>
      <c r="C1168" s="12" t="n">
        <v>11690183</v>
      </c>
      <c r="D1168" s="13" t="s">
        <v>38</v>
      </c>
      <c r="E1168" s="13" t="s">
        <v>14</v>
      </c>
      <c r="F1168" s="12" t="s">
        <v>15</v>
      </c>
      <c r="G1168" s="50" t="n">
        <v>0.1</v>
      </c>
      <c r="H1168" s="30" t="n">
        <v>100</v>
      </c>
      <c r="I1168" s="31" t="n">
        <f>G1168*H1168*7</f>
        <v>70</v>
      </c>
      <c r="J1168" s="12" t="s">
        <v>110</v>
      </c>
      <c r="K1168" s="14" t="n">
        <v>18</v>
      </c>
      <c r="L1168" s="14" t="n">
        <v>7</v>
      </c>
      <c r="M1168" s="14" t="n">
        <v>1</v>
      </c>
      <c r="N1168" s="11" t="n">
        <v>0.043</v>
      </c>
      <c r="O1168" s="11" t="n">
        <v>0.3</v>
      </c>
      <c r="P1168" s="11" t="n">
        <v>0.3</v>
      </c>
      <c r="Q1168" s="22" t="n">
        <f>M1170/H1168</f>
        <v>0.41</v>
      </c>
    </row>
    <row r="1169" ht="22.5" customHeight="1">
      <c r="A1169" s="28"/>
      <c r="B1169" s="19"/>
      <c r="C1169" s="19"/>
      <c r="D1169" s="26"/>
      <c r="E1169" s="26"/>
      <c r="F1169" s="19"/>
      <c r="G1169" s="32"/>
      <c r="H1169" s="28"/>
      <c r="I1169" s="28"/>
      <c r="J1169" s="12" t="s">
        <v>111</v>
      </c>
      <c r="K1169" s="14" t="n">
        <v>3457</v>
      </c>
      <c r="L1169" s="14" t="n">
        <v>1085</v>
      </c>
      <c r="M1169" s="14" t="n">
        <v>19</v>
      </c>
      <c r="N1169" s="11" t="n">
        <v>0.003</v>
      </c>
      <c r="O1169" s="11" t="n">
        <v>0.193</v>
      </c>
      <c r="P1169" s="11" t="n">
        <v>3.67</v>
      </c>
      <c r="Q1169" s="25"/>
    </row>
    <row r="1170" ht="22.5" customHeight="1">
      <c r="A1170" s="28"/>
      <c r="B1170" s="19"/>
      <c r="C1170" s="19"/>
      <c r="D1170" s="26"/>
      <c r="E1170" s="26"/>
      <c r="F1170" s="19"/>
      <c r="G1170" s="33"/>
      <c r="H1170" s="27"/>
      <c r="I1170" s="27"/>
      <c r="J1170" s="12" t="s">
        <v>112</v>
      </c>
      <c r="K1170" s="14" t="n">
        <v>16454</v>
      </c>
      <c r="L1170" s="14" t="n">
        <v>6070</v>
      </c>
      <c r="M1170" s="14" t="n">
        <v>41</v>
      </c>
      <c r="N1170" s="11" t="n">
        <v>0.001</v>
      </c>
      <c r="O1170" s="11" t="n">
        <v>0.191</v>
      </c>
      <c r="P1170" s="11" t="n">
        <v>7.815</v>
      </c>
      <c r="Q1170" s="25"/>
    </row>
    <row r="1171" ht="22.5" customHeight="1">
      <c r="A1171" s="28"/>
      <c r="B1171" s="19"/>
      <c r="C1171" s="12" t="n">
        <v>11763482</v>
      </c>
      <c r="D1171" s="13" t="s">
        <v>41</v>
      </c>
      <c r="E1171" s="13" t="s">
        <v>14</v>
      </c>
      <c r="F1171" s="12" t="s">
        <v>12</v>
      </c>
      <c r="G1171" s="50" t="n">
        <v>0.4</v>
      </c>
      <c r="H1171" s="30" t="n">
        <v>100</v>
      </c>
      <c r="I1171" s="31" t="n">
        <f>G1171*H1171*7</f>
        <v>280</v>
      </c>
      <c r="J1171" s="12" t="s">
        <v>110</v>
      </c>
      <c r="K1171" s="14" t="n">
        <v>0</v>
      </c>
      <c r="L1171" s="14" t="n">
        <v>0</v>
      </c>
      <c r="M1171" s="14" t="n">
        <v>0</v>
      </c>
      <c r="N1171" s="11" t="n">
        <v>0</v>
      </c>
      <c r="O1171" s="11" t="n">
        <v>0</v>
      </c>
      <c r="P1171" s="11" t="n">
        <v>0</v>
      </c>
      <c r="Q1171" s="22" t="n">
        <f>M1173/H1171</f>
        <v>0.01</v>
      </c>
      <c r="R1171" s="4" t="s">
        <v>117</v>
      </c>
    </row>
    <row r="1172" ht="22.5" customHeight="1">
      <c r="A1172" s="28"/>
      <c r="B1172" s="19"/>
      <c r="C1172" s="19"/>
      <c r="D1172" s="26"/>
      <c r="E1172" s="26"/>
      <c r="F1172" s="19"/>
      <c r="G1172" s="32"/>
      <c r="H1172" s="28"/>
      <c r="I1172" s="28"/>
      <c r="J1172" s="12" t="s">
        <v>111</v>
      </c>
      <c r="K1172" s="14" t="n">
        <v>317</v>
      </c>
      <c r="L1172" s="14" t="n">
        <v>58</v>
      </c>
      <c r="M1172" s="14" t="n">
        <v>0</v>
      </c>
      <c r="N1172" s="11" t="n">
        <v>0.002</v>
      </c>
      <c r="O1172" s="11" t="n">
        <v>0</v>
      </c>
      <c r="P1172" s="11" t="n">
        <v>0.0885</v>
      </c>
      <c r="Q1172" s="25"/>
    </row>
    <row r="1173" ht="22.5" customHeight="1">
      <c r="A1173" s="28"/>
      <c r="B1173" s="19"/>
      <c r="C1173" s="19"/>
      <c r="D1173" s="26"/>
      <c r="E1173" s="26"/>
      <c r="F1173" s="19"/>
      <c r="G1173" s="33"/>
      <c r="H1173" s="27"/>
      <c r="I1173" s="27"/>
      <c r="J1173" s="12" t="s">
        <v>112</v>
      </c>
      <c r="K1173" s="14" t="n">
        <v>795</v>
      </c>
      <c r="L1173" s="14" t="n">
        <v>164</v>
      </c>
      <c r="M1173" s="14" t="n">
        <v>1</v>
      </c>
      <c r="N1173" s="11" t="n">
        <v>0.003</v>
      </c>
      <c r="O1173" s="11" t="n">
        <v>0.475</v>
      </c>
      <c r="P1173" s="11" t="n">
        <v>0.4752</v>
      </c>
      <c r="Q1173" s="25"/>
    </row>
    <row r="1174" ht="22.5" customHeight="1">
      <c r="A1174" s="28"/>
      <c r="B1174" s="19"/>
      <c r="C1174" s="12" t="n">
        <v>91565942</v>
      </c>
      <c r="D1174" s="13" t="s">
        <v>30</v>
      </c>
      <c r="E1174" s="13" t="s">
        <v>37</v>
      </c>
      <c r="F1174" s="12" t="s">
        <v>15</v>
      </c>
      <c r="G1174" s="50" t="n">
        <v>0.03</v>
      </c>
      <c r="H1174" s="30" t="n">
        <v>600</v>
      </c>
      <c r="I1174" s="31" t="n">
        <f>G1174*H1174*7</f>
        <v>126</v>
      </c>
      <c r="J1174" s="12" t="s">
        <v>110</v>
      </c>
      <c r="K1174" s="14" t="n">
        <v>11</v>
      </c>
      <c r="L1174" s="14" t="n">
        <v>0</v>
      </c>
      <c r="M1174" s="14" t="n">
        <v>0</v>
      </c>
      <c r="N1174" s="11" t="n">
        <v>0</v>
      </c>
      <c r="O1174" s="11" t="n">
        <v>0</v>
      </c>
      <c r="P1174" s="11" t="n">
        <v>0</v>
      </c>
      <c r="Q1174" s="22" t="n">
        <f>M1176/H1174</f>
        <v>0.378333333333333</v>
      </c>
    </row>
    <row r="1175" ht="22.5" customHeight="1">
      <c r="A1175" s="28"/>
      <c r="B1175" s="19"/>
      <c r="C1175" s="19"/>
      <c r="D1175" s="26"/>
      <c r="E1175" s="26"/>
      <c r="F1175" s="19"/>
      <c r="G1175" s="32"/>
      <c r="H1175" s="28"/>
      <c r="I1175" s="28"/>
      <c r="J1175" s="12" t="s">
        <v>111</v>
      </c>
      <c r="K1175" s="14" t="n">
        <v>60975</v>
      </c>
      <c r="L1175" s="14" t="n">
        <v>13835</v>
      </c>
      <c r="M1175" s="14" t="n">
        <v>179</v>
      </c>
      <c r="N1175" s="11" t="n">
        <v>0</v>
      </c>
      <c r="O1175" s="11" t="n">
        <v>0.031</v>
      </c>
      <c r="P1175" s="11" t="n">
        <v>5.526</v>
      </c>
      <c r="Q1175" s="25"/>
    </row>
    <row r="1176" ht="22.5" customHeight="1">
      <c r="A1176" s="28"/>
      <c r="B1176" s="19"/>
      <c r="C1176" s="19"/>
      <c r="D1176" s="26"/>
      <c r="E1176" s="26"/>
      <c r="F1176" s="19"/>
      <c r="G1176" s="33"/>
      <c r="H1176" s="27"/>
      <c r="I1176" s="27"/>
      <c r="J1176" s="12" t="s">
        <v>112</v>
      </c>
      <c r="K1176" s="14" t="n">
        <v>91769</v>
      </c>
      <c r="L1176" s="14" t="n">
        <v>19407</v>
      </c>
      <c r="M1176" s="14" t="n">
        <v>227</v>
      </c>
      <c r="N1176" s="11" t="n">
        <v>0</v>
      </c>
      <c r="O1176" s="11" t="n">
        <v>0.031</v>
      </c>
      <c r="P1176" s="11" t="n">
        <v>6.963</v>
      </c>
      <c r="Q1176" s="25"/>
    </row>
    <row r="1177" ht="22.5" customHeight="1">
      <c r="A1177" s="28"/>
      <c r="B1177" s="19"/>
      <c r="C1177" s="12" t="n">
        <v>91565947</v>
      </c>
      <c r="D1177" s="13" t="s">
        <v>30</v>
      </c>
      <c r="E1177" s="13" t="s">
        <v>40</v>
      </c>
      <c r="F1177" s="12" t="s">
        <v>15</v>
      </c>
      <c r="G1177" s="50" t="n">
        <v>0.02</v>
      </c>
      <c r="H1177" s="30" t="n">
        <v>1000</v>
      </c>
      <c r="I1177" s="31" t="n">
        <f>G1177*H1177*7</f>
        <v>140</v>
      </c>
      <c r="J1177" s="12" t="s">
        <v>110</v>
      </c>
      <c r="K1177" s="14" t="n">
        <v>5</v>
      </c>
      <c r="L1177" s="14" t="n">
        <v>0</v>
      </c>
      <c r="M1177" s="14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0.995</v>
      </c>
    </row>
    <row r="1178" ht="22.5" customHeight="1">
      <c r="A1178" s="28"/>
      <c r="B1178" s="19"/>
      <c r="C1178" s="19"/>
      <c r="D1178" s="26"/>
      <c r="E1178" s="26"/>
      <c r="F1178" s="19"/>
      <c r="G1178" s="32"/>
      <c r="H1178" s="28"/>
      <c r="I1178" s="28"/>
      <c r="J1178" s="12" t="s">
        <v>111</v>
      </c>
      <c r="K1178" s="14" t="n">
        <v>139317</v>
      </c>
      <c r="L1178" s="14" t="n">
        <v>78065</v>
      </c>
      <c r="M1178" s="14" t="n">
        <v>995</v>
      </c>
      <c r="N1178" s="11" t="n">
        <v>0</v>
      </c>
      <c r="O1178" s="11" t="n">
        <v>0.02</v>
      </c>
      <c r="P1178" s="11" t="n">
        <v>20.02</v>
      </c>
      <c r="Q1178" s="25"/>
    </row>
    <row r="1179" ht="22.5" customHeight="1">
      <c r="A1179" s="28"/>
      <c r="B1179" s="19"/>
      <c r="C1179" s="19"/>
      <c r="D1179" s="26"/>
      <c r="E1179" s="26"/>
      <c r="F1179" s="19"/>
      <c r="G1179" s="33"/>
      <c r="H1179" s="27"/>
      <c r="I1179" s="27"/>
      <c r="J1179" s="12" t="s">
        <v>112</v>
      </c>
      <c r="K1179" s="14" t="n">
        <v>306296</v>
      </c>
      <c r="L1179" s="14" t="n">
        <v>162179</v>
      </c>
      <c r="M1179" s="14" t="n">
        <v>995</v>
      </c>
      <c r="N1179" s="11" t="n">
        <v>0</v>
      </c>
      <c r="O1179" s="11" t="n">
        <v>0.02</v>
      </c>
      <c r="P1179" s="11" t="n">
        <v>19.9</v>
      </c>
      <c r="Q1179" s="25"/>
    </row>
    <row r="1180" ht="22.5" customHeight="1">
      <c r="A1180" s="28"/>
      <c r="B1180" s="19"/>
      <c r="C1180" s="12" t="n">
        <v>12807775</v>
      </c>
      <c r="D1180" s="13" t="s">
        <v>38</v>
      </c>
      <c r="E1180" s="13" t="s">
        <v>14</v>
      </c>
      <c r="F1180" s="12" t="s">
        <v>34</v>
      </c>
      <c r="G1180" s="50" t="n">
        <v>0.1</v>
      </c>
      <c r="H1180" s="30" t="n">
        <v>100</v>
      </c>
      <c r="I1180" s="31" t="n">
        <f>G1180*H1180*7</f>
        <v>70</v>
      </c>
      <c r="J1180" s="12" t="s">
        <v>110</v>
      </c>
      <c r="K1180" s="14" t="n">
        <v>0</v>
      </c>
      <c r="L1180" s="14" t="n">
        <v>0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0.05</v>
      </c>
    </row>
    <row r="1181" ht="22.5" customHeight="1">
      <c r="A1181" s="28"/>
      <c r="B1181" s="19"/>
      <c r="C1181" s="19"/>
      <c r="D1181" s="26"/>
      <c r="E1181" s="26"/>
      <c r="F1181" s="19"/>
      <c r="G1181" s="32"/>
      <c r="H1181" s="28"/>
      <c r="I1181" s="28"/>
      <c r="J1181" s="12" t="s">
        <v>111</v>
      </c>
      <c r="K1181" s="14" t="n">
        <v>2087</v>
      </c>
      <c r="L1181" s="14" t="n">
        <v>658</v>
      </c>
      <c r="M1181" s="14" t="n">
        <v>1</v>
      </c>
      <c r="N1181" s="11" t="n">
        <v>0.01</v>
      </c>
      <c r="O1181" s="11" t="n">
        <v>0.66</v>
      </c>
      <c r="P1181" s="11" t="n">
        <v>0.66</v>
      </c>
      <c r="Q1181" s="25"/>
    </row>
    <row r="1182" ht="22.5" customHeight="1">
      <c r="A1182" s="28"/>
      <c r="B1182" s="19"/>
      <c r="C1182" s="19"/>
      <c r="D1182" s="26"/>
      <c r="E1182" s="35"/>
      <c r="F1182" s="19"/>
      <c r="G1182" s="33"/>
      <c r="H1182" s="27"/>
      <c r="I1182" s="27"/>
      <c r="J1182" s="12" t="s">
        <v>112</v>
      </c>
      <c r="K1182" s="14" t="n">
        <v>40135</v>
      </c>
      <c r="L1182" s="14" t="n">
        <v>5007</v>
      </c>
      <c r="M1182" s="14" t="n">
        <v>5</v>
      </c>
      <c r="N1182" s="11" t="n">
        <v>0.01</v>
      </c>
      <c r="O1182" s="11" t="n">
        <v>10.01</v>
      </c>
      <c r="P1182" s="11" t="n">
        <v>50.07</v>
      </c>
      <c r="Q1182" s="25"/>
    </row>
    <row r="1183" ht="22.5" customHeight="1">
      <c r="A1183" s="28"/>
      <c r="B1183" s="19"/>
      <c r="C1183" s="12" t="n">
        <v>12808718</v>
      </c>
      <c r="D1183" s="13" t="s">
        <v>36</v>
      </c>
      <c r="E1183" s="13" t="s">
        <v>14</v>
      </c>
      <c r="F1183" s="12" t="s">
        <v>34</v>
      </c>
      <c r="G1183" s="50" t="n">
        <v>0.2</v>
      </c>
      <c r="H1183" s="30" t="n">
        <v>100</v>
      </c>
      <c r="I1183" s="31" t="n">
        <f>G1183*H1183*7</f>
        <v>140</v>
      </c>
      <c r="J1183" s="12" t="s">
        <v>110</v>
      </c>
      <c r="K1183" s="14" t="n">
        <v>0</v>
      </c>
      <c r="L1183" s="14" t="n">
        <v>0</v>
      </c>
      <c r="M1183" s="14" t="n">
        <v>0</v>
      </c>
      <c r="N1183" s="11" t="n">
        <v>0</v>
      </c>
      <c r="O1183" s="11" t="n">
        <v>0</v>
      </c>
      <c r="P1183" s="11" t="n">
        <v>0</v>
      </c>
      <c r="Q1183" s="22" t="n">
        <f>M1185/H1183</f>
        <v>0.01</v>
      </c>
    </row>
    <row r="1184" ht="22.5" customHeight="1">
      <c r="A1184" s="28"/>
      <c r="B1184" s="19"/>
      <c r="C1184" s="19"/>
      <c r="D1184" s="26"/>
      <c r="E1184" s="26"/>
      <c r="F1184" s="19"/>
      <c r="G1184" s="32"/>
      <c r="H1184" s="28"/>
      <c r="I1184" s="28"/>
      <c r="J1184" s="12" t="s">
        <v>111</v>
      </c>
      <c r="K1184" s="14" t="n">
        <v>513</v>
      </c>
      <c r="L1184" s="14" t="n">
        <v>216</v>
      </c>
      <c r="M1184" s="14" t="n">
        <v>0</v>
      </c>
      <c r="N1184" s="11" t="n">
        <v>0</v>
      </c>
      <c r="O1184" s="11" t="n">
        <v>0</v>
      </c>
      <c r="P1184" s="11" t="n">
        <v>2.16</v>
      </c>
      <c r="Q1184" s="25"/>
    </row>
    <row r="1185" ht="22.5" customHeight="1">
      <c r="A1185" s="28"/>
      <c r="B1185" s="19"/>
      <c r="C1185" s="19"/>
      <c r="D1185" s="26"/>
      <c r="E1185" s="35"/>
      <c r="F1185" s="19"/>
      <c r="G1185" s="33"/>
      <c r="H1185" s="27"/>
      <c r="I1185" s="27"/>
      <c r="J1185" s="12" t="s">
        <v>112</v>
      </c>
      <c r="K1185" s="14" t="n">
        <v>894</v>
      </c>
      <c r="L1185" s="14" t="n">
        <v>345</v>
      </c>
      <c r="M1185" s="14" t="n">
        <v>1</v>
      </c>
      <c r="N1185" s="11" t="n">
        <v>0</v>
      </c>
      <c r="O1185" s="11" t="n">
        <v>2.28</v>
      </c>
      <c r="P1185" s="11" t="n">
        <v>2.28</v>
      </c>
      <c r="Q1185" s="25"/>
    </row>
    <row r="1186" ht="22.5" customHeight="1">
      <c r="A1186" s="28"/>
      <c r="B1186" s="19"/>
      <c r="C1186" s="12" t="n">
        <v>91574951</v>
      </c>
      <c r="D1186" s="13" t="s">
        <v>30</v>
      </c>
      <c r="E1186" s="13" t="s">
        <v>40</v>
      </c>
      <c r="F1186" s="12" t="s">
        <v>34</v>
      </c>
      <c r="G1186" s="50" t="n">
        <v>0.02</v>
      </c>
      <c r="H1186" s="30" t="n">
        <v>1000</v>
      </c>
      <c r="I1186" s="31" t="n">
        <f>G1186*H1186*7</f>
        <v>140</v>
      </c>
      <c r="J1186" s="12" t="s">
        <v>110</v>
      </c>
      <c r="K1186" s="14" t="n">
        <v>0</v>
      </c>
      <c r="L1186" s="14" t="n">
        <v>0</v>
      </c>
      <c r="M1186" s="14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0.004</v>
      </c>
    </row>
    <row r="1187" ht="22.5" customHeight="1">
      <c r="A1187" s="28"/>
      <c r="B1187" s="19"/>
      <c r="C1187" s="19"/>
      <c r="D1187" s="26"/>
      <c r="E1187" s="26"/>
      <c r="F1187" s="19"/>
      <c r="G1187" s="32"/>
      <c r="H1187" s="28"/>
      <c r="I1187" s="28"/>
      <c r="J1187" s="12" t="s">
        <v>111</v>
      </c>
      <c r="K1187" s="14" t="n">
        <v>382</v>
      </c>
      <c r="L1187" s="14" t="n">
        <v>248</v>
      </c>
      <c r="M1187" s="14" t="n">
        <v>4</v>
      </c>
      <c r="N1187" s="11" t="n">
        <v>0</v>
      </c>
      <c r="O1187" s="11" t="n">
        <v>0.185</v>
      </c>
      <c r="P1187" s="11" t="n">
        <v>0.74</v>
      </c>
      <c r="Q1187" s="25"/>
    </row>
    <row r="1188" ht="22.5" customHeight="1">
      <c r="A1188" s="28"/>
      <c r="B1188" s="19"/>
      <c r="C1188" s="19"/>
      <c r="D1188" s="26"/>
      <c r="E1188" s="35"/>
      <c r="F1188" s="19"/>
      <c r="G1188" s="33"/>
      <c r="H1188" s="27"/>
      <c r="I1188" s="27"/>
      <c r="J1188" s="12" t="s">
        <v>112</v>
      </c>
      <c r="K1188" s="14" t="n">
        <v>392</v>
      </c>
      <c r="L1188" s="14" t="n">
        <v>250</v>
      </c>
      <c r="M1188" s="14" t="n">
        <v>4</v>
      </c>
      <c r="N1188" s="11" t="n">
        <v>0</v>
      </c>
      <c r="O1188" s="11" t="n">
        <v>0.185</v>
      </c>
      <c r="P1188" s="11" t="n">
        <v>0.75</v>
      </c>
      <c r="Q1188" s="25"/>
    </row>
    <row r="1189" ht="22.5" customHeight="1">
      <c r="A1189" s="28"/>
      <c r="B1189" s="19"/>
      <c r="C1189" s="12" t="n">
        <v>91574964</v>
      </c>
      <c r="D1189" s="13" t="s">
        <v>30</v>
      </c>
      <c r="E1189" s="13" t="s">
        <v>37</v>
      </c>
      <c r="F1189" s="12" t="s">
        <v>34</v>
      </c>
      <c r="G1189" s="50" t="n">
        <v>0.03</v>
      </c>
      <c r="H1189" s="30" t="n">
        <v>600</v>
      </c>
      <c r="I1189" s="31" t="n">
        <f>G1189*H1189*7</f>
        <v>126</v>
      </c>
      <c r="J1189" s="12" t="s">
        <v>110</v>
      </c>
      <c r="K1189" s="14" t="n">
        <v>0</v>
      </c>
      <c r="L1189" s="14" t="n">
        <v>0</v>
      </c>
      <c r="M1189" s="14" t="n">
        <v>0</v>
      </c>
      <c r="N1189" s="11" t="n">
        <v>0</v>
      </c>
      <c r="O1189" s="11" t="n">
        <v>0</v>
      </c>
      <c r="P1189" s="11" t="n">
        <v>0</v>
      </c>
      <c r="Q1189" s="22" t="n">
        <f>M1191/H1189</f>
        <v>0.00666666666666667</v>
      </c>
    </row>
    <row r="1190" ht="22.5" customHeight="1">
      <c r="A1190" s="28"/>
      <c r="B1190" s="19"/>
      <c r="C1190" s="19"/>
      <c r="D1190" s="26"/>
      <c r="E1190" s="26"/>
      <c r="F1190" s="19"/>
      <c r="G1190" s="32"/>
      <c r="H1190" s="28"/>
      <c r="I1190" s="28"/>
      <c r="J1190" s="12" t="s">
        <v>111</v>
      </c>
      <c r="K1190" s="14" t="n">
        <v>7326</v>
      </c>
      <c r="L1190" s="14" t="n">
        <v>3292</v>
      </c>
      <c r="M1190" s="14" t="n">
        <v>4</v>
      </c>
      <c r="N1190" s="11" t="n">
        <v>0</v>
      </c>
      <c r="O1190" s="11" t="n">
        <v>2.47</v>
      </c>
      <c r="P1190" s="11" t="n">
        <v>9.88</v>
      </c>
      <c r="Q1190" s="25"/>
    </row>
    <row r="1191" ht="22.5" customHeight="1">
      <c r="A1191" s="28"/>
      <c r="B1191" s="19"/>
      <c r="C1191" s="19"/>
      <c r="D1191" s="26"/>
      <c r="E1191" s="35"/>
      <c r="F1191" s="19"/>
      <c r="G1191" s="33"/>
      <c r="H1191" s="27"/>
      <c r="I1191" s="27"/>
      <c r="J1191" s="12" t="s">
        <v>112</v>
      </c>
      <c r="K1191" s="14" t="n">
        <v>7328</v>
      </c>
      <c r="L1191" s="14" t="n">
        <v>3294</v>
      </c>
      <c r="M1191" s="14" t="n">
        <v>4</v>
      </c>
      <c r="N1191" s="11" t="n">
        <v>0</v>
      </c>
      <c r="O1191" s="11" t="n">
        <v>2.47</v>
      </c>
      <c r="P1191" s="11" t="n">
        <v>9.88</v>
      </c>
      <c r="Q1191" s="25"/>
    </row>
    <row r="1192" ht="22.5" customHeight="1">
      <c r="A1192" s="28"/>
      <c r="B1192" s="19"/>
      <c r="C1192" s="12" t="n">
        <v>13220287</v>
      </c>
      <c r="D1192" s="13" t="s">
        <v>38</v>
      </c>
      <c r="E1192" s="13" t="s">
        <v>14</v>
      </c>
      <c r="F1192" s="12" t="s">
        <v>34</v>
      </c>
      <c r="G1192" s="50" t="n">
        <v>0.1</v>
      </c>
      <c r="H1192" s="30" t="n">
        <v>100</v>
      </c>
      <c r="I1192" s="31" t="n">
        <f>G1192*H1192*7</f>
        <v>70</v>
      </c>
      <c r="J1192" s="12" t="s">
        <v>110</v>
      </c>
      <c r="K1192" s="14" t="n">
        <v>0</v>
      </c>
      <c r="L1192" s="14" t="n">
        <v>0</v>
      </c>
      <c r="M1192" s="14" t="n">
        <v>0</v>
      </c>
      <c r="N1192" s="11" t="n">
        <v>0</v>
      </c>
      <c r="O1192" s="11" t="n">
        <v>0</v>
      </c>
      <c r="P1192" s="11" t="n">
        <v>0</v>
      </c>
      <c r="Q1192" s="22" t="n">
        <f>M1194/H1192</f>
        <v>0.09</v>
      </c>
    </row>
    <row r="1193" ht="22.5" customHeight="1">
      <c r="A1193" s="28"/>
      <c r="B1193" s="19"/>
      <c r="C1193" s="19"/>
      <c r="D1193" s="26"/>
      <c r="E1193" s="26"/>
      <c r="F1193" s="19"/>
      <c r="G1193" s="32"/>
      <c r="H1193" s="28"/>
      <c r="I1193" s="28"/>
      <c r="J1193" s="12" t="s">
        <v>111</v>
      </c>
      <c r="K1193" s="14" t="n">
        <v>2087</v>
      </c>
      <c r="L1193" s="14" t="n">
        <v>658</v>
      </c>
      <c r="M1193" s="14" t="n">
        <v>1</v>
      </c>
      <c r="N1193" s="17" t="n">
        <v>0</v>
      </c>
      <c r="O1193" s="11" t="n">
        <v>0.66</v>
      </c>
      <c r="P1193" s="11" t="n">
        <v>0.66</v>
      </c>
      <c r="Q1193" s="25"/>
    </row>
    <row r="1194" ht="22.5" customHeight="1">
      <c r="A1194" s="28"/>
      <c r="B1194" s="19"/>
      <c r="C1194" s="19"/>
      <c r="D1194" s="26"/>
      <c r="E1194" s="35"/>
      <c r="F1194" s="19"/>
      <c r="G1194" s="33"/>
      <c r="H1194" s="27"/>
      <c r="I1194" s="27"/>
      <c r="J1194" s="12" t="s">
        <v>112</v>
      </c>
      <c r="K1194" s="14" t="n">
        <v>10576</v>
      </c>
      <c r="L1194" s="14" t="n">
        <v>3758</v>
      </c>
      <c r="M1194" s="14" t="n">
        <v>9</v>
      </c>
      <c r="N1194" s="11" t="n">
        <v>0</v>
      </c>
      <c r="O1194" s="11" t="n">
        <v>0.42</v>
      </c>
      <c r="P1194" s="11" t="n">
        <v>3.76</v>
      </c>
      <c r="Q1194" s="25"/>
    </row>
    <row r="1195" ht="22.5" customHeight="1">
      <c r="A1195" s="28"/>
      <c r="B1195" s="19"/>
      <c r="C1195" s="12" t="n">
        <v>10815258</v>
      </c>
      <c r="D1195" s="13" t="s">
        <v>42</v>
      </c>
      <c r="E1195" s="13" t="s">
        <v>14</v>
      </c>
      <c r="F1195" s="12" t="s">
        <v>15</v>
      </c>
      <c r="G1195" s="50" t="n">
        <v>0.15</v>
      </c>
      <c r="H1195" s="30" t="n">
        <v>100</v>
      </c>
      <c r="I1195" s="31" t="n">
        <f>G1195*H1195*7</f>
        <v>105</v>
      </c>
      <c r="J1195" s="12" t="s">
        <v>110</v>
      </c>
      <c r="K1195" s="14" t="n">
        <v>0</v>
      </c>
      <c r="L1195" s="14" t="n">
        <v>0</v>
      </c>
      <c r="M1195" s="14" t="n">
        <v>0</v>
      </c>
      <c r="N1195" s="11" t="n">
        <v>0</v>
      </c>
      <c r="O1195" s="11" t="n">
        <v>0</v>
      </c>
      <c r="P1195" s="11" t="n">
        <v>0</v>
      </c>
      <c r="Q1195" s="22" t="n">
        <f>M1197/H1195</f>
        <v>0</v>
      </c>
    </row>
    <row r="1196" ht="22.5" customHeight="1">
      <c r="A1196" s="28"/>
      <c r="B1196" s="19"/>
      <c r="C1196" s="19"/>
      <c r="D1196" s="26"/>
      <c r="E1196" s="26"/>
      <c r="F1196" s="19"/>
      <c r="G1196" s="32"/>
      <c r="H1196" s="28"/>
      <c r="I1196" s="28"/>
      <c r="J1196" s="12" t="s">
        <v>111</v>
      </c>
      <c r="K1196" s="14" t="n">
        <v>16</v>
      </c>
      <c r="L1196" s="14" t="n">
        <v>3</v>
      </c>
      <c r="M1196" s="14" t="n">
        <v>0</v>
      </c>
      <c r="N1196" s="11" t="n">
        <v>0</v>
      </c>
      <c r="O1196" s="11" t="n">
        <v>0</v>
      </c>
      <c r="P1196" s="11" t="n">
        <v>0</v>
      </c>
      <c r="Q1196" s="25"/>
    </row>
    <row r="1197" ht="22.5" customHeight="1">
      <c r="A1197" s="28"/>
      <c r="B1197" s="19"/>
      <c r="C1197" s="19"/>
      <c r="D1197" s="26"/>
      <c r="E1197" s="26"/>
      <c r="F1197" s="19"/>
      <c r="G1197" s="33"/>
      <c r="H1197" s="27"/>
      <c r="I1197" s="27"/>
      <c r="J1197" s="12" t="s">
        <v>112</v>
      </c>
      <c r="K1197" s="14" t="n">
        <v>68</v>
      </c>
      <c r="L1197" s="14" t="n">
        <v>11</v>
      </c>
      <c r="M1197" s="14" t="n">
        <v>0</v>
      </c>
      <c r="N1197" s="11" t="n">
        <v>0</v>
      </c>
      <c r="O1197" s="11" t="n">
        <v>0</v>
      </c>
      <c r="P1197" s="11" t="n">
        <v>0</v>
      </c>
      <c r="Q1197" s="25"/>
    </row>
    <row r="1198" ht="22.5" customHeight="1">
      <c r="A1198" s="28"/>
      <c r="B1198" s="47" t="s">
        <v>118</v>
      </c>
      <c r="C1198" s="12" t="n">
        <v>5464039</v>
      </c>
      <c r="D1198" s="13" t="s">
        <v>30</v>
      </c>
      <c r="E1198" s="13" t="s">
        <v>43</v>
      </c>
      <c r="F1198" s="13" t="s">
        <v>15</v>
      </c>
      <c r="G1198" s="23" t="n">
        <v>0.28</v>
      </c>
      <c r="H1198" s="12" t="n">
        <v>1700</v>
      </c>
      <c r="I1198" s="20" t="n">
        <f>G1198*H1198*7</f>
        <v>3332</v>
      </c>
      <c r="J1198" s="12" t="s">
        <v>110</v>
      </c>
      <c r="K1198" s="14" t="n">
        <v>14246</v>
      </c>
      <c r="L1198" s="14" t="n">
        <v>1402</v>
      </c>
      <c r="M1198" s="14" t="n">
        <v>45</v>
      </c>
      <c r="N1198" s="11" t="n">
        <v>0.01</v>
      </c>
      <c r="O1198" s="11" t="n">
        <v>0.296</v>
      </c>
      <c r="P1198" s="11" t="n">
        <v>13.315</v>
      </c>
      <c r="Q1198" s="22" t="n">
        <f>M1200/H1198</f>
        <v>0.387058823529412</v>
      </c>
    </row>
    <row r="1199" ht="22.5" customHeight="1">
      <c r="A1199" s="28"/>
      <c r="B1199" s="28"/>
      <c r="C1199" s="12"/>
      <c r="D1199" s="26"/>
      <c r="E1199" s="26"/>
      <c r="F1199" s="26"/>
      <c r="G1199" s="26"/>
      <c r="H1199" s="19"/>
      <c r="I1199" s="19"/>
      <c r="J1199" s="12" t="s">
        <v>111</v>
      </c>
      <c r="K1199" s="14" t="n">
        <v>98085</v>
      </c>
      <c r="L1199" s="14" t="n">
        <v>12338</v>
      </c>
      <c r="M1199" s="14" t="n">
        <v>262</v>
      </c>
      <c r="N1199" s="11" t="n">
        <v>0.006</v>
      </c>
      <c r="O1199" s="11" t="n">
        <v>0.295</v>
      </c>
      <c r="P1199" s="11" t="n">
        <v>77.28</v>
      </c>
      <c r="Q1199" s="25"/>
    </row>
    <row r="1200" ht="22.5" customHeight="1">
      <c r="A1200" s="28"/>
      <c r="B1200" s="28"/>
      <c r="C1200" s="12"/>
      <c r="D1200" s="26"/>
      <c r="E1200" s="26"/>
      <c r="F1200" s="26"/>
      <c r="G1200" s="26"/>
      <c r="H1200" s="19"/>
      <c r="I1200" s="19"/>
      <c r="J1200" s="12" t="s">
        <v>112</v>
      </c>
      <c r="K1200" s="14" t="n">
        <v>251475</v>
      </c>
      <c r="L1200" s="14" t="n">
        <v>32672</v>
      </c>
      <c r="M1200" s="14" t="n">
        <v>658</v>
      </c>
      <c r="N1200" s="11" t="n">
        <v>0.006</v>
      </c>
      <c r="O1200" s="11" t="n">
        <v>0.295</v>
      </c>
      <c r="P1200" s="11" t="n">
        <v>194.08</v>
      </c>
      <c r="Q1200" s="25"/>
    </row>
    <row r="1201" ht="22.5" customHeight="1">
      <c r="A1201" s="28"/>
      <c r="B1201" s="28"/>
      <c r="C1201" s="12" t="n">
        <v>8057746</v>
      </c>
      <c r="D1201" s="13" t="s">
        <v>30</v>
      </c>
      <c r="E1201" s="13" t="s">
        <v>43</v>
      </c>
      <c r="F1201" s="13" t="s">
        <v>15</v>
      </c>
      <c r="G1201" s="23" t="n">
        <v>0.32</v>
      </c>
      <c r="H1201" s="12" t="n">
        <v>300</v>
      </c>
      <c r="I1201" s="20" t="n">
        <f>G1201*H1201*7</f>
        <v>672</v>
      </c>
      <c r="J1201" s="12" t="s">
        <v>110</v>
      </c>
      <c r="K1201" s="14" t="n">
        <v>0</v>
      </c>
      <c r="L1201" s="14" t="n">
        <v>0</v>
      </c>
      <c r="M1201" s="14" t="n">
        <v>0</v>
      </c>
      <c r="N1201" s="11" t="n">
        <v>0</v>
      </c>
      <c r="O1201" s="11" t="n">
        <v>0</v>
      </c>
      <c r="P1201" s="11" t="n">
        <v>0</v>
      </c>
      <c r="Q1201" s="22" t="n">
        <f>M1203/H1201</f>
        <v>0</v>
      </c>
    </row>
    <row r="1202" ht="22.5" customHeight="1">
      <c r="A1202" s="28"/>
      <c r="B1202" s="28"/>
      <c r="C1202" s="12"/>
      <c r="D1202" s="26"/>
      <c r="E1202" s="26"/>
      <c r="F1202" s="26"/>
      <c r="G1202" s="26"/>
      <c r="H1202" s="19"/>
      <c r="I1202" s="19"/>
      <c r="J1202" s="12" t="s">
        <v>111</v>
      </c>
      <c r="K1202" s="14" t="n">
        <v>0</v>
      </c>
      <c r="L1202" s="14" t="n">
        <v>0</v>
      </c>
      <c r="M1202" s="14" t="n">
        <v>0</v>
      </c>
      <c r="N1202" s="11" t="n">
        <v>0</v>
      </c>
      <c r="O1202" s="11" t="n">
        <v>0</v>
      </c>
      <c r="P1202" s="11" t="n">
        <v>0</v>
      </c>
      <c r="Q1202" s="25"/>
    </row>
    <row r="1203" ht="22.5" customHeight="1">
      <c r="A1203" s="28"/>
      <c r="B1203" s="28"/>
      <c r="C1203" s="12"/>
      <c r="D1203" s="26"/>
      <c r="E1203" s="26"/>
      <c r="F1203" s="26"/>
      <c r="G1203" s="26"/>
      <c r="H1203" s="19"/>
      <c r="I1203" s="19"/>
      <c r="J1203" s="12" t="s">
        <v>112</v>
      </c>
      <c r="K1203" s="14" t="n">
        <v>0</v>
      </c>
      <c r="L1203" s="14" t="n">
        <v>0</v>
      </c>
      <c r="M1203" s="14" t="n">
        <v>0</v>
      </c>
      <c r="N1203" s="11" t="n">
        <v>0</v>
      </c>
      <c r="O1203" s="11" t="n">
        <v>0</v>
      </c>
      <c r="P1203" s="11" t="n">
        <v>0</v>
      </c>
      <c r="Q1203" s="25"/>
    </row>
    <row r="1204" ht="22.5" customHeight="1">
      <c r="A1204" s="28"/>
      <c r="B1204" s="28"/>
      <c r="C1204" s="12" t="n">
        <v>91399821</v>
      </c>
      <c r="D1204" s="13" t="s">
        <v>79</v>
      </c>
      <c r="E1204" s="13" t="s">
        <v>14</v>
      </c>
      <c r="F1204" s="13" t="s">
        <v>26</v>
      </c>
      <c r="G1204" s="23" t="n">
        <v>0.1</v>
      </c>
      <c r="H1204" s="12" t="n">
        <v>500</v>
      </c>
      <c r="I1204" s="20" t="n">
        <f>G1204*H1204*7</f>
        <v>350</v>
      </c>
      <c r="J1204" s="12" t="s">
        <v>110</v>
      </c>
      <c r="K1204" s="14" t="s">
        <v>114</v>
      </c>
      <c r="L1204" s="14"/>
      <c r="M1204" s="14"/>
      <c r="N1204" s="11"/>
      <c r="O1204" s="11"/>
      <c r="P1204" s="11"/>
      <c r="Q1204" s="22" t="n">
        <f>M1212/H1204</f>
        <v>0.182</v>
      </c>
    </row>
    <row r="1205" ht="22.5" customHeight="1">
      <c r="A1205" s="28"/>
      <c r="B1205" s="28"/>
      <c r="C1205" s="12"/>
      <c r="D1205" s="26"/>
      <c r="E1205" s="26"/>
      <c r="F1205" s="26"/>
      <c r="G1205" s="26"/>
      <c r="H1205" s="19"/>
      <c r="I1205" s="19"/>
      <c r="J1205" s="12" t="s">
        <v>111</v>
      </c>
      <c r="K1205" s="14" t="s">
        <v>114</v>
      </c>
      <c r="L1205" s="14"/>
      <c r="M1205" s="14"/>
      <c r="N1205" s="11"/>
      <c r="O1205" s="11"/>
      <c r="P1205" s="11"/>
      <c r="Q1205" s="25"/>
      <c r="R1205" s="4" t="s">
        <v>131</v>
      </c>
    </row>
    <row r="1206" ht="22.5" customHeight="1">
      <c r="A1206" s="28"/>
      <c r="B1206" s="28"/>
      <c r="C1206" s="12"/>
      <c r="D1206" s="26"/>
      <c r="E1206" s="26"/>
      <c r="F1206" s="26"/>
      <c r="G1206" s="26"/>
      <c r="H1206" s="19"/>
      <c r="I1206" s="19"/>
      <c r="J1206" s="12" t="s">
        <v>112</v>
      </c>
      <c r="K1206" s="14" t="s">
        <v>114</v>
      </c>
      <c r="L1206" s="14"/>
      <c r="M1206" s="14"/>
      <c r="N1206" s="11"/>
      <c r="O1206" s="11"/>
      <c r="P1206" s="11"/>
      <c r="Q1206" s="25"/>
    </row>
    <row r="1207" ht="22.5" customHeight="1">
      <c r="A1207" s="28"/>
      <c r="B1207" s="28"/>
      <c r="C1207" s="12" t="n">
        <v>8670368</v>
      </c>
      <c r="D1207" s="13" t="s">
        <v>16</v>
      </c>
      <c r="E1207" s="13" t="s">
        <v>11</v>
      </c>
      <c r="F1207" s="13" t="s">
        <v>29</v>
      </c>
      <c r="G1207" s="23" t="n">
        <v>0.12</v>
      </c>
      <c r="H1207" s="12" t="n">
        <v>100</v>
      </c>
      <c r="I1207" s="20" t="n">
        <f>G1207*H1207*7</f>
        <v>84</v>
      </c>
      <c r="J1207" s="12" t="s">
        <v>110</v>
      </c>
      <c r="K1207" s="14" t="n">
        <v>2733</v>
      </c>
      <c r="L1207" s="14" t="n">
        <v>413</v>
      </c>
      <c r="M1207" s="14" t="n">
        <v>4</v>
      </c>
      <c r="N1207" s="11" t="n">
        <v>0</v>
      </c>
      <c r="O1207" s="11" t="n">
        <v>0.24</v>
      </c>
      <c r="P1207" s="11" t="n">
        <v>0.95</v>
      </c>
      <c r="Q1207" s="22" t="n">
        <f>M1209/H1207</f>
        <v>0.21</v>
      </c>
    </row>
    <row r="1208" ht="22.5" customHeight="1">
      <c r="A1208" s="28"/>
      <c r="B1208" s="28"/>
      <c r="C1208" s="12"/>
      <c r="D1208" s="26"/>
      <c r="E1208" s="26"/>
      <c r="F1208" s="26"/>
      <c r="G1208" s="26"/>
      <c r="H1208" s="19"/>
      <c r="I1208" s="19"/>
      <c r="J1208" s="12" t="s">
        <v>111</v>
      </c>
      <c r="K1208" s="14" t="n">
        <v>8825</v>
      </c>
      <c r="L1208" s="14" t="n">
        <v>1425</v>
      </c>
      <c r="M1208" s="14" t="n">
        <v>11</v>
      </c>
      <c r="N1208" s="11" t="n">
        <v>0</v>
      </c>
      <c r="O1208" s="11" t="n">
        <v>0.25</v>
      </c>
      <c r="P1208" s="11" t="n">
        <v>2.71</v>
      </c>
      <c r="Q1208" s="25"/>
    </row>
    <row r="1209" ht="22.5" customHeight="1">
      <c r="A1209" s="28"/>
      <c r="B1209" s="28"/>
      <c r="C1209" s="12"/>
      <c r="D1209" s="26"/>
      <c r="E1209" s="26"/>
      <c r="F1209" s="26"/>
      <c r="G1209" s="26"/>
      <c r="H1209" s="19"/>
      <c r="I1209" s="19"/>
      <c r="J1209" s="12" t="s">
        <v>112</v>
      </c>
      <c r="K1209" s="14" t="n">
        <v>18772</v>
      </c>
      <c r="L1209" s="14" t="n">
        <v>3001</v>
      </c>
      <c r="M1209" s="14" t="n">
        <v>21</v>
      </c>
      <c r="N1209" s="11" t="n">
        <v>0</v>
      </c>
      <c r="O1209" s="11" t="n">
        <v>0.24</v>
      </c>
      <c r="P1209" s="11" t="n">
        <v>5.1</v>
      </c>
      <c r="Q1209" s="25"/>
    </row>
    <row r="1210" ht="22.5" customHeight="1">
      <c r="A1210" s="28"/>
      <c r="B1210" s="28"/>
      <c r="C1210" s="12" t="n">
        <v>10514860</v>
      </c>
      <c r="D1210" s="13" t="s">
        <v>41</v>
      </c>
      <c r="E1210" s="13" t="s">
        <v>14</v>
      </c>
      <c r="F1210" s="13" t="s">
        <v>15</v>
      </c>
      <c r="G1210" s="23" t="n">
        <v>0.6</v>
      </c>
      <c r="H1210" s="12" t="n">
        <v>150</v>
      </c>
      <c r="I1210" s="20" t="n">
        <f>G1210*H1210*7</f>
        <v>630</v>
      </c>
      <c r="J1210" s="12" t="s">
        <v>110</v>
      </c>
      <c r="K1210" s="14" t="n">
        <v>844</v>
      </c>
      <c r="L1210" s="14" t="n">
        <v>69</v>
      </c>
      <c r="M1210" s="14" t="n">
        <v>0</v>
      </c>
      <c r="N1210" s="11" t="n">
        <v>0</v>
      </c>
      <c r="O1210" s="11" t="n">
        <v>0</v>
      </c>
      <c r="P1210" s="11" t="n">
        <v>0</v>
      </c>
      <c r="Q1210" s="22" t="n">
        <f>M1212/H1210</f>
        <v>0.606666666666667</v>
      </c>
    </row>
    <row r="1211" ht="22.5" customHeight="1">
      <c r="A1211" s="28"/>
      <c r="B1211" s="28"/>
      <c r="C1211" s="12"/>
      <c r="D1211" s="26"/>
      <c r="E1211" s="26"/>
      <c r="F1211" s="26"/>
      <c r="G1211" s="26"/>
      <c r="H1211" s="19"/>
      <c r="I1211" s="19"/>
      <c r="J1211" s="12" t="s">
        <v>111</v>
      </c>
      <c r="K1211" s="14" t="n">
        <v>15533</v>
      </c>
      <c r="L1211" s="14" t="n">
        <v>2382</v>
      </c>
      <c r="M1211" s="14" t="n">
        <v>20</v>
      </c>
      <c r="N1211" s="11" t="n">
        <v>0.006</v>
      </c>
      <c r="O1211" s="11" t="n">
        <v>0.75</v>
      </c>
      <c r="P1211" s="11" t="n">
        <v>15</v>
      </c>
      <c r="Q1211" s="25"/>
    </row>
    <row r="1212" ht="22.5" customHeight="1">
      <c r="A1212" s="28"/>
      <c r="B1212" s="28"/>
      <c r="C1212" s="12"/>
      <c r="D1212" s="26"/>
      <c r="E1212" s="26"/>
      <c r="F1212" s="26"/>
      <c r="G1212" s="26"/>
      <c r="H1212" s="19"/>
      <c r="I1212" s="19"/>
      <c r="J1212" s="12" t="s">
        <v>112</v>
      </c>
      <c r="K1212" s="14" t="n">
        <v>55632</v>
      </c>
      <c r="L1212" s="14" t="n">
        <v>10726</v>
      </c>
      <c r="M1212" s="14" t="n">
        <v>91</v>
      </c>
      <c r="N1212" s="11" t="n">
        <v>0.006</v>
      </c>
      <c r="O1212" s="11" t="n">
        <v>0.75</v>
      </c>
      <c r="P1212" s="11" t="n">
        <v>68.22</v>
      </c>
      <c r="Q1212" s="25"/>
    </row>
    <row r="1213" ht="22.5" customHeight="1">
      <c r="A1213" s="28"/>
      <c r="B1213" s="28"/>
      <c r="C1213" s="12" t="n">
        <v>91532857</v>
      </c>
      <c r="D1213" s="13" t="s">
        <v>44</v>
      </c>
      <c r="E1213" s="13" t="s">
        <v>14</v>
      </c>
      <c r="F1213" s="13" t="s">
        <v>12</v>
      </c>
      <c r="G1213" s="23" t="n">
        <v>0.12</v>
      </c>
      <c r="H1213" s="12" t="n">
        <v>100</v>
      </c>
      <c r="I1213" s="20" t="n">
        <f>G1213*H1213*7</f>
        <v>84</v>
      </c>
      <c r="J1213" s="12" t="s">
        <v>110</v>
      </c>
      <c r="K1213" s="14" t="n">
        <v>79</v>
      </c>
      <c r="L1213" s="14" t="n">
        <v>17</v>
      </c>
      <c r="M1213" s="14" t="n">
        <v>0</v>
      </c>
      <c r="N1213" s="11" t="n">
        <v>0</v>
      </c>
      <c r="O1213" s="11" t="n">
        <v>0.011</v>
      </c>
      <c r="P1213" s="11" t="n">
        <v>0.189</v>
      </c>
      <c r="Q1213" s="22" t="n">
        <f>M1215/H1213</f>
        <v>0.33</v>
      </c>
    </row>
    <row r="1214" ht="22.5" customHeight="1">
      <c r="A1214" s="28"/>
      <c r="B1214" s="28"/>
      <c r="C1214" s="12"/>
      <c r="D1214" s="26"/>
      <c r="E1214" s="26"/>
      <c r="F1214" s="26"/>
      <c r="G1214" s="26"/>
      <c r="H1214" s="19"/>
      <c r="I1214" s="19"/>
      <c r="J1214" s="12" t="s">
        <v>111</v>
      </c>
      <c r="K1214" s="14" t="n">
        <v>7283</v>
      </c>
      <c r="L1214" s="14" t="n">
        <v>1376</v>
      </c>
      <c r="M1214" s="14" t="n">
        <v>8</v>
      </c>
      <c r="N1214" s="11" t="n">
        <v>0.002</v>
      </c>
      <c r="O1214" s="11" t="n">
        <v>0.35</v>
      </c>
      <c r="P1214" s="11" t="n">
        <v>2.8</v>
      </c>
      <c r="Q1214" s="25"/>
    </row>
    <row r="1215" ht="22.5" customHeight="1">
      <c r="A1215" s="28"/>
      <c r="B1215" s="28"/>
      <c r="C1215" s="12"/>
      <c r="D1215" s="26"/>
      <c r="E1215" s="26"/>
      <c r="F1215" s="26"/>
      <c r="G1215" s="26"/>
      <c r="H1215" s="19"/>
      <c r="I1215" s="19"/>
      <c r="J1215" s="12" t="s">
        <v>112</v>
      </c>
      <c r="K1215" s="14" t="n">
        <v>5835</v>
      </c>
      <c r="L1215" s="14" t="n">
        <v>692</v>
      </c>
      <c r="M1215" s="14" t="n">
        <v>33</v>
      </c>
      <c r="N1215" s="11" t="n">
        <v>0.007</v>
      </c>
      <c r="O1215" s="11" t="n">
        <v>0.146</v>
      </c>
      <c r="P1215" s="11" t="n">
        <v>4.8163</v>
      </c>
      <c r="Q1215" s="25"/>
    </row>
    <row r="1216" ht="22.5" customHeight="1">
      <c r="A1216" s="28"/>
      <c r="B1216" s="28"/>
      <c r="C1216" s="12" t="n">
        <v>91545519</v>
      </c>
      <c r="D1216" s="13" t="s">
        <v>45</v>
      </c>
      <c r="E1216" s="13" t="s">
        <v>43</v>
      </c>
      <c r="F1216" s="13" t="s">
        <v>15</v>
      </c>
      <c r="G1216" s="23" t="n">
        <v>0.2</v>
      </c>
      <c r="H1216" s="12" t="n">
        <v>100</v>
      </c>
      <c r="I1216" s="20" t="n">
        <f>G1216*H1216*7</f>
        <v>140</v>
      </c>
      <c r="J1216" s="12" t="s">
        <v>110</v>
      </c>
      <c r="K1216" s="14" t="n">
        <v>669</v>
      </c>
      <c r="L1216" s="14" t="n">
        <v>139</v>
      </c>
      <c r="M1216" s="14" t="n">
        <v>3</v>
      </c>
      <c r="N1216" s="11" t="n">
        <v>0.004</v>
      </c>
      <c r="O1216" s="11" t="n">
        <v>0.163</v>
      </c>
      <c r="P1216" s="11" t="n">
        <v>0.49</v>
      </c>
      <c r="Q1216" s="22" t="n">
        <f>M1218/H1216</f>
        <v>0.73</v>
      </c>
    </row>
    <row r="1217" ht="22.5" customHeight="1">
      <c r="A1217" s="28"/>
      <c r="B1217" s="28"/>
      <c r="C1217" s="12"/>
      <c r="D1217" s="26"/>
      <c r="E1217" s="26"/>
      <c r="F1217" s="26"/>
      <c r="G1217" s="26"/>
      <c r="H1217" s="19"/>
      <c r="I1217" s="19"/>
      <c r="J1217" s="12" t="s">
        <v>111</v>
      </c>
      <c r="K1217" s="14" t="n">
        <v>20447</v>
      </c>
      <c r="L1217" s="14" t="n">
        <v>6138</v>
      </c>
      <c r="M1217" s="14" t="n">
        <v>56</v>
      </c>
      <c r="N1217" s="11" t="n">
        <v>0.001</v>
      </c>
      <c r="O1217" s="11" t="n">
        <v>0.153</v>
      </c>
      <c r="P1217" s="11" t="n">
        <v>8.57</v>
      </c>
      <c r="Q1217" s="25"/>
    </row>
    <row r="1218" ht="22.5" customHeight="1">
      <c r="A1218" s="28"/>
      <c r="B1218" s="28"/>
      <c r="C1218" s="12"/>
      <c r="D1218" s="26"/>
      <c r="E1218" s="26"/>
      <c r="F1218" s="26"/>
      <c r="G1218" s="26"/>
      <c r="H1218" s="19"/>
      <c r="I1218" s="19"/>
      <c r="J1218" s="12" t="s">
        <v>112</v>
      </c>
      <c r="K1218" s="14" t="n">
        <v>32885</v>
      </c>
      <c r="L1218" s="14" t="n">
        <v>7916</v>
      </c>
      <c r="M1218" s="14" t="n">
        <v>73</v>
      </c>
      <c r="N1218" s="11" t="n">
        <v>0.001</v>
      </c>
      <c r="O1218" s="11" t="n">
        <v>0.155</v>
      </c>
      <c r="P1218" s="11" t="n">
        <v>11.32</v>
      </c>
      <c r="Q1218" s="25"/>
    </row>
    <row r="1219" ht="22.5" customHeight="1">
      <c r="A1219" s="28"/>
      <c r="B1219" s="28"/>
      <c r="C1219" s="12" t="n">
        <v>91551388</v>
      </c>
      <c r="D1219" s="13" t="s">
        <v>46</v>
      </c>
      <c r="E1219" s="13" t="s">
        <v>47</v>
      </c>
      <c r="F1219" s="13" t="s">
        <v>12</v>
      </c>
      <c r="G1219" s="23" t="n">
        <v>0.8</v>
      </c>
      <c r="H1219" s="12" t="n">
        <v>100</v>
      </c>
      <c r="I1219" s="20" t="n">
        <f>G1219*H1219*7</f>
        <v>560</v>
      </c>
      <c r="J1219" s="12" t="s">
        <v>110</v>
      </c>
      <c r="K1219" s="14" t="n">
        <v>804</v>
      </c>
      <c r="L1219" s="14" t="n">
        <v>233</v>
      </c>
      <c r="M1219" s="14" t="n">
        <v>7</v>
      </c>
      <c r="N1219" s="11" t="n">
        <v>0.019</v>
      </c>
      <c r="O1219" s="11" t="n">
        <v>0.639</v>
      </c>
      <c r="P1219" s="11" t="n">
        <v>4.4731</v>
      </c>
      <c r="Q1219" s="22" t="n">
        <f>M1221/H1219</f>
        <v>0.26</v>
      </c>
      <c r="S1219" s="4" t="s">
        <v>119</v>
      </c>
    </row>
    <row r="1220" ht="22.5" customHeight="1">
      <c r="A1220" s="28"/>
      <c r="B1220" s="28"/>
      <c r="C1220" s="12"/>
      <c r="D1220" s="26"/>
      <c r="E1220" s="26"/>
      <c r="F1220" s="26"/>
      <c r="G1220" s="26"/>
      <c r="H1220" s="19"/>
      <c r="I1220" s="19"/>
      <c r="J1220" s="12" t="s">
        <v>111</v>
      </c>
      <c r="K1220" s="14" t="n">
        <v>4021</v>
      </c>
      <c r="L1220" s="14" t="n">
        <v>897</v>
      </c>
      <c r="M1220" s="14" t="n">
        <v>26</v>
      </c>
      <c r="N1220" s="11" t="n">
        <v>0.021</v>
      </c>
      <c r="O1220" s="11" t="n">
        <v>0.729</v>
      </c>
      <c r="P1220" s="11" t="n">
        <v>18.9508</v>
      </c>
      <c r="Q1220" s="25"/>
    </row>
    <row r="1221" ht="22.5" customHeight="1">
      <c r="A1221" s="28"/>
      <c r="B1221" s="28"/>
      <c r="C1221" s="12"/>
      <c r="D1221" s="26"/>
      <c r="E1221" s="26"/>
      <c r="F1221" s="26"/>
      <c r="G1221" s="26"/>
      <c r="H1221" s="19"/>
      <c r="I1221" s="19"/>
      <c r="J1221" s="12" t="s">
        <v>112</v>
      </c>
      <c r="K1221" s="14" t="n">
        <v>4497</v>
      </c>
      <c r="L1221" s="14" t="n">
        <v>1056</v>
      </c>
      <c r="M1221" s="14" t="n">
        <v>26</v>
      </c>
      <c r="N1221" s="11" t="n">
        <v>0.02</v>
      </c>
      <c r="O1221" s="11" t="n">
        <v>0.794</v>
      </c>
      <c r="P1221" s="11" t="n">
        <v>20.6312</v>
      </c>
      <c r="Q1221" s="25"/>
    </row>
    <row r="1222" ht="22.5" customHeight="1">
      <c r="A1222" s="28"/>
      <c r="B1222" s="28"/>
      <c r="C1222" s="12" t="n">
        <v>91565948</v>
      </c>
      <c r="D1222" s="13" t="s">
        <v>44</v>
      </c>
      <c r="E1222" s="13" t="s">
        <v>14</v>
      </c>
      <c r="F1222" s="13" t="s">
        <v>12</v>
      </c>
      <c r="G1222" s="23" t="n">
        <v>0.12</v>
      </c>
      <c r="H1222" s="12" t="n">
        <v>170</v>
      </c>
      <c r="I1222" s="20" t="n">
        <f>G1222*H1222*7</f>
        <v>142.8</v>
      </c>
      <c r="J1222" s="12" t="s">
        <v>110</v>
      </c>
      <c r="K1222" s="14" t="n">
        <v>61</v>
      </c>
      <c r="L1222" s="14" t="n">
        <v>0</v>
      </c>
      <c r="M1222" s="14" t="n">
        <v>0</v>
      </c>
      <c r="N1222" s="11" t="n">
        <v>0</v>
      </c>
      <c r="O1222" s="11" t="n">
        <v>0</v>
      </c>
      <c r="P1222" s="11" t="n">
        <v>0</v>
      </c>
      <c r="Q1222" s="22" t="n">
        <f>M1224/H1222</f>
        <v>0.0117647058823529</v>
      </c>
    </row>
    <row r="1223" ht="22.5" customHeight="1">
      <c r="A1223" s="28"/>
      <c r="B1223" s="28"/>
      <c r="C1223" s="12"/>
      <c r="D1223" s="26"/>
      <c r="E1223" s="26"/>
      <c r="F1223" s="26"/>
      <c r="G1223" s="26"/>
      <c r="H1223" s="19"/>
      <c r="I1223" s="19"/>
      <c r="J1223" s="12" t="s">
        <v>111</v>
      </c>
      <c r="K1223" s="14" t="n">
        <v>1177</v>
      </c>
      <c r="L1223" s="14" t="n">
        <v>32</v>
      </c>
      <c r="M1223" s="14" t="n">
        <v>1</v>
      </c>
      <c r="N1223" s="11" t="n">
        <v>0.006</v>
      </c>
      <c r="O1223" s="11" t="n">
        <v>0.185</v>
      </c>
      <c r="P1223" s="11" t="n">
        <v>0.1851</v>
      </c>
      <c r="Q1223" s="25"/>
    </row>
    <row r="1224" ht="22.5" customHeight="1">
      <c r="A1224" s="28"/>
      <c r="B1224" s="28"/>
      <c r="C1224" s="12"/>
      <c r="D1224" s="26"/>
      <c r="E1224" s="26"/>
      <c r="F1224" s="26"/>
      <c r="G1224" s="26"/>
      <c r="H1224" s="19"/>
      <c r="I1224" s="19"/>
      <c r="J1224" s="12" t="s">
        <v>112</v>
      </c>
      <c r="K1224" s="14" t="n">
        <v>3114</v>
      </c>
      <c r="L1224" s="14" t="n">
        <v>72</v>
      </c>
      <c r="M1224" s="14" t="n">
        <v>2</v>
      </c>
      <c r="N1224" s="11" t="n">
        <v>0.004</v>
      </c>
      <c r="O1224" s="11" t="n">
        <v>0.143</v>
      </c>
      <c r="P1224" s="11" t="n">
        <v>0.2861</v>
      </c>
      <c r="Q1224" s="25"/>
    </row>
    <row r="1225" ht="22.5" customHeight="1">
      <c r="A1225" s="28"/>
      <c r="B1225" s="28"/>
      <c r="C1225" s="12" t="n">
        <v>91550293</v>
      </c>
      <c r="D1225" s="13" t="s">
        <v>48</v>
      </c>
      <c r="E1225" s="13" t="s">
        <v>35</v>
      </c>
      <c r="F1225" s="13" t="s">
        <v>15</v>
      </c>
      <c r="G1225" s="23" t="n">
        <v>0.35</v>
      </c>
      <c r="H1225" s="12" t="n">
        <v>155</v>
      </c>
      <c r="I1225" s="20" t="n">
        <f>G1225*H1225*7</f>
        <v>379.75</v>
      </c>
      <c r="J1225" s="12" t="s">
        <v>110</v>
      </c>
      <c r="K1225" s="14" t="n">
        <v>288</v>
      </c>
      <c r="L1225" s="14" t="n">
        <v>40</v>
      </c>
      <c r="M1225" s="14" t="n">
        <v>1</v>
      </c>
      <c r="N1225" s="11" t="n">
        <v>0.009</v>
      </c>
      <c r="O1225" s="11" t="n">
        <v>0.35</v>
      </c>
      <c r="P1225" s="11" t="n">
        <v>0.35</v>
      </c>
      <c r="Q1225" s="22" t="n">
        <f>M1227/H1225</f>
        <v>0.0903225806451613</v>
      </c>
    </row>
    <row r="1226" ht="22.5" customHeight="1">
      <c r="A1226" s="28"/>
      <c r="B1226" s="28"/>
      <c r="C1226" s="12"/>
      <c r="D1226" s="26"/>
      <c r="E1226" s="26"/>
      <c r="F1226" s="26"/>
      <c r="G1226" s="26"/>
      <c r="H1226" s="19"/>
      <c r="I1226" s="19"/>
      <c r="J1226" s="12" t="s">
        <v>111</v>
      </c>
      <c r="K1226" s="14" t="n">
        <v>7283</v>
      </c>
      <c r="L1226" s="14" t="n">
        <v>1376</v>
      </c>
      <c r="M1226" s="14" t="n">
        <v>8</v>
      </c>
      <c r="N1226" s="11" t="n">
        <v>0.002</v>
      </c>
      <c r="O1226" s="11" t="n">
        <v>0.35</v>
      </c>
      <c r="P1226" s="11" t="n">
        <v>2.8</v>
      </c>
      <c r="Q1226" s="25"/>
    </row>
    <row r="1227" ht="22.5" customHeight="1">
      <c r="A1227" s="28"/>
      <c r="B1227" s="28"/>
      <c r="C1227" s="12"/>
      <c r="D1227" s="26"/>
      <c r="E1227" s="26"/>
      <c r="F1227" s="26"/>
      <c r="G1227" s="26"/>
      <c r="H1227" s="19"/>
      <c r="I1227" s="19"/>
      <c r="J1227" s="12" t="s">
        <v>112</v>
      </c>
      <c r="K1227" s="14" t="n">
        <v>39495</v>
      </c>
      <c r="L1227" s="14" t="n">
        <v>7634</v>
      </c>
      <c r="M1227" s="14" t="n">
        <v>14</v>
      </c>
      <c r="N1227" s="11" t="n">
        <v>0.001</v>
      </c>
      <c r="O1227" s="11" t="n">
        <v>0.35</v>
      </c>
      <c r="P1227" s="11" t="n">
        <v>4.9</v>
      </c>
      <c r="Q1227" s="25"/>
    </row>
    <row r="1228" ht="22.5" customHeight="1">
      <c r="A1228" s="28"/>
      <c r="B1228" s="28"/>
      <c r="C1228" s="12" t="n">
        <v>91557347</v>
      </c>
      <c r="D1228" s="13" t="s">
        <v>49</v>
      </c>
      <c r="E1228" s="13" t="s">
        <v>14</v>
      </c>
      <c r="F1228" s="13" t="s">
        <v>15</v>
      </c>
      <c r="G1228" s="23" t="n">
        <v>0.5</v>
      </c>
      <c r="H1228" s="12" t="n">
        <v>50</v>
      </c>
      <c r="I1228" s="20" t="n">
        <f>G1228*H1228*7</f>
        <v>175</v>
      </c>
      <c r="J1228" s="12" t="s">
        <v>110</v>
      </c>
      <c r="K1228" s="14" t="n">
        <v>847</v>
      </c>
      <c r="L1228" s="14" t="n">
        <v>163</v>
      </c>
      <c r="M1228" s="14" t="n">
        <v>2</v>
      </c>
      <c r="N1228" s="11" t="n">
        <v>0.01</v>
      </c>
      <c r="O1228" s="11" t="n">
        <v>0.8</v>
      </c>
      <c r="P1228" s="11" t="n">
        <v>1.6</v>
      </c>
      <c r="Q1228" s="22" t="n">
        <f>M1230/H1228</f>
        <v>0.62</v>
      </c>
    </row>
    <row r="1229" ht="22.5" customHeight="1">
      <c r="A1229" s="28"/>
      <c r="B1229" s="28"/>
      <c r="C1229" s="12"/>
      <c r="D1229" s="26"/>
      <c r="E1229" s="26"/>
      <c r="F1229" s="26"/>
      <c r="G1229" s="26"/>
      <c r="H1229" s="19"/>
      <c r="I1229" s="19"/>
      <c r="J1229" s="12" t="s">
        <v>111</v>
      </c>
      <c r="K1229" s="14" t="n">
        <v>12202</v>
      </c>
      <c r="L1229" s="14" t="n">
        <v>3330</v>
      </c>
      <c r="M1229" s="14" t="n">
        <v>8</v>
      </c>
      <c r="N1229" s="11" t="n">
        <v>0.002</v>
      </c>
      <c r="O1229" s="11" t="n">
        <v>0.8</v>
      </c>
      <c r="P1229" s="11" t="n">
        <v>6.4</v>
      </c>
      <c r="Q1229" s="25"/>
    </row>
    <row r="1230" ht="22.5" customHeight="1">
      <c r="A1230" s="28"/>
      <c r="B1230" s="28"/>
      <c r="C1230" s="12"/>
      <c r="D1230" s="26"/>
      <c r="E1230" s="26"/>
      <c r="F1230" s="26"/>
      <c r="G1230" s="26"/>
      <c r="H1230" s="19"/>
      <c r="I1230" s="19"/>
      <c r="J1230" s="12" t="s">
        <v>112</v>
      </c>
      <c r="K1230" s="14" t="n">
        <v>48164</v>
      </c>
      <c r="L1230" s="14" t="n">
        <v>13326</v>
      </c>
      <c r="M1230" s="14" t="n">
        <v>31</v>
      </c>
      <c r="N1230" s="11" t="n">
        <v>0.002</v>
      </c>
      <c r="O1230" s="11" t="n">
        <v>0.8</v>
      </c>
      <c r="P1230" s="11" t="n">
        <v>24.8</v>
      </c>
      <c r="Q1230" s="25"/>
    </row>
    <row r="1231" ht="22.5" customHeight="1">
      <c r="A1231" s="28"/>
      <c r="B1231" s="28"/>
      <c r="C1231" s="12" t="n">
        <v>91564896</v>
      </c>
      <c r="D1231" s="13" t="s">
        <v>50</v>
      </c>
      <c r="E1231" s="13" t="s">
        <v>14</v>
      </c>
      <c r="F1231" s="13" t="s">
        <v>15</v>
      </c>
      <c r="G1231" s="23" t="n">
        <v>0.35</v>
      </c>
      <c r="H1231" s="12" t="n">
        <v>200</v>
      </c>
      <c r="I1231" s="20" t="n">
        <f>G1231*H1231*7</f>
        <v>490</v>
      </c>
      <c r="J1231" s="12" t="s">
        <v>110</v>
      </c>
      <c r="K1231" s="14" t="n">
        <v>396</v>
      </c>
      <c r="L1231" s="14" t="n">
        <v>33</v>
      </c>
      <c r="M1231" s="14" t="n">
        <v>1</v>
      </c>
      <c r="N1231" s="11" t="n">
        <v>0.012</v>
      </c>
      <c r="O1231" s="11" t="n">
        <v>0.4</v>
      </c>
      <c r="P1231" s="11" t="n">
        <v>0.4</v>
      </c>
      <c r="Q1231" s="22" t="n">
        <f>M1233/H1231</f>
        <v>0.19</v>
      </c>
      <c r="S1231" s="10"/>
    </row>
    <row r="1232" ht="22.5" customHeight="1">
      <c r="A1232" s="28"/>
      <c r="B1232" s="28"/>
      <c r="C1232" s="12"/>
      <c r="D1232" s="26"/>
      <c r="E1232" s="26"/>
      <c r="F1232" s="26"/>
      <c r="G1232" s="26"/>
      <c r="H1232" s="19"/>
      <c r="I1232" s="19"/>
      <c r="J1232" s="12" t="s">
        <v>111</v>
      </c>
      <c r="K1232" s="14" t="n">
        <v>11868</v>
      </c>
      <c r="L1232" s="14" t="n">
        <v>1118</v>
      </c>
      <c r="M1232" s="14" t="n">
        <v>6</v>
      </c>
      <c r="N1232" s="11" t="n">
        <v>0.002</v>
      </c>
      <c r="O1232" s="11" t="n">
        <v>0.4</v>
      </c>
      <c r="P1232" s="11" t="n">
        <v>2.4</v>
      </c>
      <c r="Q1232" s="25"/>
    </row>
    <row r="1233" ht="22.5" customHeight="1">
      <c r="A1233" s="28"/>
      <c r="B1233" s="28"/>
      <c r="C1233" s="12"/>
      <c r="D1233" s="26"/>
      <c r="E1233" s="26"/>
      <c r="F1233" s="26"/>
      <c r="G1233" s="26"/>
      <c r="H1233" s="19"/>
      <c r="I1233" s="19"/>
      <c r="J1233" s="12" t="s">
        <v>112</v>
      </c>
      <c r="K1233" s="14" t="n">
        <v>42604</v>
      </c>
      <c r="L1233" s="14" t="n">
        <v>4854</v>
      </c>
      <c r="M1233" s="14" t="n">
        <v>38</v>
      </c>
      <c r="N1233" s="11" t="n">
        <v>0.003</v>
      </c>
      <c r="O1233" s="11" t="n">
        <v>0.4</v>
      </c>
      <c r="P1233" s="11" t="n">
        <v>15.2</v>
      </c>
      <c r="Q1233" s="25"/>
    </row>
    <row r="1234" ht="22.5" customHeight="1">
      <c r="A1234" s="28"/>
      <c r="B1234" s="28"/>
      <c r="C1234" s="12" t="n">
        <v>12306671</v>
      </c>
      <c r="D1234" s="13" t="s">
        <v>51</v>
      </c>
      <c r="E1234" s="13" t="s">
        <v>52</v>
      </c>
      <c r="F1234" s="13" t="s">
        <v>21</v>
      </c>
      <c r="G1234" s="23" t="n">
        <v>0.22</v>
      </c>
      <c r="H1234" s="12" t="n">
        <v>100</v>
      </c>
      <c r="I1234" s="20" t="n">
        <f>G1234*H1234*7</f>
        <v>154</v>
      </c>
      <c r="J1234" s="12" t="s">
        <v>110</v>
      </c>
      <c r="K1234" s="14" t="s">
        <v>114</v>
      </c>
      <c r="L1234" s="14"/>
      <c r="M1234" s="14"/>
      <c r="N1234" s="11"/>
      <c r="O1234" s="11"/>
      <c r="P1234" s="11"/>
      <c r="Q1234" s="22" t="n">
        <f>M1236/H1234</f>
        <v>0.1</v>
      </c>
    </row>
    <row r="1235" ht="22.5" customHeight="1">
      <c r="A1235" s="28"/>
      <c r="B1235" s="28"/>
      <c r="C1235" s="12"/>
      <c r="D1235" s="26"/>
      <c r="E1235" s="26"/>
      <c r="F1235" s="26"/>
      <c r="G1235" s="26"/>
      <c r="H1235" s="19"/>
      <c r="I1235" s="19"/>
      <c r="J1235" s="12" t="s">
        <v>111</v>
      </c>
      <c r="K1235" s="14" t="n">
        <v>1788</v>
      </c>
      <c r="L1235" s="14" t="n">
        <v>555</v>
      </c>
      <c r="M1235" s="14" t="n">
        <v>5</v>
      </c>
      <c r="N1235" s="11" t="n">
        <v>0</v>
      </c>
      <c r="O1235" s="11" t="n">
        <v>0.22</v>
      </c>
      <c r="P1235" s="11" t="n">
        <v>1.1</v>
      </c>
      <c r="Q1235" s="25"/>
    </row>
    <row r="1236" ht="22.5" customHeight="1">
      <c r="A1236" s="28"/>
      <c r="B1236" s="28"/>
      <c r="C1236" s="12"/>
      <c r="D1236" s="26"/>
      <c r="E1236" s="26"/>
      <c r="F1236" s="26"/>
      <c r="G1236" s="26"/>
      <c r="H1236" s="19"/>
      <c r="I1236" s="19"/>
      <c r="J1236" s="12" t="s">
        <v>112</v>
      </c>
      <c r="K1236" s="14" t="n">
        <v>10843</v>
      </c>
      <c r="L1236" s="14" t="n">
        <v>3020</v>
      </c>
      <c r="M1236" s="14" t="n">
        <v>10</v>
      </c>
      <c r="N1236" s="11" t="n">
        <v>0</v>
      </c>
      <c r="O1236" s="11" t="n">
        <v>0.22</v>
      </c>
      <c r="P1236" s="11" t="n">
        <v>2.2</v>
      </c>
      <c r="Q1236" s="25"/>
    </row>
    <row r="1237" ht="22.5" customHeight="1">
      <c r="A1237" s="28"/>
      <c r="B1237" s="28"/>
      <c r="C1237" s="12" t="n">
        <v>91567363</v>
      </c>
      <c r="D1237" s="13" t="s">
        <v>53</v>
      </c>
      <c r="E1237" s="13" t="s">
        <v>14</v>
      </c>
      <c r="F1237" s="13" t="s">
        <v>15</v>
      </c>
      <c r="G1237" s="23" t="n">
        <v>0.25</v>
      </c>
      <c r="H1237" s="12" t="n">
        <v>200</v>
      </c>
      <c r="I1237" s="20" t="n">
        <f>G1237*H1237*7</f>
        <v>350</v>
      </c>
      <c r="J1237" s="12" t="s">
        <v>110</v>
      </c>
      <c r="K1237" s="14" t="n">
        <v>522</v>
      </c>
      <c r="L1237" s="14" t="n">
        <v>148</v>
      </c>
      <c r="M1237" s="14" t="n">
        <v>0</v>
      </c>
      <c r="N1237" s="11" t="n">
        <v>0</v>
      </c>
      <c r="O1237" s="11" t="n">
        <v>0</v>
      </c>
      <c r="P1237" s="11" t="n">
        <v>0</v>
      </c>
      <c r="Q1237" s="22" t="n">
        <f>M1239/H1237</f>
        <v>0.425</v>
      </c>
    </row>
    <row r="1238" ht="22.5" customHeight="1">
      <c r="A1238" s="28"/>
      <c r="B1238" s="28"/>
      <c r="C1238" s="12"/>
      <c r="D1238" s="26"/>
      <c r="E1238" s="26"/>
      <c r="F1238" s="26"/>
      <c r="G1238" s="26"/>
      <c r="H1238" s="19"/>
      <c r="I1238" s="19"/>
      <c r="J1238" s="12" t="s">
        <v>111</v>
      </c>
      <c r="K1238" s="14" t="n">
        <v>12411</v>
      </c>
      <c r="L1238" s="14" t="n">
        <v>1295</v>
      </c>
      <c r="M1238" s="14" t="n">
        <v>63</v>
      </c>
      <c r="N1238" s="11" t="n">
        <v>0.012</v>
      </c>
      <c r="O1238" s="11" t="n">
        <v>0.25</v>
      </c>
      <c r="P1238" s="11" t="n">
        <v>15.75</v>
      </c>
      <c r="Q1238" s="25"/>
    </row>
    <row r="1239" ht="22.5" customHeight="1">
      <c r="A1239" s="28"/>
      <c r="B1239" s="28"/>
      <c r="C1239" s="12"/>
      <c r="D1239" s="26"/>
      <c r="E1239" s="26"/>
      <c r="F1239" s="26"/>
      <c r="G1239" s="26"/>
      <c r="H1239" s="19"/>
      <c r="I1239" s="19"/>
      <c r="J1239" s="12" t="s">
        <v>112</v>
      </c>
      <c r="K1239" s="14" t="n">
        <v>48890</v>
      </c>
      <c r="L1239" s="14" t="n">
        <v>8671</v>
      </c>
      <c r="M1239" s="14" t="n">
        <v>85</v>
      </c>
      <c r="N1239" s="11" t="n">
        <v>0.002</v>
      </c>
      <c r="O1239" s="11" t="n">
        <v>0.25</v>
      </c>
      <c r="P1239" s="11" t="n">
        <v>21.25</v>
      </c>
      <c r="Q1239" s="25"/>
    </row>
    <row r="1240" ht="22.5" customHeight="1">
      <c r="A1240" s="28"/>
      <c r="B1240" s="28"/>
      <c r="C1240" s="12" t="n">
        <v>91567806</v>
      </c>
      <c r="D1240" s="13" t="s">
        <v>53</v>
      </c>
      <c r="E1240" s="13" t="s">
        <v>54</v>
      </c>
      <c r="F1240" s="13" t="s">
        <v>15</v>
      </c>
      <c r="G1240" s="23" t="n">
        <v>0.15</v>
      </c>
      <c r="H1240" s="12" t="n">
        <v>200</v>
      </c>
      <c r="I1240" s="20" t="n">
        <f>G1240*H1240*7</f>
        <v>210</v>
      </c>
      <c r="J1240" s="12" t="s">
        <v>110</v>
      </c>
      <c r="K1240" s="14" t="n">
        <v>3105</v>
      </c>
      <c r="L1240" s="14" t="n">
        <v>720</v>
      </c>
      <c r="M1240" s="14" t="n">
        <v>7</v>
      </c>
      <c r="N1240" s="11" t="n">
        <v>0.001</v>
      </c>
      <c r="O1240" s="11" t="n">
        <v>0.15</v>
      </c>
      <c r="P1240" s="11" t="n">
        <v>1.05</v>
      </c>
      <c r="Q1240" s="22" t="n">
        <f>M1242/H1240</f>
        <v>0.39</v>
      </c>
    </row>
    <row r="1241" ht="22.5" customHeight="1">
      <c r="A1241" s="28"/>
      <c r="B1241" s="28"/>
      <c r="C1241" s="12"/>
      <c r="D1241" s="26"/>
      <c r="E1241" s="26"/>
      <c r="F1241" s="26"/>
      <c r="G1241" s="26"/>
      <c r="H1241" s="19"/>
      <c r="I1241" s="19"/>
      <c r="J1241" s="12" t="s">
        <v>111</v>
      </c>
      <c r="K1241" s="14" t="n">
        <v>16621</v>
      </c>
      <c r="L1241" s="14" t="n">
        <v>3070</v>
      </c>
      <c r="M1241" s="14" t="n">
        <v>24</v>
      </c>
      <c r="N1241" s="11" t="n">
        <v>0.001</v>
      </c>
      <c r="O1241" s="11" t="n">
        <v>0.15</v>
      </c>
      <c r="P1241" s="11" t="n">
        <v>3.6</v>
      </c>
      <c r="Q1241" s="25"/>
    </row>
    <row r="1242" ht="22.5" customHeight="1">
      <c r="A1242" s="28"/>
      <c r="B1242" s="28"/>
      <c r="C1242" s="12"/>
      <c r="D1242" s="26"/>
      <c r="E1242" s="26"/>
      <c r="F1242" s="26"/>
      <c r="G1242" s="26"/>
      <c r="H1242" s="19"/>
      <c r="I1242" s="19"/>
      <c r="J1242" s="12" t="s">
        <v>112</v>
      </c>
      <c r="K1242" s="14" t="n">
        <v>40165</v>
      </c>
      <c r="L1242" s="14" t="n">
        <v>10426</v>
      </c>
      <c r="M1242" s="14" t="n">
        <v>78</v>
      </c>
      <c r="N1242" s="11" t="n">
        <v>0.001</v>
      </c>
      <c r="O1242" s="11" t="n">
        <v>0.15</v>
      </c>
      <c r="P1242" s="11" t="n">
        <v>11.7</v>
      </c>
      <c r="Q1242" s="25"/>
    </row>
    <row r="1243" ht="22.5" customHeight="1">
      <c r="A1243" s="28"/>
      <c r="B1243" s="28"/>
      <c r="C1243" s="12" t="n">
        <v>5365721</v>
      </c>
      <c r="D1243" s="13" t="s">
        <v>55</v>
      </c>
      <c r="E1243" s="13" t="s">
        <v>54</v>
      </c>
      <c r="F1243" s="13" t="s">
        <v>15</v>
      </c>
      <c r="G1243" s="23" t="n">
        <v>0.5</v>
      </c>
      <c r="H1243" s="12" t="n">
        <v>100</v>
      </c>
      <c r="I1243" s="20" t="n">
        <f>G1243*H1243*7</f>
        <v>350</v>
      </c>
      <c r="J1243" s="12" t="s">
        <v>110</v>
      </c>
      <c r="K1243" s="14" t="n">
        <v>2597</v>
      </c>
      <c r="L1243" s="14" t="n">
        <v>1122</v>
      </c>
      <c r="M1243" s="14" t="n">
        <v>7</v>
      </c>
      <c r="N1243" s="11" t="n">
        <v>0.003</v>
      </c>
      <c r="O1243" s="11" t="n">
        <v>0.5</v>
      </c>
      <c r="P1243" s="11" t="n">
        <v>3.5</v>
      </c>
      <c r="Q1243" s="22" t="n">
        <f>M1245/H1243</f>
        <v>1</v>
      </c>
    </row>
    <row r="1244" ht="22.5" customHeight="1">
      <c r="A1244" s="28"/>
      <c r="B1244" s="28"/>
      <c r="C1244" s="12"/>
      <c r="D1244" s="26"/>
      <c r="E1244" s="26"/>
      <c r="F1244" s="26"/>
      <c r="G1244" s="26"/>
      <c r="H1244" s="19"/>
      <c r="I1244" s="19"/>
      <c r="J1244" s="12" t="s">
        <v>111</v>
      </c>
      <c r="K1244" s="14" t="n">
        <v>37409</v>
      </c>
      <c r="L1244" s="14" t="n">
        <v>14972</v>
      </c>
      <c r="M1244" s="14" t="n">
        <v>82</v>
      </c>
      <c r="N1244" s="11" t="n">
        <v>0.003</v>
      </c>
      <c r="O1244" s="11" t="n">
        <v>0.5</v>
      </c>
      <c r="P1244" s="11" t="n">
        <v>41</v>
      </c>
      <c r="Q1244" s="25"/>
    </row>
    <row r="1245" ht="22.5" customHeight="1">
      <c r="A1245" s="28"/>
      <c r="B1245" s="28"/>
      <c r="C1245" s="12"/>
      <c r="D1245" s="26"/>
      <c r="E1245" s="26"/>
      <c r="F1245" s="26"/>
      <c r="G1245" s="26"/>
      <c r="H1245" s="19"/>
      <c r="I1245" s="19"/>
      <c r="J1245" s="12" t="s">
        <v>112</v>
      </c>
      <c r="K1245" s="14" t="n">
        <v>53519</v>
      </c>
      <c r="L1245" s="14" t="n">
        <v>21819</v>
      </c>
      <c r="M1245" s="14" t="n">
        <v>100</v>
      </c>
      <c r="N1245" s="11" t="n">
        <v>0.002</v>
      </c>
      <c r="O1245" s="11" t="n">
        <v>0.5</v>
      </c>
      <c r="P1245" s="11" t="n">
        <v>50</v>
      </c>
      <c r="Q1245" s="25"/>
    </row>
    <row r="1246" ht="22.5" customHeight="1">
      <c r="A1246" s="28"/>
      <c r="B1246" s="28"/>
      <c r="C1246" s="12" t="n">
        <v>91568575</v>
      </c>
      <c r="D1246" s="13" t="s">
        <v>56</v>
      </c>
      <c r="E1246" s="13" t="s">
        <v>14</v>
      </c>
      <c r="F1246" s="13" t="s">
        <v>15</v>
      </c>
      <c r="G1246" s="23" t="n">
        <v>0.4</v>
      </c>
      <c r="H1246" s="12" t="n">
        <v>30</v>
      </c>
      <c r="I1246" s="20" t="n">
        <f>G1246*H1246*7</f>
        <v>84</v>
      </c>
      <c r="J1246" s="12" t="s">
        <v>110</v>
      </c>
      <c r="K1246" s="14" t="n">
        <v>69</v>
      </c>
      <c r="L1246" s="14" t="n">
        <v>0</v>
      </c>
      <c r="M1246" s="14" t="n">
        <v>0</v>
      </c>
      <c r="N1246" s="11" t="n">
        <v>0</v>
      </c>
      <c r="O1246" s="11" t="n">
        <v>0</v>
      </c>
      <c r="P1246" s="11" t="n">
        <v>0</v>
      </c>
      <c r="Q1246" s="22" t="n">
        <f>M1248/H1246</f>
        <v>0</v>
      </c>
    </row>
    <row r="1247" ht="22.5" customHeight="1">
      <c r="A1247" s="28"/>
      <c r="B1247" s="28"/>
      <c r="C1247" s="12"/>
      <c r="D1247" s="26"/>
      <c r="E1247" s="26"/>
      <c r="F1247" s="26"/>
      <c r="G1247" s="26"/>
      <c r="H1247" s="19"/>
      <c r="I1247" s="19"/>
      <c r="J1247" s="12" t="s">
        <v>111</v>
      </c>
      <c r="K1247" s="14" t="n">
        <v>1441</v>
      </c>
      <c r="L1247" s="14" t="n">
        <v>3</v>
      </c>
      <c r="M1247" s="14" t="n">
        <v>0</v>
      </c>
      <c r="N1247" s="11" t="n">
        <v>0</v>
      </c>
      <c r="O1247" s="11" t="n">
        <v>0</v>
      </c>
      <c r="P1247" s="11" t="n">
        <v>0</v>
      </c>
      <c r="Q1247" s="25"/>
    </row>
    <row r="1248" ht="22.5" customHeight="1">
      <c r="A1248" s="28"/>
      <c r="B1248" s="28"/>
      <c r="C1248" s="12"/>
      <c r="D1248" s="26"/>
      <c r="E1248" s="26"/>
      <c r="F1248" s="26"/>
      <c r="G1248" s="26"/>
      <c r="H1248" s="19"/>
      <c r="I1248" s="19"/>
      <c r="J1248" s="12" t="s">
        <v>112</v>
      </c>
      <c r="K1248" s="14" t="n">
        <v>4435</v>
      </c>
      <c r="L1248" s="14" t="n">
        <v>16</v>
      </c>
      <c r="M1248" s="14" t="n">
        <v>0</v>
      </c>
      <c r="N1248" s="11" t="n">
        <v>0</v>
      </c>
      <c r="O1248" s="11" t="n">
        <v>0</v>
      </c>
      <c r="P1248" s="11" t="n">
        <v>0</v>
      </c>
      <c r="Q1248" s="25"/>
    </row>
    <row r="1249" ht="22.5" customHeight="1">
      <c r="A1249" s="28"/>
      <c r="B1249" s="28"/>
      <c r="C1249" s="12" t="n">
        <v>12811904</v>
      </c>
      <c r="D1249" s="13" t="s">
        <v>51</v>
      </c>
      <c r="E1249" s="13" t="s">
        <v>52</v>
      </c>
      <c r="F1249" s="13" t="s">
        <v>34</v>
      </c>
      <c r="G1249" s="23" t="n">
        <v>0.24</v>
      </c>
      <c r="H1249" s="12" t="n">
        <v>100</v>
      </c>
      <c r="I1249" s="20" t="n">
        <f>G1249*H1249*7</f>
        <v>168</v>
      </c>
      <c r="J1249" s="12" t="s">
        <v>110</v>
      </c>
      <c r="K1249" s="14" t="s">
        <v>114</v>
      </c>
      <c r="L1249" s="14"/>
      <c r="M1249" s="14"/>
      <c r="N1249" s="11"/>
      <c r="O1249" s="11"/>
      <c r="P1249" s="11"/>
      <c r="Q1249" s="22" t="n">
        <f>M1251/H1249</f>
        <v>0</v>
      </c>
    </row>
    <row r="1250" ht="22.5" customHeight="1">
      <c r="A1250" s="28"/>
      <c r="B1250" s="28"/>
      <c r="C1250" s="12"/>
      <c r="D1250" s="26"/>
      <c r="E1250" s="26"/>
      <c r="F1250" s="26"/>
      <c r="G1250" s="26"/>
      <c r="H1250" s="19"/>
      <c r="I1250" s="19"/>
      <c r="J1250" s="12" t="s">
        <v>111</v>
      </c>
      <c r="K1250" s="14" t="n">
        <v>6282</v>
      </c>
      <c r="L1250" s="14" t="n">
        <v>3006</v>
      </c>
      <c r="M1250" s="14" t="n">
        <v>0</v>
      </c>
      <c r="N1250" s="11" t="n">
        <v>0</v>
      </c>
      <c r="O1250" s="11" t="n">
        <v>0</v>
      </c>
      <c r="P1250" s="11" t="n">
        <v>3.01</v>
      </c>
      <c r="Q1250" s="25"/>
    </row>
    <row r="1251" ht="22.5" customHeight="1">
      <c r="A1251" s="28"/>
      <c r="B1251" s="28"/>
      <c r="C1251" s="12"/>
      <c r="D1251" s="26"/>
      <c r="E1251" s="26"/>
      <c r="F1251" s="26"/>
      <c r="G1251" s="26"/>
      <c r="H1251" s="19"/>
      <c r="I1251" s="19"/>
      <c r="J1251" s="12" t="s">
        <v>112</v>
      </c>
      <c r="K1251" s="14" t="n">
        <v>10477</v>
      </c>
      <c r="L1251" s="14" t="n">
        <v>4862</v>
      </c>
      <c r="M1251" s="14" t="n">
        <v>0</v>
      </c>
      <c r="N1251" s="11" t="n">
        <v>0</v>
      </c>
      <c r="O1251" s="11" t="n">
        <v>0</v>
      </c>
      <c r="P1251" s="11" t="n">
        <v>4.86</v>
      </c>
      <c r="Q1251" s="25"/>
    </row>
    <row r="1252" ht="22.5" customHeight="1">
      <c r="A1252" s="28"/>
      <c r="B1252" s="28"/>
      <c r="C1252" s="12" t="n">
        <v>91557160</v>
      </c>
      <c r="D1252" s="13" t="s">
        <v>57</v>
      </c>
      <c r="E1252" s="13" t="s">
        <v>11</v>
      </c>
      <c r="F1252" s="13" t="s">
        <v>15</v>
      </c>
      <c r="G1252" s="23" t="n">
        <v>0.2</v>
      </c>
      <c r="H1252" s="12" t="n">
        <v>66</v>
      </c>
      <c r="I1252" s="20" t="n">
        <f>G1252*H1252*7</f>
        <v>92.4</v>
      </c>
      <c r="J1252" s="12" t="s">
        <v>110</v>
      </c>
      <c r="K1252" s="14" t="n">
        <v>1711</v>
      </c>
      <c r="L1252" s="14" t="n">
        <v>21</v>
      </c>
      <c r="M1252" s="14" t="n">
        <v>0</v>
      </c>
      <c r="N1252" s="11" t="n">
        <v>0</v>
      </c>
      <c r="O1252" s="11" t="n">
        <v>0</v>
      </c>
      <c r="P1252" s="11" t="n">
        <v>0</v>
      </c>
      <c r="Q1252" s="22" t="n">
        <f>M1254/H1252</f>
        <v>0</v>
      </c>
    </row>
    <row r="1253" ht="22.5" customHeight="1">
      <c r="A1253" s="28"/>
      <c r="B1253" s="28"/>
      <c r="C1253" s="12"/>
      <c r="D1253" s="26"/>
      <c r="E1253" s="26"/>
      <c r="F1253" s="26"/>
      <c r="G1253" s="26"/>
      <c r="H1253" s="19"/>
      <c r="I1253" s="19"/>
      <c r="J1253" s="12" t="s">
        <v>111</v>
      </c>
      <c r="K1253" s="14" t="n">
        <v>5736</v>
      </c>
      <c r="L1253" s="14" t="n">
        <v>87</v>
      </c>
      <c r="M1253" s="14" t="n">
        <v>0</v>
      </c>
      <c r="N1253" s="11" t="n">
        <v>0</v>
      </c>
      <c r="O1253" s="11" t="n">
        <v>0</v>
      </c>
      <c r="P1253" s="11" t="n">
        <v>0</v>
      </c>
      <c r="Q1253" s="25"/>
    </row>
    <row r="1254" ht="22.5" customHeight="1">
      <c r="A1254" s="28"/>
      <c r="B1254" s="28"/>
      <c r="C1254" s="12"/>
      <c r="D1254" s="26"/>
      <c r="E1254" s="26"/>
      <c r="F1254" s="26"/>
      <c r="G1254" s="26"/>
      <c r="H1254" s="19"/>
      <c r="I1254" s="19"/>
      <c r="J1254" s="12" t="s">
        <v>112</v>
      </c>
      <c r="K1254" s="14" t="n">
        <v>16065</v>
      </c>
      <c r="L1254" s="14" t="n">
        <v>210</v>
      </c>
      <c r="M1254" s="14" t="n">
        <v>0</v>
      </c>
      <c r="N1254" s="11" t="n">
        <v>0</v>
      </c>
      <c r="O1254" s="11" t="n">
        <v>0</v>
      </c>
      <c r="P1254" s="11" t="n">
        <v>0</v>
      </c>
      <c r="Q1254" s="25"/>
    </row>
    <row r="1255" ht="22.5" customHeight="1">
      <c r="A1255" s="28"/>
      <c r="B1255" s="28"/>
      <c r="C1255" s="12" t="n">
        <v>12810820</v>
      </c>
      <c r="D1255" s="13" t="s">
        <v>58</v>
      </c>
      <c r="E1255" s="13" t="s">
        <v>14</v>
      </c>
      <c r="F1255" s="13" t="s">
        <v>34</v>
      </c>
      <c r="G1255" s="23" t="n">
        <v>0.15</v>
      </c>
      <c r="H1255" s="12" t="n">
        <v>100</v>
      </c>
      <c r="I1255" s="20" t="n">
        <f>G1255*H1255*7</f>
        <v>105</v>
      </c>
      <c r="J1255" s="12" t="s">
        <v>110</v>
      </c>
      <c r="K1255" s="14" t="s">
        <v>114</v>
      </c>
      <c r="L1255" s="14"/>
      <c r="M1255" s="14"/>
      <c r="N1255" s="11"/>
      <c r="O1255" s="11"/>
      <c r="P1255" s="11"/>
      <c r="Q1255" s="22" t="n">
        <f>M1257/H1255</f>
        <v>0</v>
      </c>
    </row>
    <row r="1256" ht="22.5" customHeight="1">
      <c r="A1256" s="28"/>
      <c r="B1256" s="28"/>
      <c r="C1256" s="12"/>
      <c r="D1256" s="26"/>
      <c r="E1256" s="26"/>
      <c r="F1256" s="26"/>
      <c r="G1256" s="26"/>
      <c r="H1256" s="19"/>
      <c r="I1256" s="19"/>
      <c r="J1256" s="12" t="s">
        <v>111</v>
      </c>
      <c r="K1256" s="14" t="s">
        <v>114</v>
      </c>
      <c r="L1256" s="14"/>
      <c r="M1256" s="14"/>
      <c r="N1256" s="11"/>
      <c r="O1256" s="11"/>
      <c r="P1256" s="11"/>
      <c r="Q1256" s="25"/>
    </row>
    <row r="1257" ht="22.5" customHeight="1">
      <c r="A1257" s="28"/>
      <c r="B1257" s="28"/>
      <c r="C1257" s="12"/>
      <c r="D1257" s="26"/>
      <c r="E1257" s="26"/>
      <c r="F1257" s="26"/>
      <c r="G1257" s="26"/>
      <c r="H1257" s="19"/>
      <c r="I1257" s="19"/>
      <c r="J1257" s="12" t="s">
        <v>112</v>
      </c>
      <c r="K1257" s="14" t="s">
        <v>114</v>
      </c>
      <c r="L1257" s="14"/>
      <c r="M1257" s="14"/>
      <c r="N1257" s="11"/>
      <c r="O1257" s="11"/>
      <c r="P1257" s="11"/>
      <c r="Q1257" s="25"/>
    </row>
    <row r="1258" ht="22.5" customHeight="1">
      <c r="A1258" s="28"/>
      <c r="B1258" s="28"/>
      <c r="C1258" s="12" t="n">
        <v>12814983</v>
      </c>
      <c r="D1258" s="13" t="s">
        <v>10</v>
      </c>
      <c r="E1258" s="13" t="s">
        <v>54</v>
      </c>
      <c r="F1258" s="13" t="s">
        <v>34</v>
      </c>
      <c r="G1258" s="23" t="n">
        <v>0.5</v>
      </c>
      <c r="H1258" s="12" t="n">
        <v>20</v>
      </c>
      <c r="I1258" s="20" t="n">
        <f>G1258*H1258*7</f>
        <v>70</v>
      </c>
      <c r="J1258" s="12" t="s">
        <v>110</v>
      </c>
      <c r="K1258" s="14" t="s">
        <v>114</v>
      </c>
      <c r="L1258" s="14"/>
      <c r="M1258" s="14"/>
      <c r="N1258" s="11"/>
      <c r="O1258" s="11"/>
      <c r="P1258" s="11"/>
      <c r="Q1258" s="22" t="n">
        <f>M1260/H1258</f>
        <v>0</v>
      </c>
    </row>
    <row r="1259" ht="22.5" customHeight="1">
      <c r="A1259" s="28"/>
      <c r="B1259" s="28"/>
      <c r="C1259" s="12"/>
      <c r="D1259" s="26"/>
      <c r="E1259" s="26"/>
      <c r="F1259" s="26"/>
      <c r="G1259" s="26"/>
      <c r="H1259" s="19"/>
      <c r="I1259" s="19"/>
      <c r="J1259" s="12" t="s">
        <v>111</v>
      </c>
      <c r="K1259" s="14" t="n">
        <v>5213</v>
      </c>
      <c r="L1259" s="14" t="n">
        <v>2421</v>
      </c>
      <c r="M1259" s="14" t="n">
        <v>0</v>
      </c>
      <c r="N1259" s="11" t="n">
        <v>0</v>
      </c>
      <c r="O1259" s="11" t="n">
        <v>0</v>
      </c>
      <c r="P1259" s="11" t="n">
        <v>1.21</v>
      </c>
      <c r="Q1259" s="25"/>
    </row>
    <row r="1260" ht="22.5" customHeight="1">
      <c r="A1260" s="28"/>
      <c r="B1260" s="28"/>
      <c r="C1260" s="12"/>
      <c r="D1260" s="26"/>
      <c r="E1260" s="26"/>
      <c r="F1260" s="26"/>
      <c r="G1260" s="26"/>
      <c r="H1260" s="19"/>
      <c r="I1260" s="19"/>
      <c r="J1260" s="12" t="s">
        <v>112</v>
      </c>
      <c r="K1260" s="14" t="n">
        <f>4675+5213</f>
        <v>9888</v>
      </c>
      <c r="L1260" s="14" t="n">
        <f>2398+2421</f>
        <v>4819</v>
      </c>
      <c r="M1260" s="14" t="n">
        <v>0</v>
      </c>
      <c r="N1260" s="11" t="n">
        <v>0</v>
      </c>
      <c r="O1260" s="11" t="n">
        <v>0</v>
      </c>
      <c r="P1260" s="11" t="n">
        <f>0.24+1.21</f>
        <v>1.45</v>
      </c>
      <c r="Q1260" s="25"/>
    </row>
    <row r="1261" ht="22.5" customHeight="1">
      <c r="A1261" s="28"/>
      <c r="B1261" s="28"/>
      <c r="C1261" s="12" t="n">
        <v>91574956</v>
      </c>
      <c r="D1261" s="13" t="s">
        <v>50</v>
      </c>
      <c r="E1261" s="13" t="s">
        <v>14</v>
      </c>
      <c r="F1261" s="13" t="s">
        <v>34</v>
      </c>
      <c r="G1261" s="23" t="n">
        <v>0.35</v>
      </c>
      <c r="H1261" s="12" t="n">
        <v>200</v>
      </c>
      <c r="I1261" s="20" t="n">
        <f>G1261*H1261*7</f>
        <v>490</v>
      </c>
      <c r="J1261" s="12" t="s">
        <v>110</v>
      </c>
      <c r="K1261" s="14" t="s">
        <v>114</v>
      </c>
      <c r="L1261" s="14"/>
      <c r="M1261" s="14"/>
      <c r="N1261" s="11"/>
      <c r="O1261" s="11"/>
      <c r="P1261" s="11"/>
      <c r="Q1261" s="22" t="n">
        <f>M1263/H1261</f>
        <v>0</v>
      </c>
    </row>
    <row r="1262" ht="22.5" customHeight="1">
      <c r="A1262" s="28"/>
      <c r="B1262" s="28"/>
      <c r="C1262" s="12"/>
      <c r="D1262" s="26"/>
      <c r="E1262" s="26"/>
      <c r="F1262" s="26"/>
      <c r="G1262" s="26"/>
      <c r="H1262" s="19"/>
      <c r="I1262" s="19"/>
      <c r="J1262" s="12" t="s">
        <v>111</v>
      </c>
      <c r="K1262" s="14" t="n">
        <v>192</v>
      </c>
      <c r="L1262" s="14" t="n">
        <v>60</v>
      </c>
      <c r="M1262" s="14" t="n">
        <v>0</v>
      </c>
      <c r="N1262" s="11" t="n">
        <v>0</v>
      </c>
      <c r="O1262" s="11" t="n">
        <v>0</v>
      </c>
      <c r="P1262" s="11" t="n">
        <v>0.01</v>
      </c>
      <c r="Q1262" s="25"/>
    </row>
    <row r="1263" ht="22.5" customHeight="1">
      <c r="A1263" s="28"/>
      <c r="B1263" s="28"/>
      <c r="C1263" s="12"/>
      <c r="D1263" s="26"/>
      <c r="E1263" s="26"/>
      <c r="F1263" s="26"/>
      <c r="G1263" s="26"/>
      <c r="H1263" s="19"/>
      <c r="I1263" s="19"/>
      <c r="J1263" s="12" t="s">
        <v>112</v>
      </c>
      <c r="K1263" s="14" t="n">
        <v>276</v>
      </c>
      <c r="L1263" s="14" t="n">
        <v>80</v>
      </c>
      <c r="M1263" s="14" t="n">
        <v>0</v>
      </c>
      <c r="N1263" s="11" t="n">
        <v>0</v>
      </c>
      <c r="O1263" s="11" t="n">
        <v>0</v>
      </c>
      <c r="P1263" s="11" t="n">
        <v>0.01</v>
      </c>
      <c r="Q1263" s="25"/>
    </row>
    <row r="1264" ht="22.5" customHeight="1">
      <c r="A1264" s="28"/>
      <c r="B1264" s="28"/>
      <c r="C1264" s="12" t="n">
        <v>91574957</v>
      </c>
      <c r="D1264" s="13" t="s">
        <v>53</v>
      </c>
      <c r="E1264" s="13" t="s">
        <v>14</v>
      </c>
      <c r="F1264" s="13" t="s">
        <v>34</v>
      </c>
      <c r="G1264" s="23" t="n">
        <v>0.25</v>
      </c>
      <c r="H1264" s="12" t="n">
        <v>200</v>
      </c>
      <c r="I1264" s="20" t="n">
        <f>G1264*H1264*7</f>
        <v>350</v>
      </c>
      <c r="J1264" s="12" t="s">
        <v>110</v>
      </c>
      <c r="K1264" s="14" t="s">
        <v>114</v>
      </c>
      <c r="L1264" s="14"/>
      <c r="M1264" s="14"/>
      <c r="N1264" s="11"/>
      <c r="O1264" s="11"/>
      <c r="P1264" s="11"/>
      <c r="Q1264" s="22" t="n">
        <f>M1266/H1264</f>
        <v>0</v>
      </c>
    </row>
    <row r="1265" ht="22.5" customHeight="1">
      <c r="A1265" s="28"/>
      <c r="B1265" s="28"/>
      <c r="C1265" s="12"/>
      <c r="D1265" s="26"/>
      <c r="E1265" s="26"/>
      <c r="F1265" s="26"/>
      <c r="G1265" s="26"/>
      <c r="H1265" s="19"/>
      <c r="I1265" s="19"/>
      <c r="J1265" s="12" t="s">
        <v>111</v>
      </c>
      <c r="K1265" s="14" t="n">
        <v>25</v>
      </c>
      <c r="L1265" s="14" t="n">
        <v>6</v>
      </c>
      <c r="M1265" s="14" t="n">
        <v>0</v>
      </c>
      <c r="N1265" s="11" t="n">
        <v>0</v>
      </c>
      <c r="O1265" s="11" t="n">
        <v>0</v>
      </c>
      <c r="P1265" s="11" t="n">
        <v>0.01</v>
      </c>
      <c r="Q1265" s="25"/>
    </row>
    <row r="1266" ht="22.5" customHeight="1">
      <c r="A1266" s="28"/>
      <c r="B1266" s="28"/>
      <c r="C1266" s="12"/>
      <c r="D1266" s="26"/>
      <c r="E1266" s="26"/>
      <c r="F1266" s="26"/>
      <c r="G1266" s="26"/>
      <c r="H1266" s="19"/>
      <c r="I1266" s="19"/>
      <c r="J1266" s="12" t="s">
        <v>112</v>
      </c>
      <c r="K1266" s="14" t="n">
        <v>32</v>
      </c>
      <c r="L1266" s="14" t="n">
        <v>6</v>
      </c>
      <c r="M1266" s="14" t="n">
        <v>0</v>
      </c>
      <c r="N1266" s="11" t="n">
        <v>0</v>
      </c>
      <c r="O1266" s="11" t="n">
        <v>0</v>
      </c>
      <c r="P1266" s="11" t="n">
        <v>0.01</v>
      </c>
      <c r="Q1266" s="25"/>
    </row>
    <row r="1267" ht="22.5" customHeight="1">
      <c r="A1267" s="28"/>
      <c r="B1267" s="28"/>
      <c r="C1267" s="12" t="n">
        <v>91574959</v>
      </c>
      <c r="D1267" s="13" t="s">
        <v>53</v>
      </c>
      <c r="E1267" s="13" t="s">
        <v>54</v>
      </c>
      <c r="F1267" s="13" t="s">
        <v>34</v>
      </c>
      <c r="G1267" s="23" t="n">
        <v>0.15</v>
      </c>
      <c r="H1267" s="12" t="n">
        <v>100</v>
      </c>
      <c r="I1267" s="20" t="n">
        <f>G1267*H1267*7</f>
        <v>105</v>
      </c>
      <c r="J1267" s="12" t="s">
        <v>110</v>
      </c>
      <c r="K1267" s="14" t="s">
        <v>114</v>
      </c>
      <c r="L1267" s="14"/>
      <c r="M1267" s="14"/>
      <c r="N1267" s="11"/>
      <c r="O1267" s="11"/>
      <c r="P1267" s="11"/>
      <c r="Q1267" s="22" t="n">
        <f>M1269/H1267</f>
        <v>0.01</v>
      </c>
    </row>
    <row r="1268" ht="22.5" customHeight="1">
      <c r="A1268" s="28"/>
      <c r="B1268" s="28"/>
      <c r="C1268" s="12"/>
      <c r="D1268" s="26"/>
      <c r="E1268" s="26"/>
      <c r="F1268" s="26"/>
      <c r="G1268" s="26"/>
      <c r="H1268" s="19"/>
      <c r="I1268" s="19"/>
      <c r="J1268" s="12" t="s">
        <v>111</v>
      </c>
      <c r="K1268" s="14" t="n">
        <v>6842</v>
      </c>
      <c r="L1268" s="14" t="n">
        <v>3698</v>
      </c>
      <c r="M1268" s="14" t="n">
        <v>1</v>
      </c>
      <c r="N1268" s="11" t="n">
        <v>0</v>
      </c>
      <c r="O1268" s="11" t="n">
        <v>3.7</v>
      </c>
      <c r="P1268" s="11" t="n">
        <v>3.7</v>
      </c>
      <c r="Q1268" s="25"/>
    </row>
    <row r="1269" ht="22.5" customHeight="1">
      <c r="A1269" s="28"/>
      <c r="B1269" s="28"/>
      <c r="C1269" s="12"/>
      <c r="D1269" s="26"/>
      <c r="E1269" s="26"/>
      <c r="F1269" s="26"/>
      <c r="G1269" s="26"/>
      <c r="H1269" s="19"/>
      <c r="I1269" s="19"/>
      <c r="J1269" s="12" t="s">
        <v>112</v>
      </c>
      <c r="K1269" s="14" t="n">
        <v>6930</v>
      </c>
      <c r="L1269" s="14" t="n">
        <v>3743</v>
      </c>
      <c r="M1269" s="14" t="n">
        <v>1</v>
      </c>
      <c r="N1269" s="11" t="n">
        <v>0</v>
      </c>
      <c r="O1269" s="11" t="n">
        <v>3.74</v>
      </c>
      <c r="P1269" s="11" t="n">
        <v>3.74</v>
      </c>
      <c r="Q1269" s="25"/>
    </row>
    <row r="1270" ht="22.5" customHeight="1">
      <c r="A1270" s="28"/>
      <c r="B1270" s="28"/>
      <c r="C1270" s="12" t="n">
        <v>91574961</v>
      </c>
      <c r="D1270" s="13" t="s">
        <v>48</v>
      </c>
      <c r="E1270" s="13" t="s">
        <v>35</v>
      </c>
      <c r="F1270" s="13" t="s">
        <v>34</v>
      </c>
      <c r="G1270" s="23" t="n">
        <v>0.35</v>
      </c>
      <c r="H1270" s="12" t="n">
        <v>66</v>
      </c>
      <c r="I1270" s="20" t="n">
        <f>G1270*H1270*7</f>
        <v>161.7</v>
      </c>
      <c r="J1270" s="12" t="s">
        <v>110</v>
      </c>
      <c r="K1270" s="14" t="s">
        <v>114</v>
      </c>
      <c r="L1270" s="14"/>
      <c r="M1270" s="14"/>
      <c r="N1270" s="11"/>
      <c r="O1270" s="11"/>
      <c r="P1270" s="11"/>
      <c r="Q1270" s="22" t="n">
        <f>M1272/H1270</f>
        <v>0</v>
      </c>
    </row>
    <row r="1271" ht="22.5" customHeight="1">
      <c r="A1271" s="28"/>
      <c r="B1271" s="28"/>
      <c r="C1271" s="12"/>
      <c r="D1271" s="26"/>
      <c r="E1271" s="26"/>
      <c r="F1271" s="26"/>
      <c r="G1271" s="26"/>
      <c r="H1271" s="19"/>
      <c r="I1271" s="19"/>
      <c r="J1271" s="12" t="s">
        <v>111</v>
      </c>
      <c r="K1271" s="14" t="n">
        <v>961</v>
      </c>
      <c r="L1271" s="14" t="n">
        <v>531</v>
      </c>
      <c r="M1271" s="14" t="n">
        <v>0</v>
      </c>
      <c r="N1271" s="11" t="n">
        <v>0</v>
      </c>
      <c r="O1271" s="11" t="n">
        <v>0</v>
      </c>
      <c r="P1271" s="11" t="n">
        <v>0.53</v>
      </c>
      <c r="Q1271" s="25"/>
    </row>
    <row r="1272" ht="22.5" customHeight="1">
      <c r="A1272" s="28"/>
      <c r="B1272" s="28"/>
      <c r="C1272" s="12"/>
      <c r="D1272" s="26"/>
      <c r="E1272" s="26"/>
      <c r="F1272" s="26"/>
      <c r="G1272" s="26"/>
      <c r="H1272" s="19"/>
      <c r="I1272" s="19"/>
      <c r="J1272" s="12" t="s">
        <v>112</v>
      </c>
      <c r="K1272" s="14" t="n">
        <v>1466</v>
      </c>
      <c r="L1272" s="14" t="n">
        <v>823</v>
      </c>
      <c r="M1272" s="14" t="n">
        <v>0</v>
      </c>
      <c r="N1272" s="11" t="n">
        <v>0</v>
      </c>
      <c r="O1272" s="11" t="n">
        <v>0</v>
      </c>
      <c r="P1272" s="11" t="n">
        <v>0.82</v>
      </c>
      <c r="Q1272" s="25"/>
    </row>
    <row r="1273" ht="22.5" customHeight="1">
      <c r="A1273" s="28"/>
      <c r="B1273" s="28"/>
      <c r="C1273" s="12" t="n">
        <v>91574966</v>
      </c>
      <c r="D1273" s="13" t="s">
        <v>49</v>
      </c>
      <c r="E1273" s="13" t="s">
        <v>14</v>
      </c>
      <c r="F1273" s="13" t="s">
        <v>34</v>
      </c>
      <c r="G1273" s="23" t="n">
        <v>0.9</v>
      </c>
      <c r="H1273" s="12" t="n">
        <v>50</v>
      </c>
      <c r="I1273" s="20" t="n">
        <f>G1273*H1273*7</f>
        <v>315</v>
      </c>
      <c r="J1273" s="12" t="s">
        <v>110</v>
      </c>
      <c r="K1273" s="14" t="s">
        <v>114</v>
      </c>
      <c r="L1273" s="14"/>
      <c r="M1273" s="14"/>
      <c r="N1273" s="11"/>
      <c r="O1273" s="11"/>
      <c r="P1273" s="11"/>
      <c r="Q1273" s="22" t="n">
        <f>M1275/H1273</f>
        <v>0</v>
      </c>
    </row>
    <row r="1274" ht="22.5" customHeight="1">
      <c r="A1274" s="28"/>
      <c r="B1274" s="28"/>
      <c r="C1274" s="12"/>
      <c r="D1274" s="26"/>
      <c r="E1274" s="26"/>
      <c r="F1274" s="26"/>
      <c r="G1274" s="26"/>
      <c r="H1274" s="19"/>
      <c r="I1274" s="19"/>
      <c r="J1274" s="12" t="s">
        <v>111</v>
      </c>
      <c r="K1274" s="14" t="n">
        <v>2121</v>
      </c>
      <c r="L1274" s="14" t="n">
        <v>997</v>
      </c>
      <c r="M1274" s="14" t="n">
        <v>0</v>
      </c>
      <c r="N1274" s="11" t="n">
        <v>0</v>
      </c>
      <c r="O1274" s="11" t="n">
        <v>0</v>
      </c>
      <c r="P1274" s="11" t="n">
        <v>0.1</v>
      </c>
      <c r="Q1274" s="25"/>
    </row>
    <row r="1275" ht="22.5" customHeight="1">
      <c r="A1275" s="28"/>
      <c r="B1275" s="28"/>
      <c r="C1275" s="12"/>
      <c r="D1275" s="26"/>
      <c r="E1275" s="26"/>
      <c r="F1275" s="26"/>
      <c r="G1275" s="26"/>
      <c r="H1275" s="19"/>
      <c r="I1275" s="19"/>
      <c r="J1275" s="12" t="s">
        <v>112</v>
      </c>
      <c r="K1275" s="14" t="n">
        <v>2545</v>
      </c>
      <c r="L1275" s="14" t="n">
        <v>1118</v>
      </c>
      <c r="M1275" s="14" t="n">
        <v>0</v>
      </c>
      <c r="N1275" s="11" t="n">
        <v>0</v>
      </c>
      <c r="O1275" s="11" t="n">
        <v>0</v>
      </c>
      <c r="P1275" s="11" t="n">
        <v>0.11</v>
      </c>
      <c r="Q1275" s="25"/>
    </row>
    <row r="1276" ht="22.5" customHeight="1">
      <c r="A1276" s="28"/>
      <c r="B1276" s="28"/>
      <c r="C1276" s="12" t="n">
        <v>6724852</v>
      </c>
      <c r="D1276" s="13" t="s">
        <v>10</v>
      </c>
      <c r="E1276" s="13" t="s">
        <v>35</v>
      </c>
      <c r="F1276" s="13" t="s">
        <v>26</v>
      </c>
      <c r="G1276" s="23" t="n">
        <v>0.4</v>
      </c>
      <c r="H1276" s="12" t="n">
        <v>100</v>
      </c>
      <c r="I1276" s="20" t="n">
        <f>G1276*H1276*7</f>
        <v>280</v>
      </c>
      <c r="J1276" s="12" t="s">
        <v>110</v>
      </c>
      <c r="K1276" s="14" t="n">
        <v>525718</v>
      </c>
      <c r="L1276" s="14" t="n">
        <v>1952</v>
      </c>
      <c r="M1276" s="14" t="n">
        <v>30</v>
      </c>
      <c r="N1276" s="11" t="n">
        <v>0.01</v>
      </c>
      <c r="O1276" s="11" t="n">
        <v>0.45</v>
      </c>
      <c r="P1276" s="11" t="n">
        <v>13.42</v>
      </c>
      <c r="Q1276" s="22" t="n">
        <f>M1278/H1276</f>
        <v>0.94</v>
      </c>
    </row>
    <row r="1277" ht="22.5" customHeight="1">
      <c r="A1277" s="28"/>
      <c r="B1277" s="28"/>
      <c r="C1277" s="12"/>
      <c r="D1277" s="26"/>
      <c r="E1277" s="26"/>
      <c r="F1277" s="26"/>
      <c r="G1277" s="26"/>
      <c r="H1277" s="19"/>
      <c r="I1277" s="19"/>
      <c r="J1277" s="12" t="s">
        <v>111</v>
      </c>
      <c r="K1277" s="14" t="n">
        <v>525718</v>
      </c>
      <c r="L1277" s="14" t="n">
        <v>1952</v>
      </c>
      <c r="M1277" s="14" t="n">
        <v>30</v>
      </c>
      <c r="N1277" s="11" t="n">
        <v>0.01</v>
      </c>
      <c r="O1277" s="11" t="n">
        <v>0.45</v>
      </c>
      <c r="P1277" s="11" t="n">
        <v>13.42</v>
      </c>
      <c r="Q1277" s="25"/>
    </row>
    <row r="1278" ht="22.5" customHeight="1">
      <c r="A1278" s="28"/>
      <c r="B1278" s="28"/>
      <c r="C1278" s="12"/>
      <c r="D1278" s="26"/>
      <c r="E1278" s="26"/>
      <c r="F1278" s="26"/>
      <c r="G1278" s="26"/>
      <c r="H1278" s="19"/>
      <c r="I1278" s="19"/>
      <c r="J1278" s="12" t="s">
        <v>112</v>
      </c>
      <c r="K1278" s="14" t="n">
        <v>1393823</v>
      </c>
      <c r="L1278" s="14" t="n">
        <v>4873</v>
      </c>
      <c r="M1278" s="14" t="n">
        <v>94</v>
      </c>
      <c r="N1278" s="11" t="n">
        <v>0.01</v>
      </c>
      <c r="O1278" s="11" t="n">
        <v>0.29</v>
      </c>
      <c r="P1278" s="11" t="n">
        <v>26.97</v>
      </c>
      <c r="Q1278" s="25"/>
    </row>
    <row r="1279" ht="22.5" customHeight="1">
      <c r="A1279" s="28"/>
      <c r="B1279" s="28"/>
      <c r="C1279" s="12" t="n">
        <v>91578028</v>
      </c>
      <c r="D1279" s="13" t="s">
        <v>59</v>
      </c>
      <c r="E1279" s="13" t="s">
        <v>37</v>
      </c>
      <c r="F1279" s="13" t="s">
        <v>15</v>
      </c>
      <c r="G1279" s="23" t="n">
        <v>0.2</v>
      </c>
      <c r="H1279" s="12" t="n">
        <v>100</v>
      </c>
      <c r="I1279" s="20" t="n">
        <f>G1279*H1279*7</f>
        <v>140</v>
      </c>
      <c r="J1279" s="12" t="s">
        <v>110</v>
      </c>
      <c r="K1279" s="14" t="s">
        <v>114</v>
      </c>
      <c r="L1279" s="14" t="n">
        <v>1</v>
      </c>
      <c r="M1279" s="14" t="n">
        <v>1</v>
      </c>
      <c r="N1279" s="11" t="n">
        <v>0.2</v>
      </c>
      <c r="O1279" s="11" t="n">
        <v>0.2</v>
      </c>
      <c r="P1279" s="11" t="n">
        <v>0.2</v>
      </c>
      <c r="Q1279" s="22" t="n">
        <f>M1281/H1279</f>
        <v>0.39</v>
      </c>
    </row>
    <row r="1280" ht="22.5" customHeight="1">
      <c r="A1280" s="28"/>
      <c r="B1280" s="28"/>
      <c r="C1280" s="12"/>
      <c r="D1280" s="26"/>
      <c r="E1280" s="26"/>
      <c r="F1280" s="26"/>
      <c r="G1280" s="26"/>
      <c r="H1280" s="19"/>
      <c r="I1280" s="19"/>
      <c r="J1280" s="12" t="s">
        <v>111</v>
      </c>
      <c r="K1280" s="14" t="n">
        <v>16041</v>
      </c>
      <c r="L1280" s="14" t="n">
        <v>5444</v>
      </c>
      <c r="M1280" s="14" t="n">
        <v>39</v>
      </c>
      <c r="N1280" s="11" t="n">
        <v>0.001</v>
      </c>
      <c r="O1280" s="11" t="n">
        <v>0.2</v>
      </c>
      <c r="P1280" s="11" t="n">
        <v>7.8</v>
      </c>
      <c r="Q1280" s="25"/>
    </row>
    <row r="1281" ht="22.5" customHeight="1">
      <c r="A1281" s="28"/>
      <c r="B1281" s="28"/>
      <c r="C1281" s="12"/>
      <c r="D1281" s="26"/>
      <c r="E1281" s="26"/>
      <c r="F1281" s="26"/>
      <c r="G1281" s="26"/>
      <c r="H1281" s="19"/>
      <c r="I1281" s="19"/>
      <c r="J1281" s="12" t="s">
        <v>112</v>
      </c>
      <c r="K1281" s="14" t="n">
        <v>643914</v>
      </c>
      <c r="L1281" s="14" t="n">
        <v>303335</v>
      </c>
      <c r="M1281" s="14" t="n">
        <v>39</v>
      </c>
      <c r="N1281" s="11" t="n">
        <v>0.001</v>
      </c>
      <c r="O1281" s="11" t="n">
        <v>0.2</v>
      </c>
      <c r="P1281" s="11" t="n">
        <v>7.8</v>
      </c>
      <c r="Q1281" s="25"/>
    </row>
    <row r="1282" ht="22.5" customHeight="1">
      <c r="A1282" s="28"/>
      <c r="B1282" s="28"/>
      <c r="C1282" s="12" t="n">
        <v>91578027</v>
      </c>
      <c r="D1282" s="13" t="s">
        <v>60</v>
      </c>
      <c r="E1282" s="13" t="s">
        <v>61</v>
      </c>
      <c r="F1282" s="13" t="s">
        <v>15</v>
      </c>
      <c r="G1282" s="23" t="n">
        <v>0.25</v>
      </c>
      <c r="H1282" s="12" t="n">
        <v>66</v>
      </c>
      <c r="I1282" s="20" t="n">
        <f>G1282*H1282*7</f>
        <v>115.5</v>
      </c>
      <c r="J1282" s="12" t="s">
        <v>110</v>
      </c>
      <c r="K1282" s="14" t="n">
        <v>967</v>
      </c>
      <c r="L1282" s="14" t="n">
        <v>407</v>
      </c>
      <c r="M1282" s="14" t="n">
        <v>0</v>
      </c>
      <c r="N1282" s="11" t="n">
        <v>0</v>
      </c>
      <c r="O1282" s="11" t="n">
        <v>0</v>
      </c>
      <c r="P1282" s="11" t="n">
        <v>0</v>
      </c>
      <c r="Q1282" s="22" t="n">
        <f>M1284/H1282</f>
        <v>0.106060606060606</v>
      </c>
    </row>
    <row r="1283" ht="22.5" customHeight="1">
      <c r="A1283" s="28"/>
      <c r="B1283" s="28"/>
      <c r="C1283" s="12"/>
      <c r="D1283" s="26"/>
      <c r="E1283" s="26"/>
      <c r="F1283" s="26"/>
      <c r="G1283" s="26"/>
      <c r="H1283" s="19"/>
      <c r="I1283" s="19"/>
      <c r="J1283" s="12" t="s">
        <v>111</v>
      </c>
      <c r="K1283" s="14" t="n">
        <v>68577</v>
      </c>
      <c r="L1283" s="14" t="n">
        <v>25706</v>
      </c>
      <c r="M1283" s="14" t="n">
        <v>7</v>
      </c>
      <c r="N1283" s="11" t="n">
        <v>0</v>
      </c>
      <c r="O1283" s="11" t="n">
        <v>0.25</v>
      </c>
      <c r="P1283" s="11" t="n">
        <v>1.75</v>
      </c>
      <c r="Q1283" s="25"/>
    </row>
    <row r="1284" ht="22.5" customHeight="1">
      <c r="A1284" s="28"/>
      <c r="B1284" s="28"/>
      <c r="C1284" s="12"/>
      <c r="D1284" s="26"/>
      <c r="E1284" s="26"/>
      <c r="F1284" s="26"/>
      <c r="G1284" s="26"/>
      <c r="H1284" s="19"/>
      <c r="I1284" s="19"/>
      <c r="J1284" s="12" t="s">
        <v>112</v>
      </c>
      <c r="K1284" s="14" t="n">
        <v>155239</v>
      </c>
      <c r="L1284" s="14" t="n">
        <v>51157</v>
      </c>
      <c r="M1284" s="14" t="n">
        <v>7</v>
      </c>
      <c r="N1284" s="11" t="n">
        <v>0</v>
      </c>
      <c r="O1284" s="11" t="n">
        <v>0.25</v>
      </c>
      <c r="P1284" s="11" t="n">
        <v>1.75</v>
      </c>
      <c r="Q1284" s="25"/>
    </row>
    <row r="1285" ht="22.5" customHeight="1">
      <c r="A1285" s="28"/>
      <c r="B1285" s="28"/>
      <c r="C1285" s="12" t="n">
        <v>91578025</v>
      </c>
      <c r="D1285" s="13" t="s">
        <v>62</v>
      </c>
      <c r="E1285" s="13" t="s">
        <v>14</v>
      </c>
      <c r="F1285" s="13" t="s">
        <v>15</v>
      </c>
      <c r="G1285" s="23" t="n">
        <v>0.25</v>
      </c>
      <c r="H1285" s="12" t="n">
        <v>57</v>
      </c>
      <c r="I1285" s="20" t="n">
        <f>G1285*H1285*7</f>
        <v>99.75</v>
      </c>
      <c r="J1285" s="12" t="s">
        <v>110</v>
      </c>
      <c r="K1285" s="14" t="n">
        <v>3252</v>
      </c>
      <c r="L1285" s="14" t="n">
        <v>431</v>
      </c>
      <c r="M1285" s="14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0</v>
      </c>
    </row>
    <row r="1286" ht="22.5" customHeight="1">
      <c r="A1286" s="28"/>
      <c r="B1286" s="28"/>
      <c r="C1286" s="12"/>
      <c r="D1286" s="26"/>
      <c r="E1286" s="26"/>
      <c r="F1286" s="26"/>
      <c r="G1286" s="26"/>
      <c r="H1286" s="19"/>
      <c r="I1286" s="19"/>
      <c r="J1286" s="12" t="s">
        <v>111</v>
      </c>
      <c r="K1286" s="14" t="n">
        <v>72473</v>
      </c>
      <c r="L1286" s="14" t="n">
        <v>12468</v>
      </c>
      <c r="M1286" s="14" t="n">
        <v>0</v>
      </c>
      <c r="N1286" s="11" t="n">
        <v>0</v>
      </c>
      <c r="O1286" s="11" t="n">
        <v>0</v>
      </c>
      <c r="P1286" s="11" t="n">
        <v>0</v>
      </c>
      <c r="Q1286" s="25"/>
    </row>
    <row r="1287" ht="22.5" customHeight="1">
      <c r="A1287" s="28"/>
      <c r="B1287" s="28"/>
      <c r="C1287" s="12"/>
      <c r="D1287" s="26"/>
      <c r="E1287" s="26"/>
      <c r="F1287" s="26"/>
      <c r="G1287" s="26"/>
      <c r="H1287" s="19"/>
      <c r="I1287" s="19"/>
      <c r="J1287" s="12" t="s">
        <v>112</v>
      </c>
      <c r="K1287" s="14" t="n">
        <v>90714</v>
      </c>
      <c r="L1287" s="14" t="n">
        <v>14125</v>
      </c>
      <c r="M1287" s="14" t="n">
        <v>0</v>
      </c>
      <c r="N1287" s="11" t="n">
        <v>0</v>
      </c>
      <c r="O1287" s="11" t="n">
        <v>0</v>
      </c>
      <c r="P1287" s="11" t="n">
        <v>0</v>
      </c>
      <c r="Q1287" s="25"/>
    </row>
    <row r="1288" ht="22.5" customHeight="1">
      <c r="A1288" s="28"/>
      <c r="B1288" s="28"/>
      <c r="C1288" s="12" t="n">
        <v>91578026</v>
      </c>
      <c r="D1288" s="13" t="s">
        <v>27</v>
      </c>
      <c r="E1288" s="13" t="s">
        <v>14</v>
      </c>
      <c r="F1288" s="13" t="s">
        <v>15</v>
      </c>
      <c r="G1288" s="23" t="n">
        <v>0.25</v>
      </c>
      <c r="H1288" s="12" t="n">
        <v>100</v>
      </c>
      <c r="I1288" s="20" t="n">
        <f>G1288*H1288*7</f>
        <v>175</v>
      </c>
      <c r="J1288" s="12" t="s">
        <v>110</v>
      </c>
      <c r="K1288" s="14" t="n">
        <v>764</v>
      </c>
      <c r="L1288" s="14" t="n">
        <v>2</v>
      </c>
      <c r="M1288" s="14" t="n">
        <v>0</v>
      </c>
      <c r="N1288" s="11" t="n">
        <v>0</v>
      </c>
      <c r="O1288" s="11" t="n">
        <v>0</v>
      </c>
      <c r="P1288" s="11" t="n">
        <v>0</v>
      </c>
      <c r="Q1288" s="22" t="n">
        <f>M1290/H1288</f>
        <v>0.17</v>
      </c>
    </row>
    <row r="1289" ht="22.5" customHeight="1">
      <c r="A1289" s="28"/>
      <c r="B1289" s="28"/>
      <c r="C1289" s="12"/>
      <c r="D1289" s="26"/>
      <c r="E1289" s="26"/>
      <c r="F1289" s="26"/>
      <c r="G1289" s="26"/>
      <c r="H1289" s="19"/>
      <c r="I1289" s="19"/>
      <c r="J1289" s="12" t="s">
        <v>111</v>
      </c>
      <c r="K1289" s="14" t="n">
        <v>26640</v>
      </c>
      <c r="L1289" s="14" t="n">
        <v>209</v>
      </c>
      <c r="M1289" s="14" t="n">
        <v>0</v>
      </c>
      <c r="N1289" s="11" t="n">
        <v>0</v>
      </c>
      <c r="O1289" s="11" t="n">
        <v>0</v>
      </c>
      <c r="P1289" s="11" t="n">
        <v>0</v>
      </c>
      <c r="Q1289" s="25"/>
    </row>
    <row r="1290" ht="22.5" customHeight="1">
      <c r="A1290" s="28"/>
      <c r="B1290" s="28"/>
      <c r="C1290" s="12"/>
      <c r="D1290" s="26"/>
      <c r="E1290" s="26"/>
      <c r="F1290" s="26"/>
      <c r="G1290" s="26"/>
      <c r="H1290" s="19"/>
      <c r="I1290" s="19"/>
      <c r="J1290" s="12" t="s">
        <v>112</v>
      </c>
      <c r="K1290" s="14" t="n">
        <v>92418</v>
      </c>
      <c r="L1290" s="14" t="n">
        <v>1038</v>
      </c>
      <c r="M1290" s="14" t="n">
        <v>17</v>
      </c>
      <c r="N1290" s="11" t="n">
        <v>0.004</v>
      </c>
      <c r="O1290" s="11" t="n">
        <v>0.25</v>
      </c>
      <c r="P1290" s="11" t="n">
        <v>4.25</v>
      </c>
      <c r="Q1290" s="25"/>
    </row>
    <row r="1291" ht="22.5" customHeight="1">
      <c r="A1291" s="28"/>
      <c r="B1291" s="28"/>
      <c r="C1291" s="12" t="n">
        <v>91574124</v>
      </c>
      <c r="D1291" s="13" t="s">
        <v>45</v>
      </c>
      <c r="E1291" s="13" t="s">
        <v>43</v>
      </c>
      <c r="F1291" s="13" t="s">
        <v>34</v>
      </c>
      <c r="G1291" s="23" t="n">
        <v>0.12</v>
      </c>
      <c r="H1291" s="12" t="n">
        <v>75</v>
      </c>
      <c r="I1291" s="20" t="n">
        <f>G1291*H1291*7</f>
        <v>63</v>
      </c>
      <c r="J1291" s="12" t="s">
        <v>110</v>
      </c>
      <c r="K1291" s="14" t="s">
        <v>114</v>
      </c>
      <c r="L1291" s="14" t="n">
        <v>0</v>
      </c>
      <c r="M1291" s="14" t="n">
        <v>0</v>
      </c>
      <c r="N1291" s="11" t="n">
        <v>0</v>
      </c>
      <c r="O1291" s="11" t="n">
        <v>0</v>
      </c>
      <c r="P1291" s="11" t="n">
        <v>0</v>
      </c>
      <c r="Q1291" s="22" t="n">
        <f>M1293/H1291</f>
        <v>0</v>
      </c>
    </row>
    <row r="1292" ht="22.5" customHeight="1">
      <c r="A1292" s="28"/>
      <c r="B1292" s="28"/>
      <c r="C1292" s="12"/>
      <c r="D1292" s="26"/>
      <c r="E1292" s="26"/>
      <c r="F1292" s="26"/>
      <c r="G1292" s="26"/>
      <c r="H1292" s="19"/>
      <c r="I1292" s="19"/>
      <c r="J1292" s="12" t="s">
        <v>111</v>
      </c>
      <c r="K1292" s="14" t="n">
        <v>521</v>
      </c>
      <c r="L1292" s="14" t="n">
        <v>206</v>
      </c>
      <c r="M1292" s="14" t="n">
        <v>0</v>
      </c>
      <c r="N1292" s="11" t="n">
        <v>0</v>
      </c>
      <c r="O1292" s="11" t="n">
        <v>0</v>
      </c>
      <c r="P1292" s="11" t="n">
        <v>1.65</v>
      </c>
      <c r="Q1292" s="25"/>
    </row>
    <row r="1293" ht="22.5" customHeight="1">
      <c r="A1293" s="28"/>
      <c r="B1293" s="28"/>
      <c r="C1293" s="12"/>
      <c r="D1293" s="26"/>
      <c r="E1293" s="26"/>
      <c r="F1293" s="26"/>
      <c r="G1293" s="26"/>
      <c r="H1293" s="19"/>
      <c r="I1293" s="19"/>
      <c r="J1293" s="12" t="s">
        <v>112</v>
      </c>
      <c r="K1293" s="14" t="n">
        <v>526</v>
      </c>
      <c r="L1293" s="14" t="n">
        <v>207</v>
      </c>
      <c r="M1293" s="14" t="n">
        <v>0</v>
      </c>
      <c r="N1293" s="11" t="n">
        <v>0</v>
      </c>
      <c r="O1293" s="11" t="n">
        <v>0</v>
      </c>
      <c r="P1293" s="11" t="n">
        <v>1.65</v>
      </c>
      <c r="Q1293" s="25"/>
    </row>
    <row r="1294" ht="22.5" customHeight="1">
      <c r="A1294" s="28"/>
      <c r="B1294" s="28"/>
      <c r="C1294" s="12" t="n">
        <v>91577952</v>
      </c>
      <c r="D1294" s="13" t="s">
        <v>63</v>
      </c>
      <c r="E1294" s="13" t="s">
        <v>11</v>
      </c>
      <c r="F1294" s="13" t="s">
        <v>34</v>
      </c>
      <c r="G1294" s="23" t="n">
        <v>0.2</v>
      </c>
      <c r="H1294" s="12" t="n">
        <v>100</v>
      </c>
      <c r="I1294" s="20" t="n">
        <f>G1294*H1294*7</f>
        <v>140</v>
      </c>
      <c r="J1294" s="12" t="s">
        <v>110</v>
      </c>
      <c r="K1294" s="14" t="s">
        <v>114</v>
      </c>
      <c r="L1294" s="14"/>
      <c r="M1294" s="14"/>
      <c r="N1294" s="11"/>
      <c r="O1294" s="11"/>
      <c r="P1294" s="11"/>
      <c r="Q1294" s="22" t="n">
        <f>M1296/H1294</f>
        <v>0</v>
      </c>
    </row>
    <row r="1295" ht="22.5" customHeight="1">
      <c r="A1295" s="28"/>
      <c r="B1295" s="28"/>
      <c r="C1295" s="12"/>
      <c r="D1295" s="26"/>
      <c r="E1295" s="26"/>
      <c r="F1295" s="26"/>
      <c r="G1295" s="26"/>
      <c r="H1295" s="19"/>
      <c r="I1295" s="19"/>
      <c r="J1295" s="12" t="s">
        <v>111</v>
      </c>
      <c r="K1295" s="14" t="s">
        <v>114</v>
      </c>
      <c r="L1295" s="14"/>
      <c r="M1295" s="14"/>
      <c r="N1295" s="11"/>
      <c r="O1295" s="11"/>
      <c r="P1295" s="11"/>
      <c r="Q1295" s="25"/>
    </row>
    <row r="1296" ht="22.5" customHeight="1">
      <c r="A1296" s="28"/>
      <c r="B1296" s="27"/>
      <c r="C1296" s="12"/>
      <c r="D1296" s="26"/>
      <c r="E1296" s="26"/>
      <c r="F1296" s="26"/>
      <c r="G1296" s="26"/>
      <c r="H1296" s="19"/>
      <c r="I1296" s="19"/>
      <c r="J1296" s="12" t="s">
        <v>112</v>
      </c>
      <c r="K1296" s="14" t="n">
        <v>77</v>
      </c>
      <c r="L1296" s="14" t="n">
        <v>28</v>
      </c>
      <c r="M1296" s="14" t="n">
        <v>0</v>
      </c>
      <c r="N1296" s="11" t="n">
        <v>0</v>
      </c>
      <c r="O1296" s="11" t="n">
        <v>0</v>
      </c>
      <c r="P1296" s="11" t="n">
        <v>0</v>
      </c>
      <c r="Q1296" s="25"/>
    </row>
    <row r="1297" ht="22.5" customHeight="1">
      <c r="A1297" s="28"/>
      <c r="B1297" s="30" t="s">
        <v>120</v>
      </c>
      <c r="C1297" s="12" t="n">
        <v>5556054</v>
      </c>
      <c r="D1297" s="13" t="s">
        <v>64</v>
      </c>
      <c r="E1297" s="13" t="s">
        <v>37</v>
      </c>
      <c r="F1297" s="13" t="s">
        <v>15</v>
      </c>
      <c r="G1297" s="23" t="n">
        <v>0.8</v>
      </c>
      <c r="H1297" s="12" t="n">
        <v>100</v>
      </c>
      <c r="I1297" s="20" t="n">
        <f>G1297*H1297*7</f>
        <v>560</v>
      </c>
      <c r="J1297" s="12" t="s">
        <v>110</v>
      </c>
      <c r="K1297" s="16" t="n">
        <v>326</v>
      </c>
      <c r="L1297" s="14" t="n">
        <v>8</v>
      </c>
      <c r="M1297" s="16" t="n">
        <v>0</v>
      </c>
      <c r="N1297" s="11" t="n">
        <v>0</v>
      </c>
      <c r="O1297" s="11" t="n">
        <v>0</v>
      </c>
      <c r="P1297" s="11" t="n">
        <v>0</v>
      </c>
      <c r="Q1297" s="22" t="n">
        <f>M1299/H1297</f>
        <v>0.01</v>
      </c>
    </row>
    <row r="1298" ht="22.5" customHeight="1">
      <c r="A1298" s="28"/>
      <c r="B1298" s="28"/>
      <c r="C1298" s="12"/>
      <c r="D1298" s="26"/>
      <c r="E1298" s="26"/>
      <c r="F1298" s="26"/>
      <c r="G1298" s="26"/>
      <c r="H1298" s="19"/>
      <c r="I1298" s="19"/>
      <c r="J1298" s="12" t="s">
        <v>111</v>
      </c>
      <c r="K1298" s="16" t="n">
        <v>6777</v>
      </c>
      <c r="L1298" s="14" t="n">
        <v>311</v>
      </c>
      <c r="M1298" s="14" t="n">
        <v>1</v>
      </c>
      <c r="N1298" s="11" t="n">
        <v>0.002</v>
      </c>
      <c r="O1298" s="11" t="n">
        <v>0.75</v>
      </c>
      <c r="P1298" s="11" t="n">
        <v>0.75</v>
      </c>
      <c r="Q1298" s="25"/>
    </row>
    <row r="1299" ht="22.5" customHeight="1">
      <c r="A1299" s="28"/>
      <c r="B1299" s="28"/>
      <c r="C1299" s="12"/>
      <c r="D1299" s="26"/>
      <c r="E1299" s="26"/>
      <c r="F1299" s="26"/>
      <c r="G1299" s="26"/>
      <c r="H1299" s="19"/>
      <c r="I1299" s="19"/>
      <c r="J1299" s="12" t="s">
        <v>112</v>
      </c>
      <c r="K1299" s="16" t="n">
        <v>20993</v>
      </c>
      <c r="L1299" s="14" t="n">
        <v>583</v>
      </c>
      <c r="M1299" s="14" t="n">
        <v>1</v>
      </c>
      <c r="N1299" s="11" t="n">
        <v>0.001</v>
      </c>
      <c r="O1299" s="11" t="n">
        <v>0.75</v>
      </c>
      <c r="P1299" s="11" t="n">
        <v>0.75</v>
      </c>
      <c r="Q1299" s="25"/>
    </row>
    <row r="1300" ht="22.5" customHeight="1">
      <c r="A1300" s="28"/>
      <c r="B1300" s="28"/>
      <c r="C1300" s="12" t="n">
        <v>8628042</v>
      </c>
      <c r="D1300" s="13" t="s">
        <v>27</v>
      </c>
      <c r="E1300" s="13" t="s">
        <v>14</v>
      </c>
      <c r="F1300" s="13" t="s">
        <v>26</v>
      </c>
      <c r="G1300" s="23" t="n">
        <v>0.48</v>
      </c>
      <c r="H1300" s="12" t="n">
        <v>400</v>
      </c>
      <c r="I1300" s="20" t="n">
        <f>G1300*H1300*7</f>
        <v>1344</v>
      </c>
      <c r="J1300" s="12" t="s">
        <v>110</v>
      </c>
      <c r="K1300" s="16" t="n">
        <v>6121</v>
      </c>
      <c r="L1300" s="14" t="n">
        <v>2939</v>
      </c>
      <c r="M1300" s="16" t="n">
        <v>41</v>
      </c>
      <c r="N1300" s="11" t="n">
        <v>0.01</v>
      </c>
      <c r="O1300" s="11" t="n">
        <v>0.64</v>
      </c>
      <c r="P1300" s="11" t="n">
        <v>26.19</v>
      </c>
      <c r="Q1300" s="22" t="n">
        <f>M1302/H1300</f>
        <v>0.95</v>
      </c>
    </row>
    <row r="1301" ht="22.5" customHeight="1">
      <c r="A1301" s="28"/>
      <c r="B1301" s="28"/>
      <c r="C1301" s="12"/>
      <c r="D1301" s="26"/>
      <c r="E1301" s="26"/>
      <c r="F1301" s="26"/>
      <c r="G1301" s="26"/>
      <c r="H1301" s="19"/>
      <c r="I1301" s="19"/>
      <c r="J1301" s="12" t="s">
        <v>111</v>
      </c>
      <c r="K1301" s="16" t="n">
        <v>16820</v>
      </c>
      <c r="L1301" s="14" t="n">
        <v>8521</v>
      </c>
      <c r="M1301" s="16" t="n">
        <v>149</v>
      </c>
      <c r="N1301" s="11" t="n">
        <v>0.01</v>
      </c>
      <c r="O1301" s="11" t="n">
        <v>0.58</v>
      </c>
      <c r="P1301" s="11" t="n">
        <v>86.19</v>
      </c>
      <c r="Q1301" s="25"/>
    </row>
    <row r="1302" ht="22.5" customHeight="1">
      <c r="A1302" s="28"/>
      <c r="B1302" s="28"/>
      <c r="C1302" s="12"/>
      <c r="D1302" s="26"/>
      <c r="E1302" s="26"/>
      <c r="F1302" s="26"/>
      <c r="G1302" s="26"/>
      <c r="H1302" s="19"/>
      <c r="I1302" s="19"/>
      <c r="J1302" s="12" t="s">
        <v>112</v>
      </c>
      <c r="K1302" s="16" t="n">
        <v>92454</v>
      </c>
      <c r="L1302" s="14" t="n">
        <v>18777</v>
      </c>
      <c r="M1302" s="10" t="n">
        <v>380</v>
      </c>
      <c r="N1302" s="11" t="n">
        <v>0.01</v>
      </c>
      <c r="O1302" s="11" t="n">
        <v>0.45</v>
      </c>
      <c r="P1302" s="11" t="n">
        <v>171.78</v>
      </c>
      <c r="Q1302" s="25"/>
    </row>
    <row r="1303" ht="22.5" customHeight="1">
      <c r="A1303" s="28"/>
      <c r="B1303" s="28"/>
      <c r="C1303" s="12" t="n">
        <v>9297014</v>
      </c>
      <c r="D1303" s="13" t="s">
        <v>13</v>
      </c>
      <c r="E1303" s="13" t="s">
        <v>14</v>
      </c>
      <c r="F1303" s="13" t="s">
        <v>26</v>
      </c>
      <c r="G1303" s="23" t="n">
        <v>0.18</v>
      </c>
      <c r="H1303" s="12" t="n">
        <v>200</v>
      </c>
      <c r="I1303" s="20" t="n">
        <f>G1303*H1303*7</f>
        <v>252</v>
      </c>
      <c r="J1303" s="12" t="s">
        <v>110</v>
      </c>
      <c r="K1303" s="16" t="n">
        <v>6668</v>
      </c>
      <c r="L1303" s="14" t="n">
        <v>404</v>
      </c>
      <c r="M1303" s="16" t="n">
        <v>26</v>
      </c>
      <c r="N1303" s="11" t="n">
        <v>0.01</v>
      </c>
      <c r="O1303" s="11" t="n">
        <v>0.2</v>
      </c>
      <c r="P1303" s="11" t="n">
        <v>5.17</v>
      </c>
      <c r="Q1303" s="22" t="n">
        <f>M1305/H1303</f>
        <v>0.99</v>
      </c>
    </row>
    <row r="1304" ht="22.5" customHeight="1">
      <c r="A1304" s="28"/>
      <c r="B1304" s="28"/>
      <c r="C1304" s="12"/>
      <c r="D1304" s="26"/>
      <c r="E1304" s="26"/>
      <c r="F1304" s="26"/>
      <c r="G1304" s="26"/>
      <c r="H1304" s="19"/>
      <c r="I1304" s="19"/>
      <c r="J1304" s="12" t="s">
        <v>111</v>
      </c>
      <c r="K1304" s="16" t="n">
        <v>17611</v>
      </c>
      <c r="L1304" s="14" t="n">
        <v>1042</v>
      </c>
      <c r="M1304" s="10" t="n">
        <v>85</v>
      </c>
      <c r="N1304" s="11" t="n">
        <v>0.01</v>
      </c>
      <c r="O1304" s="11" t="n">
        <v>0.17</v>
      </c>
      <c r="P1304" s="11" t="n">
        <v>14.55</v>
      </c>
      <c r="Q1304" s="25"/>
    </row>
    <row r="1305" ht="22.5" customHeight="1">
      <c r="A1305" s="28"/>
      <c r="B1305" s="28"/>
      <c r="C1305" s="12"/>
      <c r="D1305" s="26"/>
      <c r="E1305" s="26"/>
      <c r="F1305" s="26"/>
      <c r="G1305" s="26"/>
      <c r="H1305" s="19"/>
      <c r="I1305" s="19"/>
      <c r="J1305" s="12" t="s">
        <v>112</v>
      </c>
      <c r="K1305" s="16" t="n">
        <v>41697</v>
      </c>
      <c r="L1305" s="14" t="n">
        <v>3191</v>
      </c>
      <c r="M1305" s="10" t="n">
        <v>198</v>
      </c>
      <c r="N1305" s="11" t="n">
        <v>0.01</v>
      </c>
      <c r="O1305" s="11" t="n">
        <v>0.17</v>
      </c>
      <c r="P1305" s="11" t="n">
        <v>33.14</v>
      </c>
      <c r="Q1305" s="25"/>
    </row>
    <row r="1306" ht="22.5" customHeight="1">
      <c r="A1306" s="28"/>
      <c r="B1306" s="28"/>
      <c r="C1306" s="12" t="n">
        <v>7815836</v>
      </c>
      <c r="D1306" s="13" t="s">
        <v>65</v>
      </c>
      <c r="E1306" s="13" t="s">
        <v>37</v>
      </c>
      <c r="F1306" s="13" t="s">
        <v>15</v>
      </c>
      <c r="G1306" s="23" t="n">
        <v>0.08</v>
      </c>
      <c r="H1306" s="12" t="n">
        <v>12000</v>
      </c>
      <c r="I1306" s="20" t="n">
        <f>G1306*H1306*7</f>
        <v>6720</v>
      </c>
      <c r="J1306" s="12" t="s">
        <v>110</v>
      </c>
      <c r="K1306" s="16" t="n">
        <v>70737</v>
      </c>
      <c r="L1306" s="14" t="n">
        <v>7933</v>
      </c>
      <c r="M1306" s="16" t="n">
        <v>186</v>
      </c>
      <c r="N1306" s="11" t="n">
        <v>0.003</v>
      </c>
      <c r="O1306" s="11" t="n">
        <v>0.111</v>
      </c>
      <c r="P1306" s="11" t="n">
        <v>0.111</v>
      </c>
      <c r="Q1306" s="22" t="n">
        <f>M1308/H1306</f>
        <v>0.306916666666667</v>
      </c>
    </row>
    <row r="1307" ht="22.5" customHeight="1">
      <c r="A1307" s="28"/>
      <c r="B1307" s="28"/>
      <c r="C1307" s="12"/>
      <c r="D1307" s="26"/>
      <c r="E1307" s="26"/>
      <c r="F1307" s="26"/>
      <c r="G1307" s="26"/>
      <c r="H1307" s="19"/>
      <c r="I1307" s="19"/>
      <c r="J1307" s="12" t="s">
        <v>111</v>
      </c>
      <c r="K1307" s="16" t="n">
        <v>801142</v>
      </c>
      <c r="L1307" s="14" t="n">
        <v>82602</v>
      </c>
      <c r="M1307" s="16" t="n">
        <v>1458</v>
      </c>
      <c r="N1307" s="11" t="n">
        <v>0.003</v>
      </c>
      <c r="O1307" s="11" t="n">
        <v>0.111</v>
      </c>
      <c r="P1307" s="11" t="n">
        <v>161.88</v>
      </c>
      <c r="Q1307" s="25"/>
    </row>
    <row r="1308" ht="22.5" customHeight="1">
      <c r="A1308" s="28"/>
      <c r="B1308" s="28"/>
      <c r="C1308" s="12"/>
      <c r="D1308" s="26"/>
      <c r="E1308" s="26"/>
      <c r="F1308" s="26"/>
      <c r="G1308" s="26"/>
      <c r="H1308" s="19"/>
      <c r="I1308" s="19"/>
      <c r="J1308" s="12" t="s">
        <v>112</v>
      </c>
      <c r="K1308" s="16" t="n">
        <v>1793956</v>
      </c>
      <c r="L1308" s="14" t="n">
        <v>192990</v>
      </c>
      <c r="M1308" s="16" t="n">
        <v>3683</v>
      </c>
      <c r="N1308" s="11" t="n">
        <v>0.002</v>
      </c>
      <c r="O1308" s="11" t="n">
        <v>0.111</v>
      </c>
      <c r="P1308" s="11" t="n">
        <v>410.05</v>
      </c>
      <c r="Q1308" s="25"/>
    </row>
    <row r="1309" ht="22.5" customHeight="1">
      <c r="A1309" s="28"/>
      <c r="B1309" s="28"/>
      <c r="C1309" s="12" t="n">
        <v>91467820</v>
      </c>
      <c r="D1309" s="13" t="s">
        <v>66</v>
      </c>
      <c r="E1309" s="13" t="s">
        <v>37</v>
      </c>
      <c r="F1309" s="13" t="s">
        <v>15</v>
      </c>
      <c r="G1309" s="23" t="n">
        <v>0.1</v>
      </c>
      <c r="H1309" s="13" t="n">
        <v>300</v>
      </c>
      <c r="I1309" s="20" t="n">
        <f>G1309*H1309*7</f>
        <v>210</v>
      </c>
      <c r="J1309" s="12" t="s">
        <v>110</v>
      </c>
      <c r="K1309" s="16" t="n">
        <v>416</v>
      </c>
      <c r="L1309" s="14" t="n">
        <v>43</v>
      </c>
      <c r="M1309" s="16" t="n">
        <v>2</v>
      </c>
      <c r="N1309" s="11" t="n">
        <v>0.007</v>
      </c>
      <c r="O1309" s="11" t="n">
        <v>0.1</v>
      </c>
      <c r="P1309" s="11" t="n">
        <v>0.3</v>
      </c>
      <c r="Q1309" s="22" t="n">
        <f>M1311/H1309</f>
        <v>0.426666666666667</v>
      </c>
    </row>
    <row r="1310" ht="22.5" customHeight="1">
      <c r="A1310" s="28"/>
      <c r="B1310" s="28"/>
      <c r="C1310" s="12"/>
      <c r="D1310" s="26"/>
      <c r="E1310" s="26"/>
      <c r="F1310" s="26"/>
      <c r="G1310" s="26"/>
      <c r="H1310" s="26"/>
      <c r="I1310" s="19"/>
      <c r="J1310" s="12" t="s">
        <v>111</v>
      </c>
      <c r="K1310" s="16" t="n">
        <v>43119</v>
      </c>
      <c r="L1310" s="14" t="n">
        <v>6145</v>
      </c>
      <c r="M1310" s="16" t="n">
        <v>103</v>
      </c>
      <c r="N1310" s="11" t="n">
        <v>0.002</v>
      </c>
      <c r="O1310" s="11" t="n">
        <v>0.1</v>
      </c>
      <c r="P1310" s="11" t="n">
        <v>10.3</v>
      </c>
      <c r="Q1310" s="25"/>
    </row>
    <row r="1311" ht="22.5" customHeight="1">
      <c r="A1311" s="28"/>
      <c r="B1311" s="28"/>
      <c r="C1311" s="12"/>
      <c r="D1311" s="26"/>
      <c r="E1311" s="26"/>
      <c r="F1311" s="26"/>
      <c r="G1311" s="26"/>
      <c r="H1311" s="26"/>
      <c r="I1311" s="19"/>
      <c r="J1311" s="12" t="s">
        <v>112</v>
      </c>
      <c r="K1311" s="16" t="n">
        <v>74384</v>
      </c>
      <c r="L1311" s="14" t="n">
        <v>7335</v>
      </c>
      <c r="M1311" s="16" t="n">
        <v>128</v>
      </c>
      <c r="N1311" s="11" t="n">
        <v>0.002</v>
      </c>
      <c r="O1311" s="11" t="n">
        <v>0.1</v>
      </c>
      <c r="P1311" s="11" t="n">
        <v>12.8</v>
      </c>
      <c r="Q1311" s="25"/>
    </row>
    <row r="1312" ht="22.5" customHeight="1">
      <c r="A1312" s="28"/>
      <c r="B1312" s="28"/>
      <c r="C1312" s="12" t="n">
        <v>91496145</v>
      </c>
      <c r="D1312" s="13" t="s">
        <v>66</v>
      </c>
      <c r="E1312" s="13" t="s">
        <v>67</v>
      </c>
      <c r="F1312" s="13" t="s">
        <v>15</v>
      </c>
      <c r="G1312" s="23" t="n">
        <v>0.14</v>
      </c>
      <c r="H1312" s="13" t="n">
        <v>50</v>
      </c>
      <c r="I1312" s="20" t="n">
        <f>G1312*H1312*7</f>
        <v>49</v>
      </c>
      <c r="J1312" s="12" t="s">
        <v>110</v>
      </c>
      <c r="K1312" s="16" t="n">
        <v>73</v>
      </c>
      <c r="L1312" s="16" t="n">
        <v>2</v>
      </c>
      <c r="M1312" s="16" t="n">
        <v>0</v>
      </c>
      <c r="N1312" s="11" t="n">
        <v>0</v>
      </c>
      <c r="O1312" s="11" t="n">
        <v>0</v>
      </c>
      <c r="P1312" s="11" t="n">
        <v>0</v>
      </c>
      <c r="Q1312" s="22" t="n">
        <f>M1314/H1312</f>
        <v>0.32</v>
      </c>
    </row>
    <row r="1313" ht="22.5" customHeight="1">
      <c r="A1313" s="28"/>
      <c r="B1313" s="28"/>
      <c r="C1313" s="12"/>
      <c r="D1313" s="26"/>
      <c r="E1313" s="26"/>
      <c r="F1313" s="26"/>
      <c r="G1313" s="26"/>
      <c r="H1313" s="26"/>
      <c r="I1313" s="19"/>
      <c r="J1313" s="12" t="s">
        <v>111</v>
      </c>
      <c r="K1313" s="16" t="n">
        <v>15598</v>
      </c>
      <c r="L1313" s="14" t="n">
        <v>2308</v>
      </c>
      <c r="M1313" s="16" t="n">
        <v>14</v>
      </c>
      <c r="N1313" s="11" t="n">
        <v>0.001</v>
      </c>
      <c r="O1313" s="11" t="n">
        <v>0.15</v>
      </c>
      <c r="P1313" s="11" t="n">
        <v>2.1</v>
      </c>
      <c r="Q1313" s="25"/>
    </row>
    <row r="1314" ht="22.5" customHeight="1">
      <c r="A1314" s="28"/>
      <c r="B1314" s="28"/>
      <c r="C1314" s="12"/>
      <c r="D1314" s="26"/>
      <c r="E1314" s="26"/>
      <c r="F1314" s="26"/>
      <c r="G1314" s="26"/>
      <c r="H1314" s="26"/>
      <c r="I1314" s="19"/>
      <c r="J1314" s="12" t="s">
        <v>112</v>
      </c>
      <c r="K1314" s="16" t="n">
        <v>24695</v>
      </c>
      <c r="L1314" s="14" t="n">
        <v>2765</v>
      </c>
      <c r="M1314" s="16" t="n">
        <v>16</v>
      </c>
      <c r="N1314" s="11" t="n">
        <v>0.001</v>
      </c>
      <c r="O1314" s="11" t="n">
        <v>0.15</v>
      </c>
      <c r="P1314" s="11" t="n">
        <v>2.4</v>
      </c>
      <c r="Q1314" s="25"/>
    </row>
    <row r="1315" ht="22.5" customHeight="1">
      <c r="A1315" s="28"/>
      <c r="B1315" s="28"/>
      <c r="C1315" s="12" t="n">
        <v>91496146</v>
      </c>
      <c r="D1315" s="13" t="s">
        <v>66</v>
      </c>
      <c r="E1315" s="13" t="s">
        <v>43</v>
      </c>
      <c r="F1315" s="13" t="s">
        <v>15</v>
      </c>
      <c r="G1315" s="23" t="n">
        <v>0.14</v>
      </c>
      <c r="H1315" s="13" t="n">
        <v>200</v>
      </c>
      <c r="I1315" s="20" t="n">
        <f>G1315*H1315*7</f>
        <v>196</v>
      </c>
      <c r="J1315" s="12" t="s">
        <v>110</v>
      </c>
      <c r="K1315" s="16" t="n">
        <v>372</v>
      </c>
      <c r="L1315" s="14" t="n">
        <v>83</v>
      </c>
      <c r="M1315" s="14" t="n">
        <v>1</v>
      </c>
      <c r="N1315" s="11" t="n">
        <v>0.002</v>
      </c>
      <c r="O1315" s="11" t="n">
        <v>0.14</v>
      </c>
      <c r="P1315" s="11" t="n">
        <v>0.14</v>
      </c>
      <c r="Q1315" s="22" t="n">
        <f>M1317/H1315</f>
        <v>0.305</v>
      </c>
    </row>
    <row r="1316" ht="22.5" customHeight="1">
      <c r="A1316" s="28"/>
      <c r="B1316" s="28"/>
      <c r="C1316" s="12"/>
      <c r="D1316" s="26"/>
      <c r="E1316" s="26"/>
      <c r="F1316" s="26"/>
      <c r="G1316" s="26"/>
      <c r="H1316" s="26"/>
      <c r="I1316" s="19"/>
      <c r="J1316" s="12" t="s">
        <v>111</v>
      </c>
      <c r="K1316" s="16" t="n">
        <v>10668</v>
      </c>
      <c r="L1316" s="14" t="n">
        <v>2926</v>
      </c>
      <c r="M1316" s="16" t="n">
        <v>30</v>
      </c>
      <c r="N1316" s="11" t="n">
        <v>0.001</v>
      </c>
      <c r="O1316" s="11" t="n">
        <v>0.14</v>
      </c>
      <c r="P1316" s="11" t="n">
        <v>4.2</v>
      </c>
      <c r="Q1316" s="25"/>
    </row>
    <row r="1317" ht="22.5" customHeight="1">
      <c r="A1317" s="28"/>
      <c r="B1317" s="28"/>
      <c r="C1317" s="12"/>
      <c r="D1317" s="26"/>
      <c r="E1317" s="26"/>
      <c r="F1317" s="26"/>
      <c r="G1317" s="26"/>
      <c r="H1317" s="26"/>
      <c r="I1317" s="19"/>
      <c r="J1317" s="12" t="s">
        <v>112</v>
      </c>
      <c r="K1317" s="16" t="n">
        <v>22677</v>
      </c>
      <c r="L1317" s="14" t="n">
        <v>4741</v>
      </c>
      <c r="M1317" s="16" t="n">
        <v>61</v>
      </c>
      <c r="N1317" s="11" t="n">
        <v>0.002</v>
      </c>
      <c r="O1317" s="11" t="n">
        <v>0.14</v>
      </c>
      <c r="P1317" s="11" t="n">
        <v>8.54</v>
      </c>
      <c r="Q1317" s="25"/>
    </row>
    <row r="1318" ht="22.5" customHeight="1">
      <c r="A1318" s="28"/>
      <c r="B1318" s="28"/>
      <c r="C1318" s="12" t="n">
        <v>91496147</v>
      </c>
      <c r="D1318" s="13" t="s">
        <v>66</v>
      </c>
      <c r="E1318" s="13" t="s">
        <v>11</v>
      </c>
      <c r="F1318" s="13" t="s">
        <v>15</v>
      </c>
      <c r="G1318" s="23" t="n">
        <v>0.14</v>
      </c>
      <c r="H1318" s="13" t="n">
        <v>150</v>
      </c>
      <c r="I1318" s="20" t="n">
        <f>G1318*H1318*7</f>
        <v>147</v>
      </c>
      <c r="J1318" s="12" t="s">
        <v>110</v>
      </c>
      <c r="K1318" s="16" t="n">
        <v>471</v>
      </c>
      <c r="L1318" s="14" t="n">
        <v>19</v>
      </c>
      <c r="M1318" s="14" t="n">
        <v>1</v>
      </c>
      <c r="N1318" s="11" t="n">
        <v>0.007</v>
      </c>
      <c r="O1318" s="11" t="n">
        <v>0.13</v>
      </c>
      <c r="P1318" s="11" t="n">
        <v>0.13</v>
      </c>
      <c r="Q1318" s="22" t="n">
        <f>M1320/H1318</f>
        <v>1</v>
      </c>
    </row>
    <row r="1319" ht="22.5" customHeight="1">
      <c r="A1319" s="28"/>
      <c r="B1319" s="28"/>
      <c r="C1319" s="12"/>
      <c r="D1319" s="26"/>
      <c r="E1319" s="26"/>
      <c r="F1319" s="26"/>
      <c r="G1319" s="26"/>
      <c r="H1319" s="26"/>
      <c r="I1319" s="19"/>
      <c r="J1319" s="12" t="s">
        <v>111</v>
      </c>
      <c r="K1319" s="16" t="n">
        <v>19417</v>
      </c>
      <c r="L1319" s="14" t="n">
        <v>3921</v>
      </c>
      <c r="M1319" s="16" t="n">
        <v>120</v>
      </c>
      <c r="N1319" s="11" t="n">
        <v>0.004</v>
      </c>
      <c r="O1319" s="11" t="n">
        <v>0.13</v>
      </c>
      <c r="P1319" s="11" t="n">
        <v>15.6</v>
      </c>
      <c r="Q1319" s="25"/>
    </row>
    <row r="1320" ht="22.5" customHeight="1">
      <c r="A1320" s="28"/>
      <c r="B1320" s="28"/>
      <c r="C1320" s="12"/>
      <c r="D1320" s="26"/>
      <c r="E1320" s="26"/>
      <c r="F1320" s="26"/>
      <c r="G1320" s="26"/>
      <c r="H1320" s="26"/>
      <c r="I1320" s="19"/>
      <c r="J1320" s="12" t="s">
        <v>112</v>
      </c>
      <c r="K1320" s="16" t="n">
        <v>29712</v>
      </c>
      <c r="L1320" s="14" t="n">
        <v>4448</v>
      </c>
      <c r="M1320" s="16" t="n">
        <v>150</v>
      </c>
      <c r="N1320" s="11" t="n">
        <v>0.004</v>
      </c>
      <c r="O1320" s="11" t="n">
        <v>0.13</v>
      </c>
      <c r="P1320" s="11" t="n">
        <v>19.5</v>
      </c>
      <c r="Q1320" s="25"/>
    </row>
    <row r="1321" ht="22.5" customHeight="1">
      <c r="A1321" s="28"/>
      <c r="B1321" s="28"/>
      <c r="C1321" s="12" t="n">
        <v>91496148</v>
      </c>
      <c r="D1321" s="13" t="s">
        <v>66</v>
      </c>
      <c r="E1321" s="13" t="s">
        <v>14</v>
      </c>
      <c r="F1321" s="13" t="s">
        <v>15</v>
      </c>
      <c r="G1321" s="23" t="n">
        <v>0.15</v>
      </c>
      <c r="H1321" s="13" t="n">
        <v>160</v>
      </c>
      <c r="I1321" s="20" t="n">
        <f>G1321*H1321*7</f>
        <v>168</v>
      </c>
      <c r="J1321" s="12" t="s">
        <v>110</v>
      </c>
      <c r="K1321" s="16" t="n">
        <v>26</v>
      </c>
      <c r="L1321" s="16" t="n">
        <v>3</v>
      </c>
      <c r="M1321" s="16" t="n">
        <v>0</v>
      </c>
      <c r="N1321" s="11" t="n">
        <v>0</v>
      </c>
      <c r="O1321" s="11" t="n">
        <v>0</v>
      </c>
      <c r="P1321" s="11" t="n">
        <v>0</v>
      </c>
      <c r="Q1321" s="22" t="n">
        <f>M1323/H1321</f>
        <v>0.9875</v>
      </c>
    </row>
    <row r="1322" ht="22.5" customHeight="1">
      <c r="A1322" s="28"/>
      <c r="B1322" s="28"/>
      <c r="C1322" s="12"/>
      <c r="D1322" s="26"/>
      <c r="E1322" s="26"/>
      <c r="F1322" s="26"/>
      <c r="G1322" s="26"/>
      <c r="H1322" s="26"/>
      <c r="I1322" s="19"/>
      <c r="J1322" s="12" t="s">
        <v>111</v>
      </c>
      <c r="K1322" s="16" t="n">
        <v>27633</v>
      </c>
      <c r="L1322" s="14" t="n">
        <v>10497</v>
      </c>
      <c r="M1322" s="16" t="n">
        <v>129</v>
      </c>
      <c r="N1322" s="11" t="n">
        <v>0.002</v>
      </c>
      <c r="O1322" s="11" t="n">
        <v>0.15</v>
      </c>
      <c r="P1322" s="11" t="n">
        <v>19.35</v>
      </c>
      <c r="Q1322" s="25"/>
    </row>
    <row r="1323" ht="22.5" customHeight="1">
      <c r="A1323" s="28"/>
      <c r="B1323" s="28"/>
      <c r="C1323" s="12"/>
      <c r="D1323" s="26"/>
      <c r="E1323" s="26"/>
      <c r="F1323" s="26"/>
      <c r="G1323" s="26"/>
      <c r="H1323" s="26"/>
      <c r="I1323" s="19"/>
      <c r="J1323" s="12" t="s">
        <v>112</v>
      </c>
      <c r="K1323" s="16" t="n">
        <v>33519</v>
      </c>
      <c r="L1323" s="14" t="n">
        <v>11555</v>
      </c>
      <c r="M1323" s="16" t="n">
        <v>158</v>
      </c>
      <c r="N1323" s="11" t="n">
        <v>0.002</v>
      </c>
      <c r="O1323" s="11" t="n">
        <v>0.15</v>
      </c>
      <c r="P1323" s="11" t="n">
        <v>23.7</v>
      </c>
      <c r="Q1323" s="25"/>
    </row>
    <row r="1324" ht="22.5" customHeight="1">
      <c r="A1324" s="28"/>
      <c r="B1324" s="28"/>
      <c r="C1324" s="12" t="n">
        <v>11079953</v>
      </c>
      <c r="D1324" s="13" t="s">
        <v>64</v>
      </c>
      <c r="E1324" s="13" t="s">
        <v>37</v>
      </c>
      <c r="F1324" s="13" t="s">
        <v>15</v>
      </c>
      <c r="G1324" s="23" t="n">
        <v>0.8</v>
      </c>
      <c r="H1324" s="13" t="n">
        <v>100</v>
      </c>
      <c r="I1324" s="20" t="n">
        <f>G1324*H1324*7</f>
        <v>560</v>
      </c>
      <c r="J1324" s="12" t="s">
        <v>110</v>
      </c>
      <c r="K1324" s="14" t="n">
        <v>163</v>
      </c>
      <c r="L1324" s="14" t="n">
        <v>8</v>
      </c>
      <c r="M1324" s="16" t="n">
        <v>0</v>
      </c>
      <c r="N1324" s="11" t="n">
        <v>0</v>
      </c>
      <c r="O1324" s="11" t="n">
        <v>0</v>
      </c>
      <c r="P1324" s="11" t="n">
        <v>0</v>
      </c>
      <c r="Q1324" s="22" t="n">
        <f>M1326/H1324</f>
        <v>0.01</v>
      </c>
    </row>
    <row r="1325" ht="22.5" customHeight="1">
      <c r="A1325" s="28"/>
      <c r="B1325" s="28"/>
      <c r="C1325" s="12"/>
      <c r="D1325" s="26"/>
      <c r="E1325" s="26"/>
      <c r="F1325" s="26"/>
      <c r="G1325" s="26"/>
      <c r="H1325" s="26"/>
      <c r="I1325" s="19"/>
      <c r="J1325" s="12" t="s">
        <v>111</v>
      </c>
      <c r="K1325" s="16" t="n">
        <v>4327</v>
      </c>
      <c r="L1325" s="16" t="n">
        <v>659</v>
      </c>
      <c r="M1325" s="14" t="n">
        <v>1</v>
      </c>
      <c r="N1325" s="11" t="n">
        <v>0.001</v>
      </c>
      <c r="O1325" s="11" t="n">
        <v>0.8</v>
      </c>
      <c r="P1325" s="11" t="n">
        <v>0.8</v>
      </c>
      <c r="Q1325" s="25"/>
    </row>
    <row r="1326" ht="22.5" customHeight="1">
      <c r="A1326" s="28"/>
      <c r="B1326" s="28"/>
      <c r="C1326" s="12"/>
      <c r="D1326" s="26"/>
      <c r="E1326" s="26"/>
      <c r="F1326" s="26"/>
      <c r="G1326" s="26"/>
      <c r="H1326" s="26"/>
      <c r="I1326" s="19"/>
      <c r="J1326" s="12" t="s">
        <v>112</v>
      </c>
      <c r="K1326" s="16" t="n">
        <v>10816</v>
      </c>
      <c r="L1326" s="16" t="n">
        <v>1001</v>
      </c>
      <c r="M1326" s="14" t="n">
        <v>1</v>
      </c>
      <c r="N1326" s="11" t="n">
        <v>0.001</v>
      </c>
      <c r="O1326" s="11" t="n">
        <v>0.8</v>
      </c>
      <c r="P1326" s="11" t="n">
        <v>0.8</v>
      </c>
      <c r="Q1326" s="25"/>
    </row>
    <row r="1327" ht="22.5" customHeight="1">
      <c r="A1327" s="28"/>
      <c r="B1327" s="28"/>
      <c r="C1327" s="12" t="n">
        <v>11690181</v>
      </c>
      <c r="D1327" s="13" t="s">
        <v>68</v>
      </c>
      <c r="E1327" s="13" t="s">
        <v>14</v>
      </c>
      <c r="F1327" s="13" t="s">
        <v>15</v>
      </c>
      <c r="G1327" s="23" t="n">
        <v>0.45</v>
      </c>
      <c r="H1327" s="13" t="n">
        <v>1300</v>
      </c>
      <c r="I1327" s="20" t="n">
        <f>G1327*H1327*7</f>
        <v>4095</v>
      </c>
      <c r="J1327" s="12" t="s">
        <v>110</v>
      </c>
      <c r="K1327" s="16" t="n">
        <v>2637</v>
      </c>
      <c r="L1327" s="16" t="n">
        <v>85</v>
      </c>
      <c r="M1327" s="14" t="n">
        <v>5</v>
      </c>
      <c r="N1327" s="11" t="n">
        <v>0.025</v>
      </c>
      <c r="O1327" s="11" t="n">
        <v>0.42</v>
      </c>
      <c r="P1327" s="11" t="n">
        <v>2.1</v>
      </c>
      <c r="Q1327" s="22" t="n">
        <f>M1329/H1327</f>
        <v>1</v>
      </c>
    </row>
    <row r="1328" ht="22.5" customHeight="1">
      <c r="A1328" s="28"/>
      <c r="B1328" s="28"/>
      <c r="C1328" s="12"/>
      <c r="D1328" s="26"/>
      <c r="E1328" s="26"/>
      <c r="F1328" s="26"/>
      <c r="G1328" s="26"/>
      <c r="H1328" s="26"/>
      <c r="I1328" s="19"/>
      <c r="J1328" s="12" t="s">
        <v>111</v>
      </c>
      <c r="K1328" s="16" t="n">
        <v>526639</v>
      </c>
      <c r="L1328" s="14" t="n">
        <v>18670</v>
      </c>
      <c r="M1328" s="16" t="n">
        <v>729</v>
      </c>
      <c r="N1328" s="11" t="n">
        <v>0.016</v>
      </c>
      <c r="O1328" s="11" t="n">
        <v>0.42</v>
      </c>
      <c r="P1328" s="11" t="n">
        <v>306.18</v>
      </c>
      <c r="Q1328" s="25"/>
    </row>
    <row r="1329" ht="22.5" customHeight="1">
      <c r="A1329" s="28"/>
      <c r="B1329" s="28"/>
      <c r="C1329" s="12"/>
      <c r="D1329" s="26"/>
      <c r="E1329" s="26"/>
      <c r="F1329" s="26"/>
      <c r="G1329" s="26"/>
      <c r="H1329" s="26"/>
      <c r="I1329" s="19"/>
      <c r="J1329" s="12" t="s">
        <v>112</v>
      </c>
      <c r="K1329" s="16" t="n">
        <v>1003916</v>
      </c>
      <c r="L1329" s="14" t="n">
        <v>41517</v>
      </c>
      <c r="M1329" s="16" t="n">
        <v>1300</v>
      </c>
      <c r="N1329" s="11" t="n">
        <v>0.013</v>
      </c>
      <c r="O1329" s="11" t="n">
        <v>0.42</v>
      </c>
      <c r="P1329" s="11" t="n">
        <v>546</v>
      </c>
      <c r="Q1329" s="25"/>
    </row>
    <row r="1330" ht="22.5" customHeight="1">
      <c r="A1330" s="28"/>
      <c r="B1330" s="28"/>
      <c r="C1330" s="12" t="n">
        <v>11836152</v>
      </c>
      <c r="D1330" s="13" t="s">
        <v>65</v>
      </c>
      <c r="E1330" s="13" t="s">
        <v>37</v>
      </c>
      <c r="F1330" s="13" t="s">
        <v>15</v>
      </c>
      <c r="G1330" s="23" t="n">
        <v>0.09</v>
      </c>
      <c r="H1330" s="13" t="n">
        <v>100</v>
      </c>
      <c r="I1330" s="20" t="n">
        <f>G1330*H1330*7</f>
        <v>63</v>
      </c>
      <c r="J1330" s="12" t="s">
        <v>110</v>
      </c>
      <c r="K1330" s="16" t="n">
        <v>14</v>
      </c>
      <c r="L1330" s="16" t="n">
        <v>2</v>
      </c>
      <c r="M1330" s="16" t="n">
        <v>0</v>
      </c>
      <c r="N1330" s="11" t="n">
        <v>0</v>
      </c>
      <c r="O1330" s="11" t="n">
        <v>0</v>
      </c>
      <c r="P1330" s="11" t="n">
        <v>0</v>
      </c>
      <c r="Q1330" s="22" t="n">
        <f>M1332/H1330</f>
        <v>0</v>
      </c>
    </row>
    <row r="1331" ht="22.5" customHeight="1">
      <c r="A1331" s="28"/>
      <c r="B1331" s="28"/>
      <c r="C1331" s="12"/>
      <c r="D1331" s="26"/>
      <c r="E1331" s="26"/>
      <c r="F1331" s="26"/>
      <c r="G1331" s="26"/>
      <c r="H1331" s="26"/>
      <c r="I1331" s="19"/>
      <c r="J1331" s="12" t="s">
        <v>111</v>
      </c>
      <c r="K1331" s="16" t="n">
        <v>182</v>
      </c>
      <c r="L1331" s="14" t="n">
        <v>19</v>
      </c>
      <c r="M1331" s="16" t="n">
        <v>0</v>
      </c>
      <c r="N1331" s="11" t="n">
        <v>0</v>
      </c>
      <c r="O1331" s="11" t="n">
        <v>0</v>
      </c>
      <c r="P1331" s="11" t="n">
        <v>0</v>
      </c>
      <c r="Q1331" s="25"/>
    </row>
    <row r="1332" ht="22.5" customHeight="1">
      <c r="A1332" s="28"/>
      <c r="B1332" s="28"/>
      <c r="C1332" s="12"/>
      <c r="D1332" s="26"/>
      <c r="E1332" s="26"/>
      <c r="F1332" s="26"/>
      <c r="G1332" s="26"/>
      <c r="H1332" s="26"/>
      <c r="I1332" s="19"/>
      <c r="J1332" s="12" t="s">
        <v>112</v>
      </c>
      <c r="K1332" s="16" t="n">
        <v>588</v>
      </c>
      <c r="L1332" s="14" t="n">
        <v>100</v>
      </c>
      <c r="M1332" s="16" t="n">
        <v>0</v>
      </c>
      <c r="N1332" s="11" t="n">
        <v>0</v>
      </c>
      <c r="O1332" s="11" t="n">
        <v>0</v>
      </c>
      <c r="P1332" s="11" t="n">
        <v>0</v>
      </c>
      <c r="Q1332" s="25"/>
    </row>
    <row r="1333" ht="22.5" customHeight="1">
      <c r="A1333" s="28"/>
      <c r="B1333" s="28"/>
      <c r="C1333" s="12" t="n">
        <v>12038500</v>
      </c>
      <c r="D1333" s="13" t="s">
        <v>68</v>
      </c>
      <c r="E1333" s="13" t="s">
        <v>14</v>
      </c>
      <c r="F1333" s="13" t="s">
        <v>15</v>
      </c>
      <c r="G1333" s="23" t="n">
        <v>0.4</v>
      </c>
      <c r="H1333" s="13" t="n">
        <v>100</v>
      </c>
      <c r="I1333" s="20" t="n">
        <f>G1333*H1333*7</f>
        <v>280</v>
      </c>
      <c r="J1333" s="12" t="s">
        <v>110</v>
      </c>
      <c r="K1333" s="16" t="n">
        <v>146</v>
      </c>
      <c r="L1333" s="14" t="n">
        <v>5</v>
      </c>
      <c r="M1333" s="16" t="n">
        <v>0</v>
      </c>
      <c r="N1333" s="11" t="n">
        <v>0</v>
      </c>
      <c r="O1333" s="11" t="n">
        <v>0</v>
      </c>
      <c r="P1333" s="11" t="n">
        <v>0</v>
      </c>
      <c r="Q1333" s="22" t="n">
        <f>M1335/H1333</f>
        <v>0.32</v>
      </c>
    </row>
    <row r="1334" ht="22.5" customHeight="1">
      <c r="A1334" s="28"/>
      <c r="B1334" s="28"/>
      <c r="C1334" s="12"/>
      <c r="D1334" s="26"/>
      <c r="E1334" s="26"/>
      <c r="F1334" s="26"/>
      <c r="G1334" s="26"/>
      <c r="H1334" s="26"/>
      <c r="I1334" s="19"/>
      <c r="J1334" s="12" t="s">
        <v>111</v>
      </c>
      <c r="K1334" s="16" t="n">
        <v>2290</v>
      </c>
      <c r="L1334" s="16" t="n">
        <v>223</v>
      </c>
      <c r="M1334" s="14" t="n">
        <v>5</v>
      </c>
      <c r="N1334" s="11" t="n">
        <v>0.009</v>
      </c>
      <c r="O1334" s="11" t="n">
        <v>0.4</v>
      </c>
      <c r="P1334" s="11" t="n">
        <v>2</v>
      </c>
      <c r="Q1334" s="25"/>
    </row>
    <row r="1335" ht="22.5" customHeight="1">
      <c r="A1335" s="28"/>
      <c r="B1335" s="28"/>
      <c r="C1335" s="12"/>
      <c r="D1335" s="26"/>
      <c r="E1335" s="26"/>
      <c r="F1335" s="26"/>
      <c r="G1335" s="26"/>
      <c r="H1335" s="26"/>
      <c r="I1335" s="19"/>
      <c r="J1335" s="12" t="s">
        <v>112</v>
      </c>
      <c r="K1335" s="16" t="n">
        <v>9363</v>
      </c>
      <c r="L1335" s="14" t="n">
        <v>1210</v>
      </c>
      <c r="M1335" s="16" t="n">
        <v>32</v>
      </c>
      <c r="N1335" s="11" t="n">
        <v>0.011</v>
      </c>
      <c r="O1335" s="11" t="n">
        <v>0.4</v>
      </c>
      <c r="P1335" s="11" t="n">
        <v>12.8</v>
      </c>
      <c r="Q1335" s="25"/>
    </row>
    <row r="1336" ht="22.5" customHeight="1">
      <c r="A1336" s="28"/>
      <c r="B1336" s="28"/>
      <c r="C1336" s="12" t="n">
        <v>91565943</v>
      </c>
      <c r="D1336" s="13" t="s">
        <v>66</v>
      </c>
      <c r="E1336" s="13" t="s">
        <v>43</v>
      </c>
      <c r="F1336" s="13" t="s">
        <v>15</v>
      </c>
      <c r="G1336" s="23" t="n">
        <v>0.14</v>
      </c>
      <c r="H1336" s="13" t="n">
        <v>200</v>
      </c>
      <c r="I1336" s="20" t="n">
        <f>G1336*H1336*7</f>
        <v>196</v>
      </c>
      <c r="J1336" s="12" t="s">
        <v>110</v>
      </c>
      <c r="K1336" s="16" t="n">
        <v>42</v>
      </c>
      <c r="L1336" s="16" t="n">
        <v>3</v>
      </c>
      <c r="M1336" s="16" t="n">
        <v>0</v>
      </c>
      <c r="N1336" s="11" t="n">
        <v>0</v>
      </c>
      <c r="O1336" s="11" t="n">
        <v>0</v>
      </c>
      <c r="P1336" s="11" t="n">
        <v>0</v>
      </c>
      <c r="Q1336" s="22" t="n">
        <f>M1338/H1336</f>
        <v>0.04</v>
      </c>
    </row>
    <row r="1337" ht="22.5" customHeight="1">
      <c r="A1337" s="28"/>
      <c r="B1337" s="28"/>
      <c r="C1337" s="12"/>
      <c r="D1337" s="26"/>
      <c r="E1337" s="26"/>
      <c r="F1337" s="26"/>
      <c r="G1337" s="26"/>
      <c r="H1337" s="26"/>
      <c r="I1337" s="19"/>
      <c r="J1337" s="12" t="s">
        <v>111</v>
      </c>
      <c r="K1337" s="16" t="n">
        <v>3044</v>
      </c>
      <c r="L1337" s="14" t="n">
        <v>133</v>
      </c>
      <c r="M1337" s="16" t="n">
        <v>4</v>
      </c>
      <c r="N1337" s="11" t="n">
        <v>0.004</v>
      </c>
      <c r="O1337" s="11" t="n">
        <v>0.14</v>
      </c>
      <c r="P1337" s="11" t="n">
        <v>0.56</v>
      </c>
      <c r="Q1337" s="25"/>
    </row>
    <row r="1338" ht="22.5" customHeight="1">
      <c r="A1338" s="28"/>
      <c r="B1338" s="28"/>
      <c r="C1338" s="12"/>
      <c r="D1338" s="26"/>
      <c r="E1338" s="26"/>
      <c r="F1338" s="26"/>
      <c r="G1338" s="26"/>
      <c r="H1338" s="26"/>
      <c r="I1338" s="19"/>
      <c r="J1338" s="12" t="s">
        <v>112</v>
      </c>
      <c r="K1338" s="16" t="n">
        <v>7337</v>
      </c>
      <c r="L1338" s="14" t="n">
        <v>279</v>
      </c>
      <c r="M1338" s="16" t="n">
        <v>8</v>
      </c>
      <c r="N1338" s="11" t="n">
        <v>0.004</v>
      </c>
      <c r="O1338" s="11" t="n">
        <v>0.14</v>
      </c>
      <c r="P1338" s="11" t="n">
        <v>1.12</v>
      </c>
      <c r="Q1338" s="25"/>
    </row>
    <row r="1339" ht="22.5" customHeight="1">
      <c r="A1339" s="28"/>
      <c r="B1339" s="28"/>
      <c r="C1339" s="12" t="n">
        <v>91565945</v>
      </c>
      <c r="D1339" s="13" t="s">
        <v>66</v>
      </c>
      <c r="E1339" s="13" t="s">
        <v>37</v>
      </c>
      <c r="F1339" s="13" t="s">
        <v>15</v>
      </c>
      <c r="G1339" s="23" t="n">
        <v>0.09</v>
      </c>
      <c r="H1339" s="13" t="n">
        <v>500</v>
      </c>
      <c r="I1339" s="20" t="n">
        <f>G1339*H1339*7</f>
        <v>315</v>
      </c>
      <c r="J1339" s="12" t="s">
        <v>110</v>
      </c>
      <c r="K1339" s="16" t="n">
        <v>116</v>
      </c>
      <c r="L1339" s="14" t="n">
        <v>6</v>
      </c>
      <c r="M1339" s="16" t="n">
        <v>0</v>
      </c>
      <c r="N1339" s="11" t="n">
        <v>0</v>
      </c>
      <c r="O1339" s="11" t="n">
        <v>0</v>
      </c>
      <c r="P1339" s="11" t="n">
        <v>0</v>
      </c>
      <c r="Q1339" s="22" t="n">
        <f>M1341/H1339</f>
        <v>0.046</v>
      </c>
    </row>
    <row r="1340" ht="22.5" customHeight="1">
      <c r="A1340" s="28"/>
      <c r="B1340" s="28"/>
      <c r="C1340" s="12"/>
      <c r="D1340" s="26"/>
      <c r="E1340" s="26"/>
      <c r="F1340" s="26"/>
      <c r="G1340" s="26"/>
      <c r="H1340" s="26"/>
      <c r="I1340" s="19"/>
      <c r="J1340" s="12" t="s">
        <v>111</v>
      </c>
      <c r="K1340" s="16" t="n">
        <v>37101</v>
      </c>
      <c r="L1340" s="14" t="n">
        <v>1153</v>
      </c>
      <c r="M1340" s="16" t="n">
        <v>16</v>
      </c>
      <c r="N1340" s="11" t="n">
        <v>0.001</v>
      </c>
      <c r="O1340" s="11" t="n">
        <v>0.09</v>
      </c>
      <c r="P1340" s="11" t="n">
        <v>1.44</v>
      </c>
      <c r="Q1340" s="25"/>
    </row>
    <row r="1341" ht="22.5" customHeight="1">
      <c r="A1341" s="28"/>
      <c r="B1341" s="28"/>
      <c r="C1341" s="12"/>
      <c r="D1341" s="26"/>
      <c r="E1341" s="26"/>
      <c r="F1341" s="26"/>
      <c r="G1341" s="26"/>
      <c r="H1341" s="26"/>
      <c r="I1341" s="19"/>
      <c r="J1341" s="12" t="s">
        <v>112</v>
      </c>
      <c r="K1341" s="16" t="n">
        <v>51965</v>
      </c>
      <c r="L1341" s="14" t="n">
        <v>1603</v>
      </c>
      <c r="M1341" s="16" t="n">
        <v>23</v>
      </c>
      <c r="N1341" s="11" t="n">
        <v>0.001</v>
      </c>
      <c r="O1341" s="11" t="n">
        <v>0.09</v>
      </c>
      <c r="P1341" s="11" t="n">
        <v>2.07</v>
      </c>
      <c r="Q1341" s="25"/>
    </row>
    <row r="1342" ht="22.5" customHeight="1">
      <c r="A1342" s="28"/>
      <c r="B1342" s="28"/>
      <c r="C1342" s="12" t="n">
        <v>91551845</v>
      </c>
      <c r="D1342" s="13" t="s">
        <v>66</v>
      </c>
      <c r="E1342" s="13" t="s">
        <v>11</v>
      </c>
      <c r="F1342" s="13" t="s">
        <v>15</v>
      </c>
      <c r="G1342" s="23" t="n">
        <v>0.14</v>
      </c>
      <c r="H1342" s="13" t="n">
        <v>150</v>
      </c>
      <c r="I1342" s="20" t="n">
        <f>G1342*H1342*7</f>
        <v>147</v>
      </c>
      <c r="J1342" s="12" t="s">
        <v>110</v>
      </c>
      <c r="K1342" s="16" t="n">
        <v>765</v>
      </c>
      <c r="L1342" s="14" t="n">
        <v>30</v>
      </c>
      <c r="M1342" s="16" t="n">
        <v>3</v>
      </c>
      <c r="N1342" s="11" t="n">
        <v>0.014</v>
      </c>
      <c r="O1342" s="11" t="n">
        <v>0.14</v>
      </c>
      <c r="P1342" s="11" t="n">
        <v>0.42</v>
      </c>
      <c r="Q1342" s="22" t="n">
        <f>M1344/H1342</f>
        <v>0.606666666666667</v>
      </c>
    </row>
    <row r="1343" ht="22.5" customHeight="1">
      <c r="A1343" s="28"/>
      <c r="B1343" s="28"/>
      <c r="C1343" s="12"/>
      <c r="D1343" s="26"/>
      <c r="E1343" s="26"/>
      <c r="F1343" s="26"/>
      <c r="G1343" s="26"/>
      <c r="H1343" s="26"/>
      <c r="I1343" s="19"/>
      <c r="J1343" s="12" t="s">
        <v>111</v>
      </c>
      <c r="K1343" s="16" t="n">
        <v>33056</v>
      </c>
      <c r="L1343" s="14" t="n">
        <v>4430</v>
      </c>
      <c r="M1343" s="16" t="n">
        <v>69</v>
      </c>
      <c r="N1343" s="11" t="n">
        <v>0.002</v>
      </c>
      <c r="O1343" s="11" t="n">
        <v>0.14</v>
      </c>
      <c r="P1343" s="11" t="n">
        <v>9.66</v>
      </c>
      <c r="Q1343" s="25"/>
    </row>
    <row r="1344" ht="22.5" customHeight="1">
      <c r="A1344" s="28"/>
      <c r="B1344" s="28"/>
      <c r="C1344" s="12"/>
      <c r="D1344" s="26"/>
      <c r="E1344" s="26"/>
      <c r="F1344" s="26"/>
      <c r="G1344" s="26"/>
      <c r="H1344" s="26"/>
      <c r="I1344" s="19"/>
      <c r="J1344" s="12" t="s">
        <v>112</v>
      </c>
      <c r="K1344" s="16" t="n">
        <v>51341</v>
      </c>
      <c r="L1344" s="14" t="n">
        <v>5523</v>
      </c>
      <c r="M1344" s="16" t="n">
        <v>91</v>
      </c>
      <c r="N1344" s="11" t="n">
        <v>0.002</v>
      </c>
      <c r="O1344" s="11" t="n">
        <v>0.14</v>
      </c>
      <c r="P1344" s="11" t="n">
        <v>12.74</v>
      </c>
      <c r="Q1344" s="25"/>
    </row>
    <row r="1345" ht="22.5" customHeight="1">
      <c r="A1345" s="28"/>
      <c r="B1345" s="28"/>
      <c r="C1345" s="12" t="n">
        <v>91565949</v>
      </c>
      <c r="D1345" s="13" t="s">
        <v>66</v>
      </c>
      <c r="E1345" s="13" t="s">
        <v>67</v>
      </c>
      <c r="F1345" s="13" t="s">
        <v>15</v>
      </c>
      <c r="G1345" s="23" t="n">
        <v>0.15</v>
      </c>
      <c r="H1345" s="13" t="n">
        <v>50</v>
      </c>
      <c r="I1345" s="20" t="n">
        <f>G1345*H1345*7</f>
        <v>52.5</v>
      </c>
      <c r="J1345" s="12" t="s">
        <v>110</v>
      </c>
      <c r="K1345" s="16" t="n">
        <v>836</v>
      </c>
      <c r="L1345" s="14" t="n">
        <v>30</v>
      </c>
      <c r="M1345" s="16" t="n">
        <v>0</v>
      </c>
      <c r="N1345" s="11" t="n">
        <v>0</v>
      </c>
      <c r="O1345" s="11" t="n">
        <v>0</v>
      </c>
      <c r="P1345" s="11" t="n">
        <v>0</v>
      </c>
      <c r="Q1345" s="22" t="n">
        <f>M1347/H1345</f>
        <v>0.88</v>
      </c>
    </row>
    <row r="1346" ht="22.5" customHeight="1">
      <c r="A1346" s="28"/>
      <c r="B1346" s="28"/>
      <c r="C1346" s="12"/>
      <c r="D1346" s="26"/>
      <c r="E1346" s="26"/>
      <c r="F1346" s="26"/>
      <c r="G1346" s="26"/>
      <c r="H1346" s="26"/>
      <c r="I1346" s="19"/>
      <c r="J1346" s="12" t="s">
        <v>111</v>
      </c>
      <c r="K1346" s="16" t="n">
        <v>30841</v>
      </c>
      <c r="L1346" s="14" t="n">
        <v>3899</v>
      </c>
      <c r="M1346" s="16" t="n">
        <v>24</v>
      </c>
      <c r="N1346" s="11" t="n">
        <v>0.001</v>
      </c>
      <c r="O1346" s="11" t="n">
        <v>0.15</v>
      </c>
      <c r="P1346" s="11" t="n">
        <v>3.6</v>
      </c>
      <c r="Q1346" s="25"/>
    </row>
    <row r="1347" ht="22.5" customHeight="1">
      <c r="A1347" s="28"/>
      <c r="B1347" s="28"/>
      <c r="C1347" s="12"/>
      <c r="D1347" s="26"/>
      <c r="E1347" s="26"/>
      <c r="F1347" s="26"/>
      <c r="G1347" s="26"/>
      <c r="H1347" s="26"/>
      <c r="I1347" s="19"/>
      <c r="J1347" s="12" t="s">
        <v>112</v>
      </c>
      <c r="K1347" s="16" t="n">
        <v>76388</v>
      </c>
      <c r="L1347" s="14" t="n">
        <v>8010</v>
      </c>
      <c r="M1347" s="16" t="n">
        <v>44</v>
      </c>
      <c r="N1347" s="11" t="n">
        <v>0.001</v>
      </c>
      <c r="O1347" s="11" t="n">
        <v>0.15</v>
      </c>
      <c r="P1347" s="11" t="n">
        <v>6.6</v>
      </c>
      <c r="Q1347" s="25"/>
    </row>
    <row r="1348" ht="22.5" customHeight="1">
      <c r="A1348" s="28"/>
      <c r="B1348" s="28"/>
      <c r="C1348" s="12" t="n">
        <v>91573130</v>
      </c>
      <c r="D1348" s="13" t="s">
        <v>46</v>
      </c>
      <c r="E1348" s="13" t="s">
        <v>17</v>
      </c>
      <c r="F1348" s="13" t="s">
        <v>15</v>
      </c>
      <c r="G1348" s="23" t="n">
        <v>0.2</v>
      </c>
      <c r="H1348" s="13" t="n">
        <v>80</v>
      </c>
      <c r="I1348" s="20" t="n">
        <f>G1348*H1348*7</f>
        <v>112</v>
      </c>
      <c r="J1348" s="12" t="s">
        <v>110</v>
      </c>
      <c r="K1348" s="16" t="n">
        <v>38</v>
      </c>
      <c r="L1348" s="14" t="n">
        <v>4</v>
      </c>
      <c r="M1348" s="16" t="n">
        <v>0</v>
      </c>
      <c r="N1348" s="11" t="n">
        <v>0</v>
      </c>
      <c r="O1348" s="11" t="n">
        <v>0</v>
      </c>
      <c r="P1348" s="11" t="n">
        <v>0</v>
      </c>
      <c r="Q1348" s="22" t="n">
        <f>M1350/H1348</f>
        <v>0.025</v>
      </c>
    </row>
    <row r="1349" ht="22.5" customHeight="1">
      <c r="A1349" s="28"/>
      <c r="B1349" s="28"/>
      <c r="C1349" s="12"/>
      <c r="D1349" s="26"/>
      <c r="E1349" s="26"/>
      <c r="F1349" s="26"/>
      <c r="G1349" s="26"/>
      <c r="H1349" s="26"/>
      <c r="I1349" s="19"/>
      <c r="J1349" s="12" t="s">
        <v>111</v>
      </c>
      <c r="K1349" s="16" t="n">
        <v>1216</v>
      </c>
      <c r="L1349" s="14" t="n">
        <v>82</v>
      </c>
      <c r="M1349" s="16" t="n">
        <v>2</v>
      </c>
      <c r="N1349" s="11" t="n">
        <v>0.005</v>
      </c>
      <c r="O1349" s="11" t="n">
        <v>0.2</v>
      </c>
      <c r="P1349" s="11" t="n">
        <v>0.4</v>
      </c>
      <c r="Q1349" s="25"/>
    </row>
    <row r="1350" ht="22.5" customHeight="1">
      <c r="A1350" s="28"/>
      <c r="B1350" s="28"/>
      <c r="C1350" s="12"/>
      <c r="D1350" s="26"/>
      <c r="E1350" s="26"/>
      <c r="F1350" s="26"/>
      <c r="G1350" s="26"/>
      <c r="H1350" s="26"/>
      <c r="I1350" s="19"/>
      <c r="J1350" s="12" t="s">
        <v>112</v>
      </c>
      <c r="K1350" s="16" t="n">
        <v>3398</v>
      </c>
      <c r="L1350" s="14" t="n">
        <v>300</v>
      </c>
      <c r="M1350" s="16" t="n">
        <v>2</v>
      </c>
      <c r="N1350" s="11" t="n">
        <v>0.001</v>
      </c>
      <c r="O1350" s="11" t="n">
        <v>0.2</v>
      </c>
      <c r="P1350" s="11" t="n">
        <v>0.4</v>
      </c>
      <c r="Q1350" s="25"/>
    </row>
    <row r="1351" ht="22.5" customHeight="1">
      <c r="A1351" s="28"/>
      <c r="B1351" s="28"/>
      <c r="C1351" s="12" t="n">
        <v>91573131</v>
      </c>
      <c r="D1351" s="13" t="s">
        <v>46</v>
      </c>
      <c r="E1351" s="13" t="s">
        <v>32</v>
      </c>
      <c r="F1351" s="13" t="s">
        <v>15</v>
      </c>
      <c r="G1351" s="23" t="n">
        <v>0.2</v>
      </c>
      <c r="H1351" s="13" t="n">
        <v>80</v>
      </c>
      <c r="I1351" s="20" t="n">
        <f>G1351*H1351*7</f>
        <v>112</v>
      </c>
      <c r="J1351" s="12" t="s">
        <v>110</v>
      </c>
      <c r="K1351" s="16" t="n">
        <v>18</v>
      </c>
      <c r="L1351" s="14" t="n">
        <v>0</v>
      </c>
      <c r="M1351" s="16" t="n">
        <v>0</v>
      </c>
      <c r="N1351" s="11" t="n">
        <v>0</v>
      </c>
      <c r="O1351" s="11" t="n">
        <v>0</v>
      </c>
      <c r="P1351" s="11" t="n">
        <v>0</v>
      </c>
      <c r="Q1351" s="22" t="n">
        <f>M1353/H1351</f>
        <v>0</v>
      </c>
    </row>
    <row r="1352" ht="22.5" customHeight="1">
      <c r="A1352" s="28"/>
      <c r="B1352" s="28"/>
      <c r="C1352" s="12"/>
      <c r="D1352" s="26"/>
      <c r="E1352" s="26"/>
      <c r="F1352" s="26"/>
      <c r="G1352" s="26"/>
      <c r="H1352" s="26"/>
      <c r="I1352" s="19"/>
      <c r="J1352" s="12" t="s">
        <v>111</v>
      </c>
      <c r="K1352" s="16" t="n">
        <v>302</v>
      </c>
      <c r="L1352" s="14" t="n">
        <v>8</v>
      </c>
      <c r="M1352" s="16" t="n">
        <v>0</v>
      </c>
      <c r="N1352" s="11" t="n">
        <v>0</v>
      </c>
      <c r="O1352" s="11" t="n">
        <v>0</v>
      </c>
      <c r="P1352" s="11" t="n">
        <v>0</v>
      </c>
      <c r="Q1352" s="25"/>
    </row>
    <row r="1353" ht="22.5" customHeight="1">
      <c r="A1353" s="28"/>
      <c r="B1353" s="28"/>
      <c r="C1353" s="12"/>
      <c r="D1353" s="26"/>
      <c r="E1353" s="26"/>
      <c r="F1353" s="26"/>
      <c r="G1353" s="26"/>
      <c r="H1353" s="26"/>
      <c r="I1353" s="19"/>
      <c r="J1353" s="12" t="s">
        <v>112</v>
      </c>
      <c r="K1353" s="16" t="n">
        <v>931</v>
      </c>
      <c r="L1353" s="14" t="n">
        <v>12</v>
      </c>
      <c r="M1353" s="16" t="n">
        <v>0</v>
      </c>
      <c r="N1353" s="11" t="n">
        <v>0</v>
      </c>
      <c r="O1353" s="11" t="n">
        <v>0</v>
      </c>
      <c r="P1353" s="11" t="n">
        <v>0</v>
      </c>
      <c r="Q1353" s="25"/>
    </row>
    <row r="1354" ht="22.5" customHeight="1">
      <c r="A1354" s="28"/>
      <c r="B1354" s="28"/>
      <c r="C1354" s="12" t="n">
        <v>12809532</v>
      </c>
      <c r="D1354" s="13" t="s">
        <v>68</v>
      </c>
      <c r="E1354" s="13" t="s">
        <v>14</v>
      </c>
      <c r="F1354" s="13" t="s">
        <v>34</v>
      </c>
      <c r="G1354" s="23" t="n">
        <v>0.4</v>
      </c>
      <c r="H1354" s="13" t="n">
        <v>100</v>
      </c>
      <c r="I1354" s="20" t="n">
        <f>G1354*H1354*7</f>
        <v>280</v>
      </c>
      <c r="J1354" s="12" t="s">
        <v>110</v>
      </c>
      <c r="K1354" s="16" t="n">
        <v>5</v>
      </c>
      <c r="L1354" s="14" t="n">
        <v>0</v>
      </c>
      <c r="M1354" s="16" t="n">
        <v>0</v>
      </c>
      <c r="N1354" s="11" t="n">
        <v>0</v>
      </c>
      <c r="O1354" s="11" t="n">
        <v>0</v>
      </c>
      <c r="P1354" s="11" t="n">
        <v>0</v>
      </c>
      <c r="Q1354" s="22" t="n">
        <f>M1356/H1354</f>
        <v>0</v>
      </c>
    </row>
    <row r="1355" ht="22.5" customHeight="1">
      <c r="A1355" s="28"/>
      <c r="B1355" s="28"/>
      <c r="C1355" s="12"/>
      <c r="D1355" s="26"/>
      <c r="E1355" s="26"/>
      <c r="F1355" s="26"/>
      <c r="G1355" s="26"/>
      <c r="H1355" s="26"/>
      <c r="I1355" s="19"/>
      <c r="J1355" s="12" t="s">
        <v>111</v>
      </c>
      <c r="K1355" s="16" t="n">
        <v>74</v>
      </c>
      <c r="L1355" s="14" t="n">
        <v>20</v>
      </c>
      <c r="M1355" s="16" t="n">
        <v>0</v>
      </c>
      <c r="N1355" s="11" t="n">
        <v>0</v>
      </c>
      <c r="O1355" s="11" t="n">
        <v>0</v>
      </c>
      <c r="P1355" s="11" t="n">
        <v>0.06</v>
      </c>
      <c r="Q1355" s="25"/>
    </row>
    <row r="1356" ht="22.5" customHeight="1">
      <c r="A1356" s="28"/>
      <c r="B1356" s="28"/>
      <c r="C1356" s="12"/>
      <c r="D1356" s="26"/>
      <c r="E1356" s="26"/>
      <c r="F1356" s="26"/>
      <c r="G1356" s="26"/>
      <c r="H1356" s="26"/>
      <c r="I1356" s="19"/>
      <c r="J1356" s="12" t="s">
        <v>112</v>
      </c>
      <c r="K1356" s="16" t="n">
        <v>468</v>
      </c>
      <c r="L1356" s="14" t="n">
        <v>133</v>
      </c>
      <c r="M1356" s="16" t="n">
        <v>0</v>
      </c>
      <c r="N1356" s="11" t="n">
        <v>0</v>
      </c>
      <c r="O1356" s="11" t="n">
        <v>0</v>
      </c>
      <c r="P1356" s="11" t="n">
        <v>0.19</v>
      </c>
      <c r="Q1356" s="25"/>
    </row>
    <row r="1357" ht="22.5" customHeight="1">
      <c r="A1357" s="28"/>
      <c r="B1357" s="28"/>
      <c r="C1357" s="12" t="n">
        <v>12895313</v>
      </c>
      <c r="D1357" s="13" t="s">
        <v>65</v>
      </c>
      <c r="E1357" s="13" t="s">
        <v>37</v>
      </c>
      <c r="F1357" s="13" t="s">
        <v>34</v>
      </c>
      <c r="G1357" s="23" t="n">
        <v>0.09</v>
      </c>
      <c r="H1357" s="13" t="n">
        <v>200</v>
      </c>
      <c r="I1357" s="20" t="n">
        <f>G1357*H1357*7</f>
        <v>126</v>
      </c>
      <c r="J1357" s="12" t="s">
        <v>110</v>
      </c>
      <c r="K1357" s="16" t="n">
        <v>3718</v>
      </c>
      <c r="L1357" s="14" t="n">
        <v>1093</v>
      </c>
      <c r="M1357" s="16" t="n">
        <v>0</v>
      </c>
      <c r="N1357" s="11" t="n">
        <v>0</v>
      </c>
      <c r="O1357" s="11" t="n">
        <v>0</v>
      </c>
      <c r="P1357" s="11" t="n">
        <v>0.01</v>
      </c>
      <c r="Q1357" s="22" t="n">
        <f>M1359/H1357</f>
        <v>0.005</v>
      </c>
    </row>
    <row r="1358" ht="22.5" customHeight="1">
      <c r="A1358" s="28"/>
      <c r="B1358" s="28"/>
      <c r="C1358" s="12"/>
      <c r="D1358" s="26"/>
      <c r="E1358" s="26"/>
      <c r="F1358" s="26"/>
      <c r="G1358" s="26"/>
      <c r="H1358" s="26"/>
      <c r="I1358" s="19"/>
      <c r="J1358" s="12" t="s">
        <v>111</v>
      </c>
      <c r="K1358" s="16" t="n">
        <v>25112</v>
      </c>
      <c r="L1358" s="14" t="n">
        <v>7936</v>
      </c>
      <c r="M1358" s="16" t="n">
        <v>1</v>
      </c>
      <c r="N1358" s="11" t="n">
        <v>0</v>
      </c>
      <c r="O1358" s="11" t="n">
        <v>0.08</v>
      </c>
      <c r="P1358" s="11" t="n">
        <v>0.08</v>
      </c>
      <c r="Q1358" s="25"/>
    </row>
    <row r="1359" ht="22.5" customHeight="1">
      <c r="A1359" s="28"/>
      <c r="B1359" s="28"/>
      <c r="C1359" s="12"/>
      <c r="D1359" s="26"/>
      <c r="E1359" s="26"/>
      <c r="F1359" s="26"/>
      <c r="G1359" s="26"/>
      <c r="H1359" s="26"/>
      <c r="I1359" s="19"/>
      <c r="J1359" s="12" t="s">
        <v>112</v>
      </c>
      <c r="K1359" s="16" t="n">
        <v>52353</v>
      </c>
      <c r="L1359" s="14" t="n">
        <v>21649</v>
      </c>
      <c r="M1359" s="16" t="n">
        <v>1</v>
      </c>
      <c r="N1359" s="11" t="n">
        <v>0</v>
      </c>
      <c r="O1359" s="11" t="n">
        <v>0.19</v>
      </c>
      <c r="P1359" s="11" t="n">
        <v>0.19</v>
      </c>
      <c r="Q1359" s="25"/>
    </row>
    <row r="1360" ht="22.5" customHeight="1">
      <c r="A1360" s="28"/>
      <c r="B1360" s="28"/>
      <c r="C1360" s="12" t="n">
        <v>91574954</v>
      </c>
      <c r="D1360" s="13" t="s">
        <v>66</v>
      </c>
      <c r="E1360" s="13" t="s">
        <v>11</v>
      </c>
      <c r="F1360" s="13" t="s">
        <v>34</v>
      </c>
      <c r="G1360" s="23" t="n">
        <v>0.14</v>
      </c>
      <c r="H1360" s="13" t="n">
        <v>150</v>
      </c>
      <c r="I1360" s="20" t="n">
        <f>G1360*H1360*7</f>
        <v>147</v>
      </c>
      <c r="J1360" s="12" t="s">
        <v>110</v>
      </c>
      <c r="K1360" s="16" t="n">
        <v>71</v>
      </c>
      <c r="L1360" s="14" t="n">
        <v>32</v>
      </c>
      <c r="M1360" s="16" t="n">
        <v>0</v>
      </c>
      <c r="N1360" s="11" t="n">
        <v>0</v>
      </c>
      <c r="O1360" s="11" t="n">
        <v>0</v>
      </c>
      <c r="P1360" s="11" t="n">
        <v>0.03</v>
      </c>
      <c r="Q1360" s="22" t="n">
        <f>M1362/H1360</f>
        <v>0</v>
      </c>
    </row>
    <row r="1361" ht="22.5" customHeight="1">
      <c r="A1361" s="28"/>
      <c r="B1361" s="28"/>
      <c r="C1361" s="12"/>
      <c r="D1361" s="26"/>
      <c r="E1361" s="26"/>
      <c r="F1361" s="26"/>
      <c r="G1361" s="26"/>
      <c r="H1361" s="26"/>
      <c r="I1361" s="19"/>
      <c r="J1361" s="12" t="s">
        <v>111</v>
      </c>
      <c r="K1361" s="16" t="n">
        <v>215</v>
      </c>
      <c r="L1361" s="14" t="n">
        <v>105</v>
      </c>
      <c r="M1361" s="16" t="n">
        <v>0</v>
      </c>
      <c r="N1361" s="11" t="n">
        <v>0</v>
      </c>
      <c r="O1361" s="11" t="n">
        <v>0</v>
      </c>
      <c r="P1361" s="11" t="n">
        <v>0.11</v>
      </c>
      <c r="Q1361" s="25"/>
    </row>
    <row r="1362" ht="22.5" customHeight="1">
      <c r="A1362" s="28"/>
      <c r="B1362" s="28"/>
      <c r="C1362" s="12"/>
      <c r="D1362" s="26"/>
      <c r="E1362" s="26"/>
      <c r="F1362" s="26"/>
      <c r="G1362" s="26"/>
      <c r="H1362" s="26"/>
      <c r="I1362" s="19"/>
      <c r="J1362" s="12" t="s">
        <v>112</v>
      </c>
      <c r="K1362" s="16" t="n">
        <v>228</v>
      </c>
      <c r="L1362" s="14" t="n">
        <v>110</v>
      </c>
      <c r="M1362" s="16" t="n">
        <v>0</v>
      </c>
      <c r="N1362" s="11" t="n">
        <v>0</v>
      </c>
      <c r="O1362" s="11" t="n">
        <v>0</v>
      </c>
      <c r="P1362" s="11" t="n">
        <v>0.11</v>
      </c>
      <c r="Q1362" s="25"/>
    </row>
    <row r="1363" ht="22.5" customHeight="1">
      <c r="A1363" s="28"/>
      <c r="B1363" s="28"/>
      <c r="C1363" s="12" t="n">
        <v>91574960</v>
      </c>
      <c r="D1363" s="13" t="s">
        <v>66</v>
      </c>
      <c r="E1363" s="13" t="s">
        <v>67</v>
      </c>
      <c r="F1363" s="13" t="s">
        <v>34</v>
      </c>
      <c r="G1363" s="23" t="n">
        <v>0.15</v>
      </c>
      <c r="H1363" s="13" t="n">
        <v>100</v>
      </c>
      <c r="I1363" s="20" t="n">
        <f>G1363*H1363*7</f>
        <v>105</v>
      </c>
      <c r="J1363" s="12" t="s">
        <v>110</v>
      </c>
      <c r="K1363" s="16" t="n">
        <v>21</v>
      </c>
      <c r="L1363" s="14" t="n">
        <v>6</v>
      </c>
      <c r="M1363" s="16" t="n">
        <v>0</v>
      </c>
      <c r="N1363" s="11" t="n">
        <v>0</v>
      </c>
      <c r="O1363" s="11" t="n">
        <v>0</v>
      </c>
      <c r="P1363" s="11" t="n">
        <v>0.01</v>
      </c>
      <c r="Q1363" s="22" t="n">
        <f>M1365/H1363</f>
        <v>0</v>
      </c>
    </row>
    <row r="1364" ht="22.5" customHeight="1">
      <c r="A1364" s="28"/>
      <c r="B1364" s="28"/>
      <c r="C1364" s="12"/>
      <c r="D1364" s="26"/>
      <c r="E1364" s="26"/>
      <c r="F1364" s="26"/>
      <c r="G1364" s="26"/>
      <c r="H1364" s="26"/>
      <c r="I1364" s="19"/>
      <c r="J1364" s="12" t="s">
        <v>111</v>
      </c>
      <c r="K1364" s="16" t="n">
        <v>129</v>
      </c>
      <c r="L1364" s="14" t="n">
        <v>53</v>
      </c>
      <c r="M1364" s="16" t="n">
        <v>0</v>
      </c>
      <c r="N1364" s="11" t="n">
        <v>0</v>
      </c>
      <c r="O1364" s="11" t="n">
        <v>0</v>
      </c>
      <c r="P1364" s="11" t="n">
        <v>0.05</v>
      </c>
      <c r="Q1364" s="25"/>
    </row>
    <row r="1365" ht="22.5" customHeight="1">
      <c r="A1365" s="28"/>
      <c r="B1365" s="28"/>
      <c r="C1365" s="12"/>
      <c r="D1365" s="26"/>
      <c r="E1365" s="26"/>
      <c r="F1365" s="26"/>
      <c r="G1365" s="26"/>
      <c r="H1365" s="26"/>
      <c r="I1365" s="19"/>
      <c r="J1365" s="12" t="s">
        <v>112</v>
      </c>
      <c r="K1365" s="16" t="n">
        <v>183</v>
      </c>
      <c r="L1365" s="14" t="n">
        <v>85</v>
      </c>
      <c r="M1365" s="16" t="n">
        <v>0</v>
      </c>
      <c r="N1365" s="11" t="n">
        <v>0</v>
      </c>
      <c r="O1365" s="11" t="n">
        <v>0</v>
      </c>
      <c r="P1365" s="11" t="n">
        <v>0.09</v>
      </c>
      <c r="Q1365" s="25"/>
    </row>
    <row r="1366" ht="22.5" customHeight="1">
      <c r="A1366" s="28"/>
      <c r="B1366" s="28"/>
      <c r="C1366" s="12" t="n">
        <v>91574963</v>
      </c>
      <c r="D1366" s="13" t="s">
        <v>66</v>
      </c>
      <c r="E1366" s="13" t="s">
        <v>37</v>
      </c>
      <c r="F1366" s="13" t="s">
        <v>34</v>
      </c>
      <c r="G1366" s="23" t="n">
        <v>0.12</v>
      </c>
      <c r="H1366" s="13" t="n">
        <v>200</v>
      </c>
      <c r="I1366" s="20" t="n">
        <f>G1366*H1366*7</f>
        <v>168</v>
      </c>
      <c r="J1366" s="12" t="s">
        <v>110</v>
      </c>
      <c r="K1366" s="16" t="n">
        <v>62</v>
      </c>
      <c r="L1366" s="14" t="n">
        <v>25</v>
      </c>
      <c r="M1366" s="16" t="n">
        <v>0</v>
      </c>
      <c r="N1366" s="11" t="n">
        <v>0</v>
      </c>
      <c r="O1366" s="11" t="n">
        <v>0</v>
      </c>
      <c r="P1366" s="11" t="n">
        <v>0.03</v>
      </c>
      <c r="Q1366" s="22" t="n">
        <f>M1368/H1366</f>
        <v>0</v>
      </c>
    </row>
    <row r="1367" ht="22.5" customHeight="1">
      <c r="A1367" s="28"/>
      <c r="B1367" s="28"/>
      <c r="C1367" s="12"/>
      <c r="D1367" s="26"/>
      <c r="E1367" s="26"/>
      <c r="F1367" s="26"/>
      <c r="G1367" s="26"/>
      <c r="H1367" s="26"/>
      <c r="I1367" s="19"/>
      <c r="J1367" s="12" t="s">
        <v>111</v>
      </c>
      <c r="K1367" s="16" t="n">
        <v>324</v>
      </c>
      <c r="L1367" s="14" t="n">
        <v>141</v>
      </c>
      <c r="M1367" s="16" t="n">
        <v>0</v>
      </c>
      <c r="N1367" s="11" t="n">
        <v>0</v>
      </c>
      <c r="O1367" s="11" t="n">
        <v>0</v>
      </c>
      <c r="P1367" s="11" t="n">
        <v>0.14</v>
      </c>
      <c r="Q1367" s="25"/>
    </row>
    <row r="1368" ht="22.5" customHeight="1">
      <c r="A1368" s="28"/>
      <c r="B1368" s="28"/>
      <c r="C1368" s="12"/>
      <c r="D1368" s="26"/>
      <c r="E1368" s="26"/>
      <c r="F1368" s="26"/>
      <c r="G1368" s="26"/>
      <c r="H1368" s="26"/>
      <c r="I1368" s="19"/>
      <c r="J1368" s="12" t="s">
        <v>112</v>
      </c>
      <c r="K1368" s="16" t="n">
        <v>830</v>
      </c>
      <c r="L1368" s="14" t="n">
        <v>369</v>
      </c>
      <c r="M1368" s="16" t="n">
        <v>0</v>
      </c>
      <c r="N1368" s="11" t="n">
        <v>0</v>
      </c>
      <c r="O1368" s="11" t="n">
        <v>0</v>
      </c>
      <c r="P1368" s="11" t="n">
        <v>0.22</v>
      </c>
      <c r="Q1368" s="25"/>
    </row>
    <row r="1369" ht="22.5" customHeight="1">
      <c r="A1369" s="28"/>
      <c r="B1369" s="28"/>
      <c r="C1369" s="12" t="n">
        <v>91574965</v>
      </c>
      <c r="D1369" s="13" t="s">
        <v>46</v>
      </c>
      <c r="E1369" s="13" t="s">
        <v>17</v>
      </c>
      <c r="F1369" s="13" t="s">
        <v>34</v>
      </c>
      <c r="G1369" s="23" t="n">
        <v>0.2</v>
      </c>
      <c r="H1369" s="13" t="n">
        <v>80</v>
      </c>
      <c r="I1369" s="20" t="n">
        <f>G1369*H1369*7</f>
        <v>112</v>
      </c>
      <c r="J1369" s="12" t="s">
        <v>110</v>
      </c>
      <c r="K1369" s="16" t="n">
        <v>39</v>
      </c>
      <c r="L1369" s="14" t="n">
        <v>20</v>
      </c>
      <c r="M1369" s="16" t="n">
        <v>0</v>
      </c>
      <c r="N1369" s="11" t="n">
        <v>0.01</v>
      </c>
      <c r="O1369" s="11" t="n">
        <v>0</v>
      </c>
      <c r="P1369" s="11" t="n">
        <v>0.2</v>
      </c>
      <c r="Q1369" s="22" t="n">
        <f>M1371/H1369</f>
        <v>0</v>
      </c>
    </row>
    <row r="1370" ht="22.5" customHeight="1">
      <c r="A1370" s="28"/>
      <c r="B1370" s="28"/>
      <c r="C1370" s="12"/>
      <c r="D1370" s="26"/>
      <c r="E1370" s="26"/>
      <c r="F1370" s="26"/>
      <c r="G1370" s="26"/>
      <c r="H1370" s="26"/>
      <c r="I1370" s="19"/>
      <c r="J1370" s="12" t="s">
        <v>111</v>
      </c>
      <c r="K1370" s="16" t="n">
        <v>234</v>
      </c>
      <c r="L1370" s="14" t="n">
        <v>96</v>
      </c>
      <c r="M1370" s="16" t="n">
        <v>0</v>
      </c>
      <c r="N1370" s="11" t="n">
        <v>0.01</v>
      </c>
      <c r="O1370" s="11" t="n">
        <v>0</v>
      </c>
      <c r="P1370" s="11" t="n">
        <v>0.96</v>
      </c>
      <c r="Q1370" s="25"/>
    </row>
    <row r="1371" ht="22.5" customHeight="1">
      <c r="A1371" s="28"/>
      <c r="B1371" s="28"/>
      <c r="C1371" s="12"/>
      <c r="D1371" s="26"/>
      <c r="E1371" s="26"/>
      <c r="F1371" s="26"/>
      <c r="G1371" s="26"/>
      <c r="H1371" s="26"/>
      <c r="I1371" s="19"/>
      <c r="J1371" s="12" t="s">
        <v>112</v>
      </c>
      <c r="K1371" s="16" t="n">
        <v>666</v>
      </c>
      <c r="L1371" s="14" t="n">
        <v>286</v>
      </c>
      <c r="M1371" s="16" t="n">
        <v>0</v>
      </c>
      <c r="N1371" s="11" t="n">
        <v>0.01</v>
      </c>
      <c r="O1371" s="11" t="n">
        <v>0</v>
      </c>
      <c r="P1371" s="11" t="n">
        <v>1.54</v>
      </c>
      <c r="Q1371" s="25"/>
    </row>
    <row r="1372" ht="22.5" customHeight="1">
      <c r="A1372" s="28"/>
      <c r="B1372" s="28"/>
      <c r="C1372" s="12" t="n">
        <v>13146531</v>
      </c>
      <c r="D1372" s="13" t="s">
        <v>27</v>
      </c>
      <c r="E1372" s="10" t="s">
        <v>14</v>
      </c>
      <c r="F1372" s="13" t="s">
        <v>12</v>
      </c>
      <c r="G1372" s="23" t="n">
        <v>0.4</v>
      </c>
      <c r="H1372" s="13" t="n">
        <v>100</v>
      </c>
      <c r="I1372" s="20" t="n">
        <f>G1372*H1372*7</f>
        <v>280</v>
      </c>
      <c r="J1372" s="12" t="s">
        <v>110</v>
      </c>
      <c r="K1372" s="16" t="n">
        <v>389</v>
      </c>
      <c r="L1372" s="14" t="n">
        <v>15</v>
      </c>
      <c r="M1372" s="16" t="n">
        <v>0</v>
      </c>
      <c r="N1372" s="11" t="n">
        <v>0.001</v>
      </c>
      <c r="O1372" s="11" t="n">
        <v>0</v>
      </c>
      <c r="P1372" s="11" t="n">
        <v>0.0203</v>
      </c>
      <c r="Q1372" s="22" t="n">
        <f>M1374/H1372</f>
        <v>0.07</v>
      </c>
    </row>
    <row r="1373" ht="22.5" customHeight="1">
      <c r="A1373" s="28"/>
      <c r="B1373" s="28"/>
      <c r="C1373" s="12"/>
      <c r="D1373" s="26"/>
      <c r="E1373" s="26"/>
      <c r="F1373" s="26"/>
      <c r="G1373" s="26"/>
      <c r="H1373" s="26"/>
      <c r="I1373" s="19"/>
      <c r="J1373" s="12" t="s">
        <v>111</v>
      </c>
      <c r="K1373" s="16" t="n">
        <v>2884</v>
      </c>
      <c r="L1373" s="14" t="n">
        <v>228</v>
      </c>
      <c r="M1373" s="16" t="n">
        <v>2</v>
      </c>
      <c r="N1373" s="11" t="n">
        <v>0.001</v>
      </c>
      <c r="O1373" s="11" t="n">
        <v>0.146</v>
      </c>
      <c r="P1373" s="11" t="n">
        <v>0.2919</v>
      </c>
      <c r="Q1373" s="25"/>
    </row>
    <row r="1374" ht="22.5" customHeight="1">
      <c r="A1374" s="28"/>
      <c r="B1374" s="28"/>
      <c r="C1374" s="12"/>
      <c r="D1374" s="26"/>
      <c r="E1374" s="26"/>
      <c r="F1374" s="26"/>
      <c r="G1374" s="26"/>
      <c r="H1374" s="26"/>
      <c r="I1374" s="19"/>
      <c r="J1374" s="12" t="s">
        <v>112</v>
      </c>
      <c r="K1374" s="16" t="n">
        <v>10176</v>
      </c>
      <c r="L1374" s="14" t="n">
        <v>887</v>
      </c>
      <c r="M1374" s="16" t="n">
        <v>7</v>
      </c>
      <c r="N1374" s="11" t="n">
        <v>0.002</v>
      </c>
      <c r="O1374" s="11" t="n">
        <v>0.219</v>
      </c>
      <c r="P1374" s="11" t="n">
        <v>1.531</v>
      </c>
      <c r="Q1374" s="25"/>
    </row>
    <row r="1375" ht="22.5" customHeight="1">
      <c r="A1375" s="28"/>
      <c r="B1375" s="28"/>
      <c r="C1375" s="12" t="n">
        <v>13151696</v>
      </c>
      <c r="D1375" s="13" t="s">
        <v>68</v>
      </c>
      <c r="E1375" s="10" t="s">
        <v>14</v>
      </c>
      <c r="F1375" s="13" t="s">
        <v>12</v>
      </c>
      <c r="G1375" s="23" t="n">
        <v>0.4</v>
      </c>
      <c r="H1375" s="13" t="n">
        <v>100</v>
      </c>
      <c r="I1375" s="20" t="n">
        <f>G1375*H1375*7</f>
        <v>280</v>
      </c>
      <c r="J1375" s="12" t="s">
        <v>110</v>
      </c>
      <c r="K1375" s="16" t="n">
        <v>13</v>
      </c>
      <c r="L1375" s="14" t="n">
        <v>0</v>
      </c>
      <c r="M1375" s="16" t="n">
        <v>0</v>
      </c>
      <c r="N1375" s="11" t="n">
        <v>0</v>
      </c>
      <c r="O1375" s="11" t="n">
        <v>0</v>
      </c>
      <c r="P1375" s="11" t="n">
        <v>0</v>
      </c>
      <c r="Q1375" s="22" t="n">
        <f>M1377/H1375</f>
        <v>0</v>
      </c>
    </row>
    <row r="1376" ht="22.5" customHeight="1">
      <c r="A1376" s="28"/>
      <c r="B1376" s="28"/>
      <c r="C1376" s="12"/>
      <c r="D1376" s="26"/>
      <c r="E1376" s="26"/>
      <c r="F1376" s="26"/>
      <c r="G1376" s="26"/>
      <c r="H1376" s="26"/>
      <c r="I1376" s="19"/>
      <c r="J1376" s="12" t="s">
        <v>111</v>
      </c>
      <c r="K1376" s="16" t="n">
        <v>150</v>
      </c>
      <c r="L1376" s="14" t="n">
        <v>4</v>
      </c>
      <c r="M1376" s="16" t="n">
        <v>0</v>
      </c>
      <c r="N1376" s="11" t="n">
        <v>0.001</v>
      </c>
      <c r="O1376" s="11" t="n">
        <v>0</v>
      </c>
      <c r="P1376" s="11" t="n">
        <v>0.003</v>
      </c>
      <c r="Q1376" s="25"/>
    </row>
    <row r="1377" ht="22.5" customHeight="1">
      <c r="A1377" s="28"/>
      <c r="B1377" s="28"/>
      <c r="C1377" s="12"/>
      <c r="D1377" s="26"/>
      <c r="E1377" s="26"/>
      <c r="F1377" s="26"/>
      <c r="G1377" s="26"/>
      <c r="H1377" s="26"/>
      <c r="I1377" s="19"/>
      <c r="J1377" s="12" t="s">
        <v>112</v>
      </c>
      <c r="K1377" s="16" t="n">
        <v>817</v>
      </c>
      <c r="L1377" s="14" t="n">
        <v>64</v>
      </c>
      <c r="M1377" s="16" t="n">
        <v>0</v>
      </c>
      <c r="N1377" s="11" t="n">
        <v>0.001</v>
      </c>
      <c r="O1377" s="11" t="n">
        <v>0</v>
      </c>
      <c r="P1377" s="11" t="n">
        <v>0.0858</v>
      </c>
      <c r="Q1377" s="25"/>
    </row>
    <row r="1378" ht="22.5" customHeight="1">
      <c r="A1378" s="28"/>
      <c r="B1378" s="28"/>
      <c r="C1378" s="12" t="n">
        <v>91579899</v>
      </c>
      <c r="D1378" s="13" t="s">
        <v>69</v>
      </c>
      <c r="E1378" s="13" t="s">
        <v>47</v>
      </c>
      <c r="F1378" s="13" t="s">
        <v>15</v>
      </c>
      <c r="G1378" s="23" t="n">
        <v>0.5</v>
      </c>
      <c r="H1378" s="13" t="n">
        <v>49</v>
      </c>
      <c r="I1378" s="20" t="n">
        <f>G1378*H1378*7</f>
        <v>171.5</v>
      </c>
      <c r="J1378" s="12" t="s">
        <v>110</v>
      </c>
      <c r="K1378" s="16" t="s">
        <v>123</v>
      </c>
      <c r="L1378" s="14"/>
      <c r="M1378" s="16"/>
      <c r="N1378" s="11"/>
      <c r="O1378" s="11"/>
      <c r="P1378" s="11"/>
      <c r="Q1378" s="22" t="n">
        <f>M1380/H1378</f>
        <v>0.0816326530612245</v>
      </c>
    </row>
    <row r="1379" ht="22.5" customHeight="1">
      <c r="A1379" s="28"/>
      <c r="B1379" s="28"/>
      <c r="C1379" s="12"/>
      <c r="D1379" s="26"/>
      <c r="E1379" s="26"/>
      <c r="F1379" s="26"/>
      <c r="G1379" s="26"/>
      <c r="H1379" s="26"/>
      <c r="I1379" s="19"/>
      <c r="J1379" s="12" t="s">
        <v>111</v>
      </c>
      <c r="K1379" s="16" t="s">
        <v>123</v>
      </c>
      <c r="L1379" s="14"/>
      <c r="M1379" s="16"/>
      <c r="N1379" s="11"/>
      <c r="O1379" s="11"/>
      <c r="P1379" s="11"/>
      <c r="Q1379" s="25"/>
    </row>
    <row r="1380" ht="22.5" customHeight="1">
      <c r="A1380" s="28"/>
      <c r="B1380" s="28"/>
      <c r="C1380" s="12"/>
      <c r="D1380" s="26"/>
      <c r="E1380" s="26"/>
      <c r="F1380" s="26"/>
      <c r="G1380" s="26"/>
      <c r="H1380" s="26"/>
      <c r="I1380" s="19"/>
      <c r="J1380" s="12" t="s">
        <v>112</v>
      </c>
      <c r="K1380" s="16" t="n">
        <v>36631</v>
      </c>
      <c r="L1380" s="14" t="n">
        <v>3446</v>
      </c>
      <c r="M1380" s="16" t="n">
        <v>4</v>
      </c>
      <c r="N1380" s="11" t="n">
        <v>0</v>
      </c>
      <c r="O1380" s="11" t="n">
        <v>0.375</v>
      </c>
      <c r="P1380" s="11" t="n">
        <v>1.5</v>
      </c>
      <c r="Q1380" s="25"/>
    </row>
    <row r="1381" ht="22.5" customHeight="1">
      <c r="A1381" s="28"/>
      <c r="B1381" s="28"/>
      <c r="C1381" s="12" t="n">
        <v>91579904</v>
      </c>
      <c r="D1381" s="13" t="s">
        <v>42</v>
      </c>
      <c r="E1381" s="13" t="s">
        <v>35</v>
      </c>
      <c r="F1381" s="13" t="s">
        <v>15</v>
      </c>
      <c r="G1381" s="23" t="n">
        <v>0.5</v>
      </c>
      <c r="H1381" s="13" t="n">
        <v>42</v>
      </c>
      <c r="I1381" s="20" t="n">
        <f>G1381*H1381*7</f>
        <v>147</v>
      </c>
      <c r="J1381" s="12" t="s">
        <v>110</v>
      </c>
      <c r="K1381" s="16" t="s">
        <v>123</v>
      </c>
      <c r="L1381" s="14"/>
      <c r="M1381" s="16"/>
      <c r="N1381" s="11"/>
      <c r="O1381" s="11"/>
      <c r="P1381" s="11"/>
      <c r="Q1381" s="22" t="n">
        <f>M1383/H1381</f>
        <v>0.0238095238095238</v>
      </c>
    </row>
    <row r="1382" ht="22.5" customHeight="1">
      <c r="A1382" s="28"/>
      <c r="B1382" s="28"/>
      <c r="C1382" s="12"/>
      <c r="D1382" s="26"/>
      <c r="E1382" s="26"/>
      <c r="F1382" s="26"/>
      <c r="G1382" s="26"/>
      <c r="H1382" s="26"/>
      <c r="I1382" s="19"/>
      <c r="J1382" s="12" t="s">
        <v>111</v>
      </c>
      <c r="K1382" s="16" t="s">
        <v>123</v>
      </c>
      <c r="L1382" s="14"/>
      <c r="M1382" s="16"/>
      <c r="N1382" s="11"/>
      <c r="O1382" s="11"/>
      <c r="P1382" s="11"/>
      <c r="Q1382" s="25"/>
    </row>
    <row r="1383" ht="22.5" customHeight="1">
      <c r="A1383" s="28"/>
      <c r="B1383" s="28"/>
      <c r="C1383" s="12"/>
      <c r="D1383" s="26"/>
      <c r="E1383" s="26"/>
      <c r="F1383" s="26"/>
      <c r="G1383" s="26"/>
      <c r="H1383" s="26"/>
      <c r="I1383" s="19"/>
      <c r="J1383" s="12" t="s">
        <v>112</v>
      </c>
      <c r="K1383" s="16" t="n">
        <v>11610</v>
      </c>
      <c r="L1383" s="14" t="n">
        <v>15</v>
      </c>
      <c r="M1383" s="16" t="n">
        <v>1</v>
      </c>
      <c r="N1383" s="11" t="n">
        <v>0</v>
      </c>
      <c r="O1383" s="11" t="n">
        <v>0</v>
      </c>
      <c r="P1383" s="11" t="n">
        <v>0</v>
      </c>
      <c r="Q1383" s="25"/>
    </row>
    <row r="1384" ht="22.5" customHeight="1">
      <c r="A1384" s="28"/>
      <c r="B1384" s="28"/>
      <c r="C1384" s="12" t="n">
        <v>91580100</v>
      </c>
      <c r="D1384" s="13" t="s">
        <v>70</v>
      </c>
      <c r="E1384" s="13" t="s">
        <v>47</v>
      </c>
      <c r="F1384" s="13" t="s">
        <v>15</v>
      </c>
      <c r="G1384" s="23" t="n">
        <v>0.3</v>
      </c>
      <c r="H1384" s="13" t="n">
        <v>287</v>
      </c>
      <c r="I1384" s="20" t="n">
        <f>G1384*H1384*7</f>
        <v>602.7</v>
      </c>
      <c r="J1384" s="12" t="s">
        <v>110</v>
      </c>
      <c r="K1384" s="16" t="s">
        <v>123</v>
      </c>
      <c r="L1384" s="14"/>
      <c r="M1384" s="16"/>
      <c r="N1384" s="11"/>
      <c r="O1384" s="11"/>
      <c r="P1384" s="11"/>
      <c r="Q1384" s="22" t="n">
        <f>M1386/H1384</f>
        <v>0.0452961672473868</v>
      </c>
    </row>
    <row r="1385" ht="22.5" customHeight="1">
      <c r="A1385" s="28"/>
      <c r="B1385" s="28"/>
      <c r="C1385" s="12"/>
      <c r="D1385" s="26"/>
      <c r="E1385" s="26"/>
      <c r="F1385" s="26"/>
      <c r="G1385" s="26"/>
      <c r="H1385" s="26"/>
      <c r="I1385" s="19"/>
      <c r="J1385" s="12" t="s">
        <v>111</v>
      </c>
      <c r="K1385" s="16" t="s">
        <v>123</v>
      </c>
      <c r="L1385" s="14"/>
      <c r="M1385" s="16"/>
      <c r="N1385" s="11"/>
      <c r="O1385" s="11"/>
      <c r="P1385" s="11"/>
      <c r="Q1385" s="25"/>
    </row>
    <row r="1386" ht="22.5" customHeight="1">
      <c r="A1386" s="28"/>
      <c r="B1386" s="28"/>
      <c r="C1386" s="12"/>
      <c r="D1386" s="26"/>
      <c r="E1386" s="26"/>
      <c r="F1386" s="26"/>
      <c r="G1386" s="26"/>
      <c r="H1386" s="26"/>
      <c r="I1386" s="19"/>
      <c r="J1386" s="12" t="s">
        <v>112</v>
      </c>
      <c r="K1386" s="16" t="n">
        <v>13548</v>
      </c>
      <c r="L1386" s="14" t="n">
        <v>758</v>
      </c>
      <c r="M1386" s="16" t="n">
        <v>13</v>
      </c>
      <c r="N1386" s="11" t="n">
        <v>0.005</v>
      </c>
      <c r="O1386" s="11" t="n">
        <v>0.277</v>
      </c>
      <c r="P1386" s="11" t="n">
        <v>3.6</v>
      </c>
      <c r="Q1386" s="25"/>
    </row>
    <row r="1387" ht="22.5" customHeight="1">
      <c r="A1387" s="28"/>
      <c r="B1387" s="28"/>
      <c r="C1387" s="12" t="n">
        <v>91580101</v>
      </c>
      <c r="D1387" s="13" t="s">
        <v>71</v>
      </c>
      <c r="E1387" s="13" t="s">
        <v>47</v>
      </c>
      <c r="F1387" s="13" t="s">
        <v>15</v>
      </c>
      <c r="G1387" s="23" t="n">
        <v>0.3</v>
      </c>
      <c r="H1387" s="13" t="n">
        <v>284</v>
      </c>
      <c r="I1387" s="20" t="n">
        <f>G1387*H1387*7</f>
        <v>596.4</v>
      </c>
      <c r="J1387" s="12" t="s">
        <v>110</v>
      </c>
      <c r="K1387" s="16" t="s">
        <v>123</v>
      </c>
      <c r="L1387" s="14"/>
      <c r="M1387" s="16"/>
      <c r="N1387" s="11"/>
      <c r="O1387" s="11"/>
      <c r="P1387" s="11"/>
      <c r="Q1387" s="22" t="n">
        <f>M1389/H1387</f>
        <v>0.0211267605633803</v>
      </c>
    </row>
    <row r="1388" ht="22.5" customHeight="1">
      <c r="A1388" s="28"/>
      <c r="B1388" s="28"/>
      <c r="C1388" s="12"/>
      <c r="D1388" s="26"/>
      <c r="E1388" s="26"/>
      <c r="F1388" s="26"/>
      <c r="G1388" s="26"/>
      <c r="H1388" s="26"/>
      <c r="I1388" s="19"/>
      <c r="J1388" s="12" t="s">
        <v>111</v>
      </c>
      <c r="K1388" s="16" t="s">
        <v>123</v>
      </c>
      <c r="L1388" s="14"/>
      <c r="M1388" s="16"/>
      <c r="N1388" s="11"/>
      <c r="O1388" s="11"/>
      <c r="P1388" s="11"/>
      <c r="Q1388" s="25"/>
    </row>
    <row r="1389" ht="22.5" customHeight="1">
      <c r="A1389" s="28"/>
      <c r="B1389" s="28"/>
      <c r="C1389" s="12"/>
      <c r="D1389" s="26"/>
      <c r="E1389" s="26"/>
      <c r="F1389" s="26"/>
      <c r="G1389" s="26"/>
      <c r="H1389" s="26"/>
      <c r="I1389" s="19"/>
      <c r="J1389" s="12" t="s">
        <v>112</v>
      </c>
      <c r="K1389" s="16" t="n">
        <v>7217</v>
      </c>
      <c r="L1389" s="14" t="n">
        <v>151</v>
      </c>
      <c r="M1389" s="16" t="n">
        <v>6</v>
      </c>
      <c r="N1389" s="11" t="n">
        <v>0.01</v>
      </c>
      <c r="O1389" s="11" t="n">
        <v>0.25</v>
      </c>
      <c r="P1389" s="11" t="n">
        <v>1.5</v>
      </c>
      <c r="Q1389" s="25"/>
    </row>
    <row r="1390" ht="22.5" customHeight="1">
      <c r="A1390" s="28"/>
      <c r="B1390" s="28"/>
      <c r="C1390" s="12" t="n">
        <v>9487935</v>
      </c>
      <c r="D1390" s="13" t="s">
        <v>72</v>
      </c>
      <c r="E1390" s="13" t="s">
        <v>14</v>
      </c>
      <c r="F1390" s="13" t="s">
        <v>26</v>
      </c>
      <c r="G1390" s="23" t="n">
        <v>0.15</v>
      </c>
      <c r="H1390" s="13" t="n">
        <v>500</v>
      </c>
      <c r="I1390" s="20" t="n">
        <f>G1390*H1390*7</f>
        <v>525</v>
      </c>
      <c r="J1390" s="12" t="s">
        <v>110</v>
      </c>
      <c r="K1390" s="16" t="s">
        <v>123</v>
      </c>
      <c r="L1390" s="14"/>
      <c r="M1390" s="16"/>
      <c r="N1390" s="11"/>
      <c r="O1390" s="11"/>
      <c r="P1390" s="11"/>
      <c r="Q1390" s="22" t="n">
        <f>M1392/H1390</f>
        <v>0.98</v>
      </c>
    </row>
    <row r="1391" ht="22.5" customHeight="1">
      <c r="A1391" s="28"/>
      <c r="B1391" s="28"/>
      <c r="C1391" s="12"/>
      <c r="D1391" s="26"/>
      <c r="E1391" s="26"/>
      <c r="F1391" s="26"/>
      <c r="G1391" s="26"/>
      <c r="H1391" s="26"/>
      <c r="I1391" s="19"/>
      <c r="J1391" s="12" t="s">
        <v>111</v>
      </c>
      <c r="K1391" s="16" t="s">
        <v>123</v>
      </c>
      <c r="L1391" s="14"/>
      <c r="M1391" s="16"/>
      <c r="N1391" s="11"/>
      <c r="O1391" s="11"/>
      <c r="P1391" s="11"/>
      <c r="Q1391" s="25"/>
      <c r="R1391" s="4" t="s">
        <v>132</v>
      </c>
    </row>
    <row r="1392" ht="22.5" customHeight="1">
      <c r="A1392" s="28"/>
      <c r="B1392" s="28"/>
      <c r="C1392" s="12"/>
      <c r="D1392" s="26"/>
      <c r="E1392" s="26"/>
      <c r="F1392" s="26"/>
      <c r="G1392" s="26"/>
      <c r="H1392" s="26"/>
      <c r="I1392" s="19"/>
      <c r="J1392" s="12" t="s">
        <v>112</v>
      </c>
      <c r="K1392" s="16" t="n">
        <v>106033</v>
      </c>
      <c r="L1392" s="14" t="n">
        <v>5716</v>
      </c>
      <c r="M1392" s="16" t="n">
        <v>490</v>
      </c>
      <c r="N1392" s="11" t="n">
        <v>0.01</v>
      </c>
      <c r="O1392" s="11" t="n">
        <v>0.07</v>
      </c>
      <c r="P1392" s="11" t="n">
        <v>36.38</v>
      </c>
      <c r="Q1392" s="25"/>
    </row>
    <row r="1393" ht="22.5" customHeight="1">
      <c r="A1393" s="28"/>
      <c r="B1393" s="28"/>
      <c r="C1393" s="12" t="n">
        <v>91565944</v>
      </c>
      <c r="D1393" s="13" t="s">
        <v>66</v>
      </c>
      <c r="E1393" s="13" t="s">
        <v>14</v>
      </c>
      <c r="F1393" s="12" t="s">
        <v>15</v>
      </c>
      <c r="G1393" s="23" t="n">
        <v>0.15</v>
      </c>
      <c r="H1393" s="13" t="n">
        <v>252</v>
      </c>
      <c r="I1393" s="20" t="n">
        <f>G1393*H1393*7</f>
        <v>264.6</v>
      </c>
      <c r="J1393" s="12" t="s">
        <v>110</v>
      </c>
      <c r="K1393" s="16" t="s">
        <v>123</v>
      </c>
      <c r="L1393" s="14"/>
      <c r="M1393" s="16"/>
      <c r="N1393" s="11"/>
      <c r="O1393" s="11"/>
      <c r="P1393" s="11"/>
      <c r="Q1393" s="22" t="n">
        <f>M1395/H1393</f>
        <v>0.0595238095238095</v>
      </c>
    </row>
    <row r="1394" ht="22.5" customHeight="1">
      <c r="A1394" s="28"/>
      <c r="B1394" s="28"/>
      <c r="C1394" s="12"/>
      <c r="D1394" s="26"/>
      <c r="E1394" s="26"/>
      <c r="F1394" s="19"/>
      <c r="G1394" s="26"/>
      <c r="H1394" s="26"/>
      <c r="I1394" s="19"/>
      <c r="J1394" s="12" t="s">
        <v>111</v>
      </c>
      <c r="K1394" s="16" t="s">
        <v>123</v>
      </c>
      <c r="L1394" s="14"/>
      <c r="M1394" s="16"/>
      <c r="N1394" s="11"/>
      <c r="O1394" s="11"/>
      <c r="P1394" s="11"/>
      <c r="Q1394" s="25"/>
      <c r="R1394" s="4" t="s">
        <v>132</v>
      </c>
    </row>
    <row r="1395" ht="22.5" customHeight="1">
      <c r="A1395" s="28"/>
      <c r="B1395" s="28"/>
      <c r="C1395" s="12"/>
      <c r="D1395" s="26"/>
      <c r="E1395" s="26"/>
      <c r="F1395" s="19"/>
      <c r="G1395" s="26"/>
      <c r="H1395" s="26"/>
      <c r="I1395" s="19"/>
      <c r="J1395" s="12" t="s">
        <v>112</v>
      </c>
      <c r="K1395" s="16" t="n">
        <v>14077</v>
      </c>
      <c r="L1395" s="14" t="n">
        <v>1329</v>
      </c>
      <c r="M1395" s="16" t="n">
        <v>15</v>
      </c>
      <c r="N1395" s="11" t="n">
        <v>0.002</v>
      </c>
      <c r="O1395" s="11" t="n">
        <v>0.15</v>
      </c>
      <c r="P1395" s="11" t="n">
        <v>2.25</v>
      </c>
      <c r="Q1395" s="25"/>
    </row>
    <row r="1396" ht="22.5" customHeight="1">
      <c r="A1396" s="28"/>
      <c r="B1396" s="47" t="s">
        <v>121</v>
      </c>
      <c r="C1396" s="12" t="n">
        <v>6395488</v>
      </c>
      <c r="D1396" s="13" t="s">
        <v>39</v>
      </c>
      <c r="E1396" s="46" t="s">
        <v>14</v>
      </c>
      <c r="F1396" s="12" t="s">
        <v>15</v>
      </c>
      <c r="G1396" s="23" t="n">
        <v>0.3</v>
      </c>
      <c r="H1396" s="12" t="n">
        <v>200</v>
      </c>
      <c r="I1396" s="20" t="n">
        <f>G1396*H1396*7</f>
        <v>420</v>
      </c>
      <c r="J1396" s="12" t="s">
        <v>110</v>
      </c>
      <c r="K1396" s="14" t="n">
        <v>186</v>
      </c>
      <c r="L1396" s="14" t="n">
        <v>70</v>
      </c>
      <c r="M1396" s="15" t="n">
        <v>1</v>
      </c>
      <c r="N1396" s="11" t="n">
        <v>0.004</v>
      </c>
      <c r="O1396" s="11" t="n">
        <v>0.3</v>
      </c>
      <c r="P1396" s="11" t="n">
        <v>0.3</v>
      </c>
      <c r="Q1396" s="22" t="n">
        <f>M1398/H1396</f>
        <v>1</v>
      </c>
    </row>
    <row r="1397" ht="22.5" customHeight="1">
      <c r="A1397" s="28"/>
      <c r="B1397" s="28"/>
      <c r="C1397" s="12"/>
      <c r="D1397" s="26"/>
      <c r="E1397" s="26"/>
      <c r="F1397" s="19"/>
      <c r="G1397" s="26"/>
      <c r="H1397" s="19"/>
      <c r="I1397" s="19"/>
      <c r="J1397" s="12" t="s">
        <v>111</v>
      </c>
      <c r="K1397" s="14" t="n">
        <v>38007</v>
      </c>
      <c r="L1397" s="14" t="n">
        <v>11848</v>
      </c>
      <c r="M1397" s="10" t="n">
        <v>200</v>
      </c>
      <c r="N1397" s="11" t="n">
        <v>0.005</v>
      </c>
      <c r="O1397" s="11" t="n">
        <v>0.3</v>
      </c>
      <c r="P1397" s="11" t="n">
        <v>60</v>
      </c>
      <c r="Q1397" s="25"/>
    </row>
    <row r="1398" ht="22.5" customHeight="1">
      <c r="A1398" s="28"/>
      <c r="B1398" s="28"/>
      <c r="C1398" s="12"/>
      <c r="D1398" s="26"/>
      <c r="E1398" s="26"/>
      <c r="F1398" s="19"/>
      <c r="G1398" s="26"/>
      <c r="H1398" s="19"/>
      <c r="I1398" s="19"/>
      <c r="J1398" s="12" t="s">
        <v>112</v>
      </c>
      <c r="K1398" s="14" t="n">
        <v>49989</v>
      </c>
      <c r="L1398" s="14" t="n">
        <v>13035</v>
      </c>
      <c r="M1398" s="10" t="n">
        <v>200</v>
      </c>
      <c r="N1398" s="11" t="n">
        <v>0.005</v>
      </c>
      <c r="O1398" s="11" t="n">
        <v>0.3</v>
      </c>
      <c r="P1398" s="11" t="n">
        <v>60</v>
      </c>
      <c r="Q1398" s="25"/>
    </row>
    <row r="1399" ht="22.5" customHeight="1">
      <c r="A1399" s="28"/>
      <c r="B1399" s="28"/>
      <c r="C1399" s="12" t="n">
        <v>8566084</v>
      </c>
      <c r="D1399" s="13" t="s">
        <v>73</v>
      </c>
      <c r="E1399" s="13" t="s">
        <v>40</v>
      </c>
      <c r="F1399" s="12" t="s">
        <v>15</v>
      </c>
      <c r="G1399" s="23" t="n">
        <v>0.12</v>
      </c>
      <c r="H1399" s="12" t="n">
        <v>100</v>
      </c>
      <c r="I1399" s="20" t="n">
        <f>G1399*H1399*7</f>
        <v>84</v>
      </c>
      <c r="J1399" s="12" t="s">
        <v>110</v>
      </c>
      <c r="K1399" s="14" t="n">
        <v>806</v>
      </c>
      <c r="L1399" s="14" t="n">
        <v>272</v>
      </c>
      <c r="M1399" s="15" t="n">
        <v>2</v>
      </c>
      <c r="N1399" s="11" t="n">
        <v>0.001</v>
      </c>
      <c r="O1399" s="11" t="n">
        <v>0.12</v>
      </c>
      <c r="P1399" s="11" t="n">
        <v>0.24</v>
      </c>
      <c r="Q1399" s="22" t="n">
        <f>M1401/H1399</f>
        <v>1</v>
      </c>
    </row>
    <row r="1400" ht="22.5" customHeight="1">
      <c r="A1400" s="28"/>
      <c r="B1400" s="28"/>
      <c r="C1400" s="12"/>
      <c r="D1400" s="26"/>
      <c r="E1400" s="26"/>
      <c r="F1400" s="19"/>
      <c r="G1400" s="26"/>
      <c r="H1400" s="19"/>
      <c r="I1400" s="19"/>
      <c r="J1400" s="12" t="s">
        <v>111</v>
      </c>
      <c r="K1400" s="14" t="n">
        <v>32600</v>
      </c>
      <c r="L1400" s="14" t="n">
        <v>9000</v>
      </c>
      <c r="M1400" s="15" t="n">
        <v>100</v>
      </c>
      <c r="N1400" s="11" t="n">
        <v>0.001</v>
      </c>
      <c r="O1400" s="11" t="n">
        <v>0.12</v>
      </c>
      <c r="P1400" s="11" t="n">
        <v>12</v>
      </c>
      <c r="Q1400" s="25"/>
    </row>
    <row r="1401" ht="22.5" customHeight="1">
      <c r="A1401" s="28"/>
      <c r="B1401" s="28"/>
      <c r="C1401" s="12"/>
      <c r="D1401" s="26"/>
      <c r="E1401" s="26"/>
      <c r="F1401" s="19"/>
      <c r="G1401" s="26"/>
      <c r="H1401" s="19"/>
      <c r="I1401" s="19"/>
      <c r="J1401" s="12" t="s">
        <v>112</v>
      </c>
      <c r="K1401" s="14" t="n">
        <v>46923</v>
      </c>
      <c r="L1401" s="14" t="n">
        <v>12187</v>
      </c>
      <c r="M1401" s="15" t="n">
        <v>100</v>
      </c>
      <c r="N1401" s="11" t="n">
        <v>0.001</v>
      </c>
      <c r="O1401" s="11" t="n">
        <v>0.12</v>
      </c>
      <c r="P1401" s="11" t="n">
        <v>12</v>
      </c>
      <c r="Q1401" s="25"/>
    </row>
    <row r="1402" ht="22.5" customHeight="1">
      <c r="A1402" s="28"/>
      <c r="B1402" s="28"/>
      <c r="C1402" s="12" t="n">
        <v>2937658</v>
      </c>
      <c r="D1402" s="13" t="s">
        <v>80</v>
      </c>
      <c r="E1402" s="13" t="s">
        <v>14</v>
      </c>
      <c r="F1402" s="12" t="s">
        <v>15</v>
      </c>
      <c r="G1402" s="23" t="n">
        <v>0.1</v>
      </c>
      <c r="H1402" s="12" t="n">
        <v>100</v>
      </c>
      <c r="I1402" s="20" t="n">
        <f>G1402*H1402*7</f>
        <v>70</v>
      </c>
      <c r="J1402" s="12" t="s">
        <v>110</v>
      </c>
      <c r="K1402" s="14" t="s">
        <v>114</v>
      </c>
      <c r="L1402" s="14"/>
      <c r="M1402" s="15"/>
      <c r="N1402" s="11"/>
      <c r="O1402" s="11"/>
      <c r="P1402" s="11"/>
      <c r="Q1402" s="22" t="n">
        <f>M1404/H1402</f>
        <v>1</v>
      </c>
    </row>
    <row r="1403" ht="22.5" customHeight="1">
      <c r="A1403" s="28"/>
      <c r="B1403" s="28"/>
      <c r="C1403" s="12"/>
      <c r="D1403" s="26"/>
      <c r="E1403" s="26"/>
      <c r="F1403" s="19"/>
      <c r="G1403" s="26"/>
      <c r="H1403" s="19"/>
      <c r="I1403" s="19"/>
      <c r="J1403" s="12" t="s">
        <v>111</v>
      </c>
      <c r="K1403" s="14" t="n">
        <v>3579</v>
      </c>
      <c r="L1403" s="14" t="n">
        <v>1641</v>
      </c>
      <c r="M1403" s="15" t="n">
        <v>100</v>
      </c>
      <c r="N1403" s="11" t="n">
        <v>0.006</v>
      </c>
      <c r="O1403" s="11" t="n">
        <v>0.101</v>
      </c>
      <c r="P1403" s="11" t="n">
        <v>10.069</v>
      </c>
      <c r="Q1403" s="25"/>
      <c r="R1403" s="4" t="s">
        <v>131</v>
      </c>
    </row>
    <row r="1404" ht="22.5" customHeight="1">
      <c r="A1404" s="28"/>
      <c r="B1404" s="28"/>
      <c r="C1404" s="12"/>
      <c r="D1404" s="26"/>
      <c r="E1404" s="26"/>
      <c r="F1404" s="19"/>
      <c r="G1404" s="26"/>
      <c r="H1404" s="19"/>
      <c r="I1404" s="19"/>
      <c r="J1404" s="12" t="s">
        <v>112</v>
      </c>
      <c r="K1404" s="14" t="n">
        <v>3582</v>
      </c>
      <c r="L1404" s="14" t="n">
        <v>1644</v>
      </c>
      <c r="M1404" s="15" t="n">
        <v>100</v>
      </c>
      <c r="N1404" s="11" t="n">
        <v>0.006</v>
      </c>
      <c r="O1404" s="11" t="n">
        <v>0.101</v>
      </c>
      <c r="P1404" s="11" t="n">
        <v>10.069</v>
      </c>
      <c r="Q1404" s="25"/>
    </row>
    <row r="1405" ht="22.5" customHeight="1">
      <c r="A1405" s="28"/>
      <c r="B1405" s="28"/>
      <c r="C1405" s="12" t="n">
        <v>6706444</v>
      </c>
      <c r="D1405" s="13" t="s">
        <v>74</v>
      </c>
      <c r="E1405" s="13" t="s">
        <v>75</v>
      </c>
      <c r="F1405" s="12" t="s">
        <v>12</v>
      </c>
      <c r="G1405" s="23" t="n">
        <v>0.5</v>
      </c>
      <c r="H1405" s="12" t="n">
        <v>100</v>
      </c>
      <c r="I1405" s="20" t="n">
        <f>G1405*H1405*7</f>
        <v>350</v>
      </c>
      <c r="J1405" s="12" t="s">
        <v>110</v>
      </c>
      <c r="K1405" s="14" t="n">
        <v>713</v>
      </c>
      <c r="L1405" s="14" t="n">
        <v>31</v>
      </c>
      <c r="M1405" s="15" t="n">
        <v>0</v>
      </c>
      <c r="N1405" s="11" t="n">
        <v>0</v>
      </c>
      <c r="O1405" s="11" t="n">
        <v>0</v>
      </c>
      <c r="P1405" s="11" t="n">
        <v>0.011</v>
      </c>
      <c r="Q1405" s="22" t="n">
        <f>M1407/H1405</f>
        <v>0.12</v>
      </c>
    </row>
    <row r="1406" ht="22.5" customHeight="1">
      <c r="A1406" s="28"/>
      <c r="B1406" s="28"/>
      <c r="C1406" s="12"/>
      <c r="D1406" s="26"/>
      <c r="E1406" s="26"/>
      <c r="F1406" s="19"/>
      <c r="G1406" s="26"/>
      <c r="H1406" s="19"/>
      <c r="I1406" s="19"/>
      <c r="J1406" s="12" t="s">
        <v>111</v>
      </c>
      <c r="K1406" s="14" t="n">
        <v>28993</v>
      </c>
      <c r="L1406" s="14" t="n">
        <v>1358</v>
      </c>
      <c r="M1406" s="15" t="n">
        <v>6</v>
      </c>
      <c r="N1406" s="11" t="n">
        <v>0.002</v>
      </c>
      <c r="O1406" s="11" t="n">
        <v>0.412</v>
      </c>
      <c r="P1406" s="11" t="n">
        <v>2.4742</v>
      </c>
      <c r="Q1406" s="25"/>
    </row>
    <row r="1407" ht="22.5" customHeight="1">
      <c r="A1407" s="28"/>
      <c r="B1407" s="28"/>
      <c r="C1407" s="12"/>
      <c r="D1407" s="26"/>
      <c r="E1407" s="26"/>
      <c r="F1407" s="19"/>
      <c r="G1407" s="26"/>
      <c r="H1407" s="19"/>
      <c r="I1407" s="19"/>
      <c r="J1407" s="12" t="s">
        <v>112</v>
      </c>
      <c r="K1407" s="14" t="n">
        <v>103675</v>
      </c>
      <c r="L1407" s="14" t="n">
        <v>10096</v>
      </c>
      <c r="M1407" s="15" t="n">
        <v>12</v>
      </c>
      <c r="N1407" s="11" t="n">
        <v>0.001</v>
      </c>
      <c r="O1407" s="11" t="n">
        <v>0.604</v>
      </c>
      <c r="P1407" s="11" t="n">
        <v>7.2453</v>
      </c>
      <c r="Q1407" s="25"/>
    </row>
    <row r="1408" ht="22.5" customHeight="1">
      <c r="A1408" s="28"/>
      <c r="B1408" s="28"/>
      <c r="C1408" s="12" t="n">
        <v>5963354</v>
      </c>
      <c r="D1408" s="13" t="s">
        <v>74</v>
      </c>
      <c r="E1408" s="13" t="s">
        <v>75</v>
      </c>
      <c r="F1408" s="12" t="s">
        <v>15</v>
      </c>
      <c r="G1408" s="23" t="n">
        <v>0.55</v>
      </c>
      <c r="H1408" s="12" t="n">
        <v>200</v>
      </c>
      <c r="I1408" s="20" t="n">
        <f>G1408*H1408*7</f>
        <v>770</v>
      </c>
      <c r="J1408" s="12" t="s">
        <v>110</v>
      </c>
      <c r="K1408" s="14" t="n">
        <v>1757</v>
      </c>
      <c r="L1408" s="14" t="n">
        <v>415</v>
      </c>
      <c r="M1408" s="15" t="n">
        <v>4</v>
      </c>
      <c r="N1408" s="11" t="n">
        <v>0.005</v>
      </c>
      <c r="O1408" s="11" t="n">
        <v>0.548</v>
      </c>
      <c r="P1408" s="11" t="n">
        <v>2.19</v>
      </c>
      <c r="Q1408" s="22" t="n">
        <f>M1410/H1408</f>
        <v>1</v>
      </c>
    </row>
    <row r="1409" ht="22.5" customHeight="1">
      <c r="A1409" s="28"/>
      <c r="B1409" s="28"/>
      <c r="C1409" s="12"/>
      <c r="D1409" s="26"/>
      <c r="E1409" s="26"/>
      <c r="F1409" s="19"/>
      <c r="G1409" s="26"/>
      <c r="H1409" s="19"/>
      <c r="I1409" s="19"/>
      <c r="J1409" s="12" t="s">
        <v>111</v>
      </c>
      <c r="K1409" s="14" t="n">
        <v>38221</v>
      </c>
      <c r="L1409" s="14" t="n">
        <v>10133</v>
      </c>
      <c r="M1409" s="15" t="n">
        <v>51</v>
      </c>
      <c r="N1409" s="11" t="n">
        <v>0.003</v>
      </c>
      <c r="O1409" s="11" t="n">
        <v>0.514</v>
      </c>
      <c r="P1409" s="11" t="n">
        <v>26.23</v>
      </c>
      <c r="Q1409" s="25"/>
    </row>
    <row r="1410" ht="22.5" customHeight="1">
      <c r="A1410" s="28"/>
      <c r="B1410" s="28"/>
      <c r="C1410" s="12"/>
      <c r="D1410" s="26"/>
      <c r="E1410" s="26"/>
      <c r="F1410" s="19"/>
      <c r="G1410" s="26"/>
      <c r="H1410" s="19"/>
      <c r="I1410" s="19"/>
      <c r="J1410" s="12" t="s">
        <v>112</v>
      </c>
      <c r="K1410" s="14" t="n">
        <v>141585</v>
      </c>
      <c r="L1410" s="14" t="n">
        <v>40952</v>
      </c>
      <c r="M1410" s="15" t="n">
        <v>200</v>
      </c>
      <c r="N1410" s="11" t="n">
        <v>0.003</v>
      </c>
      <c r="O1410" s="11" t="n">
        <v>0.512</v>
      </c>
      <c r="P1410" s="11" t="n">
        <v>102.381</v>
      </c>
      <c r="Q1410" s="25"/>
    </row>
    <row r="1411" ht="22.5" customHeight="1">
      <c r="A1411" s="28"/>
      <c r="B1411" s="28"/>
      <c r="C1411" s="12" t="n">
        <v>9686529</v>
      </c>
      <c r="D1411" s="13" t="s">
        <v>74</v>
      </c>
      <c r="E1411" s="13" t="s">
        <v>76</v>
      </c>
      <c r="F1411" s="12" t="s">
        <v>15</v>
      </c>
      <c r="G1411" s="23" t="n">
        <v>0.4</v>
      </c>
      <c r="H1411" s="12" t="n">
        <v>200</v>
      </c>
      <c r="I1411" s="20" t="n">
        <f>G1411*H1411*7</f>
        <v>560</v>
      </c>
      <c r="J1411" s="12" t="s">
        <v>110</v>
      </c>
      <c r="K1411" s="14" t="n">
        <v>1959</v>
      </c>
      <c r="L1411" s="14" t="n">
        <v>641</v>
      </c>
      <c r="M1411" s="15" t="n">
        <v>5</v>
      </c>
      <c r="N1411" s="11" t="n">
        <v>0.004</v>
      </c>
      <c r="O1411" s="11" t="n">
        <v>0.5</v>
      </c>
      <c r="P1411" s="11" t="n">
        <v>2.5</v>
      </c>
      <c r="Q1411" s="22" t="n">
        <f>M1413/H1411</f>
        <v>0.25</v>
      </c>
    </row>
    <row r="1412" ht="22.5" customHeight="1">
      <c r="A1412" s="28"/>
      <c r="B1412" s="28"/>
      <c r="C1412" s="12"/>
      <c r="D1412" s="26"/>
      <c r="E1412" s="26"/>
      <c r="F1412" s="19"/>
      <c r="G1412" s="26"/>
      <c r="H1412" s="19"/>
      <c r="I1412" s="19"/>
      <c r="J1412" s="12" t="s">
        <v>111</v>
      </c>
      <c r="K1412" s="14" t="n">
        <v>35572</v>
      </c>
      <c r="L1412" s="14" t="n">
        <v>9102</v>
      </c>
      <c r="M1412" s="15" t="n">
        <v>20</v>
      </c>
      <c r="N1412" s="11" t="n">
        <v>0.001</v>
      </c>
      <c r="O1412" s="11" t="n">
        <v>0.5</v>
      </c>
      <c r="P1412" s="11" t="n">
        <v>10</v>
      </c>
      <c r="Q1412" s="25"/>
    </row>
    <row r="1413" ht="22.5" customHeight="1">
      <c r="A1413" s="28"/>
      <c r="B1413" s="28"/>
      <c r="C1413" s="12"/>
      <c r="D1413" s="26"/>
      <c r="E1413" s="26"/>
      <c r="F1413" s="19"/>
      <c r="G1413" s="26"/>
      <c r="H1413" s="19"/>
      <c r="I1413" s="19"/>
      <c r="J1413" s="12" t="s">
        <v>112</v>
      </c>
      <c r="K1413" s="14" t="n">
        <v>82333</v>
      </c>
      <c r="L1413" s="14" t="n">
        <v>23778</v>
      </c>
      <c r="M1413" s="15" t="n">
        <v>50</v>
      </c>
      <c r="N1413" s="11" t="n">
        <v>0.001</v>
      </c>
      <c r="O1413" s="11" t="n">
        <v>0.5</v>
      </c>
      <c r="P1413" s="11" t="n">
        <v>25</v>
      </c>
      <c r="Q1413" s="25"/>
    </row>
    <row r="1414" ht="22.5" customHeight="1">
      <c r="A1414" s="28"/>
      <c r="B1414" s="28"/>
      <c r="C1414" s="12" t="n">
        <v>5963400</v>
      </c>
      <c r="D1414" s="13" t="s">
        <v>74</v>
      </c>
      <c r="E1414" s="13" t="s">
        <v>77</v>
      </c>
      <c r="F1414" s="12" t="s">
        <v>15</v>
      </c>
      <c r="G1414" s="23" t="n">
        <v>0.2</v>
      </c>
      <c r="H1414" s="12" t="n">
        <v>50</v>
      </c>
      <c r="I1414" s="20" t="n">
        <f>G1414*H1414*7</f>
        <v>70</v>
      </c>
      <c r="J1414" s="12" t="s">
        <v>110</v>
      </c>
      <c r="K1414" s="14" t="n">
        <v>105</v>
      </c>
      <c r="L1414" s="14" t="n">
        <v>58</v>
      </c>
      <c r="M1414" s="15" t="n">
        <v>0</v>
      </c>
      <c r="N1414" s="11" t="n">
        <v>0</v>
      </c>
      <c r="O1414" s="11" t="n">
        <v>0</v>
      </c>
      <c r="P1414" s="11" t="n">
        <v>0</v>
      </c>
      <c r="Q1414" s="22" t="n">
        <f>M1416/H1414</f>
        <v>1</v>
      </c>
    </row>
    <row r="1415" ht="22.5" customHeight="1">
      <c r="A1415" s="28"/>
      <c r="B1415" s="28"/>
      <c r="C1415" s="12"/>
      <c r="D1415" s="26"/>
      <c r="E1415" s="26"/>
      <c r="F1415" s="19"/>
      <c r="G1415" s="51"/>
      <c r="H1415" s="19"/>
      <c r="I1415" s="19"/>
      <c r="J1415" s="12" t="s">
        <v>111</v>
      </c>
      <c r="K1415" s="14" t="n">
        <v>7415</v>
      </c>
      <c r="L1415" s="14" t="n">
        <v>2048</v>
      </c>
      <c r="M1415" s="15" t="n">
        <v>33</v>
      </c>
      <c r="N1415" s="11" t="n">
        <v>0.003</v>
      </c>
      <c r="O1415" s="11" t="n">
        <v>0.2</v>
      </c>
      <c r="P1415" s="11" t="n">
        <v>6.6</v>
      </c>
      <c r="Q1415" s="25"/>
    </row>
    <row r="1416" ht="22.5" customHeight="1">
      <c r="A1416" s="28"/>
      <c r="B1416" s="28"/>
      <c r="C1416" s="12"/>
      <c r="D1416" s="26"/>
      <c r="E1416" s="26"/>
      <c r="F1416" s="19"/>
      <c r="G1416" s="51"/>
      <c r="H1416" s="19"/>
      <c r="I1416" s="19"/>
      <c r="J1416" s="12" t="s">
        <v>112</v>
      </c>
      <c r="K1416" s="14" t="n">
        <v>19388</v>
      </c>
      <c r="L1416" s="14" t="n">
        <v>5255</v>
      </c>
      <c r="M1416" s="15" t="n">
        <v>50</v>
      </c>
      <c r="N1416" s="11" t="n">
        <v>0.002</v>
      </c>
      <c r="O1416" s="11" t="n">
        <v>0.2</v>
      </c>
      <c r="P1416" s="11" t="n">
        <v>10</v>
      </c>
      <c r="Q1416" s="25"/>
    </row>
    <row r="1417" ht="22.5" customHeight="1">
      <c r="A1417" s="28"/>
      <c r="B1417" s="28"/>
      <c r="C1417" s="12" t="n">
        <v>10080665</v>
      </c>
      <c r="D1417" s="13" t="s">
        <v>74</v>
      </c>
      <c r="E1417" s="13" t="s">
        <v>78</v>
      </c>
      <c r="F1417" s="12" t="s">
        <v>15</v>
      </c>
      <c r="G1417" s="23" t="n">
        <v>0.38</v>
      </c>
      <c r="H1417" s="12" t="n">
        <v>40</v>
      </c>
      <c r="I1417" s="20" t="n">
        <f>G1417*H1417*7</f>
        <v>106.4</v>
      </c>
      <c r="J1417" s="12" t="s">
        <v>110</v>
      </c>
      <c r="K1417" s="14" t="s">
        <v>114</v>
      </c>
      <c r="L1417" s="14"/>
      <c r="M1417" s="15"/>
      <c r="N1417" s="11"/>
      <c r="O1417" s="11"/>
      <c r="P1417" s="11"/>
      <c r="Q1417" s="22" t="n">
        <f>M1419/H1417</f>
        <v>0.2</v>
      </c>
    </row>
    <row r="1418" ht="22.5" customHeight="1">
      <c r="A1418" s="28"/>
      <c r="B1418" s="28"/>
      <c r="C1418" s="12"/>
      <c r="D1418" s="26"/>
      <c r="E1418" s="26"/>
      <c r="F1418" s="19"/>
      <c r="G1418" s="51"/>
      <c r="H1418" s="19"/>
      <c r="I1418" s="19"/>
      <c r="J1418" s="12" t="s">
        <v>111</v>
      </c>
      <c r="K1418" s="14" t="n">
        <v>1989</v>
      </c>
      <c r="L1418" s="14" t="n">
        <v>546</v>
      </c>
      <c r="M1418" s="15" t="n">
        <v>5</v>
      </c>
      <c r="N1418" s="11" t="n">
        <v>0.003</v>
      </c>
      <c r="O1418" s="11" t="n">
        <v>0.38</v>
      </c>
      <c r="P1418" s="11" t="n">
        <v>1.9</v>
      </c>
      <c r="Q1418" s="25"/>
    </row>
    <row r="1419" ht="22.5" customHeight="1">
      <c r="A1419" s="28"/>
      <c r="B1419" s="28"/>
      <c r="C1419" s="12"/>
      <c r="D1419" s="26"/>
      <c r="E1419" s="26"/>
      <c r="F1419" s="19"/>
      <c r="G1419" s="51"/>
      <c r="H1419" s="19"/>
      <c r="I1419" s="19"/>
      <c r="J1419" s="12" t="s">
        <v>112</v>
      </c>
      <c r="K1419" s="14" t="n">
        <v>4836</v>
      </c>
      <c r="L1419" s="14" t="n">
        <v>1090</v>
      </c>
      <c r="M1419" s="15" t="n">
        <v>8</v>
      </c>
      <c r="N1419" s="11" t="n">
        <v>0.003</v>
      </c>
      <c r="O1419" s="11" t="n">
        <v>0.38</v>
      </c>
      <c r="P1419" s="11" t="n">
        <v>3.04</v>
      </c>
      <c r="Q1419" s="25"/>
    </row>
    <row r="1420" ht="22.5" customHeight="1">
      <c r="A1420" s="28"/>
      <c r="B1420" s="28"/>
      <c r="C1420" s="12" t="n">
        <v>91520433</v>
      </c>
      <c r="D1420" s="13" t="s">
        <v>66</v>
      </c>
      <c r="E1420" s="13" t="s">
        <v>14</v>
      </c>
      <c r="F1420" s="12" t="s">
        <v>15</v>
      </c>
      <c r="G1420" s="23" t="n">
        <v>0.16</v>
      </c>
      <c r="H1420" s="12" t="n">
        <v>200</v>
      </c>
      <c r="I1420" s="20" t="n">
        <f>G1420*H1420*7</f>
        <v>224</v>
      </c>
      <c r="J1420" s="12" t="s">
        <v>110</v>
      </c>
      <c r="K1420" s="14" t="s">
        <v>114</v>
      </c>
      <c r="L1420" s="14"/>
      <c r="M1420" s="15"/>
      <c r="N1420" s="11"/>
      <c r="O1420" s="11"/>
      <c r="P1420" s="11"/>
      <c r="Q1420" s="22" t="n">
        <f>M1422/H1420</f>
        <v>0</v>
      </c>
    </row>
    <row r="1421" ht="22.5" customHeight="1">
      <c r="A1421" s="28"/>
      <c r="B1421" s="28"/>
      <c r="C1421" s="12"/>
      <c r="D1421" s="26"/>
      <c r="E1421" s="26"/>
      <c r="F1421" s="19"/>
      <c r="G1421" s="51"/>
      <c r="H1421" s="19"/>
      <c r="I1421" s="19"/>
      <c r="J1421" s="12" t="s">
        <v>111</v>
      </c>
      <c r="K1421" s="14" t="n">
        <v>11439</v>
      </c>
      <c r="L1421" s="14" t="n">
        <v>479</v>
      </c>
      <c r="M1421" s="15" t="n">
        <v>0</v>
      </c>
      <c r="N1421" s="11" t="n">
        <v>0</v>
      </c>
      <c r="O1421" s="11" t="n">
        <v>0</v>
      </c>
      <c r="P1421" s="11" t="n">
        <v>0</v>
      </c>
      <c r="Q1421" s="25"/>
    </row>
    <row r="1422" ht="22.5" customHeight="1">
      <c r="A1422" s="28"/>
      <c r="B1422" s="28"/>
      <c r="C1422" s="12"/>
      <c r="D1422" s="26"/>
      <c r="E1422" s="26"/>
      <c r="F1422" s="19"/>
      <c r="G1422" s="51"/>
      <c r="H1422" s="19"/>
      <c r="I1422" s="19"/>
      <c r="J1422" s="12" t="s">
        <v>112</v>
      </c>
      <c r="K1422" s="14" t="n">
        <v>28601</v>
      </c>
      <c r="L1422" s="14" t="n">
        <v>940</v>
      </c>
      <c r="M1422" s="15" t="n">
        <v>0</v>
      </c>
      <c r="N1422" s="11" t="n">
        <v>0</v>
      </c>
      <c r="O1422" s="11" t="n">
        <v>0</v>
      </c>
      <c r="P1422" s="11" t="n">
        <v>0</v>
      </c>
      <c r="Q1422" s="25"/>
    </row>
    <row r="1423" ht="22.5" customHeight="1">
      <c r="A1423" s="28"/>
      <c r="B1423" s="28"/>
      <c r="C1423" s="12" t="n">
        <v>11078827</v>
      </c>
      <c r="D1423" s="13" t="s">
        <v>74</v>
      </c>
      <c r="E1423" s="13" t="s">
        <v>77</v>
      </c>
      <c r="F1423" s="12" t="s">
        <v>15</v>
      </c>
      <c r="G1423" s="23" t="n">
        <v>0.2</v>
      </c>
      <c r="H1423" s="12" t="n">
        <v>50</v>
      </c>
      <c r="I1423" s="20" t="n">
        <f>G1423*H1423*7</f>
        <v>70</v>
      </c>
      <c r="J1423" s="12" t="s">
        <v>110</v>
      </c>
      <c r="K1423" s="14" t="s">
        <v>114</v>
      </c>
      <c r="L1423" s="14"/>
      <c r="M1423" s="15"/>
      <c r="N1423" s="11"/>
      <c r="O1423" s="11"/>
      <c r="P1423" s="11"/>
      <c r="Q1423" s="22" t="n">
        <f>M1425/H1423</f>
        <v>0.02</v>
      </c>
    </row>
    <row r="1424" ht="22.5" customHeight="1">
      <c r="A1424" s="28"/>
      <c r="B1424" s="28"/>
      <c r="C1424" s="12"/>
      <c r="D1424" s="26"/>
      <c r="E1424" s="26"/>
      <c r="F1424" s="19"/>
      <c r="G1424" s="51"/>
      <c r="H1424" s="19"/>
      <c r="I1424" s="19"/>
      <c r="J1424" s="12" t="s">
        <v>111</v>
      </c>
      <c r="K1424" s="14" t="n">
        <v>276</v>
      </c>
      <c r="L1424" s="14" t="n">
        <v>100</v>
      </c>
      <c r="M1424" s="15" t="n">
        <v>0</v>
      </c>
      <c r="N1424" s="11" t="n">
        <v>0</v>
      </c>
      <c r="O1424" s="11" t="n">
        <v>0</v>
      </c>
      <c r="P1424" s="11" t="n">
        <v>0</v>
      </c>
      <c r="Q1424" s="25"/>
    </row>
    <row r="1425" ht="22.5" customHeight="1">
      <c r="A1425" s="28"/>
      <c r="B1425" s="28"/>
      <c r="C1425" s="12"/>
      <c r="D1425" s="26"/>
      <c r="E1425" s="26"/>
      <c r="F1425" s="19"/>
      <c r="G1425" s="51"/>
      <c r="H1425" s="19"/>
      <c r="I1425" s="19"/>
      <c r="J1425" s="12" t="s">
        <v>112</v>
      </c>
      <c r="K1425" s="14" t="n">
        <v>695</v>
      </c>
      <c r="L1425" s="14" t="n">
        <v>258</v>
      </c>
      <c r="M1425" s="15" t="n">
        <v>1</v>
      </c>
      <c r="N1425" s="11" t="n">
        <v>0.001</v>
      </c>
      <c r="O1425" s="11" t="n">
        <v>0.3</v>
      </c>
      <c r="P1425" s="11" t="n">
        <v>0.3</v>
      </c>
      <c r="Q1425" s="25"/>
    </row>
    <row r="1426" ht="22.5" customHeight="1">
      <c r="A1426" s="28"/>
      <c r="B1426" s="28"/>
      <c r="C1426" s="12" t="n">
        <v>11078981</v>
      </c>
      <c r="D1426" s="13" t="s">
        <v>74</v>
      </c>
      <c r="E1426" s="13" t="s">
        <v>75</v>
      </c>
      <c r="F1426" s="12" t="s">
        <v>15</v>
      </c>
      <c r="G1426" s="23" t="n">
        <v>0.2</v>
      </c>
      <c r="H1426" s="12" t="n">
        <v>50</v>
      </c>
      <c r="I1426" s="20" t="n">
        <f>G1426*H1426*7</f>
        <v>70</v>
      </c>
      <c r="J1426" s="12" t="s">
        <v>110</v>
      </c>
      <c r="K1426" s="14" t="s">
        <v>114</v>
      </c>
      <c r="L1426" s="14"/>
      <c r="M1426" s="15"/>
      <c r="N1426" s="11"/>
      <c r="O1426" s="11"/>
      <c r="P1426" s="11"/>
      <c r="Q1426" s="22" t="n">
        <f>M1428/H1426</f>
        <v>0</v>
      </c>
    </row>
    <row r="1427" ht="22.5" customHeight="1">
      <c r="A1427" s="28"/>
      <c r="B1427" s="28"/>
      <c r="C1427" s="12"/>
      <c r="D1427" s="26"/>
      <c r="E1427" s="26"/>
      <c r="F1427" s="19"/>
      <c r="G1427" s="51"/>
      <c r="H1427" s="19"/>
      <c r="I1427" s="19"/>
      <c r="J1427" s="12" t="s">
        <v>111</v>
      </c>
      <c r="K1427" s="14" t="n">
        <v>123</v>
      </c>
      <c r="L1427" s="14" t="n">
        <v>6</v>
      </c>
      <c r="M1427" s="15" t="n">
        <v>0</v>
      </c>
      <c r="N1427" s="11" t="n">
        <v>0</v>
      </c>
      <c r="O1427" s="11" t="n">
        <v>0</v>
      </c>
      <c r="P1427" s="11" t="n">
        <v>0</v>
      </c>
      <c r="Q1427" s="25"/>
    </row>
    <row r="1428" ht="22.5" customHeight="1">
      <c r="A1428" s="28"/>
      <c r="B1428" s="28"/>
      <c r="C1428" s="12"/>
      <c r="D1428" s="26"/>
      <c r="E1428" s="26"/>
      <c r="F1428" s="19"/>
      <c r="G1428" s="51"/>
      <c r="H1428" s="19"/>
      <c r="I1428" s="19"/>
      <c r="J1428" s="12" t="s">
        <v>112</v>
      </c>
      <c r="K1428" s="14" t="n">
        <v>264</v>
      </c>
      <c r="L1428" s="14" t="n">
        <v>14</v>
      </c>
      <c r="M1428" s="15" t="n">
        <v>0</v>
      </c>
      <c r="N1428" s="11" t="n">
        <v>0</v>
      </c>
      <c r="O1428" s="11" t="n">
        <v>0</v>
      </c>
      <c r="P1428" s="11" t="n">
        <v>0</v>
      </c>
      <c r="Q1428" s="25"/>
    </row>
    <row r="1429" ht="22.5" customHeight="1">
      <c r="A1429" s="28"/>
      <c r="B1429" s="28"/>
      <c r="C1429" s="12" t="n">
        <v>11080833</v>
      </c>
      <c r="D1429" s="13" t="s">
        <v>74</v>
      </c>
      <c r="E1429" s="13" t="s">
        <v>76</v>
      </c>
      <c r="F1429" s="12" t="s">
        <v>15</v>
      </c>
      <c r="G1429" s="23" t="n">
        <v>0.2</v>
      </c>
      <c r="H1429" s="12" t="n">
        <v>50</v>
      </c>
      <c r="I1429" s="20" t="n">
        <f>G1429*H1429*7</f>
        <v>70</v>
      </c>
      <c r="J1429" s="12" t="s">
        <v>110</v>
      </c>
      <c r="K1429" s="14" t="s">
        <v>114</v>
      </c>
      <c r="L1429" s="14"/>
      <c r="M1429" s="15"/>
      <c r="N1429" s="11"/>
      <c r="O1429" s="11"/>
      <c r="P1429" s="11"/>
      <c r="Q1429" s="22" t="n">
        <f>M1431/H1429</f>
        <v>0</v>
      </c>
    </row>
    <row r="1430" ht="22.5" customHeight="1">
      <c r="A1430" s="28"/>
      <c r="B1430" s="28"/>
      <c r="C1430" s="12"/>
      <c r="D1430" s="26"/>
      <c r="E1430" s="26"/>
      <c r="F1430" s="19"/>
      <c r="G1430" s="51"/>
      <c r="H1430" s="19"/>
      <c r="I1430" s="19"/>
      <c r="J1430" s="12" t="s">
        <v>111</v>
      </c>
      <c r="K1430" s="14" t="n">
        <v>5</v>
      </c>
      <c r="L1430" s="14" t="n">
        <v>0</v>
      </c>
      <c r="M1430" s="15" t="n">
        <v>0</v>
      </c>
      <c r="N1430" s="11" t="n">
        <v>0</v>
      </c>
      <c r="O1430" s="11" t="n">
        <v>0</v>
      </c>
      <c r="P1430" s="11" t="n">
        <v>0</v>
      </c>
      <c r="Q1430" s="25"/>
    </row>
    <row r="1431" ht="22.5" customHeight="1">
      <c r="A1431" s="28"/>
      <c r="B1431" s="28"/>
      <c r="C1431" s="12"/>
      <c r="D1431" s="26"/>
      <c r="E1431" s="26"/>
      <c r="F1431" s="19"/>
      <c r="G1431" s="51"/>
      <c r="H1431" s="19"/>
      <c r="I1431" s="19"/>
      <c r="J1431" s="12" t="s">
        <v>112</v>
      </c>
      <c r="K1431" s="14" t="n">
        <v>15</v>
      </c>
      <c r="L1431" s="14" t="n">
        <v>2</v>
      </c>
      <c r="M1431" s="15" t="n">
        <v>0</v>
      </c>
      <c r="N1431" s="11" t="n">
        <v>0</v>
      </c>
      <c r="O1431" s="11" t="n">
        <v>0</v>
      </c>
      <c r="P1431" s="11" t="n">
        <v>0</v>
      </c>
      <c r="Q1431" s="25"/>
    </row>
    <row r="1432" ht="22.5" customHeight="1">
      <c r="A1432" s="28"/>
      <c r="B1432" s="28"/>
      <c r="C1432" s="12" t="n">
        <v>11081056</v>
      </c>
      <c r="D1432" s="13" t="s">
        <v>74</v>
      </c>
      <c r="E1432" s="13" t="s">
        <v>78</v>
      </c>
      <c r="F1432" s="12" t="s">
        <v>15</v>
      </c>
      <c r="G1432" s="23" t="n">
        <v>0.2</v>
      </c>
      <c r="H1432" s="12" t="n">
        <v>50</v>
      </c>
      <c r="I1432" s="20" t="n">
        <f>G1432*H1432*7</f>
        <v>70</v>
      </c>
      <c r="J1432" s="12" t="s">
        <v>110</v>
      </c>
      <c r="K1432" s="14" t="s">
        <v>114</v>
      </c>
      <c r="L1432" s="14"/>
      <c r="M1432" s="15"/>
      <c r="N1432" s="11"/>
      <c r="O1432" s="11"/>
      <c r="P1432" s="11"/>
      <c r="Q1432" s="22" t="n">
        <f>M1434/H1432</f>
        <v>0</v>
      </c>
    </row>
    <row r="1433" ht="22.5" customHeight="1">
      <c r="A1433" s="28"/>
      <c r="B1433" s="28"/>
      <c r="C1433" s="12"/>
      <c r="D1433" s="26"/>
      <c r="E1433" s="26"/>
      <c r="F1433" s="19"/>
      <c r="G1433" s="51"/>
      <c r="H1433" s="19"/>
      <c r="I1433" s="19"/>
      <c r="J1433" s="12" t="s">
        <v>111</v>
      </c>
      <c r="K1433" s="14" t="n">
        <v>37</v>
      </c>
      <c r="L1433" s="14" t="n">
        <v>5</v>
      </c>
      <c r="M1433" s="15" t="n">
        <v>0</v>
      </c>
      <c r="N1433" s="11" t="n">
        <v>0</v>
      </c>
      <c r="O1433" s="11" t="n">
        <v>0</v>
      </c>
      <c r="P1433" s="11" t="n">
        <v>0</v>
      </c>
      <c r="Q1433" s="25"/>
    </row>
    <row r="1434" ht="22.5" customHeight="1">
      <c r="A1434" s="28"/>
      <c r="B1434" s="28"/>
      <c r="C1434" s="12"/>
      <c r="D1434" s="26"/>
      <c r="E1434" s="26"/>
      <c r="F1434" s="19"/>
      <c r="G1434" s="51"/>
      <c r="H1434" s="19"/>
      <c r="I1434" s="19"/>
      <c r="J1434" s="12" t="s">
        <v>112</v>
      </c>
      <c r="K1434" s="14" t="n">
        <v>111</v>
      </c>
      <c r="L1434" s="14" t="n">
        <v>11</v>
      </c>
      <c r="M1434" s="15" t="n">
        <v>0</v>
      </c>
      <c r="N1434" s="11" t="n">
        <v>0</v>
      </c>
      <c r="O1434" s="11" t="n">
        <v>0</v>
      </c>
      <c r="P1434" s="11" t="n">
        <v>0</v>
      </c>
      <c r="Q1434" s="25"/>
    </row>
    <row r="1435" ht="22.5" customHeight="1">
      <c r="A1435" s="28"/>
      <c r="B1435" s="28"/>
      <c r="C1435" s="12" t="n">
        <v>11078963</v>
      </c>
      <c r="D1435" s="13" t="s">
        <v>80</v>
      </c>
      <c r="E1435" s="13" t="s">
        <v>14</v>
      </c>
      <c r="F1435" s="12" t="s">
        <v>15</v>
      </c>
      <c r="G1435" s="23" t="n">
        <v>0.4</v>
      </c>
      <c r="H1435" s="12" t="n">
        <v>100</v>
      </c>
      <c r="I1435" s="20" t="n">
        <f>G1435*H1435*7</f>
        <v>280</v>
      </c>
      <c r="J1435" s="12" t="s">
        <v>110</v>
      </c>
      <c r="K1435" s="14" t="n">
        <v>294</v>
      </c>
      <c r="L1435" s="14" t="n">
        <v>10</v>
      </c>
      <c r="M1435" s="15" t="n">
        <v>1</v>
      </c>
      <c r="N1435" s="11" t="n">
        <v>0.04</v>
      </c>
      <c r="O1435" s="11" t="n">
        <v>0.4</v>
      </c>
      <c r="P1435" s="11" t="n">
        <v>0.4</v>
      </c>
      <c r="Q1435" s="22" t="n">
        <f>M1437/H1435</f>
        <v>0.44</v>
      </c>
    </row>
    <row r="1436" ht="22.5" customHeight="1">
      <c r="A1436" s="28"/>
      <c r="B1436" s="28"/>
      <c r="C1436" s="12"/>
      <c r="D1436" s="26"/>
      <c r="E1436" s="26"/>
      <c r="F1436" s="19"/>
      <c r="G1436" s="51"/>
      <c r="H1436" s="19"/>
      <c r="I1436" s="19"/>
      <c r="J1436" s="12" t="s">
        <v>111</v>
      </c>
      <c r="K1436" s="14" t="n">
        <v>6333</v>
      </c>
      <c r="L1436" s="14" t="n">
        <v>1070</v>
      </c>
      <c r="M1436" s="15" t="n">
        <v>26</v>
      </c>
      <c r="N1436" s="11" t="n">
        <v>0.01</v>
      </c>
      <c r="O1436" s="11" t="n">
        <v>0.4</v>
      </c>
      <c r="P1436" s="11" t="n">
        <v>10.4</v>
      </c>
      <c r="Q1436" s="25"/>
      <c r="R1436" s="4" t="s">
        <v>131</v>
      </c>
    </row>
    <row r="1437" ht="22.5" customHeight="1">
      <c r="A1437" s="28"/>
      <c r="B1437" s="28"/>
      <c r="C1437" s="12"/>
      <c r="D1437" s="26"/>
      <c r="E1437" s="26"/>
      <c r="F1437" s="19"/>
      <c r="G1437" s="51"/>
      <c r="H1437" s="19"/>
      <c r="I1437" s="19"/>
      <c r="J1437" s="12" t="s">
        <v>112</v>
      </c>
      <c r="K1437" s="14" t="n">
        <v>9281</v>
      </c>
      <c r="L1437" s="14" t="n">
        <v>1970</v>
      </c>
      <c r="M1437" s="15" t="n">
        <v>44</v>
      </c>
      <c r="N1437" s="11" t="n">
        <v>0.009</v>
      </c>
      <c r="O1437" s="11" t="n">
        <v>0.4</v>
      </c>
      <c r="P1437" s="11" t="n">
        <v>17.6</v>
      </c>
      <c r="Q1437" s="25"/>
    </row>
    <row r="1438" ht="22.5" customHeight="1">
      <c r="A1438" s="28"/>
      <c r="B1438" s="28"/>
      <c r="C1438" s="12" t="n">
        <v>91538300</v>
      </c>
      <c r="D1438" s="13" t="s">
        <v>66</v>
      </c>
      <c r="E1438" s="13" t="s">
        <v>37</v>
      </c>
      <c r="F1438" s="12" t="s">
        <v>15</v>
      </c>
      <c r="G1438" s="23" t="n">
        <v>0.14</v>
      </c>
      <c r="H1438" s="12" t="n">
        <v>300</v>
      </c>
      <c r="I1438" s="20" t="n">
        <f>G1438*H1438*7</f>
        <v>294</v>
      </c>
      <c r="J1438" s="12" t="s">
        <v>110</v>
      </c>
      <c r="K1438" s="14" t="s">
        <v>114</v>
      </c>
      <c r="L1438" s="14"/>
      <c r="M1438" s="15"/>
      <c r="N1438" s="11"/>
      <c r="O1438" s="11"/>
      <c r="P1438" s="11"/>
      <c r="Q1438" s="22" t="n">
        <f>M1440/H1438</f>
        <v>0.00666666666666667</v>
      </c>
    </row>
    <row r="1439" ht="22.5" customHeight="1">
      <c r="A1439" s="28"/>
      <c r="B1439" s="28"/>
      <c r="C1439" s="12"/>
      <c r="D1439" s="26"/>
      <c r="E1439" s="26"/>
      <c r="F1439" s="19"/>
      <c r="G1439" s="51"/>
      <c r="H1439" s="19"/>
      <c r="I1439" s="19"/>
      <c r="J1439" s="12" t="s">
        <v>111</v>
      </c>
      <c r="K1439" s="14" t="n">
        <v>1203</v>
      </c>
      <c r="L1439" s="14" t="n">
        <v>147</v>
      </c>
      <c r="M1439" s="15" t="n">
        <v>1</v>
      </c>
      <c r="N1439" s="11" t="n">
        <v>0.001</v>
      </c>
      <c r="O1439" s="11" t="n">
        <v>0.14</v>
      </c>
      <c r="P1439" s="11" t="n">
        <v>0.14</v>
      </c>
      <c r="Q1439" s="25"/>
    </row>
    <row r="1440" ht="22.5" customHeight="1">
      <c r="A1440" s="28"/>
      <c r="B1440" s="28"/>
      <c r="C1440" s="12"/>
      <c r="D1440" s="26"/>
      <c r="E1440" s="26"/>
      <c r="F1440" s="19"/>
      <c r="G1440" s="51"/>
      <c r="H1440" s="19"/>
      <c r="I1440" s="19"/>
      <c r="J1440" s="12" t="s">
        <v>112</v>
      </c>
      <c r="K1440" s="14" t="n">
        <v>2570</v>
      </c>
      <c r="L1440" s="14" t="n">
        <v>257</v>
      </c>
      <c r="M1440" s="15" t="n">
        <v>2</v>
      </c>
      <c r="N1440" s="11" t="n">
        <v>0.001</v>
      </c>
      <c r="O1440" s="11" t="n">
        <v>0.14</v>
      </c>
      <c r="P1440" s="11" t="n">
        <v>0.28</v>
      </c>
      <c r="Q1440" s="25"/>
    </row>
    <row r="1441" ht="22.5" customHeight="1">
      <c r="A1441" s="28"/>
      <c r="B1441" s="28"/>
      <c r="C1441" s="12" t="n">
        <v>91538301</v>
      </c>
      <c r="D1441" s="13" t="s">
        <v>66</v>
      </c>
      <c r="E1441" s="13" t="s">
        <v>14</v>
      </c>
      <c r="F1441" s="12" t="s">
        <v>15</v>
      </c>
      <c r="G1441" s="23" t="n">
        <v>0.22</v>
      </c>
      <c r="H1441" s="12" t="n">
        <v>200</v>
      </c>
      <c r="I1441" s="20" t="n">
        <f>G1441*H1441*7</f>
        <v>308</v>
      </c>
      <c r="J1441" s="12" t="s">
        <v>110</v>
      </c>
      <c r="K1441" s="14" t="s">
        <v>114</v>
      </c>
      <c r="L1441" s="14"/>
      <c r="M1441" s="15"/>
      <c r="N1441" s="11"/>
      <c r="O1441" s="11"/>
      <c r="P1441" s="11"/>
      <c r="Q1441" s="22" t="n">
        <f>M1443/H1441</f>
        <v>0</v>
      </c>
    </row>
    <row r="1442" ht="22.5" customHeight="1">
      <c r="A1442" s="28"/>
      <c r="B1442" s="28"/>
      <c r="C1442" s="12"/>
      <c r="D1442" s="26"/>
      <c r="E1442" s="26"/>
      <c r="F1442" s="19"/>
      <c r="G1442" s="51"/>
      <c r="H1442" s="19"/>
      <c r="I1442" s="19"/>
      <c r="J1442" s="12" t="s">
        <v>111</v>
      </c>
      <c r="K1442" s="14" t="n">
        <v>67</v>
      </c>
      <c r="L1442" s="14" t="n">
        <v>14</v>
      </c>
      <c r="M1442" s="15" t="n">
        <v>0</v>
      </c>
      <c r="N1442" s="11" t="n">
        <v>0</v>
      </c>
      <c r="O1442" s="11" t="n">
        <v>0</v>
      </c>
      <c r="P1442" s="11" t="n">
        <v>0</v>
      </c>
      <c r="Q1442" s="25"/>
    </row>
    <row r="1443" ht="22.5" customHeight="1">
      <c r="A1443" s="28"/>
      <c r="B1443" s="28"/>
      <c r="C1443" s="12"/>
      <c r="D1443" s="26"/>
      <c r="E1443" s="26"/>
      <c r="F1443" s="19"/>
      <c r="G1443" s="51"/>
      <c r="H1443" s="19"/>
      <c r="I1443" s="19"/>
      <c r="J1443" s="12" t="s">
        <v>112</v>
      </c>
      <c r="K1443" s="14" t="n">
        <v>195</v>
      </c>
      <c r="L1443" s="14" t="n">
        <v>52</v>
      </c>
      <c r="M1443" s="15" t="n">
        <v>0</v>
      </c>
      <c r="N1443" s="11" t="n">
        <v>0</v>
      </c>
      <c r="O1443" s="11" t="n">
        <v>0</v>
      </c>
      <c r="P1443" s="11" t="n">
        <v>0</v>
      </c>
      <c r="Q1443" s="25"/>
    </row>
    <row r="1444" ht="22.5" customHeight="1">
      <c r="A1444" s="28"/>
      <c r="B1444" s="28"/>
      <c r="C1444" s="12" t="n">
        <v>91538306</v>
      </c>
      <c r="D1444" s="13" t="s">
        <v>66</v>
      </c>
      <c r="E1444" s="13" t="s">
        <v>67</v>
      </c>
      <c r="F1444" s="12" t="s">
        <v>15</v>
      </c>
      <c r="G1444" s="23" t="n">
        <v>0.18</v>
      </c>
      <c r="H1444" s="12" t="n">
        <v>250</v>
      </c>
      <c r="I1444" s="20" t="n">
        <f>G1444*H1444*7</f>
        <v>315</v>
      </c>
      <c r="J1444" s="12" t="s">
        <v>110</v>
      </c>
      <c r="K1444" s="14" t="s">
        <v>114</v>
      </c>
      <c r="L1444" s="14"/>
      <c r="M1444" s="15"/>
      <c r="N1444" s="11"/>
      <c r="O1444" s="11"/>
      <c r="P1444" s="11"/>
      <c r="Q1444" s="22" t="n">
        <f>M1446/H1444</f>
        <v>0.012</v>
      </c>
    </row>
    <row r="1445" ht="22.5" customHeight="1">
      <c r="A1445" s="28"/>
      <c r="B1445" s="28"/>
      <c r="C1445" s="12"/>
      <c r="D1445" s="26"/>
      <c r="E1445" s="26"/>
      <c r="F1445" s="19"/>
      <c r="G1445" s="51"/>
      <c r="H1445" s="19"/>
      <c r="I1445" s="19"/>
      <c r="J1445" s="12" t="s">
        <v>111</v>
      </c>
      <c r="K1445" s="14" t="n">
        <v>367</v>
      </c>
      <c r="L1445" s="14" t="n">
        <v>72</v>
      </c>
      <c r="M1445" s="15" t="n">
        <v>2</v>
      </c>
      <c r="N1445" s="11" t="n">
        <v>0.005</v>
      </c>
      <c r="O1445" s="11" t="n">
        <v>0.18</v>
      </c>
      <c r="P1445" s="11" t="n">
        <v>0.36</v>
      </c>
      <c r="Q1445" s="25"/>
    </row>
    <row r="1446" ht="22.5" customHeight="1">
      <c r="A1446" s="28"/>
      <c r="B1446" s="28"/>
      <c r="C1446" s="12"/>
      <c r="D1446" s="26"/>
      <c r="E1446" s="26"/>
      <c r="F1446" s="19"/>
      <c r="G1446" s="51"/>
      <c r="H1446" s="19"/>
      <c r="I1446" s="19"/>
      <c r="J1446" s="12" t="s">
        <v>112</v>
      </c>
      <c r="K1446" s="14" t="n">
        <v>886</v>
      </c>
      <c r="L1446" s="14" t="n">
        <v>190</v>
      </c>
      <c r="M1446" s="15" t="n">
        <v>3</v>
      </c>
      <c r="N1446" s="11" t="n">
        <v>0.003</v>
      </c>
      <c r="O1446" s="11" t="n">
        <v>0.18</v>
      </c>
      <c r="P1446" s="11" t="n">
        <v>0.54</v>
      </c>
      <c r="Q1446" s="25"/>
    </row>
    <row r="1447" ht="22.5" customHeight="1">
      <c r="A1447" s="28"/>
      <c r="B1447" s="28"/>
      <c r="C1447" s="12" t="n">
        <v>91538307</v>
      </c>
      <c r="D1447" s="13" t="s">
        <v>66</v>
      </c>
      <c r="E1447" s="13" t="s">
        <v>17</v>
      </c>
      <c r="F1447" s="12" t="s">
        <v>15</v>
      </c>
      <c r="G1447" s="23" t="n">
        <v>0.22</v>
      </c>
      <c r="H1447" s="12" t="n">
        <v>200</v>
      </c>
      <c r="I1447" s="20" t="n">
        <f>G1447*H1447*7</f>
        <v>308</v>
      </c>
      <c r="J1447" s="12" t="s">
        <v>110</v>
      </c>
      <c r="K1447" s="14" t="s">
        <v>114</v>
      </c>
      <c r="L1447" s="14"/>
      <c r="M1447" s="15"/>
      <c r="N1447" s="11"/>
      <c r="O1447" s="11"/>
      <c r="P1447" s="11"/>
      <c r="Q1447" s="22" t="n">
        <f>M1449/H1447</f>
        <v>0</v>
      </c>
    </row>
    <row r="1448" ht="22.5" customHeight="1">
      <c r="A1448" s="28"/>
      <c r="B1448" s="28"/>
      <c r="C1448" s="12"/>
      <c r="D1448" s="26"/>
      <c r="E1448" s="26"/>
      <c r="F1448" s="19"/>
      <c r="G1448" s="51"/>
      <c r="H1448" s="19"/>
      <c r="I1448" s="19"/>
      <c r="J1448" s="12" t="s">
        <v>111</v>
      </c>
      <c r="K1448" s="14" t="n">
        <v>10</v>
      </c>
      <c r="L1448" s="14" t="n">
        <v>0</v>
      </c>
      <c r="M1448" s="15" t="n">
        <v>0</v>
      </c>
      <c r="N1448" s="11" t="n">
        <v>0</v>
      </c>
      <c r="O1448" s="11" t="n">
        <v>0</v>
      </c>
      <c r="P1448" s="11" t="n">
        <v>0</v>
      </c>
      <c r="Q1448" s="25"/>
    </row>
    <row r="1449" ht="22.5" customHeight="1">
      <c r="A1449" s="28"/>
      <c r="B1449" s="28"/>
      <c r="C1449" s="12"/>
      <c r="D1449" s="26"/>
      <c r="E1449" s="26"/>
      <c r="F1449" s="19"/>
      <c r="G1449" s="51"/>
      <c r="H1449" s="19"/>
      <c r="I1449" s="19"/>
      <c r="J1449" s="12" t="s">
        <v>112</v>
      </c>
      <c r="K1449" s="14" t="n">
        <v>16</v>
      </c>
      <c r="L1449" s="14" t="n">
        <v>0</v>
      </c>
      <c r="M1449" s="15" t="n">
        <v>0</v>
      </c>
      <c r="N1449" s="11" t="n">
        <v>0</v>
      </c>
      <c r="O1449" s="11" t="n">
        <v>0</v>
      </c>
      <c r="P1449" s="11" t="n">
        <v>0</v>
      </c>
      <c r="Q1449" s="25"/>
    </row>
    <row r="1450" ht="22.5" customHeight="1">
      <c r="A1450" s="28"/>
      <c r="B1450" s="28"/>
      <c r="C1450" s="12" t="n">
        <v>91538308</v>
      </c>
      <c r="D1450" s="13" t="s">
        <v>66</v>
      </c>
      <c r="E1450" s="13" t="s">
        <v>11</v>
      </c>
      <c r="F1450" s="12" t="s">
        <v>15</v>
      </c>
      <c r="G1450" s="23" t="n">
        <v>0.18</v>
      </c>
      <c r="H1450" s="12" t="n">
        <v>200</v>
      </c>
      <c r="I1450" s="20" t="n">
        <f>G1450*H1450*7</f>
        <v>252</v>
      </c>
      <c r="J1450" s="12" t="s">
        <v>110</v>
      </c>
      <c r="K1450" s="14" t="s">
        <v>114</v>
      </c>
      <c r="L1450" s="14"/>
      <c r="M1450" s="15"/>
      <c r="N1450" s="11"/>
      <c r="O1450" s="11"/>
      <c r="P1450" s="11"/>
      <c r="Q1450" s="22" t="n">
        <f>M1452/H1450</f>
        <v>0</v>
      </c>
    </row>
    <row r="1451" ht="22.5" customHeight="1">
      <c r="A1451" s="28"/>
      <c r="B1451" s="28"/>
      <c r="C1451" s="12"/>
      <c r="D1451" s="26"/>
      <c r="E1451" s="26"/>
      <c r="F1451" s="19"/>
      <c r="G1451" s="51"/>
      <c r="H1451" s="19"/>
      <c r="I1451" s="19"/>
      <c r="J1451" s="12" t="s">
        <v>111</v>
      </c>
      <c r="K1451" s="14" t="n">
        <v>25</v>
      </c>
      <c r="L1451" s="14" t="n">
        <v>0</v>
      </c>
      <c r="M1451" s="15" t="n">
        <v>0</v>
      </c>
      <c r="N1451" s="11" t="n">
        <v>0</v>
      </c>
      <c r="O1451" s="11" t="n">
        <v>0</v>
      </c>
      <c r="P1451" s="11" t="n">
        <v>0</v>
      </c>
      <c r="Q1451" s="25"/>
    </row>
    <row r="1452" ht="22.5" customHeight="1">
      <c r="A1452" s="28"/>
      <c r="B1452" s="28"/>
      <c r="C1452" s="12"/>
      <c r="D1452" s="26"/>
      <c r="E1452" s="26"/>
      <c r="F1452" s="19"/>
      <c r="G1452" s="51"/>
      <c r="H1452" s="19"/>
      <c r="I1452" s="19"/>
      <c r="J1452" s="12" t="s">
        <v>112</v>
      </c>
      <c r="K1452" s="14" t="n">
        <v>105</v>
      </c>
      <c r="L1452" s="14" t="n">
        <v>3</v>
      </c>
      <c r="M1452" s="15" t="n">
        <v>0</v>
      </c>
      <c r="N1452" s="11" t="n">
        <v>0</v>
      </c>
      <c r="O1452" s="11" t="n">
        <v>0</v>
      </c>
      <c r="P1452" s="11" t="n">
        <v>0</v>
      </c>
      <c r="Q1452" s="25"/>
    </row>
    <row r="1453" ht="22.5" customHeight="1">
      <c r="A1453" s="28"/>
      <c r="B1453" s="28"/>
      <c r="C1453" s="12" t="n">
        <v>91538309</v>
      </c>
      <c r="D1453" s="13" t="s">
        <v>66</v>
      </c>
      <c r="E1453" s="13" t="s">
        <v>43</v>
      </c>
      <c r="F1453" s="12" t="s">
        <v>15</v>
      </c>
      <c r="G1453" s="23" t="n">
        <v>0.18</v>
      </c>
      <c r="H1453" s="12" t="n">
        <v>198</v>
      </c>
      <c r="I1453" s="20" t="n">
        <f>G1453*H1453*7</f>
        <v>249.48</v>
      </c>
      <c r="J1453" s="12" t="s">
        <v>110</v>
      </c>
      <c r="K1453" s="14" t="s">
        <v>114</v>
      </c>
      <c r="L1453" s="14"/>
      <c r="M1453" s="15"/>
      <c r="N1453" s="11"/>
      <c r="O1453" s="11"/>
      <c r="P1453" s="11"/>
      <c r="Q1453" s="22" t="n">
        <f>M1455/H1453</f>
        <v>0</v>
      </c>
    </row>
    <row r="1454" ht="22.5" customHeight="1">
      <c r="A1454" s="28"/>
      <c r="B1454" s="28"/>
      <c r="C1454" s="12"/>
      <c r="D1454" s="26"/>
      <c r="E1454" s="26"/>
      <c r="F1454" s="19"/>
      <c r="G1454" s="51"/>
      <c r="H1454" s="19"/>
      <c r="I1454" s="19"/>
      <c r="J1454" s="12" t="s">
        <v>111</v>
      </c>
      <c r="K1454" s="14" t="n">
        <v>58</v>
      </c>
      <c r="L1454" s="14" t="n">
        <v>3</v>
      </c>
      <c r="M1454" s="15" t="n">
        <v>0</v>
      </c>
      <c r="N1454" s="11" t="n">
        <v>0</v>
      </c>
      <c r="O1454" s="11" t="n">
        <v>0</v>
      </c>
      <c r="P1454" s="11" t="n">
        <v>0</v>
      </c>
      <c r="Q1454" s="25"/>
    </row>
    <row r="1455" ht="22.5" customHeight="1">
      <c r="A1455" s="28"/>
      <c r="B1455" s="28"/>
      <c r="C1455" s="12"/>
      <c r="D1455" s="26"/>
      <c r="E1455" s="26"/>
      <c r="F1455" s="19"/>
      <c r="G1455" s="51"/>
      <c r="H1455" s="19"/>
      <c r="I1455" s="19"/>
      <c r="J1455" s="12" t="s">
        <v>112</v>
      </c>
      <c r="K1455" s="14" t="n">
        <v>135</v>
      </c>
      <c r="L1455" s="14" t="n">
        <v>12</v>
      </c>
      <c r="M1455" s="15" t="n">
        <v>0</v>
      </c>
      <c r="N1455" s="11" t="n">
        <v>0</v>
      </c>
      <c r="O1455" s="11" t="n">
        <v>0</v>
      </c>
      <c r="P1455" s="11" t="n">
        <v>0</v>
      </c>
      <c r="Q1455" s="25"/>
    </row>
    <row r="1456" ht="22.5" customHeight="1">
      <c r="A1456" s="28"/>
      <c r="B1456" s="28"/>
      <c r="C1456" s="12" t="n">
        <v>11792342</v>
      </c>
      <c r="D1456" s="13" t="s">
        <v>81</v>
      </c>
      <c r="E1456" s="13" t="s">
        <v>40</v>
      </c>
      <c r="F1456" s="12" t="s">
        <v>15</v>
      </c>
      <c r="G1456" s="23" t="n">
        <v>0.2</v>
      </c>
      <c r="H1456" s="38" t="n">
        <v>40</v>
      </c>
      <c r="I1456" s="20" t="n">
        <f>G1456*H1456*7</f>
        <v>56</v>
      </c>
      <c r="J1456" s="12" t="s">
        <v>110</v>
      </c>
      <c r="K1456" s="14" t="n">
        <v>46</v>
      </c>
      <c r="L1456" s="14" t="n">
        <v>1</v>
      </c>
      <c r="M1456" s="15" t="n">
        <v>0</v>
      </c>
      <c r="N1456" s="11" t="n">
        <v>0</v>
      </c>
      <c r="O1456" s="11" t="n">
        <v>0</v>
      </c>
      <c r="P1456" s="11" t="n">
        <v>0</v>
      </c>
      <c r="Q1456" s="22" t="n">
        <f>M1458/H1456</f>
        <v>0</v>
      </c>
    </row>
    <row r="1457" ht="22.5" customHeight="1">
      <c r="A1457" s="28"/>
      <c r="B1457" s="28"/>
      <c r="C1457" s="12"/>
      <c r="D1457" s="26"/>
      <c r="E1457" s="26"/>
      <c r="F1457" s="19"/>
      <c r="G1457" s="51"/>
      <c r="H1457" s="43"/>
      <c r="I1457" s="19"/>
      <c r="J1457" s="12" t="s">
        <v>111</v>
      </c>
      <c r="K1457" s="14" t="n">
        <v>1416</v>
      </c>
      <c r="L1457" s="14" t="n">
        <v>6</v>
      </c>
      <c r="M1457" s="15" t="n">
        <v>0</v>
      </c>
      <c r="N1457" s="11" t="n">
        <v>0</v>
      </c>
      <c r="O1457" s="11" t="n">
        <v>0</v>
      </c>
      <c r="P1457" s="11" t="n">
        <v>0</v>
      </c>
      <c r="Q1457" s="25"/>
      <c r="R1457" s="4" t="s">
        <v>131</v>
      </c>
    </row>
    <row r="1458" ht="22.5" customHeight="1">
      <c r="A1458" s="28"/>
      <c r="B1458" s="28"/>
      <c r="C1458" s="12"/>
      <c r="D1458" s="26"/>
      <c r="E1458" s="26"/>
      <c r="F1458" s="19"/>
      <c r="G1458" s="52"/>
      <c r="H1458" s="44"/>
      <c r="I1458" s="19"/>
      <c r="J1458" s="12" t="s">
        <v>112</v>
      </c>
      <c r="K1458" s="14" t="n">
        <v>1417</v>
      </c>
      <c r="L1458" s="14" t="n">
        <v>11</v>
      </c>
      <c r="M1458" s="15" t="n">
        <v>0</v>
      </c>
      <c r="N1458" s="11" t="n">
        <v>0</v>
      </c>
      <c r="O1458" s="11" t="n">
        <v>0</v>
      </c>
      <c r="P1458" s="11" t="n">
        <v>0</v>
      </c>
      <c r="Q1458" s="25"/>
    </row>
    <row r="1459" ht="22.5" customHeight="1">
      <c r="A1459" s="28"/>
      <c r="B1459" s="28"/>
      <c r="C1459" s="12" t="n">
        <v>5365722</v>
      </c>
      <c r="D1459" s="13" t="s">
        <v>55</v>
      </c>
      <c r="E1459" s="13" t="s">
        <v>54</v>
      </c>
      <c r="F1459" s="12" t="s">
        <v>12</v>
      </c>
      <c r="G1459" s="23" t="n">
        <v>0.3</v>
      </c>
      <c r="H1459" s="38" t="n">
        <v>50</v>
      </c>
      <c r="I1459" s="20" t="n">
        <f>G1459*H1459*7</f>
        <v>105</v>
      </c>
      <c r="J1459" s="12" t="s">
        <v>110</v>
      </c>
      <c r="K1459" s="14" t="n">
        <v>233</v>
      </c>
      <c r="L1459" s="14" t="n">
        <v>121</v>
      </c>
      <c r="M1459" s="15" t="n">
        <v>2</v>
      </c>
      <c r="N1459" s="11" t="n">
        <v>0</v>
      </c>
      <c r="O1459" s="11" t="n">
        <v>0.013</v>
      </c>
      <c r="P1459" s="11" t="n">
        <v>0.0256</v>
      </c>
      <c r="Q1459" s="22" t="n">
        <f>M1461/H1459</f>
        <v>0.28</v>
      </c>
    </row>
    <row r="1460" ht="22.5" customHeight="1">
      <c r="A1460" s="28"/>
      <c r="B1460" s="28"/>
      <c r="C1460" s="12"/>
      <c r="D1460" s="26"/>
      <c r="E1460" s="26"/>
      <c r="F1460" s="19"/>
      <c r="G1460" s="51"/>
      <c r="H1460" s="43"/>
      <c r="I1460" s="19"/>
      <c r="J1460" s="12" t="s">
        <v>111</v>
      </c>
      <c r="K1460" s="14" t="n">
        <v>6644</v>
      </c>
      <c r="L1460" s="14" t="n">
        <v>1954</v>
      </c>
      <c r="M1460" s="15" t="n">
        <v>6</v>
      </c>
      <c r="N1460" s="11" t="n">
        <v>0.001</v>
      </c>
      <c r="O1460" s="11" t="n">
        <v>0.171</v>
      </c>
      <c r="P1460" s="11" t="n">
        <v>1.0254</v>
      </c>
      <c r="Q1460" s="25"/>
    </row>
    <row r="1461" ht="22.5" customHeight="1">
      <c r="A1461" s="28"/>
      <c r="B1461" s="28"/>
      <c r="C1461" s="12"/>
      <c r="D1461" s="26"/>
      <c r="E1461" s="26"/>
      <c r="F1461" s="19"/>
      <c r="G1461" s="52"/>
      <c r="H1461" s="44"/>
      <c r="I1461" s="19"/>
      <c r="J1461" s="12" t="s">
        <v>112</v>
      </c>
      <c r="K1461" s="14" t="n">
        <v>28251</v>
      </c>
      <c r="L1461" s="14" t="n">
        <v>10640</v>
      </c>
      <c r="M1461" s="15" t="n">
        <v>14</v>
      </c>
      <c r="N1461" s="11" t="n">
        <v>0.001</v>
      </c>
      <c r="O1461" s="11" t="n">
        <v>0.413</v>
      </c>
      <c r="P1461" s="11" t="n">
        <v>5.7773</v>
      </c>
      <c r="Q1461" s="25"/>
    </row>
    <row r="1462" ht="22.5" customHeight="1">
      <c r="A1462" s="28"/>
      <c r="B1462" s="28"/>
      <c r="C1462" s="12" t="n">
        <v>11924654</v>
      </c>
      <c r="D1462" s="13" t="s">
        <v>55</v>
      </c>
      <c r="E1462" s="13" t="s">
        <v>54</v>
      </c>
      <c r="F1462" s="12" t="s">
        <v>12</v>
      </c>
      <c r="G1462" s="23" t="n">
        <v>0.3</v>
      </c>
      <c r="H1462" s="38" t="n">
        <v>50</v>
      </c>
      <c r="I1462" s="20" t="n">
        <f>G1462*H1462*7</f>
        <v>105</v>
      </c>
      <c r="J1462" s="12" t="s">
        <v>110</v>
      </c>
      <c r="K1462" s="14" t="n">
        <v>17</v>
      </c>
      <c r="L1462" s="14" t="n">
        <v>11</v>
      </c>
      <c r="M1462" s="15" t="n">
        <v>0</v>
      </c>
      <c r="N1462" s="11" t="n">
        <v>0</v>
      </c>
      <c r="O1462" s="11" t="n">
        <v>0</v>
      </c>
      <c r="P1462" s="11" t="n">
        <v>0.0042</v>
      </c>
      <c r="Q1462" s="22" t="n">
        <f>M1464/H1462</f>
        <v>0</v>
      </c>
    </row>
    <row r="1463" ht="22.5" customHeight="1">
      <c r="A1463" s="28"/>
      <c r="B1463" s="28"/>
      <c r="C1463" s="12"/>
      <c r="D1463" s="26"/>
      <c r="E1463" s="26"/>
      <c r="F1463" s="19"/>
      <c r="G1463" s="51"/>
      <c r="H1463" s="43"/>
      <c r="I1463" s="19"/>
      <c r="J1463" s="12" t="s">
        <v>111</v>
      </c>
      <c r="K1463" s="14" t="n">
        <v>152</v>
      </c>
      <c r="L1463" s="14" t="n">
        <v>61</v>
      </c>
      <c r="M1463" s="15" t="n">
        <v>0</v>
      </c>
      <c r="N1463" s="11" t="n">
        <v>0</v>
      </c>
      <c r="O1463" s="11" t="n">
        <v>0</v>
      </c>
      <c r="P1463" s="11" t="n">
        <v>0.0298</v>
      </c>
      <c r="Q1463" s="25"/>
    </row>
    <row r="1464" ht="22.5" customHeight="1">
      <c r="A1464" s="28"/>
      <c r="B1464" s="28"/>
      <c r="C1464" s="12"/>
      <c r="D1464" s="26"/>
      <c r="E1464" s="26"/>
      <c r="F1464" s="19"/>
      <c r="G1464" s="52"/>
      <c r="H1464" s="44"/>
      <c r="I1464" s="19"/>
      <c r="J1464" s="12" t="s">
        <v>112</v>
      </c>
      <c r="K1464" s="14" t="n">
        <v>387</v>
      </c>
      <c r="L1464" s="14" t="n">
        <v>168</v>
      </c>
      <c r="M1464" s="15" t="n">
        <v>0</v>
      </c>
      <c r="N1464" s="11" t="n">
        <v>0</v>
      </c>
      <c r="O1464" s="11" t="n">
        <v>0</v>
      </c>
      <c r="P1464" s="11" t="n">
        <v>0.0631</v>
      </c>
      <c r="Q1464" s="25"/>
    </row>
    <row r="1465" ht="22.5" customHeight="1">
      <c r="A1465" s="28"/>
      <c r="B1465" s="28"/>
      <c r="C1465" s="12" t="n">
        <v>12072287</v>
      </c>
      <c r="D1465" s="13" t="s">
        <v>80</v>
      </c>
      <c r="E1465" s="13" t="s">
        <v>14</v>
      </c>
      <c r="F1465" s="12" t="s">
        <v>15</v>
      </c>
      <c r="G1465" s="23" t="n">
        <v>0.5</v>
      </c>
      <c r="H1465" s="38" t="n">
        <v>200</v>
      </c>
      <c r="I1465" s="20" t="n">
        <f>G1465*H1465*7</f>
        <v>700</v>
      </c>
      <c r="J1465" s="12" t="s">
        <v>110</v>
      </c>
      <c r="K1465" s="14" t="n">
        <v>3494</v>
      </c>
      <c r="L1465" s="14" t="n">
        <v>61</v>
      </c>
      <c r="M1465" s="15" t="n">
        <v>4</v>
      </c>
      <c r="N1465" s="11" t="n">
        <v>0.042</v>
      </c>
      <c r="O1465" s="11" t="n">
        <v>0.634</v>
      </c>
      <c r="P1465" s="11" t="n">
        <v>2.534</v>
      </c>
      <c r="Q1465" s="22" t="n">
        <f>M1467/H1465</f>
        <v>0.4</v>
      </c>
    </row>
    <row r="1466" ht="22.5" customHeight="1">
      <c r="A1466" s="28"/>
      <c r="B1466" s="28"/>
      <c r="C1466" s="12"/>
      <c r="D1466" s="26"/>
      <c r="E1466" s="26"/>
      <c r="F1466" s="19"/>
      <c r="G1466" s="51"/>
      <c r="H1466" s="43"/>
      <c r="I1466" s="19"/>
      <c r="J1466" s="12" t="s">
        <v>111</v>
      </c>
      <c r="K1466" s="14" t="n">
        <v>72011</v>
      </c>
      <c r="L1466" s="14" t="n">
        <v>653</v>
      </c>
      <c r="M1466" s="15" t="n">
        <v>75</v>
      </c>
      <c r="N1466" s="11" t="n">
        <v>0.082</v>
      </c>
      <c r="O1466" s="11" t="n">
        <v>0.713</v>
      </c>
      <c r="P1466" s="11" t="n">
        <v>53.495</v>
      </c>
      <c r="Q1466" s="25"/>
      <c r="R1466" s="4" t="s">
        <v>131</v>
      </c>
    </row>
    <row r="1467" ht="22.5" customHeight="1">
      <c r="A1467" s="28"/>
      <c r="B1467" s="28"/>
      <c r="C1467" s="12"/>
      <c r="D1467" s="26"/>
      <c r="E1467" s="26"/>
      <c r="F1467" s="19"/>
      <c r="G1467" s="52"/>
      <c r="H1467" s="44"/>
      <c r="I1467" s="19"/>
      <c r="J1467" s="12" t="s">
        <v>112</v>
      </c>
      <c r="K1467" s="14" t="n">
        <v>77229</v>
      </c>
      <c r="L1467" s="14" t="n">
        <v>790</v>
      </c>
      <c r="M1467" s="15" t="n">
        <v>80</v>
      </c>
      <c r="N1467" s="11" t="n">
        <v>0.072</v>
      </c>
      <c r="O1467" s="11" t="n">
        <v>0.708</v>
      </c>
      <c r="P1467" s="11" t="n">
        <v>56.618</v>
      </c>
      <c r="Q1467" s="25"/>
    </row>
    <row r="1468" ht="22.5" customHeight="1">
      <c r="A1468" s="28"/>
      <c r="B1468" s="28"/>
      <c r="C1468" s="12" t="n">
        <v>6529449</v>
      </c>
      <c r="D1468" s="13" t="s">
        <v>80</v>
      </c>
      <c r="E1468" s="13" t="s">
        <v>14</v>
      </c>
      <c r="F1468" s="12" t="s">
        <v>12</v>
      </c>
      <c r="G1468" s="23" t="n">
        <v>0.2</v>
      </c>
      <c r="H1468" s="38" t="n">
        <v>200</v>
      </c>
      <c r="I1468" s="20" t="n">
        <f>G1468*H1468*7</f>
        <v>280</v>
      </c>
      <c r="J1468" s="12" t="s">
        <v>110</v>
      </c>
      <c r="K1468" s="14" t="n">
        <v>2775</v>
      </c>
      <c r="L1468" s="14" t="n">
        <v>362</v>
      </c>
      <c r="M1468" s="15" t="n">
        <v>1</v>
      </c>
      <c r="N1468" s="11" t="n">
        <v>0.02</v>
      </c>
      <c r="O1468" s="11" t="n">
        <v>7.307</v>
      </c>
      <c r="P1468" s="11" t="n">
        <v>7.307</v>
      </c>
      <c r="Q1468" s="22" t="n">
        <f>M1470/H1468</f>
        <v>0.185</v>
      </c>
    </row>
    <row r="1469" ht="22.5" customHeight="1">
      <c r="A1469" s="28"/>
      <c r="B1469" s="28"/>
      <c r="C1469" s="12"/>
      <c r="D1469" s="26"/>
      <c r="E1469" s="26"/>
      <c r="F1469" s="19"/>
      <c r="G1469" s="51"/>
      <c r="H1469" s="43"/>
      <c r="I1469" s="19"/>
      <c r="J1469" s="12" t="s">
        <v>111</v>
      </c>
      <c r="K1469" s="14" t="n">
        <v>3196</v>
      </c>
      <c r="L1469" s="14" t="n">
        <v>414</v>
      </c>
      <c r="M1469" s="15" t="n">
        <v>14</v>
      </c>
      <c r="N1469" s="11" t="n">
        <v>0.02</v>
      </c>
      <c r="O1469" s="11" t="n">
        <v>0.578</v>
      </c>
      <c r="P1469" s="11" t="n">
        <v>8.0854</v>
      </c>
      <c r="Q1469" s="25"/>
      <c r="R1469" s="4" t="s">
        <v>131</v>
      </c>
    </row>
    <row r="1470" ht="22.5" customHeight="1">
      <c r="A1470" s="28"/>
      <c r="B1470" s="28"/>
      <c r="C1470" s="12"/>
      <c r="D1470" s="26"/>
      <c r="E1470" s="26"/>
      <c r="F1470" s="19"/>
      <c r="G1470" s="52"/>
      <c r="H1470" s="44"/>
      <c r="I1470" s="19"/>
      <c r="J1470" s="12" t="s">
        <v>112</v>
      </c>
      <c r="K1470" s="14" t="n">
        <v>3196</v>
      </c>
      <c r="L1470" s="14" t="n">
        <v>414</v>
      </c>
      <c r="M1470" s="15" t="n">
        <v>37</v>
      </c>
      <c r="N1470" s="11" t="n">
        <v>0.02</v>
      </c>
      <c r="O1470" s="11" t="n">
        <v>0.219</v>
      </c>
      <c r="P1470" s="11" t="n">
        <v>8.0854</v>
      </c>
      <c r="Q1470" s="25"/>
    </row>
    <row r="1471" ht="22.5" customHeight="1">
      <c r="A1471" s="28"/>
      <c r="B1471" s="28"/>
      <c r="C1471" s="12" t="n">
        <v>12829886</v>
      </c>
      <c r="D1471" s="13" t="s">
        <v>74</v>
      </c>
      <c r="E1471" s="13" t="s">
        <v>75</v>
      </c>
      <c r="F1471" s="12" t="s">
        <v>34</v>
      </c>
      <c r="G1471" s="23" t="n">
        <v>0.5</v>
      </c>
      <c r="H1471" s="38" t="n">
        <v>200</v>
      </c>
      <c r="I1471" s="20" t="n">
        <f>G1471*H1471*7</f>
        <v>700</v>
      </c>
      <c r="J1471" s="12" t="s">
        <v>110</v>
      </c>
      <c r="K1471" s="14" t="n">
        <v>2316</v>
      </c>
      <c r="L1471" s="14" t="n">
        <v>1011</v>
      </c>
      <c r="M1471" s="15" t="n">
        <v>0</v>
      </c>
      <c r="N1471" s="11" t="n">
        <v>0</v>
      </c>
      <c r="O1471" s="11" t="n">
        <v>0</v>
      </c>
      <c r="P1471" s="11" t="n">
        <v>2.02</v>
      </c>
      <c r="Q1471" s="22" t="n">
        <f>M1473/H1471</f>
        <v>0.005</v>
      </c>
    </row>
    <row r="1472" ht="22.5" customHeight="1">
      <c r="A1472" s="28"/>
      <c r="B1472" s="28"/>
      <c r="C1472" s="12"/>
      <c r="D1472" s="26"/>
      <c r="E1472" s="26"/>
      <c r="F1472" s="19"/>
      <c r="G1472" s="51"/>
      <c r="H1472" s="43"/>
      <c r="I1472" s="19"/>
      <c r="J1472" s="12" t="s">
        <v>111</v>
      </c>
      <c r="K1472" s="14" t="n">
        <v>8957</v>
      </c>
      <c r="L1472" s="14" t="n">
        <v>3443</v>
      </c>
      <c r="M1472" s="15" t="n">
        <v>0</v>
      </c>
      <c r="N1472" s="11" t="n">
        <v>0</v>
      </c>
      <c r="O1472" s="11" t="n">
        <v>0</v>
      </c>
      <c r="P1472" s="11" t="n">
        <v>6.89</v>
      </c>
      <c r="Q1472" s="25"/>
    </row>
    <row r="1473" ht="22.5" customHeight="1">
      <c r="A1473" s="28"/>
      <c r="B1473" s="28"/>
      <c r="C1473" s="12"/>
      <c r="D1473" s="26"/>
      <c r="E1473" s="26"/>
      <c r="F1473" s="19"/>
      <c r="G1473" s="52"/>
      <c r="H1473" s="44"/>
      <c r="I1473" s="19"/>
      <c r="J1473" s="12" t="s">
        <v>112</v>
      </c>
      <c r="K1473" s="14" t="n">
        <v>17038</v>
      </c>
      <c r="L1473" s="14" t="n">
        <v>6556</v>
      </c>
      <c r="M1473" s="15" t="n">
        <v>1</v>
      </c>
      <c r="N1473" s="11" t="n">
        <v>0</v>
      </c>
      <c r="O1473" s="11" t="n">
        <v>10.91</v>
      </c>
      <c r="P1473" s="11" t="n">
        <v>10.91</v>
      </c>
      <c r="Q1473" s="25"/>
    </row>
    <row r="1474" ht="22.5" customHeight="1">
      <c r="A1474" s="28"/>
      <c r="B1474" s="28"/>
      <c r="C1474" s="12" t="n">
        <v>13149387</v>
      </c>
      <c r="D1474" s="13" t="s">
        <v>80</v>
      </c>
      <c r="E1474" s="13" t="s">
        <v>14</v>
      </c>
      <c r="F1474" s="12" t="s">
        <v>12</v>
      </c>
      <c r="G1474" s="23" t="n">
        <v>0.2</v>
      </c>
      <c r="H1474" s="38" t="n">
        <v>200</v>
      </c>
      <c r="I1474" s="20" t="n">
        <f>G1474*H1474*7</f>
        <v>280</v>
      </c>
      <c r="J1474" s="12" t="s">
        <v>110</v>
      </c>
      <c r="K1474" s="14" t="n">
        <v>224</v>
      </c>
      <c r="L1474" s="14" t="n">
        <v>31</v>
      </c>
      <c r="M1474" s="15" t="n">
        <v>5</v>
      </c>
      <c r="N1474" s="11" t="n">
        <v>0.037</v>
      </c>
      <c r="O1474" s="11" t="n">
        <v>0.229</v>
      </c>
      <c r="P1474" s="11" t="n">
        <v>1.146</v>
      </c>
      <c r="Q1474" s="22" t="n">
        <f>M1476/H1474</f>
        <v>0.18</v>
      </c>
    </row>
    <row r="1475" ht="22.5" customHeight="1">
      <c r="A1475" s="28"/>
      <c r="B1475" s="28"/>
      <c r="C1475" s="12"/>
      <c r="D1475" s="26"/>
      <c r="E1475" s="26"/>
      <c r="F1475" s="19"/>
      <c r="G1475" s="51"/>
      <c r="H1475" s="43"/>
      <c r="I1475" s="19"/>
      <c r="J1475" s="12" t="s">
        <v>111</v>
      </c>
      <c r="K1475" s="14" t="n">
        <v>291</v>
      </c>
      <c r="L1475" s="14" t="n">
        <v>39</v>
      </c>
      <c r="M1475" s="15" t="n">
        <v>20</v>
      </c>
      <c r="N1475" s="11" t="n">
        <v>0.033</v>
      </c>
      <c r="O1475" s="11" t="n">
        <v>0.065</v>
      </c>
      <c r="P1475" s="11" t="n">
        <v>1.2975</v>
      </c>
      <c r="Q1475" s="25"/>
      <c r="R1475" s="4" t="s">
        <v>131</v>
      </c>
    </row>
    <row r="1476" ht="22.5" customHeight="1">
      <c r="A1476" s="28"/>
      <c r="B1476" s="28"/>
      <c r="C1476" s="12"/>
      <c r="D1476" s="26"/>
      <c r="E1476" s="26"/>
      <c r="F1476" s="19"/>
      <c r="G1476" s="52"/>
      <c r="H1476" s="44"/>
      <c r="I1476" s="19"/>
      <c r="J1476" s="12" t="s">
        <v>112</v>
      </c>
      <c r="K1476" s="14" t="n">
        <v>291</v>
      </c>
      <c r="L1476" s="14" t="n">
        <v>39</v>
      </c>
      <c r="M1476" s="15" t="n">
        <v>36</v>
      </c>
      <c r="N1476" s="11" t="n">
        <v>0.033</v>
      </c>
      <c r="O1476" s="11" t="n">
        <v>0.036</v>
      </c>
      <c r="P1476" s="11" t="n">
        <v>1.2975</v>
      </c>
      <c r="Q1476" s="25"/>
    </row>
    <row r="1477" ht="22.5" customHeight="1">
      <c r="A1477" s="28"/>
      <c r="B1477" s="28"/>
      <c r="C1477" s="12" t="n">
        <v>12893899</v>
      </c>
      <c r="D1477" s="13" t="s">
        <v>73</v>
      </c>
      <c r="E1477" s="13" t="s">
        <v>40</v>
      </c>
      <c r="F1477" s="12" t="s">
        <v>34</v>
      </c>
      <c r="G1477" s="23" t="n">
        <v>0.12</v>
      </c>
      <c r="H1477" s="38" t="n">
        <v>50</v>
      </c>
      <c r="I1477" s="20" t="n">
        <f>G1477*H1477*7</f>
        <v>42</v>
      </c>
      <c r="J1477" s="12" t="s">
        <v>110</v>
      </c>
      <c r="K1477" s="14" t="s">
        <v>114</v>
      </c>
      <c r="L1477" s="14"/>
      <c r="M1477" s="15"/>
      <c r="N1477" s="11"/>
      <c r="O1477" s="11"/>
      <c r="P1477" s="11"/>
      <c r="Q1477" s="22" t="n">
        <f>M1479/H1477</f>
        <v>0</v>
      </c>
    </row>
    <row r="1478" ht="22.5" customHeight="1">
      <c r="A1478" s="28"/>
      <c r="B1478" s="28"/>
      <c r="C1478" s="12"/>
      <c r="D1478" s="26"/>
      <c r="E1478" s="26"/>
      <c r="F1478" s="19"/>
      <c r="G1478" s="51"/>
      <c r="H1478" s="43"/>
      <c r="I1478" s="19"/>
      <c r="J1478" s="12" t="s">
        <v>111</v>
      </c>
      <c r="K1478" s="14" t="n">
        <v>475</v>
      </c>
      <c r="L1478" s="14" t="n">
        <v>317</v>
      </c>
      <c r="M1478" s="15" t="n">
        <v>0</v>
      </c>
      <c r="N1478" s="11" t="n">
        <v>0</v>
      </c>
      <c r="O1478" s="11" t="n">
        <v>0</v>
      </c>
      <c r="P1478" s="11" t="n">
        <v>0.03</v>
      </c>
      <c r="Q1478" s="25"/>
    </row>
    <row r="1479" ht="22.5" customHeight="1">
      <c r="A1479" s="28"/>
      <c r="B1479" s="28"/>
      <c r="C1479" s="12"/>
      <c r="D1479" s="26"/>
      <c r="E1479" s="26"/>
      <c r="F1479" s="19"/>
      <c r="G1479" s="52"/>
      <c r="H1479" s="44"/>
      <c r="I1479" s="19"/>
      <c r="J1479" s="12" t="s">
        <v>112</v>
      </c>
      <c r="K1479" s="14" t="n">
        <v>733</v>
      </c>
      <c r="L1479" s="14" t="n">
        <v>478</v>
      </c>
      <c r="M1479" s="15" t="n">
        <v>0</v>
      </c>
      <c r="N1479" s="11" t="n">
        <v>0</v>
      </c>
      <c r="O1479" s="11" t="n">
        <v>0</v>
      </c>
      <c r="P1479" s="11" t="n">
        <v>0.05</v>
      </c>
      <c r="Q1479" s="25"/>
    </row>
    <row r="1480" ht="22.5" customHeight="1">
      <c r="A1480" s="28"/>
      <c r="B1480" s="28"/>
      <c r="C1480" s="12" t="n">
        <v>13219587</v>
      </c>
      <c r="D1480" s="13" t="s">
        <v>74</v>
      </c>
      <c r="E1480" s="13" t="s">
        <v>77</v>
      </c>
      <c r="F1480" s="12" t="s">
        <v>34</v>
      </c>
      <c r="G1480" s="23" t="n">
        <v>0.3</v>
      </c>
      <c r="H1480" s="38" t="n">
        <v>100</v>
      </c>
      <c r="I1480" s="20" t="n">
        <f>G1480*H1480*7</f>
        <v>210</v>
      </c>
      <c r="J1480" s="12" t="s">
        <v>110</v>
      </c>
      <c r="K1480" s="14" t="s">
        <v>114</v>
      </c>
      <c r="L1480" s="14"/>
      <c r="M1480" s="15"/>
      <c r="N1480" s="11"/>
      <c r="O1480" s="11"/>
      <c r="P1480" s="11"/>
      <c r="Q1480" s="22" t="n">
        <f>M1482/H1480</f>
        <v>0</v>
      </c>
    </row>
    <row r="1481" ht="22.5" customHeight="1">
      <c r="A1481" s="28"/>
      <c r="B1481" s="28"/>
      <c r="C1481" s="12"/>
      <c r="D1481" s="26"/>
      <c r="E1481" s="26"/>
      <c r="F1481" s="19"/>
      <c r="G1481" s="51"/>
      <c r="H1481" s="43"/>
      <c r="I1481" s="19"/>
      <c r="J1481" s="12" t="s">
        <v>111</v>
      </c>
      <c r="K1481" s="14" t="n">
        <v>148</v>
      </c>
      <c r="L1481" s="14" t="n">
        <v>45</v>
      </c>
      <c r="M1481" s="15" t="n">
        <v>0</v>
      </c>
      <c r="N1481" s="11" t="n">
        <v>0</v>
      </c>
      <c r="O1481" s="11" t="n">
        <v>0</v>
      </c>
      <c r="P1481" s="11" t="n">
        <v>0</v>
      </c>
      <c r="Q1481" s="25"/>
    </row>
    <row r="1482" ht="22.5" customHeight="1">
      <c r="A1482" s="27"/>
      <c r="B1482" s="27"/>
      <c r="C1482" s="12"/>
      <c r="D1482" s="26"/>
      <c r="E1482" s="26"/>
      <c r="F1482" s="19"/>
      <c r="G1482" s="52"/>
      <c r="H1482" s="44"/>
      <c r="I1482" s="19"/>
      <c r="J1482" s="12" t="s">
        <v>112</v>
      </c>
      <c r="K1482" s="14" t="n">
        <v>369</v>
      </c>
      <c r="L1482" s="14" t="n">
        <v>105</v>
      </c>
      <c r="M1482" s="15" t="n">
        <v>0</v>
      </c>
      <c r="N1482" s="11" t="n">
        <v>0</v>
      </c>
      <c r="O1482" s="11" t="n">
        <v>0</v>
      </c>
      <c r="P1482" s="11" t="n">
        <v>0.01</v>
      </c>
      <c r="Q1482" s="25"/>
    </row>
    <row r="1483" ht="22.5" customHeight="1">
      <c r="A1483" s="18"/>
      <c r="C1483" s="10"/>
      <c r="D1483" s="10"/>
      <c r="E1483" s="10"/>
      <c r="F1483" s="10"/>
      <c r="G1483" s="17"/>
      <c r="H1483" s="10"/>
      <c r="I1483" s="17"/>
      <c r="J1483" s="10"/>
      <c r="K1483" s="15"/>
      <c r="L1483" s="15"/>
      <c r="M1483" s="15"/>
      <c r="N1483" s="15"/>
      <c r="O1483" s="15"/>
      <c r="P1483" s="75"/>
      <c r="Q1483" s="7"/>
    </row>
    <row r="1484" ht="22.5" customHeight="1">
      <c r="A1484" s="18" t="s">
        <v>107</v>
      </c>
      <c r="B1484" s="8" t="s">
        <v>133</v>
      </c>
      <c r="C1484" s="10"/>
      <c r="D1484" s="10"/>
      <c r="E1484" s="10"/>
      <c r="F1484" s="10"/>
      <c r="G1484" s="17"/>
      <c r="H1484" s="10"/>
      <c r="I1484" s="17"/>
      <c r="J1484" s="10"/>
      <c r="K1484" s="21" t="n">
        <f>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1673+K1676+K1679+K1682+K1685+K1688+K1691+K1694+K1697+K1700+K1703+K1706+K1709+K1712+K1715+K1718+K1721+K1724+K1727+K1730+K1733+K1736+K1739+K1742+K1745+K1751+K1754+K1757+K1760+K1763+K1766+K1769+K1772+K1775+K1778+K1781+K1784+K1790+K1793+K1796+K1799+K1802+K1805+K1808+K1811+K1814+K1817+K1820+K1823+K1826+K1829+K1832+K1835+K1838+K1841+K1844+K1847+K1850+K1853+K1856+K1859+K1862+K1865+K1868+K1871+K1874+K1877+K1880+K1883+K1886+K1889+K1892+K1895+K1898+K1901+K1904+K1907+K1910+K1913+K1916+K1919+K1922+K1925+K1928+K1931+K1934+K1937+K1940+K1943+K1946+K1949+K1952+K1955+K1958+K1961+K1964+K1967+K1970</f>
        <v>13541937</v>
      </c>
      <c r="L1484" s="21" t="n">
        <f>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1673+L1676+L1679+L1682+L1685+L1688+L1691+L1694+L1697+L1700+L1703+L1706+L1709+L1712+L1715+L1718+L1721+L1724+L1727+L1730+L1733+L1736+L1739+L1742+L1745+L1751+L1754+L1757+L1760+L1763+L1766+L1769+L1772+L1775+L1778+L1781+L1784+L1790+L1793+L1796+L1799+L1802+L1805+L1808+L1811+L1814+L1817+L1820+L1823+L1826+L1829+L1832+L1835+L1838+L1841+L1844+L1847+L1850+L1853+L1856+L1859+L1862+L1865+L1868+L1871+L1874+L1877+L1880+L1883+L1886+L1889+L1892+L1895+L1898+L1901+L1904+L1907+L1910+L1913+L1916+L1919+L1922+L1925+L1928+L1931+L1934+L1937+L1940+L1943+L1946+L1949+L1952+L1955+L1958+L1961+L1964+L1967+L1970</f>
        <v>1502359</v>
      </c>
      <c r="M1484" s="15"/>
      <c r="N1484" s="15"/>
      <c r="O1484" s="15"/>
      <c r="P1484" s="40" t="n">
        <f>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1673+P1676+P1679+P1682+P1685+P1688+P1691+P1694+P1697+P1700+P1703+P1706+P1709+P1712+P1715+P1718+P1721+P1724+P1727+P1730+P1733+P1736+P1739+P1742+P1745+P1751+P1754+P1757+P1760+P1763+P1766+P1769+P1772+P1775+P1778+P1781+P1784+P1790+P1793+P1796+P1799+P1802+P1805+P1808+P1811+P1814+P1817+P1820+P1823+P1826+P1829+P1832+P1835+P1838+P1841+P1844+P1847+P1850+P1853+P1856+P1859+P1862+P1865+P1868+P1871+P1874+P1877+P1880+P1883+P1886+P1889+P1892+P1895+P1898+P1901+P1904+P1907+P1910+P1913+P1916+P1919+P1922+P1925+P1928+P1931+P1934+P1937+P1940+P1943+P1946+P1949+P1952+P1955+P1958+P1961+P1964+P1967+P1970</f>
        <v>4778.28701</v>
      </c>
      <c r="Q1484" s="7"/>
    </row>
    <row r="1485" ht="22.5" customHeight="1">
      <c r="A1485" s="80" t="n">
        <v>46307</v>
      </c>
      <c r="B1485" s="37" t="s">
        <v>109</v>
      </c>
      <c r="C1485" s="12" t="n">
        <v>10813123</v>
      </c>
      <c r="D1485" s="13" t="s">
        <v>10</v>
      </c>
      <c r="E1485" s="13" t="s">
        <v>11</v>
      </c>
      <c r="F1485" s="12" t="s">
        <v>12</v>
      </c>
      <c r="G1485" s="23" t="n">
        <v>0.25</v>
      </c>
      <c r="H1485" s="12" t="n">
        <v>1000</v>
      </c>
      <c r="I1485" s="20" t="n">
        <f>G1485*H1485*7</f>
        <v>1750</v>
      </c>
      <c r="J1485" s="12" t="s">
        <v>110</v>
      </c>
      <c r="K1485" s="14" t="n">
        <v>0</v>
      </c>
      <c r="L1485" s="14" t="n">
        <v>0</v>
      </c>
      <c r="M1485" s="14" t="n">
        <v>0</v>
      </c>
      <c r="N1485" s="11" t="n">
        <v>0</v>
      </c>
      <c r="O1485" s="11" t="n">
        <v>0</v>
      </c>
      <c r="P1485" s="11" t="n">
        <v>0</v>
      </c>
      <c r="Q1485" s="22" t="n">
        <f>M1487/H1485</f>
        <v>0.034</v>
      </c>
    </row>
    <row r="1486" ht="22.5" customHeight="1">
      <c r="A1486" s="28"/>
      <c r="B1486" s="19"/>
      <c r="C1486" s="12"/>
      <c r="D1486" s="26"/>
      <c r="E1486" s="26"/>
      <c r="F1486" s="19"/>
      <c r="G1486" s="26"/>
      <c r="H1486" s="19"/>
      <c r="I1486" s="19"/>
      <c r="J1486" s="12" t="s">
        <v>111</v>
      </c>
      <c r="K1486" s="10" t="n">
        <v>33521</v>
      </c>
      <c r="L1486" s="10" t="n">
        <v>848</v>
      </c>
      <c r="M1486" s="14" t="n">
        <v>15</v>
      </c>
      <c r="N1486" s="11" t="n">
        <v>0.006</v>
      </c>
      <c r="O1486" s="11" t="n">
        <v>0.333</v>
      </c>
      <c r="P1486" s="11" t="n">
        <v>4.9918</v>
      </c>
      <c r="Q1486" s="25"/>
    </row>
    <row r="1487" ht="22.5" customHeight="1">
      <c r="A1487" s="28"/>
      <c r="B1487" s="19"/>
      <c r="C1487" s="12"/>
      <c r="D1487" s="26"/>
      <c r="E1487" s="26"/>
      <c r="F1487" s="19"/>
      <c r="G1487" s="26"/>
      <c r="H1487" s="19"/>
      <c r="I1487" s="19"/>
      <c r="J1487" s="12" t="s">
        <v>112</v>
      </c>
      <c r="K1487" s="10" t="n">
        <v>118351</v>
      </c>
      <c r="L1487" s="10" t="n">
        <v>4482</v>
      </c>
      <c r="M1487" s="10" t="n">
        <v>34</v>
      </c>
      <c r="N1487" s="11" t="n">
        <v>0</v>
      </c>
      <c r="O1487" s="11" t="n">
        <v>0.403</v>
      </c>
      <c r="P1487" s="11" t="n">
        <v>13.70151</v>
      </c>
      <c r="Q1487" s="25"/>
    </row>
    <row r="1488" ht="22.5" customHeight="1">
      <c r="A1488" s="28"/>
      <c r="B1488" s="19"/>
      <c r="C1488" s="12" t="n">
        <v>1745925</v>
      </c>
      <c r="D1488" s="13" t="s">
        <v>13</v>
      </c>
      <c r="E1488" s="13" t="s">
        <v>14</v>
      </c>
      <c r="F1488" s="12" t="s">
        <v>15</v>
      </c>
      <c r="G1488" s="23" t="n">
        <v>0.15</v>
      </c>
      <c r="H1488" s="12" t="n">
        <v>600</v>
      </c>
      <c r="I1488" s="20" t="n">
        <f>G1488*H1488*7</f>
        <v>630</v>
      </c>
      <c r="J1488" s="12" t="s">
        <v>110</v>
      </c>
      <c r="K1488" s="14" t="n">
        <v>0</v>
      </c>
      <c r="L1488" s="14" t="n">
        <v>0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0.568333333333333</v>
      </c>
    </row>
    <row r="1489" ht="22.5" customHeight="1">
      <c r="A1489" s="28"/>
      <c r="B1489" s="19"/>
      <c r="C1489" s="12"/>
      <c r="D1489" s="26"/>
      <c r="E1489" s="26"/>
      <c r="F1489" s="19"/>
      <c r="G1489" s="26"/>
      <c r="H1489" s="19"/>
      <c r="I1489" s="19"/>
      <c r="J1489" s="12" t="s">
        <v>111</v>
      </c>
      <c r="K1489" s="16" t="n">
        <v>5925</v>
      </c>
      <c r="L1489" s="14" t="n">
        <v>2361</v>
      </c>
      <c r="M1489" s="14" t="n">
        <v>82</v>
      </c>
      <c r="N1489" s="11" t="n">
        <v>0.005</v>
      </c>
      <c r="O1489" s="11" t="n">
        <v>0.15</v>
      </c>
      <c r="P1489" s="11" t="n">
        <v>12.3</v>
      </c>
      <c r="Q1489" s="25"/>
      <c r="R1489" s="4" t="s">
        <v>134</v>
      </c>
    </row>
    <row r="1490" ht="22.5" customHeight="1">
      <c r="A1490" s="28"/>
      <c r="B1490" s="19"/>
      <c r="C1490" s="12"/>
      <c r="D1490" s="26"/>
      <c r="E1490" s="26"/>
      <c r="F1490" s="19"/>
      <c r="G1490" s="26"/>
      <c r="H1490" s="19"/>
      <c r="I1490" s="19"/>
      <c r="J1490" s="12" t="s">
        <v>112</v>
      </c>
      <c r="K1490" s="14" t="n">
        <v>27167</v>
      </c>
      <c r="L1490" s="14" t="n">
        <v>10065</v>
      </c>
      <c r="M1490" s="14" t="n">
        <v>341</v>
      </c>
      <c r="N1490" s="11" t="n">
        <v>0.005</v>
      </c>
      <c r="O1490" s="11" t="n">
        <v>0.15</v>
      </c>
      <c r="P1490" s="11" t="n">
        <v>51.15</v>
      </c>
      <c r="Q1490" s="25"/>
    </row>
    <row r="1491" ht="22.5" customHeight="1">
      <c r="A1491" s="28"/>
      <c r="B1491" s="19"/>
      <c r="C1491" s="12" t="n">
        <v>6951600</v>
      </c>
      <c r="D1491" s="13" t="s">
        <v>16</v>
      </c>
      <c r="E1491" s="13" t="s">
        <v>17</v>
      </c>
      <c r="F1491" s="12" t="s">
        <v>15</v>
      </c>
      <c r="G1491" s="23" t="n">
        <v>0.17</v>
      </c>
      <c r="H1491" s="12" t="n">
        <v>100</v>
      </c>
      <c r="I1491" s="20" t="n">
        <f>G1491*H1491*7</f>
        <v>119</v>
      </c>
      <c r="J1491" s="12" t="s">
        <v>110</v>
      </c>
      <c r="K1491" s="14" t="n">
        <v>0</v>
      </c>
      <c r="L1491" s="14" t="n">
        <v>0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0.44</v>
      </c>
    </row>
    <row r="1492" ht="22.5" customHeight="1">
      <c r="A1492" s="28"/>
      <c r="B1492" s="19"/>
      <c r="C1492" s="12"/>
      <c r="D1492" s="26"/>
      <c r="E1492" s="26"/>
      <c r="F1492" s="19"/>
      <c r="G1492" s="26"/>
      <c r="H1492" s="19"/>
      <c r="I1492" s="19"/>
      <c r="J1492" s="12" t="s">
        <v>111</v>
      </c>
      <c r="K1492" s="14" t="n">
        <v>2593</v>
      </c>
      <c r="L1492" s="14" t="n">
        <v>743</v>
      </c>
      <c r="M1492" s="14" t="n">
        <v>20</v>
      </c>
      <c r="N1492" s="11" t="n">
        <v>0.005</v>
      </c>
      <c r="O1492" s="11" t="n">
        <v>0.172</v>
      </c>
      <c r="P1492" s="11" t="n">
        <v>3.434</v>
      </c>
      <c r="Q1492" s="25"/>
    </row>
    <row r="1493" ht="22.5" customHeight="1">
      <c r="A1493" s="28"/>
      <c r="B1493" s="19"/>
      <c r="C1493" s="12"/>
      <c r="D1493" s="26"/>
      <c r="E1493" s="26"/>
      <c r="F1493" s="19"/>
      <c r="G1493" s="26"/>
      <c r="H1493" s="19"/>
      <c r="I1493" s="19"/>
      <c r="J1493" s="12" t="s">
        <v>112</v>
      </c>
      <c r="K1493" s="14" t="n">
        <v>7140</v>
      </c>
      <c r="L1493" s="14" t="n">
        <v>1882</v>
      </c>
      <c r="M1493" s="14" t="n">
        <v>44</v>
      </c>
      <c r="N1493" s="11" t="n">
        <v>0.004</v>
      </c>
      <c r="O1493" s="11" t="n">
        <v>0.175</v>
      </c>
      <c r="P1493" s="11" t="n">
        <v>7.684</v>
      </c>
      <c r="Q1493" s="25"/>
    </row>
    <row r="1494" ht="22.5" customHeight="1">
      <c r="A1494" s="28"/>
      <c r="B1494" s="19"/>
      <c r="C1494" s="12" t="n">
        <v>6951594</v>
      </c>
      <c r="D1494" s="13" t="s">
        <v>16</v>
      </c>
      <c r="E1494" s="13" t="s">
        <v>18</v>
      </c>
      <c r="F1494" s="12" t="s">
        <v>15</v>
      </c>
      <c r="G1494" s="23" t="n">
        <v>0.7</v>
      </c>
      <c r="H1494" s="12" t="n">
        <v>400</v>
      </c>
      <c r="I1494" s="20" t="n">
        <f>G1494*H1494*7</f>
        <v>1960</v>
      </c>
      <c r="J1494" s="12" t="s">
        <v>110</v>
      </c>
      <c r="K1494" s="14" t="n">
        <v>0</v>
      </c>
      <c r="L1494" s="14" t="n">
        <v>0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f>M1496/H1494</f>
        <v>0.4925</v>
      </c>
    </row>
    <row r="1495" ht="22.5" customHeight="1">
      <c r="A1495" s="28"/>
      <c r="B1495" s="19"/>
      <c r="C1495" s="12"/>
      <c r="D1495" s="26"/>
      <c r="E1495" s="26"/>
      <c r="F1495" s="19"/>
      <c r="G1495" s="26"/>
      <c r="H1495" s="19"/>
      <c r="I1495" s="19"/>
      <c r="J1495" s="12" t="s">
        <v>111</v>
      </c>
      <c r="K1495" s="14" t="n">
        <v>16705</v>
      </c>
      <c r="L1495" s="14" t="n">
        <v>7178</v>
      </c>
      <c r="M1495" s="14" t="n">
        <v>29</v>
      </c>
      <c r="N1495" s="11" t="n">
        <v>0.003</v>
      </c>
      <c r="O1495" s="11" t="n">
        <v>0.705</v>
      </c>
      <c r="P1495" s="11" t="n">
        <v>20.44</v>
      </c>
      <c r="Q1495" s="25"/>
    </row>
    <row r="1496" ht="22.5" customHeight="1">
      <c r="A1496" s="28"/>
      <c r="B1496" s="19"/>
      <c r="C1496" s="12"/>
      <c r="D1496" s="26"/>
      <c r="E1496" s="26"/>
      <c r="F1496" s="19"/>
      <c r="G1496" s="26"/>
      <c r="H1496" s="19"/>
      <c r="I1496" s="19"/>
      <c r="J1496" s="12" t="s">
        <v>112</v>
      </c>
      <c r="K1496" s="14" t="n">
        <v>101600</v>
      </c>
      <c r="L1496" s="14" t="n">
        <v>46058</v>
      </c>
      <c r="M1496" s="14" t="n">
        <v>197</v>
      </c>
      <c r="N1496" s="11" t="n">
        <v>0.003</v>
      </c>
      <c r="O1496" s="11" t="n">
        <v>0.706</v>
      </c>
      <c r="P1496" s="11" t="n">
        <v>139.09</v>
      </c>
      <c r="Q1496" s="25"/>
    </row>
    <row r="1497" ht="22.5" customHeight="1">
      <c r="A1497" s="28"/>
      <c r="B1497" s="19"/>
      <c r="C1497" s="12" t="n">
        <v>2732727</v>
      </c>
      <c r="D1497" s="13" t="s">
        <v>10</v>
      </c>
      <c r="E1497" s="13" t="s">
        <v>19</v>
      </c>
      <c r="F1497" s="12" t="s">
        <v>15</v>
      </c>
      <c r="G1497" s="23" t="n">
        <v>0.25</v>
      </c>
      <c r="H1497" s="12" t="n">
        <v>1000</v>
      </c>
      <c r="I1497" s="20" t="n">
        <f>G1497*H1497*7</f>
        <v>1750</v>
      </c>
      <c r="J1497" s="12" t="s">
        <v>110</v>
      </c>
      <c r="K1497" s="14" t="n">
        <v>0</v>
      </c>
      <c r="L1497" s="14" t="n">
        <v>0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0.624</v>
      </c>
    </row>
    <row r="1498" ht="22.5" customHeight="1">
      <c r="A1498" s="28"/>
      <c r="B1498" s="19"/>
      <c r="C1498" s="12"/>
      <c r="D1498" s="26"/>
      <c r="E1498" s="26"/>
      <c r="F1498" s="19"/>
      <c r="G1498" s="26"/>
      <c r="H1498" s="19"/>
      <c r="I1498" s="19"/>
      <c r="J1498" s="12" t="s">
        <v>111</v>
      </c>
      <c r="K1498" s="14" t="n">
        <v>9098</v>
      </c>
      <c r="L1498" s="14" t="n">
        <v>3024</v>
      </c>
      <c r="M1498" s="14" t="n">
        <v>91</v>
      </c>
      <c r="N1498" s="11" t="n">
        <v>0.008</v>
      </c>
      <c r="O1498" s="11" t="n">
        <v>0.249</v>
      </c>
      <c r="P1498" s="11" t="n">
        <v>22.7</v>
      </c>
      <c r="Q1498" s="25"/>
    </row>
    <row r="1499" ht="22.5" customHeight="1">
      <c r="A1499" s="28"/>
      <c r="B1499" s="19"/>
      <c r="C1499" s="12"/>
      <c r="D1499" s="26"/>
      <c r="E1499" s="26"/>
      <c r="F1499" s="19"/>
      <c r="G1499" s="26"/>
      <c r="H1499" s="19"/>
      <c r="I1499" s="19"/>
      <c r="J1499" s="12" t="s">
        <v>112</v>
      </c>
      <c r="K1499" s="14" t="n">
        <v>33825</v>
      </c>
      <c r="L1499" s="14" t="n">
        <v>12682</v>
      </c>
      <c r="M1499" s="14" t="n">
        <v>624</v>
      </c>
      <c r="N1499" s="11" t="n">
        <v>0.012</v>
      </c>
      <c r="O1499" s="11" t="n">
        <v>0.25</v>
      </c>
      <c r="P1499" s="11" t="n">
        <v>155.725</v>
      </c>
      <c r="Q1499" s="25"/>
    </row>
    <row r="1500" ht="22.5" customHeight="1">
      <c r="A1500" s="28"/>
      <c r="B1500" s="19"/>
      <c r="C1500" s="12" t="n">
        <v>5619156</v>
      </c>
      <c r="D1500" s="13" t="s">
        <v>10</v>
      </c>
      <c r="E1500" s="13" t="s">
        <v>19</v>
      </c>
      <c r="F1500" s="12" t="s">
        <v>12</v>
      </c>
      <c r="G1500" s="23" t="n">
        <v>0.24</v>
      </c>
      <c r="H1500" s="12" t="n">
        <v>500</v>
      </c>
      <c r="I1500" s="20" t="n">
        <f>G1500*H1500*7</f>
        <v>840</v>
      </c>
      <c r="J1500" s="12" t="s">
        <v>110</v>
      </c>
      <c r="K1500" s="14" t="n">
        <v>0</v>
      </c>
      <c r="L1500" s="14" t="n">
        <v>0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0.06</v>
      </c>
    </row>
    <row r="1501" ht="22.5" customHeight="1">
      <c r="A1501" s="28"/>
      <c r="B1501" s="19"/>
      <c r="C1501" s="12"/>
      <c r="D1501" s="26"/>
      <c r="E1501" s="26"/>
      <c r="F1501" s="19"/>
      <c r="G1501" s="26"/>
      <c r="H1501" s="19"/>
      <c r="I1501" s="19"/>
      <c r="J1501" s="12" t="s">
        <v>111</v>
      </c>
      <c r="K1501" s="14" t="n">
        <v>2349</v>
      </c>
      <c r="L1501" s="14" t="n">
        <v>224</v>
      </c>
      <c r="M1501" s="14" t="n">
        <v>0</v>
      </c>
      <c r="N1501" s="11" t="n">
        <v>0</v>
      </c>
      <c r="O1501" s="11" t="n">
        <v>0</v>
      </c>
      <c r="P1501" s="11" t="n">
        <v>0.2964</v>
      </c>
      <c r="Q1501" s="25"/>
    </row>
    <row r="1502" ht="22.5" customHeight="1">
      <c r="A1502" s="28"/>
      <c r="B1502" s="19"/>
      <c r="C1502" s="12"/>
      <c r="D1502" s="26"/>
      <c r="E1502" s="26"/>
      <c r="F1502" s="19"/>
      <c r="G1502" s="26"/>
      <c r="H1502" s="19"/>
      <c r="I1502" s="19"/>
      <c r="J1502" s="12" t="s">
        <v>112</v>
      </c>
      <c r="K1502" s="14" t="n">
        <v>638813</v>
      </c>
      <c r="L1502" s="14" t="n">
        <v>125667</v>
      </c>
      <c r="M1502" s="14" t="n">
        <v>30</v>
      </c>
      <c r="N1502" s="11" t="n">
        <v>0</v>
      </c>
      <c r="O1502" s="11" t="n">
        <v>0.5253</v>
      </c>
      <c r="P1502" s="11" t="n">
        <v>16.8104</v>
      </c>
      <c r="Q1502" s="25"/>
    </row>
    <row r="1503" ht="22.5" customHeight="1">
      <c r="A1503" s="28"/>
      <c r="B1503" s="19"/>
      <c r="C1503" s="12" t="n">
        <v>6425889</v>
      </c>
      <c r="D1503" s="13" t="s">
        <v>10</v>
      </c>
      <c r="E1503" s="13" t="s">
        <v>20</v>
      </c>
      <c r="F1503" s="12" t="s">
        <v>15</v>
      </c>
      <c r="G1503" s="23" t="n">
        <v>0.25</v>
      </c>
      <c r="H1503" s="12" t="n">
        <v>400</v>
      </c>
      <c r="I1503" s="20" t="n">
        <f>G1503*H1503*7</f>
        <v>700</v>
      </c>
      <c r="J1503" s="12" t="s">
        <v>110</v>
      </c>
      <c r="K1503" s="14" t="n">
        <v>0</v>
      </c>
      <c r="L1503" s="14" t="n">
        <v>0</v>
      </c>
      <c r="M1503" s="14" t="n">
        <v>0</v>
      </c>
      <c r="N1503" s="11" t="n">
        <v>0</v>
      </c>
      <c r="O1503" s="11" t="n">
        <v>0</v>
      </c>
      <c r="P1503" s="11" t="n">
        <v>0</v>
      </c>
      <c r="Q1503" s="22" t="n">
        <v>0.003</v>
      </c>
    </row>
    <row r="1504" ht="22.5" customHeight="1">
      <c r="A1504" s="28"/>
      <c r="B1504" s="19"/>
      <c r="C1504" s="12"/>
      <c r="D1504" s="26"/>
      <c r="E1504" s="26"/>
      <c r="F1504" s="19"/>
      <c r="G1504" s="26"/>
      <c r="H1504" s="19"/>
      <c r="I1504" s="19"/>
      <c r="J1504" s="12" t="s">
        <v>111</v>
      </c>
      <c r="K1504" s="14" t="n">
        <v>4148</v>
      </c>
      <c r="L1504" s="29" t="n">
        <v>1629</v>
      </c>
      <c r="M1504" s="14" t="n">
        <v>18</v>
      </c>
      <c r="N1504" s="11" t="n">
        <v>0.003</v>
      </c>
      <c r="O1504" s="11" t="n">
        <v>0.249</v>
      </c>
      <c r="P1504" s="11" t="n">
        <v>4.475</v>
      </c>
      <c r="Q1504" s="25"/>
    </row>
    <row r="1505" ht="22.5" customHeight="1">
      <c r="A1505" s="28"/>
      <c r="B1505" s="19"/>
      <c r="C1505" s="12"/>
      <c r="D1505" s="26"/>
      <c r="E1505" s="26"/>
      <c r="F1505" s="19"/>
      <c r="G1505" s="26"/>
      <c r="H1505" s="19"/>
      <c r="I1505" s="19"/>
      <c r="J1505" s="12" t="s">
        <v>112</v>
      </c>
      <c r="K1505" s="14" t="n">
        <v>15623</v>
      </c>
      <c r="L1505" s="14" t="n">
        <v>5677</v>
      </c>
      <c r="M1505" s="14" t="n">
        <v>209</v>
      </c>
      <c r="N1505" s="11" t="n">
        <v>0.009</v>
      </c>
      <c r="O1505" s="11" t="n">
        <v>0.25</v>
      </c>
      <c r="P1505" s="11" t="n">
        <v>52.2</v>
      </c>
      <c r="Q1505" s="25"/>
    </row>
    <row r="1506" ht="22.5" customHeight="1">
      <c r="A1506" s="28"/>
      <c r="B1506" s="19"/>
      <c r="C1506" s="12" t="n">
        <v>6439005</v>
      </c>
      <c r="D1506" s="13" t="s">
        <v>10</v>
      </c>
      <c r="E1506" s="13" t="s">
        <v>20</v>
      </c>
      <c r="F1506" s="12" t="s">
        <v>21</v>
      </c>
      <c r="G1506" s="23" t="n">
        <v>0.3</v>
      </c>
      <c r="H1506" s="12" t="n">
        <v>300</v>
      </c>
      <c r="I1506" s="20" t="n">
        <f>G1506*H1506*7</f>
        <v>630</v>
      </c>
      <c r="J1506" s="12" t="s">
        <v>110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0.153333333333333</v>
      </c>
    </row>
    <row r="1507" ht="22.5" customHeight="1">
      <c r="A1507" s="28"/>
      <c r="B1507" s="19"/>
      <c r="C1507" s="12"/>
      <c r="D1507" s="26"/>
      <c r="E1507" s="26"/>
      <c r="F1507" s="19"/>
      <c r="G1507" s="26"/>
      <c r="H1507" s="19"/>
      <c r="I1507" s="19"/>
      <c r="J1507" s="12" t="s">
        <v>111</v>
      </c>
      <c r="K1507" s="14" t="n">
        <v>0</v>
      </c>
      <c r="L1507" s="14" t="n">
        <v>0</v>
      </c>
      <c r="M1507" s="14" t="n">
        <v>0</v>
      </c>
      <c r="N1507" s="11" t="n">
        <v>0</v>
      </c>
      <c r="O1507" s="11" t="n">
        <v>0</v>
      </c>
      <c r="P1507" s="11" t="n">
        <v>0</v>
      </c>
      <c r="Q1507" s="25"/>
    </row>
    <row r="1508" ht="22.5" customHeight="1">
      <c r="A1508" s="28"/>
      <c r="B1508" s="19"/>
      <c r="C1508" s="12"/>
      <c r="D1508" s="26"/>
      <c r="E1508" s="26"/>
      <c r="F1508" s="19"/>
      <c r="G1508" s="26"/>
      <c r="H1508" s="19"/>
      <c r="I1508" s="19"/>
      <c r="J1508" s="12" t="s">
        <v>112</v>
      </c>
      <c r="K1508" s="14" t="n">
        <v>18806</v>
      </c>
      <c r="L1508" s="14" t="n">
        <v>7000</v>
      </c>
      <c r="M1508" s="14" t="n">
        <v>46</v>
      </c>
      <c r="N1508" s="11" t="n">
        <v>0.002</v>
      </c>
      <c r="O1508" s="11" t="n">
        <v>0.3</v>
      </c>
      <c r="P1508" s="11" t="n">
        <v>13.8</v>
      </c>
      <c r="Q1508" s="25"/>
    </row>
    <row r="1509" ht="22.5" customHeight="1">
      <c r="A1509" s="28"/>
      <c r="B1509" s="19"/>
      <c r="C1509" s="12" t="n">
        <v>7203110</v>
      </c>
      <c r="D1509" s="13" t="s">
        <v>22</v>
      </c>
      <c r="E1509" s="13" t="s">
        <v>23</v>
      </c>
      <c r="F1509" s="12" t="s">
        <v>15</v>
      </c>
      <c r="G1509" s="23" t="n">
        <v>0.2</v>
      </c>
      <c r="H1509" s="12" t="n">
        <v>100</v>
      </c>
      <c r="I1509" s="20" t="n">
        <f>G1509*H1509*7</f>
        <v>140</v>
      </c>
      <c r="J1509" s="12" t="s">
        <v>110</v>
      </c>
      <c r="K1509" s="14" t="n">
        <v>0</v>
      </c>
      <c r="L1509" s="14" t="n">
        <v>0</v>
      </c>
      <c r="M1509" s="14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0.05</v>
      </c>
    </row>
    <row r="1510" ht="22.5" customHeight="1">
      <c r="A1510" s="28"/>
      <c r="B1510" s="19"/>
      <c r="C1510" s="12"/>
      <c r="D1510" s="26"/>
      <c r="E1510" s="26"/>
      <c r="F1510" s="19"/>
      <c r="G1510" s="26"/>
      <c r="H1510" s="19"/>
      <c r="I1510" s="19"/>
      <c r="J1510" s="12" t="s">
        <v>111</v>
      </c>
      <c r="K1510" s="14" t="n">
        <v>1917</v>
      </c>
      <c r="L1510" s="14" t="n">
        <v>686</v>
      </c>
      <c r="M1510" s="14" t="n">
        <v>0</v>
      </c>
      <c r="N1510" s="11" t="n">
        <v>0</v>
      </c>
      <c r="O1510" s="11" t="n">
        <v>0</v>
      </c>
      <c r="P1510" s="11" t="n">
        <v>0</v>
      </c>
      <c r="Q1510" s="25"/>
    </row>
    <row r="1511" ht="22.5" customHeight="1">
      <c r="A1511" s="28"/>
      <c r="B1511" s="19"/>
      <c r="C1511" s="12"/>
      <c r="D1511" s="26"/>
      <c r="E1511" s="26"/>
      <c r="F1511" s="19"/>
      <c r="G1511" s="26"/>
      <c r="H1511" s="19"/>
      <c r="I1511" s="19"/>
      <c r="J1511" s="12" t="s">
        <v>112</v>
      </c>
      <c r="K1511" s="14" t="n">
        <v>8148</v>
      </c>
      <c r="L1511" s="14" t="n">
        <v>3240</v>
      </c>
      <c r="M1511" s="14" t="n">
        <v>5</v>
      </c>
      <c r="N1511" s="11" t="n">
        <v>0</v>
      </c>
      <c r="O1511" s="11" t="n">
        <v>0.2</v>
      </c>
      <c r="P1511" s="11" t="n">
        <v>1</v>
      </c>
      <c r="Q1511" s="25"/>
    </row>
    <row r="1512" ht="22.5" customHeight="1">
      <c r="A1512" s="28"/>
      <c r="B1512" s="19"/>
      <c r="C1512" s="12" t="n">
        <v>7202934</v>
      </c>
      <c r="D1512" s="13" t="s">
        <v>22</v>
      </c>
      <c r="E1512" s="13" t="s">
        <v>24</v>
      </c>
      <c r="F1512" s="12" t="s">
        <v>15</v>
      </c>
      <c r="G1512" s="23" t="n">
        <v>0.35</v>
      </c>
      <c r="H1512" s="12" t="n">
        <v>200</v>
      </c>
      <c r="I1512" s="20" t="n">
        <f>G1512*H1512*7</f>
        <v>490</v>
      </c>
      <c r="J1512" s="12" t="s">
        <v>110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v>0</v>
      </c>
    </row>
    <row r="1513" ht="22.5" customHeight="1">
      <c r="A1513" s="28"/>
      <c r="B1513" s="19"/>
      <c r="C1513" s="12"/>
      <c r="D1513" s="26"/>
      <c r="E1513" s="26"/>
      <c r="F1513" s="19"/>
      <c r="G1513" s="26"/>
      <c r="H1513" s="19"/>
      <c r="I1513" s="19"/>
      <c r="J1513" s="12" t="s">
        <v>111</v>
      </c>
      <c r="K1513" s="16" t="n">
        <v>66903</v>
      </c>
      <c r="L1513" s="14" t="n">
        <v>40734</v>
      </c>
      <c r="M1513" s="14" t="n">
        <v>30</v>
      </c>
      <c r="N1513" s="11" t="n">
        <v>0</v>
      </c>
      <c r="O1513" s="11" t="n">
        <v>0.35</v>
      </c>
      <c r="P1513" s="11" t="n">
        <v>10.5</v>
      </c>
      <c r="Q1513" s="25"/>
    </row>
    <row r="1514" ht="22.5" customHeight="1">
      <c r="A1514" s="28"/>
      <c r="B1514" s="19"/>
      <c r="C1514" s="12"/>
      <c r="D1514" s="26"/>
      <c r="E1514" s="26"/>
      <c r="F1514" s="19"/>
      <c r="G1514" s="26"/>
      <c r="H1514" s="19"/>
      <c r="I1514" s="19"/>
      <c r="J1514" s="12" t="s">
        <v>112</v>
      </c>
      <c r="K1514" s="14" t="n">
        <v>118351</v>
      </c>
      <c r="L1514" s="14" t="n">
        <v>68335</v>
      </c>
      <c r="M1514" s="14" t="n">
        <v>53</v>
      </c>
      <c r="N1514" s="11" t="n">
        <v>0</v>
      </c>
      <c r="O1514" s="11" t="n">
        <v>0.35</v>
      </c>
      <c r="P1514" s="11" t="n">
        <v>18.55</v>
      </c>
      <c r="Q1514" s="25"/>
    </row>
    <row r="1515" ht="22.5" customHeight="1">
      <c r="A1515" s="28"/>
      <c r="B1515" s="19"/>
      <c r="C1515" s="12" t="n">
        <v>5847496</v>
      </c>
      <c r="D1515" s="13" t="s">
        <v>10</v>
      </c>
      <c r="E1515" s="13" t="s">
        <v>25</v>
      </c>
      <c r="F1515" s="12" t="s">
        <v>12</v>
      </c>
      <c r="G1515" s="23" t="n">
        <v>0.3</v>
      </c>
      <c r="H1515" s="12" t="n">
        <v>200</v>
      </c>
      <c r="I1515" s="20" t="n">
        <f>G1515*H1515*7</f>
        <v>420</v>
      </c>
      <c r="J1515" s="12" t="s">
        <v>110</v>
      </c>
      <c r="K1515" s="14" t="n">
        <v>0</v>
      </c>
      <c r="L1515" s="14" t="n">
        <v>0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0</v>
      </c>
    </row>
    <row r="1516" ht="22.5" customHeight="1">
      <c r="A1516" s="28"/>
      <c r="B1516" s="19"/>
      <c r="C1516" s="12"/>
      <c r="D1516" s="26"/>
      <c r="E1516" s="26"/>
      <c r="F1516" s="19"/>
      <c r="G1516" s="26"/>
      <c r="H1516" s="19"/>
      <c r="I1516" s="19"/>
      <c r="J1516" s="12" t="s">
        <v>111</v>
      </c>
      <c r="K1516" s="14" t="n">
        <v>32</v>
      </c>
      <c r="L1516" s="14" t="n">
        <v>0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5"/>
    </row>
    <row r="1517" ht="22.5" customHeight="1">
      <c r="A1517" s="28"/>
      <c r="B1517" s="19"/>
      <c r="C1517" s="12"/>
      <c r="D1517" s="26"/>
      <c r="E1517" s="26"/>
      <c r="F1517" s="19"/>
      <c r="G1517" s="26"/>
      <c r="H1517" s="19"/>
      <c r="I1517" s="19"/>
      <c r="J1517" s="12" t="s">
        <v>112</v>
      </c>
      <c r="K1517" s="14" t="n">
        <v>6330</v>
      </c>
      <c r="L1517" s="14" t="n">
        <v>570</v>
      </c>
      <c r="M1517" s="14" t="n">
        <v>0</v>
      </c>
      <c r="N1517" s="11" t="n">
        <v>0</v>
      </c>
      <c r="O1517" s="11" t="n">
        <v>0</v>
      </c>
      <c r="P1517" s="11" t="n">
        <v>0.8703</v>
      </c>
      <c r="Q1517" s="25"/>
    </row>
    <row r="1518" ht="22.5" customHeight="1">
      <c r="A1518" s="28"/>
      <c r="B1518" s="19"/>
      <c r="C1518" s="12" t="n">
        <v>7572369</v>
      </c>
      <c r="D1518" s="13" t="s">
        <v>10</v>
      </c>
      <c r="E1518" s="13" t="s">
        <v>25</v>
      </c>
      <c r="F1518" s="12" t="s">
        <v>15</v>
      </c>
      <c r="G1518" s="23" t="n">
        <v>0.3</v>
      </c>
      <c r="H1518" s="12" t="n">
        <v>400</v>
      </c>
      <c r="I1518" s="20" t="n">
        <f>G1518*H1518*7</f>
        <v>840</v>
      </c>
      <c r="J1518" s="12" t="s">
        <v>110</v>
      </c>
      <c r="K1518" s="14" t="n">
        <v>0</v>
      </c>
      <c r="L1518" s="14" t="n">
        <v>0</v>
      </c>
      <c r="M1518" s="14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0.3625</v>
      </c>
    </row>
    <row r="1519" ht="22.5" customHeight="1">
      <c r="A1519" s="28"/>
      <c r="B1519" s="19"/>
      <c r="C1519" s="12"/>
      <c r="D1519" s="26"/>
      <c r="E1519" s="26"/>
      <c r="F1519" s="19"/>
      <c r="G1519" s="26"/>
      <c r="H1519" s="19"/>
      <c r="I1519" s="19"/>
      <c r="J1519" s="12" t="s">
        <v>111</v>
      </c>
      <c r="K1519" s="14" t="n">
        <v>4648</v>
      </c>
      <c r="L1519" s="14" t="n">
        <v>1798</v>
      </c>
      <c r="M1519" s="14" t="n">
        <v>26</v>
      </c>
      <c r="N1519" s="11" t="n">
        <v>0.005</v>
      </c>
      <c r="O1519" s="11" t="n">
        <v>0.312</v>
      </c>
      <c r="P1519" s="11" t="n">
        <v>8.1</v>
      </c>
      <c r="Q1519" s="25"/>
    </row>
    <row r="1520" ht="22.5" customHeight="1">
      <c r="A1520" s="28"/>
      <c r="B1520" s="19"/>
      <c r="C1520" s="12"/>
      <c r="D1520" s="26"/>
      <c r="E1520" s="26"/>
      <c r="F1520" s="19"/>
      <c r="G1520" s="26"/>
      <c r="H1520" s="19"/>
      <c r="I1520" s="19"/>
      <c r="J1520" s="12" t="s">
        <v>112</v>
      </c>
      <c r="K1520" s="14" t="n">
        <v>8394</v>
      </c>
      <c r="L1520" s="14" t="n">
        <v>3209</v>
      </c>
      <c r="M1520" s="14" t="n">
        <v>145</v>
      </c>
      <c r="N1520" s="11" t="n">
        <v>0.014</v>
      </c>
      <c r="O1520" s="11" t="n">
        <v>0.31</v>
      </c>
      <c r="P1520" s="11" t="n">
        <v>44.97</v>
      </c>
      <c r="Q1520" s="25"/>
    </row>
    <row r="1521" ht="22.5" customHeight="1">
      <c r="A1521" s="28"/>
      <c r="B1521" s="19"/>
      <c r="C1521" s="12" t="n">
        <v>8460883</v>
      </c>
      <c r="D1521" s="13" t="s">
        <v>16</v>
      </c>
      <c r="E1521" s="13" t="s">
        <v>11</v>
      </c>
      <c r="F1521" s="12" t="s">
        <v>15</v>
      </c>
      <c r="G1521" s="23" t="n">
        <v>0.14</v>
      </c>
      <c r="H1521" s="12" t="n">
        <v>900</v>
      </c>
      <c r="I1521" s="20" t="n">
        <f>G1521*H1521*7</f>
        <v>882</v>
      </c>
      <c r="J1521" s="12" t="s">
        <v>110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0.922222222222222</v>
      </c>
    </row>
    <row r="1522" ht="22.5" customHeight="1">
      <c r="A1522" s="28"/>
      <c r="B1522" s="19"/>
      <c r="C1522" s="12"/>
      <c r="D1522" s="26"/>
      <c r="E1522" s="26"/>
      <c r="F1522" s="19"/>
      <c r="G1522" s="26"/>
      <c r="H1522" s="19"/>
      <c r="I1522" s="19"/>
      <c r="J1522" s="12" t="s">
        <v>111</v>
      </c>
      <c r="K1522" s="14" t="n">
        <v>16502</v>
      </c>
      <c r="L1522" s="14" t="n">
        <v>4320</v>
      </c>
      <c r="M1522" s="14" t="n">
        <v>189</v>
      </c>
      <c r="N1522" s="11" t="n">
        <v>0.006</v>
      </c>
      <c r="O1522" s="11" t="n">
        <v>0.141</v>
      </c>
      <c r="P1522" s="11" t="n">
        <v>26.684</v>
      </c>
      <c r="Q1522" s="25"/>
    </row>
    <row r="1523" ht="22.5" customHeight="1">
      <c r="A1523" s="28"/>
      <c r="B1523" s="19"/>
      <c r="C1523" s="12"/>
      <c r="D1523" s="26"/>
      <c r="E1523" s="26"/>
      <c r="F1523" s="19"/>
      <c r="G1523" s="26"/>
      <c r="H1523" s="19"/>
      <c r="I1523" s="19"/>
      <c r="J1523" s="12" t="s">
        <v>112</v>
      </c>
      <c r="K1523" s="14" t="n">
        <v>58409</v>
      </c>
      <c r="L1523" s="14" t="n">
        <v>16451</v>
      </c>
      <c r="M1523" s="14" t="n">
        <v>830</v>
      </c>
      <c r="N1523" s="11" t="n">
        <v>0.007</v>
      </c>
      <c r="O1523" s="11" t="n">
        <v>0.142</v>
      </c>
      <c r="P1523" s="11" t="n">
        <v>117.46</v>
      </c>
      <c r="Q1523" s="25"/>
    </row>
    <row r="1524" ht="22.5" customHeight="1">
      <c r="A1524" s="28"/>
      <c r="B1524" s="19"/>
      <c r="C1524" s="12" t="n">
        <v>8531973</v>
      </c>
      <c r="D1524" s="13" t="s">
        <v>16</v>
      </c>
      <c r="E1524" s="13" t="s">
        <v>18</v>
      </c>
      <c r="F1524" s="12" t="s">
        <v>26</v>
      </c>
      <c r="G1524" s="23" t="n">
        <v>0.45</v>
      </c>
      <c r="H1524" s="12" t="n">
        <v>150</v>
      </c>
      <c r="I1524" s="20" t="n">
        <f>G1524*H1524*7</f>
        <v>472.5</v>
      </c>
      <c r="J1524" s="12" t="s">
        <v>110</v>
      </c>
      <c r="K1524" s="14" t="n">
        <v>0</v>
      </c>
      <c r="L1524" s="14" t="n">
        <v>0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0.233333333333333</v>
      </c>
    </row>
    <row r="1525" ht="22.5" customHeight="1">
      <c r="A1525" s="28"/>
      <c r="B1525" s="19"/>
      <c r="C1525" s="12"/>
      <c r="D1525" s="26"/>
      <c r="E1525" s="26"/>
      <c r="F1525" s="19"/>
      <c r="G1525" s="26"/>
      <c r="H1525" s="19"/>
      <c r="I1525" s="19"/>
      <c r="J1525" s="12" t="s">
        <v>111</v>
      </c>
      <c r="K1525" s="14" t="n">
        <v>0</v>
      </c>
      <c r="L1525" s="14" t="n">
        <v>0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5"/>
    </row>
    <row r="1526" ht="22.5" customHeight="1">
      <c r="A1526" s="28"/>
      <c r="B1526" s="19"/>
      <c r="C1526" s="12"/>
      <c r="D1526" s="26"/>
      <c r="E1526" s="26"/>
      <c r="F1526" s="19"/>
      <c r="G1526" s="26"/>
      <c r="H1526" s="19"/>
      <c r="I1526" s="19"/>
      <c r="J1526" s="12" t="s">
        <v>112</v>
      </c>
      <c r="K1526" s="14" t="n">
        <v>350865</v>
      </c>
      <c r="L1526" s="14" t="n">
        <v>778</v>
      </c>
      <c r="M1526" s="14" t="n">
        <v>35</v>
      </c>
      <c r="N1526" s="11" t="n">
        <v>0.03</v>
      </c>
      <c r="O1526" s="11" t="n">
        <v>0.61</v>
      </c>
      <c r="P1526" s="11" t="n">
        <v>21.32</v>
      </c>
      <c r="Q1526" s="25"/>
    </row>
    <row r="1527" ht="22.5" customHeight="1">
      <c r="A1527" s="28"/>
      <c r="B1527" s="19"/>
      <c r="C1527" s="12" t="n">
        <v>8156506</v>
      </c>
      <c r="D1527" s="13" t="s">
        <v>82</v>
      </c>
      <c r="E1527" s="13" t="s">
        <v>14</v>
      </c>
      <c r="F1527" s="12" t="s">
        <v>15</v>
      </c>
      <c r="G1527" s="23" t="n">
        <v>0.13</v>
      </c>
      <c r="H1527" s="12" t="n">
        <v>1000</v>
      </c>
      <c r="I1527" s="20" t="n">
        <f>G1527*H1527*7</f>
        <v>910</v>
      </c>
      <c r="J1527" s="12" t="s">
        <v>110</v>
      </c>
      <c r="K1527" s="14" t="n">
        <v>0</v>
      </c>
      <c r="L1527" s="14" t="n">
        <v>0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</v>
      </c>
    </row>
    <row r="1528" ht="22.5" customHeight="1">
      <c r="A1528" s="28"/>
      <c r="B1528" s="19"/>
      <c r="C1528" s="12"/>
      <c r="D1528" s="26"/>
      <c r="E1528" s="26"/>
      <c r="F1528" s="19"/>
      <c r="G1528" s="26"/>
      <c r="H1528" s="19"/>
      <c r="I1528" s="19"/>
      <c r="J1528" s="12" t="s">
        <v>111</v>
      </c>
      <c r="K1528" s="14" t="n">
        <v>213</v>
      </c>
      <c r="L1528" s="14" t="n">
        <v>1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5"/>
      <c r="R1528" s="4" t="s">
        <v>135</v>
      </c>
    </row>
    <row r="1529" ht="22.5" customHeight="1">
      <c r="A1529" s="28"/>
      <c r="B1529" s="19"/>
      <c r="C1529" s="12"/>
      <c r="D1529" s="26"/>
      <c r="E1529" s="26"/>
      <c r="F1529" s="19"/>
      <c r="G1529" s="26"/>
      <c r="H1529" s="19"/>
      <c r="I1529" s="19"/>
      <c r="J1529" s="12" t="s">
        <v>112</v>
      </c>
      <c r="K1529" s="14" t="n">
        <v>3291</v>
      </c>
      <c r="L1529" s="14" t="n">
        <v>1262</v>
      </c>
      <c r="M1529" s="14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28"/>
      <c r="B1530" s="19"/>
      <c r="C1530" s="12" t="n">
        <v>8819666</v>
      </c>
      <c r="D1530" s="13" t="s">
        <v>82</v>
      </c>
      <c r="E1530" s="13" t="s">
        <v>14</v>
      </c>
      <c r="F1530" s="12" t="s">
        <v>12</v>
      </c>
      <c r="G1530" s="23" t="n">
        <v>0.08</v>
      </c>
      <c r="H1530" s="12" t="n">
        <v>200</v>
      </c>
      <c r="I1530" s="20" t="n">
        <f>G1530*H1530*7</f>
        <v>112</v>
      </c>
      <c r="J1530" s="12" t="s">
        <v>110</v>
      </c>
      <c r="K1530" s="14" t="n">
        <v>0</v>
      </c>
      <c r="L1530" s="14" t="n">
        <v>0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0</v>
      </c>
    </row>
    <row r="1531" ht="22.5" customHeight="1">
      <c r="A1531" s="28"/>
      <c r="B1531" s="19"/>
      <c r="C1531" s="12"/>
      <c r="D1531" s="26"/>
      <c r="E1531" s="26"/>
      <c r="F1531" s="19"/>
      <c r="G1531" s="26"/>
      <c r="H1531" s="19"/>
      <c r="I1531" s="19"/>
      <c r="J1531" s="12" t="s">
        <v>111</v>
      </c>
      <c r="K1531" s="14" t="n">
        <v>2693</v>
      </c>
      <c r="L1531" s="14" t="n">
        <v>448</v>
      </c>
      <c r="M1531" s="14" t="n">
        <v>0</v>
      </c>
      <c r="N1531" s="11" t="n">
        <v>0.012</v>
      </c>
      <c r="O1531" s="11" t="n">
        <v>0</v>
      </c>
      <c r="P1531" s="11" t="n">
        <v>5.5159</v>
      </c>
      <c r="Q1531" s="25"/>
      <c r="R1531" s="4" t="s">
        <v>135</v>
      </c>
    </row>
    <row r="1532" ht="22.5" customHeight="1">
      <c r="A1532" s="28"/>
      <c r="B1532" s="19"/>
      <c r="C1532" s="12"/>
      <c r="D1532" s="26"/>
      <c r="E1532" s="26"/>
      <c r="F1532" s="19"/>
      <c r="G1532" s="26"/>
      <c r="H1532" s="19"/>
      <c r="I1532" s="19"/>
      <c r="J1532" s="12" t="s">
        <v>112</v>
      </c>
      <c r="K1532" s="14" t="n">
        <v>2943</v>
      </c>
      <c r="L1532" s="14" t="n">
        <v>469</v>
      </c>
      <c r="M1532" s="14" t="n">
        <v>0</v>
      </c>
      <c r="N1532" s="11" t="n">
        <v>0.012</v>
      </c>
      <c r="O1532" s="11" t="n">
        <v>0</v>
      </c>
      <c r="P1532" s="11" t="n">
        <v>5.5425</v>
      </c>
      <c r="Q1532" s="25"/>
    </row>
    <row r="1533" ht="22.5" customHeight="1">
      <c r="A1533" s="28"/>
      <c r="B1533" s="19"/>
      <c r="C1533" s="12" t="n">
        <v>7872826</v>
      </c>
      <c r="D1533" s="13" t="s">
        <v>27</v>
      </c>
      <c r="E1533" s="13" t="s">
        <v>14</v>
      </c>
      <c r="F1533" s="12" t="s">
        <v>15</v>
      </c>
      <c r="G1533" s="23" t="n">
        <v>0.48</v>
      </c>
      <c r="H1533" s="12" t="n">
        <v>100</v>
      </c>
      <c r="I1533" s="20" t="n">
        <f>G1533*H1533*7</f>
        <v>336</v>
      </c>
      <c r="J1533" s="12" t="s">
        <v>110</v>
      </c>
      <c r="K1533" s="14" t="n">
        <v>0</v>
      </c>
      <c r="L1533" s="14" t="n">
        <v>0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0.7</v>
      </c>
    </row>
    <row r="1534" ht="22.5" customHeight="1">
      <c r="A1534" s="28"/>
      <c r="B1534" s="19"/>
      <c r="C1534" s="12"/>
      <c r="D1534" s="26"/>
      <c r="E1534" s="26"/>
      <c r="F1534" s="19"/>
      <c r="G1534" s="26"/>
      <c r="H1534" s="19"/>
      <c r="I1534" s="19"/>
      <c r="J1534" s="12" t="s">
        <v>111</v>
      </c>
      <c r="K1534" s="14" t="n">
        <v>5045</v>
      </c>
      <c r="L1534" s="14" t="n">
        <v>1120</v>
      </c>
      <c r="M1534" s="14" t="n">
        <v>15</v>
      </c>
      <c r="N1534" s="11" t="n">
        <v>0.006</v>
      </c>
      <c r="O1534" s="11" t="n">
        <v>0.483</v>
      </c>
      <c r="P1534" s="11" t="n">
        <v>7.248</v>
      </c>
      <c r="Q1534" s="25"/>
    </row>
    <row r="1535" ht="22.5" customHeight="1">
      <c r="A1535" s="28"/>
      <c r="B1535" s="19"/>
      <c r="C1535" s="12"/>
      <c r="D1535" s="26"/>
      <c r="E1535" s="26"/>
      <c r="F1535" s="19"/>
      <c r="G1535" s="26"/>
      <c r="H1535" s="19"/>
      <c r="I1535" s="19"/>
      <c r="J1535" s="12" t="s">
        <v>112</v>
      </c>
      <c r="K1535" s="14" t="n">
        <v>19287</v>
      </c>
      <c r="L1535" s="14" t="n">
        <v>4663</v>
      </c>
      <c r="M1535" s="14" t="n">
        <v>70</v>
      </c>
      <c r="N1535" s="11" t="n">
        <v>0.007</v>
      </c>
      <c r="O1535" s="11" t="n">
        <v>0.481</v>
      </c>
      <c r="P1535" s="11" t="n">
        <v>33.648</v>
      </c>
      <c r="Q1535" s="25"/>
    </row>
    <row r="1536" ht="22.5" customHeight="1">
      <c r="A1536" s="28"/>
      <c r="B1536" s="19"/>
      <c r="C1536" s="12" t="n">
        <v>9311355</v>
      </c>
      <c r="D1536" s="13" t="s">
        <v>28</v>
      </c>
      <c r="E1536" s="13" t="s">
        <v>14</v>
      </c>
      <c r="F1536" s="12" t="s">
        <v>15</v>
      </c>
      <c r="G1536" s="23" t="n">
        <v>0.15</v>
      </c>
      <c r="H1536" s="12" t="n">
        <v>80</v>
      </c>
      <c r="I1536" s="20" t="n">
        <f>G1536*H1536*7</f>
        <v>84</v>
      </c>
      <c r="J1536" s="12" t="s">
        <v>110</v>
      </c>
      <c r="K1536" s="14" t="n">
        <v>0</v>
      </c>
      <c r="L1536" s="14" t="n">
        <v>0</v>
      </c>
      <c r="M1536" s="14" t="n">
        <v>0</v>
      </c>
      <c r="N1536" s="11" t="n">
        <v>0</v>
      </c>
      <c r="O1536" s="11" t="n">
        <v>0</v>
      </c>
      <c r="P1536" s="11" t="n">
        <v>0</v>
      </c>
      <c r="Q1536" s="22" t="n">
        <f>M1538/H1536</f>
        <v>1.7125</v>
      </c>
    </row>
    <row r="1537" ht="22.5" customHeight="1">
      <c r="A1537" s="28"/>
      <c r="B1537" s="19"/>
      <c r="C1537" s="12"/>
      <c r="D1537" s="26"/>
      <c r="E1537" s="26"/>
      <c r="F1537" s="19"/>
      <c r="G1537" s="26"/>
      <c r="H1537" s="19"/>
      <c r="I1537" s="19"/>
      <c r="J1537" s="12" t="s">
        <v>111</v>
      </c>
      <c r="K1537" s="14" t="n">
        <v>18221</v>
      </c>
      <c r="L1537" s="14" t="n">
        <v>5852</v>
      </c>
      <c r="M1537" s="14" t="n">
        <v>46</v>
      </c>
      <c r="N1537" s="11" t="n">
        <v>0.002</v>
      </c>
      <c r="O1537" s="11" t="n">
        <v>0.25</v>
      </c>
      <c r="P1537" s="11" t="n">
        <v>11.5</v>
      </c>
      <c r="Q1537" s="25"/>
    </row>
    <row r="1538" ht="22.5" customHeight="1">
      <c r="A1538" s="28"/>
      <c r="B1538" s="19"/>
      <c r="C1538" s="12"/>
      <c r="D1538" s="26"/>
      <c r="E1538" s="26"/>
      <c r="F1538" s="19"/>
      <c r="G1538" s="26"/>
      <c r="H1538" s="19"/>
      <c r="I1538" s="19"/>
      <c r="J1538" s="12" t="s">
        <v>112</v>
      </c>
      <c r="K1538" s="14" t="n">
        <v>47555</v>
      </c>
      <c r="L1538" s="14" t="n">
        <v>12382</v>
      </c>
      <c r="M1538" s="14" t="n">
        <v>137</v>
      </c>
      <c r="N1538" s="11" t="n">
        <v>0.003</v>
      </c>
      <c r="O1538" s="11" t="n">
        <v>0.25</v>
      </c>
      <c r="P1538" s="11" t="n">
        <v>34.25</v>
      </c>
      <c r="Q1538" s="25"/>
    </row>
    <row r="1539" ht="22.5" customHeight="1">
      <c r="A1539" s="28"/>
      <c r="B1539" s="19"/>
      <c r="C1539" s="12" t="n">
        <v>12114239</v>
      </c>
      <c r="D1539" s="13" t="s">
        <v>82</v>
      </c>
      <c r="E1539" s="13" t="s">
        <v>14</v>
      </c>
      <c r="F1539" s="12" t="s">
        <v>26</v>
      </c>
      <c r="G1539" s="23" t="n">
        <v>0.2</v>
      </c>
      <c r="H1539" s="12" t="n">
        <v>100</v>
      </c>
      <c r="I1539" s="20" t="n">
        <f>G1539*H1539*7</f>
        <v>140</v>
      </c>
      <c r="J1539" s="12" t="s">
        <v>110</v>
      </c>
      <c r="K1539" s="14" t="n">
        <v>0</v>
      </c>
      <c r="L1539" s="14" t="n">
        <v>0</v>
      </c>
      <c r="M1539" s="14" t="n">
        <v>0</v>
      </c>
      <c r="N1539" s="11" t="n">
        <v>0</v>
      </c>
      <c r="O1539" s="11" t="n">
        <v>0</v>
      </c>
      <c r="P1539" s="11" t="n">
        <v>0</v>
      </c>
      <c r="Q1539" s="22" t="n">
        <f>M1541/H1539</f>
        <v>0</v>
      </c>
    </row>
    <row r="1540" ht="22.5" customHeight="1">
      <c r="A1540" s="28"/>
      <c r="B1540" s="19"/>
      <c r="C1540" s="12"/>
      <c r="D1540" s="26"/>
      <c r="E1540" s="26"/>
      <c r="F1540" s="19"/>
      <c r="G1540" s="26"/>
      <c r="H1540" s="19"/>
      <c r="I1540" s="19"/>
      <c r="J1540" s="12" t="s">
        <v>111</v>
      </c>
      <c r="K1540" s="14" t="n">
        <v>0</v>
      </c>
      <c r="L1540" s="14" t="n">
        <v>0</v>
      </c>
      <c r="M1540" s="14" t="n">
        <v>0</v>
      </c>
      <c r="N1540" s="11" t="n">
        <v>0</v>
      </c>
      <c r="O1540" s="11" t="n">
        <v>0</v>
      </c>
      <c r="P1540" s="11" t="n">
        <v>0</v>
      </c>
      <c r="Q1540" s="25"/>
      <c r="R1540" s="4" t="s">
        <v>135</v>
      </c>
    </row>
    <row r="1541" ht="22.5" customHeight="1">
      <c r="A1541" s="28"/>
      <c r="B1541" s="19"/>
      <c r="C1541" s="12"/>
      <c r="D1541" s="26"/>
      <c r="E1541" s="26"/>
      <c r="F1541" s="19"/>
      <c r="G1541" s="26"/>
      <c r="H1541" s="19"/>
      <c r="I1541" s="19"/>
      <c r="J1541" s="12" t="s">
        <v>112</v>
      </c>
      <c r="K1541" s="14" t="n">
        <v>1928</v>
      </c>
      <c r="L1541" s="14" t="n">
        <v>16</v>
      </c>
      <c r="M1541" s="14" t="n">
        <v>0</v>
      </c>
      <c r="N1541" s="11" t="n">
        <v>0</v>
      </c>
      <c r="O1541" s="11" t="n">
        <v>0</v>
      </c>
      <c r="P1541" s="11" t="n">
        <v>0.13</v>
      </c>
      <c r="Q1541" s="25"/>
    </row>
    <row r="1542" ht="22.5" customHeight="1">
      <c r="A1542" s="28"/>
      <c r="B1542" s="19"/>
      <c r="C1542" s="12" t="n">
        <v>10501490</v>
      </c>
      <c r="D1542" s="13" t="s">
        <v>13</v>
      </c>
      <c r="E1542" s="13" t="s">
        <v>14</v>
      </c>
      <c r="F1542" s="12" t="s">
        <v>15</v>
      </c>
      <c r="G1542" s="23" t="n">
        <v>0.15</v>
      </c>
      <c r="H1542" s="12" t="n">
        <v>100</v>
      </c>
      <c r="I1542" s="20" t="n">
        <f>G1542*H1542*7</f>
        <v>105</v>
      </c>
      <c r="J1542" s="12" t="s">
        <v>110</v>
      </c>
      <c r="K1542" s="14" t="n">
        <v>0</v>
      </c>
      <c r="L1542" s="14" t="n">
        <v>0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2" t="n">
        <f>M1544/H1542</f>
        <v>0.03</v>
      </c>
    </row>
    <row r="1543" ht="22.5" customHeight="1">
      <c r="A1543" s="28"/>
      <c r="B1543" s="19"/>
      <c r="C1543" s="12"/>
      <c r="D1543" s="26"/>
      <c r="E1543" s="26"/>
      <c r="F1543" s="19"/>
      <c r="G1543" s="26"/>
      <c r="H1543" s="19"/>
      <c r="I1543" s="19"/>
      <c r="J1543" s="12" t="s">
        <v>111</v>
      </c>
      <c r="K1543" s="14" t="n">
        <v>21</v>
      </c>
      <c r="L1543" s="14" t="n">
        <v>3</v>
      </c>
      <c r="M1543" s="14" t="n">
        <v>0</v>
      </c>
      <c r="N1543" s="11" t="n">
        <v>0</v>
      </c>
      <c r="O1543" s="11" t="n">
        <v>0</v>
      </c>
      <c r="P1543" s="11" t="n">
        <v>0</v>
      </c>
      <c r="Q1543" s="25"/>
    </row>
    <row r="1544" ht="22.5" customHeight="1">
      <c r="A1544" s="28"/>
      <c r="B1544" s="19"/>
      <c r="C1544" s="12"/>
      <c r="D1544" s="26"/>
      <c r="E1544" s="26"/>
      <c r="F1544" s="19"/>
      <c r="G1544" s="26"/>
      <c r="H1544" s="19"/>
      <c r="I1544" s="19"/>
      <c r="J1544" s="12" t="s">
        <v>112</v>
      </c>
      <c r="K1544" s="14" t="n">
        <v>894</v>
      </c>
      <c r="L1544" s="14" t="n">
        <v>349</v>
      </c>
      <c r="M1544" s="14" t="n">
        <v>3</v>
      </c>
      <c r="N1544" s="11" t="n">
        <v>0.001</v>
      </c>
      <c r="O1544" s="11" t="n">
        <v>0.13</v>
      </c>
      <c r="P1544" s="11" t="n">
        <v>0.39</v>
      </c>
      <c r="Q1544" s="25"/>
    </row>
    <row r="1545" ht="22.5" customHeight="1">
      <c r="A1545" s="28"/>
      <c r="B1545" s="19"/>
      <c r="C1545" s="39" t="n">
        <v>10912510</v>
      </c>
      <c r="D1545" s="13" t="s">
        <v>10</v>
      </c>
      <c r="E1545" s="13" t="s">
        <v>11</v>
      </c>
      <c r="F1545" s="12" t="s">
        <v>29</v>
      </c>
      <c r="G1545" s="23" t="n">
        <v>0.17</v>
      </c>
      <c r="H1545" s="12" t="n">
        <v>1500</v>
      </c>
      <c r="I1545" s="20" t="n">
        <f>G1545*H1545*7</f>
        <v>1785</v>
      </c>
      <c r="J1545" s="12" t="s">
        <v>110</v>
      </c>
      <c r="K1545" s="14" t="n">
        <v>0</v>
      </c>
      <c r="L1545" s="14" t="n">
        <v>0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2" t="n">
        <f>M1547/H1545</f>
        <v>0.126666666666667</v>
      </c>
    </row>
    <row r="1546" ht="22.5" customHeight="1">
      <c r="A1546" s="28"/>
      <c r="B1546" s="19"/>
      <c r="C1546" s="12"/>
      <c r="D1546" s="26"/>
      <c r="E1546" s="26"/>
      <c r="F1546" s="19"/>
      <c r="G1546" s="26"/>
      <c r="H1546" s="19"/>
      <c r="I1546" s="19"/>
      <c r="J1546" s="12" t="s">
        <v>111</v>
      </c>
      <c r="K1546" s="14" t="n">
        <v>0</v>
      </c>
      <c r="L1546" s="14" t="n">
        <v>0</v>
      </c>
      <c r="M1546" s="14" t="n">
        <v>0</v>
      </c>
      <c r="N1546" s="11" t="n">
        <v>0</v>
      </c>
      <c r="O1546" s="11" t="n">
        <v>0</v>
      </c>
      <c r="P1546" s="11" t="n">
        <v>0</v>
      </c>
      <c r="Q1546" s="25"/>
    </row>
    <row r="1547" ht="22.5" customHeight="1">
      <c r="A1547" s="28"/>
      <c r="B1547" s="19"/>
      <c r="C1547" s="12"/>
      <c r="D1547" s="26"/>
      <c r="E1547" s="26"/>
      <c r="F1547" s="19"/>
      <c r="G1547" s="26"/>
      <c r="H1547" s="19"/>
      <c r="I1547" s="19"/>
      <c r="J1547" s="12" t="s">
        <v>112</v>
      </c>
      <c r="K1547" s="14" t="n">
        <v>68814</v>
      </c>
      <c r="L1547" s="14" t="n">
        <v>11644</v>
      </c>
      <c r="M1547" s="14" t="n">
        <v>190</v>
      </c>
      <c r="N1547" s="11" t="n">
        <v>0</v>
      </c>
      <c r="O1547" s="11" t="n">
        <v>0.33</v>
      </c>
      <c r="P1547" s="11" t="n">
        <v>63.33</v>
      </c>
      <c r="Q1547" s="25"/>
    </row>
    <row r="1548" ht="22.5" customHeight="1">
      <c r="A1548" s="28"/>
      <c r="B1548" s="19"/>
      <c r="C1548" s="39" t="n">
        <v>11080098</v>
      </c>
      <c r="D1548" s="13" t="s">
        <v>22</v>
      </c>
      <c r="E1548" s="13" t="s">
        <v>24</v>
      </c>
      <c r="F1548" s="12" t="s">
        <v>15</v>
      </c>
      <c r="G1548" s="23" t="n">
        <v>0.6</v>
      </c>
      <c r="H1548" s="12" t="n">
        <v>100</v>
      </c>
      <c r="I1548" s="20" t="n">
        <f>G1548*H1548*7</f>
        <v>420</v>
      </c>
      <c r="J1548" s="12" t="s">
        <v>110</v>
      </c>
      <c r="K1548" s="14" t="n">
        <v>0</v>
      </c>
      <c r="L1548" s="14" t="n">
        <v>0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2" t="n">
        <f>M1550/H1548</f>
        <v>0.01</v>
      </c>
    </row>
    <row r="1549" ht="22.5" customHeight="1">
      <c r="A1549" s="28"/>
      <c r="B1549" s="19"/>
      <c r="C1549" s="12"/>
      <c r="D1549" s="26"/>
      <c r="E1549" s="26"/>
      <c r="F1549" s="19"/>
      <c r="G1549" s="26"/>
      <c r="H1549" s="19"/>
      <c r="I1549" s="19"/>
      <c r="J1549" s="12" t="s">
        <v>111</v>
      </c>
      <c r="K1549" s="14" t="n">
        <v>2</v>
      </c>
      <c r="L1549" s="14" t="n">
        <v>0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5"/>
    </row>
    <row r="1550" ht="22.5" customHeight="1">
      <c r="A1550" s="28"/>
      <c r="B1550" s="19"/>
      <c r="C1550" s="12"/>
      <c r="D1550" s="26"/>
      <c r="E1550" s="26"/>
      <c r="F1550" s="19"/>
      <c r="G1550" s="26"/>
      <c r="H1550" s="19"/>
      <c r="I1550" s="19"/>
      <c r="J1550" s="12" t="s">
        <v>112</v>
      </c>
      <c r="K1550" s="14" t="n">
        <v>2211</v>
      </c>
      <c r="L1550" s="14" t="n">
        <v>1093</v>
      </c>
      <c r="M1550" s="14" t="n">
        <v>1</v>
      </c>
      <c r="N1550" s="11" t="n">
        <v>0.001</v>
      </c>
      <c r="O1550" s="11" t="n">
        <v>0.6</v>
      </c>
      <c r="P1550" s="11" t="n">
        <v>0.6</v>
      </c>
      <c r="Q1550" s="25"/>
    </row>
    <row r="1551" ht="22.5" customHeight="1">
      <c r="A1551" s="28"/>
      <c r="B1551" s="19"/>
      <c r="C1551" s="39" t="n">
        <v>11715627</v>
      </c>
      <c r="D1551" s="13" t="s">
        <v>28</v>
      </c>
      <c r="E1551" s="13" t="s">
        <v>14</v>
      </c>
      <c r="F1551" s="12" t="s">
        <v>15</v>
      </c>
      <c r="G1551" s="23" t="n">
        <v>0.4</v>
      </c>
      <c r="H1551" s="12" t="n">
        <v>100</v>
      </c>
      <c r="I1551" s="20" t="n">
        <f>G1551*H1551*7</f>
        <v>280</v>
      </c>
      <c r="J1551" s="12" t="s">
        <v>110</v>
      </c>
      <c r="K1551" s="14" t="n">
        <v>0</v>
      </c>
      <c r="L1551" s="14" t="n">
        <v>0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2" t="n">
        <f>M1553/H1551</f>
        <v>0</v>
      </c>
    </row>
    <row r="1552" ht="22.5" customHeight="1">
      <c r="A1552" s="28"/>
      <c r="B1552" s="19"/>
      <c r="C1552" s="12"/>
      <c r="D1552" s="26"/>
      <c r="E1552" s="26"/>
      <c r="F1552" s="19"/>
      <c r="G1552" s="26"/>
      <c r="H1552" s="19"/>
      <c r="I1552" s="19"/>
      <c r="J1552" s="12" t="s">
        <v>111</v>
      </c>
      <c r="K1552" s="14" t="n">
        <v>1</v>
      </c>
      <c r="L1552" s="14" t="n">
        <v>0</v>
      </c>
      <c r="M1552" s="14" t="n">
        <v>0</v>
      </c>
      <c r="N1552" s="11" t="n">
        <v>0</v>
      </c>
      <c r="O1552" s="11" t="n">
        <v>0</v>
      </c>
      <c r="P1552" s="11" t="n">
        <v>0</v>
      </c>
      <c r="Q1552" s="25"/>
    </row>
    <row r="1553" ht="22.5" customHeight="1">
      <c r="A1553" s="28"/>
      <c r="B1553" s="19"/>
      <c r="C1553" s="12"/>
      <c r="D1553" s="26"/>
      <c r="E1553" s="26"/>
      <c r="F1553" s="19"/>
      <c r="G1553" s="26"/>
      <c r="H1553" s="19"/>
      <c r="I1553" s="19"/>
      <c r="J1553" s="12" t="s">
        <v>112</v>
      </c>
      <c r="K1553" s="14" t="n">
        <v>77</v>
      </c>
      <c r="L1553" s="14" t="n">
        <v>6</v>
      </c>
      <c r="M1553" s="14" t="n">
        <v>0</v>
      </c>
      <c r="N1553" s="11" t="n">
        <v>0</v>
      </c>
      <c r="O1553" s="11" t="n">
        <v>0</v>
      </c>
      <c r="P1553" s="11" t="n">
        <v>0</v>
      </c>
      <c r="Q1553" s="25"/>
    </row>
    <row r="1554" ht="22.5" customHeight="1">
      <c r="A1554" s="28"/>
      <c r="B1554" s="19"/>
      <c r="C1554" s="39" t="n">
        <v>11715655</v>
      </c>
      <c r="D1554" s="13" t="s">
        <v>16</v>
      </c>
      <c r="E1554" s="13" t="s">
        <v>11</v>
      </c>
      <c r="F1554" s="12" t="s">
        <v>15</v>
      </c>
      <c r="G1554" s="23" t="n">
        <v>0.15</v>
      </c>
      <c r="H1554" s="12" t="n">
        <v>100</v>
      </c>
      <c r="I1554" s="20" t="n">
        <f>G1554*H1554*7</f>
        <v>105</v>
      </c>
      <c r="J1554" s="12" t="s">
        <v>110</v>
      </c>
      <c r="K1554" s="14" t="n">
        <v>0</v>
      </c>
      <c r="L1554" s="14" t="n">
        <v>0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M1556/H1554</f>
        <v>0</v>
      </c>
    </row>
    <row r="1555" ht="22.5" customHeight="1">
      <c r="A1555" s="28"/>
      <c r="B1555" s="19"/>
      <c r="C1555" s="12"/>
      <c r="D1555" s="26"/>
      <c r="E1555" s="26"/>
      <c r="F1555" s="19"/>
      <c r="G1555" s="26"/>
      <c r="H1555" s="19"/>
      <c r="I1555" s="19"/>
      <c r="J1555" s="12" t="s">
        <v>111</v>
      </c>
      <c r="K1555" s="14" t="n">
        <v>2</v>
      </c>
      <c r="L1555" s="14" t="n">
        <v>0</v>
      </c>
      <c r="M1555" s="14" t="n">
        <v>0</v>
      </c>
      <c r="N1555" s="11" t="n">
        <v>0</v>
      </c>
      <c r="O1555" s="11" t="n">
        <v>0</v>
      </c>
      <c r="P1555" s="11" t="n">
        <v>0</v>
      </c>
      <c r="Q1555" s="25"/>
    </row>
    <row r="1556" ht="22.5" customHeight="1">
      <c r="A1556" s="28"/>
      <c r="B1556" s="19"/>
      <c r="C1556" s="12"/>
      <c r="D1556" s="26"/>
      <c r="E1556" s="26"/>
      <c r="F1556" s="19"/>
      <c r="G1556" s="26"/>
      <c r="H1556" s="19"/>
      <c r="I1556" s="19"/>
      <c r="J1556" s="12" t="s">
        <v>112</v>
      </c>
      <c r="K1556" s="14" t="n">
        <v>359</v>
      </c>
      <c r="L1556" s="14" t="n">
        <v>6</v>
      </c>
      <c r="M1556" s="14" t="n">
        <v>0</v>
      </c>
      <c r="N1556" s="11" t="n">
        <v>0</v>
      </c>
      <c r="O1556" s="11" t="n">
        <v>0</v>
      </c>
      <c r="P1556" s="11" t="n">
        <v>0</v>
      </c>
      <c r="Q1556" s="25"/>
    </row>
    <row r="1557" ht="22.5" customHeight="1">
      <c r="A1557" s="28"/>
      <c r="B1557" s="19"/>
      <c r="C1557" s="39" t="n">
        <v>11715811</v>
      </c>
      <c r="D1557" s="13" t="s">
        <v>16</v>
      </c>
      <c r="E1557" s="13" t="s">
        <v>17</v>
      </c>
      <c r="F1557" s="12" t="s">
        <v>15</v>
      </c>
      <c r="G1557" s="23" t="n">
        <v>0.17</v>
      </c>
      <c r="H1557" s="12" t="n">
        <v>100</v>
      </c>
      <c r="I1557" s="20" t="n">
        <f>G1557*H1557*7</f>
        <v>119</v>
      </c>
      <c r="J1557" s="12" t="s">
        <v>110</v>
      </c>
      <c r="K1557" s="14" t="n">
        <v>0</v>
      </c>
      <c r="L1557" s="14" t="n">
        <v>0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</v>
      </c>
    </row>
    <row r="1558" ht="22.5" customHeight="1">
      <c r="A1558" s="28"/>
      <c r="B1558" s="19"/>
      <c r="C1558" s="12"/>
      <c r="D1558" s="26"/>
      <c r="E1558" s="26"/>
      <c r="F1558" s="19"/>
      <c r="G1558" s="26"/>
      <c r="H1558" s="19"/>
      <c r="I1558" s="19"/>
      <c r="J1558" s="12" t="s">
        <v>111</v>
      </c>
      <c r="K1558" s="14" t="n">
        <v>3</v>
      </c>
      <c r="L1558" s="14" t="n">
        <v>0</v>
      </c>
      <c r="M1558" s="14" t="n">
        <v>0</v>
      </c>
      <c r="N1558" s="11" t="n">
        <v>0</v>
      </c>
      <c r="O1558" s="11" t="n">
        <v>0</v>
      </c>
      <c r="P1558" s="11" t="n">
        <v>0</v>
      </c>
      <c r="Q1558" s="25"/>
    </row>
    <row r="1559" ht="22.5" customHeight="1">
      <c r="A1559" s="28"/>
      <c r="B1559" s="19"/>
      <c r="C1559" s="12"/>
      <c r="D1559" s="26"/>
      <c r="E1559" s="26"/>
      <c r="F1559" s="19"/>
      <c r="G1559" s="26"/>
      <c r="H1559" s="19"/>
      <c r="I1559" s="19"/>
      <c r="J1559" s="12" t="s">
        <v>112</v>
      </c>
      <c r="K1559" s="14" t="n">
        <v>70</v>
      </c>
      <c r="L1559" s="14" t="n">
        <v>0</v>
      </c>
      <c r="M1559" s="14" t="n">
        <v>0</v>
      </c>
      <c r="N1559" s="11" t="n">
        <v>0</v>
      </c>
      <c r="O1559" s="11" t="n">
        <v>0</v>
      </c>
      <c r="P1559" s="11" t="n">
        <v>0</v>
      </c>
      <c r="Q1559" s="25"/>
    </row>
    <row r="1560" ht="22.5" customHeight="1">
      <c r="A1560" s="28"/>
      <c r="B1560" s="19"/>
      <c r="C1560" s="39" t="n">
        <v>11729927</v>
      </c>
      <c r="D1560" s="13" t="s">
        <v>10</v>
      </c>
      <c r="E1560" s="13" t="s">
        <v>20</v>
      </c>
      <c r="F1560" s="12" t="s">
        <v>15</v>
      </c>
      <c r="G1560" s="23" t="n">
        <v>0.25</v>
      </c>
      <c r="H1560" s="12" t="n">
        <v>100</v>
      </c>
      <c r="I1560" s="20" t="n">
        <f>G1560*H1560*7</f>
        <v>175</v>
      </c>
      <c r="J1560" s="12" t="s">
        <v>110</v>
      </c>
      <c r="K1560" s="14" t="n">
        <v>0</v>
      </c>
      <c r="L1560" s="14" t="n">
        <v>0</v>
      </c>
      <c r="M1560" s="14" t="n">
        <v>0</v>
      </c>
      <c r="N1560" s="11" t="n">
        <v>0</v>
      </c>
      <c r="O1560" s="11" t="n">
        <v>0</v>
      </c>
      <c r="P1560" s="11" t="n">
        <v>0</v>
      </c>
      <c r="Q1560" s="22" t="n">
        <f>M1562/H1560</f>
        <v>0</v>
      </c>
    </row>
    <row r="1561" ht="22.5" customHeight="1">
      <c r="A1561" s="28"/>
      <c r="B1561" s="19"/>
      <c r="C1561" s="12"/>
      <c r="D1561" s="26"/>
      <c r="E1561" s="26"/>
      <c r="F1561" s="19"/>
      <c r="G1561" s="26"/>
      <c r="H1561" s="19"/>
      <c r="I1561" s="19"/>
      <c r="J1561" s="12" t="s">
        <v>111</v>
      </c>
      <c r="K1561" s="14" t="n">
        <v>2</v>
      </c>
      <c r="L1561" s="14" t="n">
        <v>0</v>
      </c>
      <c r="M1561" s="14" t="n">
        <v>0</v>
      </c>
      <c r="N1561" s="11" t="n">
        <v>0</v>
      </c>
      <c r="O1561" s="11" t="n">
        <v>0</v>
      </c>
      <c r="P1561" s="11" t="n">
        <v>0</v>
      </c>
      <c r="Q1561" s="25"/>
    </row>
    <row r="1562" ht="22.5" customHeight="1">
      <c r="A1562" s="28"/>
      <c r="B1562" s="19"/>
      <c r="C1562" s="12"/>
      <c r="D1562" s="26"/>
      <c r="E1562" s="26"/>
      <c r="F1562" s="19"/>
      <c r="G1562" s="26"/>
      <c r="H1562" s="19"/>
      <c r="I1562" s="19"/>
      <c r="J1562" s="12" t="s">
        <v>112</v>
      </c>
      <c r="K1562" s="14" t="n">
        <v>274</v>
      </c>
      <c r="L1562" s="14" t="n">
        <v>10</v>
      </c>
      <c r="M1562" s="14" t="n">
        <v>0</v>
      </c>
      <c r="N1562" s="11" t="n">
        <v>0</v>
      </c>
      <c r="O1562" s="11" t="n">
        <v>0</v>
      </c>
      <c r="P1562" s="11" t="n">
        <v>0</v>
      </c>
      <c r="Q1562" s="25"/>
    </row>
    <row r="1563" ht="22.5" customHeight="1">
      <c r="A1563" s="28"/>
      <c r="B1563" s="19"/>
      <c r="C1563" s="39" t="n">
        <v>11729820</v>
      </c>
      <c r="D1563" s="13" t="s">
        <v>10</v>
      </c>
      <c r="E1563" s="13" t="s">
        <v>25</v>
      </c>
      <c r="F1563" s="12" t="s">
        <v>15</v>
      </c>
      <c r="G1563" s="23" t="n">
        <v>0.3</v>
      </c>
      <c r="H1563" s="12" t="n">
        <v>100</v>
      </c>
      <c r="I1563" s="20" t="n">
        <f>G1563*H1563*7</f>
        <v>210</v>
      </c>
      <c r="J1563" s="12" t="s">
        <v>110</v>
      </c>
      <c r="K1563" s="14" t="n">
        <v>0</v>
      </c>
      <c r="L1563" s="14" t="n">
        <v>0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M1565/H1563</f>
        <v>0.01</v>
      </c>
    </row>
    <row r="1564" ht="22.5" customHeight="1">
      <c r="A1564" s="28"/>
      <c r="B1564" s="19"/>
      <c r="C1564" s="12"/>
      <c r="D1564" s="26"/>
      <c r="E1564" s="26"/>
      <c r="F1564" s="19"/>
      <c r="G1564" s="26"/>
      <c r="H1564" s="19"/>
      <c r="I1564" s="19"/>
      <c r="J1564" s="12" t="s">
        <v>111</v>
      </c>
      <c r="K1564" s="14" t="n">
        <v>3</v>
      </c>
      <c r="L1564" s="14" t="n">
        <v>0</v>
      </c>
      <c r="M1564" s="14" t="n">
        <v>0</v>
      </c>
      <c r="N1564" s="11" t="n">
        <v>0</v>
      </c>
      <c r="O1564" s="11" t="n">
        <v>0</v>
      </c>
      <c r="P1564" s="11" t="n">
        <v>0</v>
      </c>
      <c r="Q1564" s="25"/>
    </row>
    <row r="1565" ht="22.5" customHeight="1">
      <c r="A1565" s="28"/>
      <c r="B1565" s="19"/>
      <c r="C1565" s="12"/>
      <c r="D1565" s="26"/>
      <c r="E1565" s="26"/>
      <c r="F1565" s="19"/>
      <c r="G1565" s="26"/>
      <c r="H1565" s="19"/>
      <c r="I1565" s="19"/>
      <c r="J1565" s="12" t="s">
        <v>112</v>
      </c>
      <c r="K1565" s="14" t="n">
        <v>8</v>
      </c>
      <c r="L1565" s="14" t="n">
        <v>2</v>
      </c>
      <c r="M1565" s="14" t="n">
        <v>1</v>
      </c>
      <c r="N1565" s="11" t="n">
        <v>0.15</v>
      </c>
      <c r="O1565" s="11" t="n">
        <v>0.3</v>
      </c>
      <c r="P1565" s="11" t="n">
        <v>0.3</v>
      </c>
      <c r="Q1565" s="25"/>
    </row>
    <row r="1566" ht="22.5" customHeight="1">
      <c r="A1566" s="28"/>
      <c r="B1566" s="19"/>
      <c r="C1566" s="39" t="n">
        <v>11729830</v>
      </c>
      <c r="D1566" s="13" t="s">
        <v>10</v>
      </c>
      <c r="E1566" s="13" t="s">
        <v>11</v>
      </c>
      <c r="F1566" s="12" t="s">
        <v>12</v>
      </c>
      <c r="G1566" s="23" t="n">
        <v>0.17</v>
      </c>
      <c r="H1566" s="12" t="n">
        <v>100</v>
      </c>
      <c r="I1566" s="20" t="n">
        <f>G1566*H1566*7</f>
        <v>119</v>
      </c>
      <c r="J1566" s="12" t="s">
        <v>110</v>
      </c>
      <c r="K1566" s="14" t="n">
        <v>0</v>
      </c>
      <c r="L1566" s="14" t="n">
        <v>0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0</v>
      </c>
    </row>
    <row r="1567" ht="22.5" customHeight="1">
      <c r="A1567" s="28"/>
      <c r="B1567" s="19"/>
      <c r="C1567" s="12"/>
      <c r="D1567" s="26"/>
      <c r="E1567" s="26"/>
      <c r="F1567" s="19"/>
      <c r="G1567" s="26"/>
      <c r="H1567" s="19"/>
      <c r="I1567" s="19"/>
      <c r="J1567" s="12" t="s">
        <v>111</v>
      </c>
      <c r="K1567" s="14" t="n">
        <v>1</v>
      </c>
      <c r="L1567" s="14" t="n">
        <v>0</v>
      </c>
      <c r="M1567" s="14" t="n">
        <v>0</v>
      </c>
      <c r="N1567" s="11" t="n">
        <v>0</v>
      </c>
      <c r="O1567" s="11" t="n">
        <v>0</v>
      </c>
      <c r="P1567" s="11" t="n">
        <v>0</v>
      </c>
      <c r="Q1567" s="25"/>
    </row>
    <row r="1568" ht="22.5" customHeight="1">
      <c r="A1568" s="28"/>
      <c r="B1568" s="19"/>
      <c r="C1568" s="12"/>
      <c r="D1568" s="26"/>
      <c r="E1568" s="26"/>
      <c r="F1568" s="19"/>
      <c r="G1568" s="26"/>
      <c r="H1568" s="19"/>
      <c r="I1568" s="19"/>
      <c r="J1568" s="12" t="s">
        <v>112</v>
      </c>
      <c r="K1568" s="14" t="n">
        <v>62</v>
      </c>
      <c r="L1568" s="14" t="n">
        <v>2</v>
      </c>
      <c r="M1568" s="14" t="n">
        <v>0</v>
      </c>
      <c r="N1568" s="11" t="n">
        <v>0</v>
      </c>
      <c r="O1568" s="11" t="n">
        <v>0</v>
      </c>
      <c r="P1568" s="11" t="n">
        <v>0.0004</v>
      </c>
      <c r="Q1568" s="25"/>
    </row>
    <row r="1569" ht="22.5" customHeight="1">
      <c r="A1569" s="28"/>
      <c r="B1569" s="19"/>
      <c r="C1569" s="39" t="n">
        <v>11892329</v>
      </c>
      <c r="D1569" s="13" t="s">
        <v>10</v>
      </c>
      <c r="E1569" s="13" t="s">
        <v>11</v>
      </c>
      <c r="F1569" s="12" t="s">
        <v>15</v>
      </c>
      <c r="G1569" s="23" t="n">
        <v>0.25</v>
      </c>
      <c r="H1569" s="12" t="n">
        <v>1500</v>
      </c>
      <c r="I1569" s="20" t="n">
        <f>G1569*H1569*7</f>
        <v>2625</v>
      </c>
      <c r="J1569" s="12" t="s">
        <v>110</v>
      </c>
      <c r="K1569" s="14" t="n">
        <v>0</v>
      </c>
      <c r="L1569" s="14" t="n">
        <v>0</v>
      </c>
      <c r="M1569" s="14" t="n">
        <v>0</v>
      </c>
      <c r="N1569" s="11" t="n">
        <v>0</v>
      </c>
      <c r="O1569" s="11" t="n">
        <v>0</v>
      </c>
      <c r="P1569" s="11" t="n">
        <v>0</v>
      </c>
      <c r="Q1569" s="22" t="n">
        <f>M1571/H1569</f>
        <v>0.666666666666667</v>
      </c>
    </row>
    <row r="1570" ht="22.5" customHeight="1">
      <c r="A1570" s="28"/>
      <c r="B1570" s="19"/>
      <c r="C1570" s="12"/>
      <c r="D1570" s="26"/>
      <c r="E1570" s="26"/>
      <c r="F1570" s="19"/>
      <c r="G1570" s="26"/>
      <c r="H1570" s="19"/>
      <c r="I1570" s="19"/>
      <c r="J1570" s="12" t="s">
        <v>111</v>
      </c>
      <c r="K1570" s="14" t="n">
        <v>42565</v>
      </c>
      <c r="L1570" s="14" t="n">
        <v>16490</v>
      </c>
      <c r="M1570" s="14" t="n">
        <v>905</v>
      </c>
      <c r="N1570" s="11" t="n">
        <v>0.014</v>
      </c>
      <c r="O1570" s="11" t="n">
        <v>0.25</v>
      </c>
      <c r="P1570" s="11" t="n">
        <v>226.25</v>
      </c>
      <c r="Q1570" s="25"/>
    </row>
    <row r="1571" ht="22.5" customHeight="1">
      <c r="A1571" s="28"/>
      <c r="B1571" s="19"/>
      <c r="C1571" s="12"/>
      <c r="D1571" s="26"/>
      <c r="E1571" s="26"/>
      <c r="F1571" s="19"/>
      <c r="G1571" s="26"/>
      <c r="H1571" s="19"/>
      <c r="I1571" s="19"/>
      <c r="J1571" s="12" t="s">
        <v>112</v>
      </c>
      <c r="K1571" s="14" t="n">
        <v>69406</v>
      </c>
      <c r="L1571" s="14" t="n">
        <v>23689</v>
      </c>
      <c r="M1571" s="14" t="n">
        <v>1000</v>
      </c>
      <c r="N1571" s="11" t="n">
        <v>0.011</v>
      </c>
      <c r="O1571" s="11" t="n">
        <v>0.25</v>
      </c>
      <c r="P1571" s="11" t="n">
        <v>250</v>
      </c>
      <c r="Q1571" s="25"/>
    </row>
    <row r="1572" ht="22.5" customHeight="1">
      <c r="A1572" s="28"/>
      <c r="B1572" s="19"/>
      <c r="C1572" s="39" t="n">
        <v>91560708</v>
      </c>
      <c r="D1572" s="13" t="s">
        <v>30</v>
      </c>
      <c r="E1572" s="13" t="s">
        <v>31</v>
      </c>
      <c r="F1572" s="12" t="s">
        <v>15</v>
      </c>
      <c r="G1572" s="23" t="n">
        <v>0.09</v>
      </c>
      <c r="H1572" s="12" t="n">
        <v>800</v>
      </c>
      <c r="I1572" s="20" t="n">
        <f>G1572*H1572*7</f>
        <v>504</v>
      </c>
      <c r="J1572" s="12" t="s">
        <v>110</v>
      </c>
      <c r="K1572" s="14" t="n">
        <v>0</v>
      </c>
      <c r="L1572" s="14" t="n">
        <v>0</v>
      </c>
      <c r="M1572" s="14" t="n">
        <v>0</v>
      </c>
      <c r="N1572" s="11" t="n">
        <v>0</v>
      </c>
      <c r="O1572" s="11" t="n">
        <v>0</v>
      </c>
      <c r="P1572" s="11" t="n">
        <v>0</v>
      </c>
      <c r="Q1572" s="22" t="n">
        <f>M1574/H1572</f>
        <v>0.155</v>
      </c>
    </row>
    <row r="1573" ht="22.5" customHeight="1">
      <c r="A1573" s="28"/>
      <c r="B1573" s="19"/>
      <c r="C1573" s="12"/>
      <c r="D1573" s="26"/>
      <c r="E1573" s="26"/>
      <c r="F1573" s="19"/>
      <c r="G1573" s="26"/>
      <c r="H1573" s="19"/>
      <c r="I1573" s="19"/>
      <c r="J1573" s="12" t="s">
        <v>111</v>
      </c>
      <c r="K1573" s="14" t="n">
        <v>4077</v>
      </c>
      <c r="L1573" s="14" t="n">
        <v>1584</v>
      </c>
      <c r="M1573" s="14" t="n">
        <v>29</v>
      </c>
      <c r="N1573" s="11" t="n">
        <v>0.002</v>
      </c>
      <c r="O1573" s="11" t="n">
        <v>0.101</v>
      </c>
      <c r="P1573" s="11" t="n">
        <v>2.92</v>
      </c>
      <c r="Q1573" s="25"/>
    </row>
    <row r="1574" ht="22.5" customHeight="1">
      <c r="A1574" s="28"/>
      <c r="B1574" s="19"/>
      <c r="C1574" s="12"/>
      <c r="D1574" s="26"/>
      <c r="E1574" s="26"/>
      <c r="F1574" s="19"/>
      <c r="G1574" s="26"/>
      <c r="H1574" s="19"/>
      <c r="I1574" s="19"/>
      <c r="J1574" s="12" t="s">
        <v>112</v>
      </c>
      <c r="K1574" s="14" t="n">
        <v>18821</v>
      </c>
      <c r="L1574" s="14" t="n">
        <v>6305</v>
      </c>
      <c r="M1574" s="14" t="n">
        <v>124</v>
      </c>
      <c r="N1574" s="11" t="n">
        <v>0.002</v>
      </c>
      <c r="O1574" s="11" t="n">
        <v>0.101</v>
      </c>
      <c r="P1574" s="11" t="n">
        <v>12.515</v>
      </c>
      <c r="Q1574" s="25"/>
    </row>
    <row r="1575" ht="22.5" customHeight="1">
      <c r="A1575" s="28"/>
      <c r="B1575" s="19"/>
      <c r="C1575" s="39" t="n">
        <v>91560709</v>
      </c>
      <c r="D1575" s="13" t="s">
        <v>30</v>
      </c>
      <c r="E1575" s="13" t="s">
        <v>32</v>
      </c>
      <c r="F1575" s="12" t="s">
        <v>15</v>
      </c>
      <c r="G1575" s="23" t="n">
        <v>0.06</v>
      </c>
      <c r="H1575" s="12" t="n">
        <v>1000</v>
      </c>
      <c r="I1575" s="20" t="n">
        <f>G1575*H1575*7</f>
        <v>420</v>
      </c>
      <c r="J1575" s="12" t="s">
        <v>110</v>
      </c>
      <c r="K1575" s="14" t="n">
        <v>0</v>
      </c>
      <c r="L1575" s="14" t="n">
        <v>0</v>
      </c>
      <c r="M1575" s="14" t="n">
        <v>0</v>
      </c>
      <c r="N1575" s="11" t="n">
        <v>0</v>
      </c>
      <c r="O1575" s="11" t="n">
        <v>0</v>
      </c>
      <c r="P1575" s="11" t="n">
        <v>0</v>
      </c>
      <c r="Q1575" s="22" t="n">
        <f>M1577/H1575</f>
        <v>0.44</v>
      </c>
    </row>
    <row r="1576" ht="22.5" customHeight="1">
      <c r="A1576" s="28"/>
      <c r="B1576" s="19"/>
      <c r="C1576" s="12"/>
      <c r="D1576" s="26"/>
      <c r="E1576" s="26"/>
      <c r="F1576" s="19"/>
      <c r="G1576" s="26"/>
      <c r="H1576" s="19"/>
      <c r="I1576" s="19"/>
      <c r="J1576" s="12" t="s">
        <v>111</v>
      </c>
      <c r="K1576" s="14" t="n">
        <v>27046</v>
      </c>
      <c r="L1576" s="14" t="n">
        <v>14777</v>
      </c>
      <c r="M1576" s="14" t="n">
        <v>275</v>
      </c>
      <c r="N1576" s="11" t="n">
        <v>0.001</v>
      </c>
      <c r="O1576" s="11" t="n">
        <v>0.06</v>
      </c>
      <c r="P1576" s="11" t="n">
        <v>16.5</v>
      </c>
      <c r="Q1576" s="25"/>
    </row>
    <row r="1577" ht="22.5" customHeight="1">
      <c r="A1577" s="28"/>
      <c r="B1577" s="19"/>
      <c r="C1577" s="12"/>
      <c r="D1577" s="26"/>
      <c r="E1577" s="26"/>
      <c r="F1577" s="19"/>
      <c r="G1577" s="26"/>
      <c r="H1577" s="19"/>
      <c r="I1577" s="19"/>
      <c r="J1577" s="12" t="s">
        <v>112</v>
      </c>
      <c r="K1577" s="14" t="n">
        <v>63510</v>
      </c>
      <c r="L1577" s="14" t="n">
        <v>34941</v>
      </c>
      <c r="M1577" s="14" t="n">
        <v>440</v>
      </c>
      <c r="N1577" s="11" t="n">
        <v>0.001</v>
      </c>
      <c r="O1577" s="11" t="n">
        <v>0.06</v>
      </c>
      <c r="P1577" s="11" t="n">
        <v>26.4</v>
      </c>
      <c r="Q1577" s="25"/>
    </row>
    <row r="1578" ht="22.5" customHeight="1">
      <c r="A1578" s="28"/>
      <c r="B1578" s="19"/>
      <c r="C1578" s="39" t="n">
        <v>12064281</v>
      </c>
      <c r="D1578" s="13" t="s">
        <v>16</v>
      </c>
      <c r="E1578" s="13" t="s">
        <v>18</v>
      </c>
      <c r="F1578" s="12" t="s">
        <v>15</v>
      </c>
      <c r="G1578" s="23" t="n">
        <v>0.7</v>
      </c>
      <c r="H1578" s="12" t="n">
        <v>100</v>
      </c>
      <c r="I1578" s="20" t="n">
        <f>G1578*H1578*7</f>
        <v>490</v>
      </c>
      <c r="J1578" s="12" t="s">
        <v>110</v>
      </c>
      <c r="K1578" s="14" t="n">
        <v>0</v>
      </c>
      <c r="L1578" s="14" t="n">
        <v>0</v>
      </c>
      <c r="M1578" s="14" t="n">
        <v>0</v>
      </c>
      <c r="N1578" s="11" t="n">
        <v>0</v>
      </c>
      <c r="O1578" s="11" t="n">
        <v>0</v>
      </c>
      <c r="P1578" s="11" t="n">
        <v>0</v>
      </c>
      <c r="Q1578" s="22" t="n">
        <f>M1580/H1578</f>
        <v>0</v>
      </c>
    </row>
    <row r="1579" ht="22.5" customHeight="1">
      <c r="A1579" s="28"/>
      <c r="B1579" s="19"/>
      <c r="C1579" s="12"/>
      <c r="D1579" s="26"/>
      <c r="E1579" s="26"/>
      <c r="F1579" s="19"/>
      <c r="G1579" s="26"/>
      <c r="H1579" s="19"/>
      <c r="I1579" s="19"/>
      <c r="J1579" s="12" t="s">
        <v>111</v>
      </c>
      <c r="K1579" s="14" t="n">
        <v>13</v>
      </c>
      <c r="L1579" s="14" t="n">
        <v>0</v>
      </c>
      <c r="M1579" s="14" t="n">
        <v>0</v>
      </c>
      <c r="N1579" s="11" t="n">
        <v>0</v>
      </c>
      <c r="O1579" s="11" t="n">
        <v>0</v>
      </c>
      <c r="P1579" s="11" t="n">
        <v>0</v>
      </c>
      <c r="Q1579" s="25"/>
    </row>
    <row r="1580" ht="22.5" customHeight="1">
      <c r="A1580" s="28"/>
      <c r="B1580" s="19"/>
      <c r="C1580" s="12"/>
      <c r="D1580" s="26"/>
      <c r="E1580" s="26"/>
      <c r="F1580" s="19"/>
      <c r="G1580" s="26"/>
      <c r="H1580" s="19"/>
      <c r="I1580" s="19"/>
      <c r="J1580" s="12" t="s">
        <v>112</v>
      </c>
      <c r="K1580" s="14" t="n">
        <v>2588</v>
      </c>
      <c r="L1580" s="14" t="n">
        <v>9</v>
      </c>
      <c r="M1580" s="14" t="n">
        <v>0</v>
      </c>
      <c r="N1580" s="11" t="n">
        <v>0</v>
      </c>
      <c r="O1580" s="11" t="n">
        <v>0</v>
      </c>
      <c r="P1580" s="11" t="n">
        <v>0</v>
      </c>
      <c r="Q1580" s="25"/>
    </row>
    <row r="1581" ht="22.5" customHeight="1">
      <c r="A1581" s="28"/>
      <c r="B1581" s="19"/>
      <c r="C1581" s="39" t="n">
        <v>11987622</v>
      </c>
      <c r="D1581" s="13" t="s">
        <v>10</v>
      </c>
      <c r="E1581" s="13" t="s">
        <v>11</v>
      </c>
      <c r="F1581" s="12" t="s">
        <v>29</v>
      </c>
      <c r="G1581" s="23" t="n">
        <v>0.23</v>
      </c>
      <c r="H1581" s="12" t="n">
        <v>200</v>
      </c>
      <c r="I1581" s="20" t="n">
        <f>G1581*H1581*7</f>
        <v>322</v>
      </c>
      <c r="J1581" s="12" t="s">
        <v>110</v>
      </c>
      <c r="K1581" s="14" t="n">
        <v>0</v>
      </c>
      <c r="L1581" s="14" t="n">
        <v>0</v>
      </c>
      <c r="M1581" s="14" t="n">
        <v>0</v>
      </c>
      <c r="N1581" s="11" t="n">
        <v>0</v>
      </c>
      <c r="O1581" s="11" t="n">
        <v>0</v>
      </c>
      <c r="P1581" s="11" t="n">
        <v>0</v>
      </c>
      <c r="Q1581" s="22" t="n">
        <f>M1583/H1581</f>
        <v>0.04</v>
      </c>
    </row>
    <row r="1582" ht="22.5" customHeight="1">
      <c r="A1582" s="28"/>
      <c r="B1582" s="19"/>
      <c r="C1582" s="12"/>
      <c r="D1582" s="26"/>
      <c r="E1582" s="26"/>
      <c r="F1582" s="19"/>
      <c r="G1582" s="26"/>
      <c r="H1582" s="19"/>
      <c r="I1582" s="19"/>
      <c r="J1582" s="12" t="s">
        <v>111</v>
      </c>
      <c r="K1582" s="14" t="n">
        <v>3</v>
      </c>
      <c r="L1582" s="14" t="n">
        <v>0</v>
      </c>
      <c r="M1582" s="14" t="n">
        <v>0</v>
      </c>
      <c r="N1582" s="11" t="n">
        <v>0</v>
      </c>
      <c r="O1582" s="11" t="n">
        <v>0</v>
      </c>
      <c r="P1582" s="11" t="n">
        <v>0</v>
      </c>
      <c r="Q1582" s="25"/>
    </row>
    <row r="1583" ht="22.5" customHeight="1">
      <c r="A1583" s="28"/>
      <c r="B1583" s="19"/>
      <c r="C1583" s="12"/>
      <c r="D1583" s="26"/>
      <c r="E1583" s="26"/>
      <c r="F1583" s="19"/>
      <c r="G1583" s="26"/>
      <c r="H1583" s="19"/>
      <c r="I1583" s="19"/>
      <c r="J1583" s="12" t="s">
        <v>112</v>
      </c>
      <c r="K1583" s="14" t="n">
        <v>21256</v>
      </c>
      <c r="L1583" s="14" t="n">
        <v>4923</v>
      </c>
      <c r="M1583" s="14" t="n">
        <v>8</v>
      </c>
      <c r="N1583" s="11" t="n">
        <v>0</v>
      </c>
      <c r="O1583" s="11" t="n">
        <v>0.3</v>
      </c>
      <c r="P1583" s="11" t="n">
        <v>2.43</v>
      </c>
      <c r="Q1583" s="25"/>
    </row>
    <row r="1584" ht="22.5" customHeight="1">
      <c r="A1584" s="28"/>
      <c r="B1584" s="19"/>
      <c r="C1584" s="39" t="n">
        <v>91567811</v>
      </c>
      <c r="D1584" s="13" t="s">
        <v>33</v>
      </c>
      <c r="E1584" s="13" t="s">
        <v>14</v>
      </c>
      <c r="F1584" s="12" t="s">
        <v>15</v>
      </c>
      <c r="G1584" s="20" t="n">
        <v>1</v>
      </c>
      <c r="H1584" s="12" t="n">
        <v>200</v>
      </c>
      <c r="I1584" s="20" t="n">
        <f>G1584*H1584*7</f>
        <v>1400</v>
      </c>
      <c r="J1584" s="12" t="s">
        <v>110</v>
      </c>
      <c r="K1584" s="14" t="n">
        <v>0</v>
      </c>
      <c r="L1584" s="14" t="n">
        <v>0</v>
      </c>
      <c r="M1584" s="14" t="n">
        <v>0</v>
      </c>
      <c r="N1584" s="11" t="n">
        <v>0</v>
      </c>
      <c r="O1584" s="11" t="n">
        <v>0</v>
      </c>
      <c r="P1584" s="11" t="n">
        <v>0</v>
      </c>
      <c r="Q1584" s="22" t="n">
        <f>M1586/H1584</f>
        <v>0.06</v>
      </c>
    </row>
    <row r="1585" ht="22.5" customHeight="1">
      <c r="A1585" s="28"/>
      <c r="B1585" s="19"/>
      <c r="C1585" s="12"/>
      <c r="D1585" s="26"/>
      <c r="E1585" s="26"/>
      <c r="F1585" s="19"/>
      <c r="G1585" s="19"/>
      <c r="H1585" s="19"/>
      <c r="I1585" s="19"/>
      <c r="J1585" s="12" t="s">
        <v>111</v>
      </c>
      <c r="K1585" s="14" t="n">
        <v>18893</v>
      </c>
      <c r="L1585" s="14" t="n">
        <v>6917</v>
      </c>
      <c r="M1585" s="14" t="n">
        <v>12</v>
      </c>
      <c r="N1585" s="11" t="n">
        <v>0.002</v>
      </c>
      <c r="O1585" s="11" t="n">
        <v>1</v>
      </c>
      <c r="P1585" s="11" t="n">
        <v>12</v>
      </c>
      <c r="Q1585" s="25"/>
    </row>
    <row r="1586" ht="22.5" customHeight="1">
      <c r="A1586" s="28"/>
      <c r="B1586" s="19"/>
      <c r="C1586" s="12"/>
      <c r="D1586" s="26"/>
      <c r="E1586" s="26"/>
      <c r="F1586" s="19"/>
      <c r="G1586" s="19"/>
      <c r="H1586" s="19"/>
      <c r="I1586" s="19"/>
      <c r="J1586" s="12" t="s">
        <v>112</v>
      </c>
      <c r="K1586" s="14" t="n">
        <v>30759</v>
      </c>
      <c r="L1586" s="14" t="n">
        <v>9273</v>
      </c>
      <c r="M1586" s="14" t="n">
        <v>12</v>
      </c>
      <c r="N1586" s="11" t="n">
        <v>0.002</v>
      </c>
      <c r="O1586" s="11" t="n">
        <v>1</v>
      </c>
      <c r="P1586" s="11" t="n">
        <v>12</v>
      </c>
      <c r="Q1586" s="25"/>
    </row>
    <row r="1587" ht="22.5" customHeight="1">
      <c r="A1587" s="28"/>
      <c r="B1587" s="19"/>
      <c r="C1587" s="39" t="n">
        <v>91548044</v>
      </c>
      <c r="D1587" s="13" t="s">
        <v>33</v>
      </c>
      <c r="E1587" s="13" t="s">
        <v>14</v>
      </c>
      <c r="F1587" s="12" t="s">
        <v>12</v>
      </c>
      <c r="G1587" s="20" t="n">
        <v>1</v>
      </c>
      <c r="H1587" s="12" t="n">
        <v>50</v>
      </c>
      <c r="I1587" s="20" t="n">
        <f>G1587*H1587*7</f>
        <v>350</v>
      </c>
      <c r="J1587" s="12" t="s">
        <v>110</v>
      </c>
      <c r="K1587" s="14" t="n">
        <v>0</v>
      </c>
      <c r="L1587" s="14" t="n">
        <v>0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M1589/H1587</f>
        <v>0.42</v>
      </c>
    </row>
    <row r="1588" ht="22.5" customHeight="1">
      <c r="A1588" s="28"/>
      <c r="B1588" s="19"/>
      <c r="C1588" s="12"/>
      <c r="D1588" s="26"/>
      <c r="E1588" s="26"/>
      <c r="F1588" s="19"/>
      <c r="G1588" s="19"/>
      <c r="H1588" s="19"/>
      <c r="I1588" s="19"/>
      <c r="J1588" s="12" t="s">
        <v>111</v>
      </c>
      <c r="K1588" s="14" t="n">
        <v>19647</v>
      </c>
      <c r="L1588" s="14" t="n">
        <v>1760</v>
      </c>
      <c r="M1588" s="14" t="n">
        <v>21</v>
      </c>
      <c r="N1588" s="11" t="n">
        <v>0.016</v>
      </c>
      <c r="O1588" s="11" t="n">
        <v>1.325</v>
      </c>
      <c r="P1588" s="11" t="n">
        <v>27.8283</v>
      </c>
      <c r="Q1588" s="25"/>
    </row>
    <row r="1589" ht="22.5" customHeight="1">
      <c r="A1589" s="28"/>
      <c r="B1589" s="19"/>
      <c r="C1589" s="12"/>
      <c r="D1589" s="26"/>
      <c r="E1589" s="26"/>
      <c r="F1589" s="19"/>
      <c r="G1589" s="19"/>
      <c r="H1589" s="19"/>
      <c r="I1589" s="19"/>
      <c r="J1589" s="12" t="s">
        <v>112</v>
      </c>
      <c r="K1589" s="14" t="n">
        <v>40834</v>
      </c>
      <c r="L1589" s="14" t="n">
        <v>3493</v>
      </c>
      <c r="M1589" s="14" t="n">
        <v>21</v>
      </c>
      <c r="N1589" s="11" t="n">
        <v>0.011</v>
      </c>
      <c r="O1589" s="11" t="n">
        <v>1.907</v>
      </c>
      <c r="P1589" s="11" t="n">
        <v>40.0391</v>
      </c>
      <c r="Q1589" s="25"/>
    </row>
    <row r="1590" ht="22.5" customHeight="1">
      <c r="A1590" s="28"/>
      <c r="B1590" s="19"/>
      <c r="C1590" s="39" t="n">
        <v>12801942</v>
      </c>
      <c r="D1590" s="13" t="s">
        <v>10</v>
      </c>
      <c r="E1590" s="13" t="s">
        <v>11</v>
      </c>
      <c r="F1590" s="12" t="s">
        <v>34</v>
      </c>
      <c r="G1590" s="20" t="n">
        <v>0.23</v>
      </c>
      <c r="H1590" s="12" t="n">
        <v>300</v>
      </c>
      <c r="I1590" s="20" t="n">
        <f>G1590*H1590*7</f>
        <v>483</v>
      </c>
      <c r="J1590" s="12" t="s">
        <v>110</v>
      </c>
      <c r="K1590" s="14" t="n">
        <v>0</v>
      </c>
      <c r="L1590" s="14" t="n">
        <v>0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M1592/H1590</f>
        <v>0</v>
      </c>
    </row>
    <row r="1591" ht="22.5" customHeight="1">
      <c r="A1591" s="28"/>
      <c r="B1591" s="19"/>
      <c r="C1591" s="12"/>
      <c r="D1591" s="26"/>
      <c r="E1591" s="26"/>
      <c r="F1591" s="19"/>
      <c r="G1591" s="19"/>
      <c r="H1591" s="19"/>
      <c r="I1591" s="19"/>
      <c r="J1591" s="12" t="s">
        <v>111</v>
      </c>
      <c r="K1591" s="14" t="n">
        <v>321</v>
      </c>
      <c r="L1591" s="14" t="n">
        <v>2</v>
      </c>
      <c r="M1591" s="14" t="n">
        <v>0</v>
      </c>
      <c r="N1591" s="11" t="n">
        <v>0</v>
      </c>
      <c r="O1591" s="11" t="n">
        <v>0</v>
      </c>
      <c r="P1591" s="11" t="n">
        <v>0</v>
      </c>
      <c r="Q1591" s="25"/>
    </row>
    <row r="1592" ht="22.5" customHeight="1">
      <c r="A1592" s="28"/>
      <c r="B1592" s="19"/>
      <c r="C1592" s="12"/>
      <c r="D1592" s="26"/>
      <c r="E1592" s="26"/>
      <c r="F1592" s="19"/>
      <c r="G1592" s="19"/>
      <c r="H1592" s="19"/>
      <c r="I1592" s="19"/>
      <c r="J1592" s="12" t="s">
        <v>112</v>
      </c>
      <c r="K1592" s="14" t="n">
        <v>507</v>
      </c>
      <c r="L1592" s="14" t="n">
        <v>262</v>
      </c>
      <c r="M1592" s="14" t="n">
        <v>0</v>
      </c>
      <c r="N1592" s="11" t="n">
        <v>0</v>
      </c>
      <c r="O1592" s="11" t="n">
        <v>0</v>
      </c>
      <c r="P1592" s="11" t="n">
        <v>0.52</v>
      </c>
      <c r="Q1592" s="25"/>
    </row>
    <row r="1593" ht="22.5" customHeight="1">
      <c r="A1593" s="28"/>
      <c r="B1593" s="19"/>
      <c r="C1593" s="39" t="n">
        <v>13084710</v>
      </c>
      <c r="D1593" s="13" t="s">
        <v>10</v>
      </c>
      <c r="E1593" s="13" t="s">
        <v>11</v>
      </c>
      <c r="F1593" s="12" t="s">
        <v>15</v>
      </c>
      <c r="G1593" s="20" t="n">
        <v>0.23</v>
      </c>
      <c r="H1593" s="12" t="n">
        <v>200</v>
      </c>
      <c r="I1593" s="20" t="n">
        <f>G1593*H1593*7</f>
        <v>322</v>
      </c>
      <c r="J1593" s="12" t="s">
        <v>110</v>
      </c>
      <c r="K1593" s="14" t="n">
        <v>0</v>
      </c>
      <c r="L1593" s="14" t="n">
        <v>0</v>
      </c>
      <c r="M1593" s="14" t="n">
        <v>0</v>
      </c>
      <c r="N1593" s="11" t="n">
        <v>0</v>
      </c>
      <c r="O1593" s="11" t="n">
        <v>0</v>
      </c>
      <c r="P1593" s="11" t="n">
        <v>0</v>
      </c>
      <c r="Q1593" s="22" t="n">
        <f>M1595/H1593</f>
        <v>0.87</v>
      </c>
    </row>
    <row r="1594" ht="22.5" customHeight="1">
      <c r="A1594" s="28"/>
      <c r="B1594" s="19"/>
      <c r="C1594" s="12"/>
      <c r="D1594" s="26"/>
      <c r="E1594" s="26"/>
      <c r="F1594" s="19"/>
      <c r="G1594" s="19"/>
      <c r="H1594" s="19"/>
      <c r="I1594" s="19"/>
      <c r="J1594" s="12" t="s">
        <v>111</v>
      </c>
      <c r="K1594" s="14" t="n">
        <v>4144</v>
      </c>
      <c r="L1594" s="14" t="n">
        <v>1003</v>
      </c>
      <c r="M1594" s="14" t="n">
        <v>53</v>
      </c>
      <c r="N1594" s="11" t="n">
        <v>0.012</v>
      </c>
      <c r="O1594" s="11" t="n">
        <v>0.23</v>
      </c>
      <c r="P1594" s="11" t="n">
        <v>12.19</v>
      </c>
      <c r="Q1594" s="25"/>
    </row>
    <row r="1595" ht="22.5" customHeight="1">
      <c r="A1595" s="28"/>
      <c r="B1595" s="19"/>
      <c r="C1595" s="12"/>
      <c r="D1595" s="26"/>
      <c r="E1595" s="26"/>
      <c r="F1595" s="19"/>
      <c r="G1595" s="19"/>
      <c r="H1595" s="19"/>
      <c r="I1595" s="19"/>
      <c r="J1595" s="12" t="s">
        <v>112</v>
      </c>
      <c r="K1595" s="14" t="n">
        <v>12817</v>
      </c>
      <c r="L1595" s="14" t="n">
        <v>3447</v>
      </c>
      <c r="M1595" s="14" t="n">
        <v>174</v>
      </c>
      <c r="N1595" s="11" t="n">
        <v>0.012</v>
      </c>
      <c r="O1595" s="11" t="n">
        <v>0.23</v>
      </c>
      <c r="P1595" s="11" t="n">
        <v>40.02</v>
      </c>
      <c r="Q1595" s="25"/>
    </row>
    <row r="1596" ht="22.5" customHeight="1">
      <c r="A1596" s="28"/>
      <c r="B1596" s="19"/>
      <c r="C1596" s="39" t="n">
        <v>13226265</v>
      </c>
      <c r="D1596" s="13" t="s">
        <v>10</v>
      </c>
      <c r="E1596" s="13" t="s">
        <v>35</v>
      </c>
      <c r="F1596" s="12" t="s">
        <v>34</v>
      </c>
      <c r="G1596" s="20" t="n">
        <v>0.3</v>
      </c>
      <c r="H1596" s="12" t="n">
        <v>100</v>
      </c>
      <c r="I1596" s="20" t="n">
        <f>G1596*H1596*7</f>
        <v>210</v>
      </c>
      <c r="J1596" s="12" t="s">
        <v>110</v>
      </c>
      <c r="K1596" s="14" t="n">
        <v>0</v>
      </c>
      <c r="L1596" s="14" t="n">
        <v>0</v>
      </c>
      <c r="M1596" s="14" t="n">
        <v>0</v>
      </c>
      <c r="N1596" s="11" t="n">
        <v>0</v>
      </c>
      <c r="O1596" s="11" t="n">
        <v>0</v>
      </c>
      <c r="P1596" s="11" t="n">
        <v>0</v>
      </c>
      <c r="Q1596" s="22" t="n">
        <f>M1598/H1596</f>
        <v>0</v>
      </c>
    </row>
    <row r="1597" ht="22.5" customHeight="1">
      <c r="A1597" s="28"/>
      <c r="B1597" s="19"/>
      <c r="C1597" s="12"/>
      <c r="D1597" s="26"/>
      <c r="E1597" s="26"/>
      <c r="F1597" s="19"/>
      <c r="G1597" s="19"/>
      <c r="H1597" s="19"/>
      <c r="I1597" s="19"/>
      <c r="J1597" s="12" t="s">
        <v>111</v>
      </c>
      <c r="K1597" s="14" t="n">
        <v>2</v>
      </c>
      <c r="L1597" s="14" t="n">
        <v>0</v>
      </c>
      <c r="M1597" s="14" t="n">
        <v>0</v>
      </c>
      <c r="N1597" s="11" t="n">
        <v>0</v>
      </c>
      <c r="O1597" s="11" t="n">
        <v>0</v>
      </c>
      <c r="P1597" s="11" t="n">
        <v>0</v>
      </c>
      <c r="Q1597" s="25"/>
    </row>
    <row r="1598" ht="22.5" customHeight="1">
      <c r="A1598" s="28"/>
      <c r="B1598" s="19"/>
      <c r="C1598" s="12"/>
      <c r="D1598" s="26"/>
      <c r="E1598" s="26"/>
      <c r="F1598" s="19"/>
      <c r="G1598" s="19"/>
      <c r="H1598" s="19"/>
      <c r="I1598" s="19"/>
      <c r="J1598" s="12" t="s">
        <v>112</v>
      </c>
      <c r="K1598" s="14" t="n">
        <v>209</v>
      </c>
      <c r="L1598" s="14" t="n">
        <v>100</v>
      </c>
      <c r="M1598" s="14" t="n">
        <v>0</v>
      </c>
      <c r="N1598" s="11" t="n">
        <v>0</v>
      </c>
      <c r="O1598" s="11" t="n">
        <v>0</v>
      </c>
      <c r="P1598" s="11" t="n">
        <v>0.3</v>
      </c>
      <c r="Q1598" s="25"/>
    </row>
    <row r="1599" ht="22.5" customHeight="1">
      <c r="A1599" s="28"/>
      <c r="B1599" s="19"/>
      <c r="C1599" s="39" t="n">
        <v>12814874</v>
      </c>
      <c r="D1599" s="13" t="s">
        <v>10</v>
      </c>
      <c r="E1599" s="13" t="s">
        <v>20</v>
      </c>
      <c r="F1599" s="12" t="s">
        <v>34</v>
      </c>
      <c r="G1599" s="20" t="n">
        <v>0.25</v>
      </c>
      <c r="H1599" s="12" t="n">
        <v>200</v>
      </c>
      <c r="I1599" s="20" t="n">
        <f>G1599*H1599*7</f>
        <v>350</v>
      </c>
      <c r="J1599" s="12" t="s">
        <v>110</v>
      </c>
      <c r="K1599" s="14" t="n">
        <v>0</v>
      </c>
      <c r="L1599" s="14" t="n">
        <v>0</v>
      </c>
      <c r="M1599" s="14" t="n">
        <v>0</v>
      </c>
      <c r="N1599" s="11" t="n">
        <v>0</v>
      </c>
      <c r="O1599" s="11" t="n">
        <v>0</v>
      </c>
      <c r="P1599" s="11" t="n">
        <v>0</v>
      </c>
      <c r="Q1599" s="22" t="n">
        <f>M1601/H1599</f>
        <v>0.01</v>
      </c>
    </row>
    <row r="1600" ht="22.5" customHeight="1">
      <c r="A1600" s="28"/>
      <c r="B1600" s="19"/>
      <c r="C1600" s="12"/>
      <c r="D1600" s="26"/>
      <c r="E1600" s="26"/>
      <c r="F1600" s="19"/>
      <c r="G1600" s="19"/>
      <c r="H1600" s="19"/>
      <c r="I1600" s="19"/>
      <c r="J1600" s="12" t="s">
        <v>111</v>
      </c>
      <c r="K1600" s="14" t="n">
        <v>3</v>
      </c>
      <c r="L1600" s="14" t="n">
        <v>0</v>
      </c>
      <c r="M1600" s="14" t="n">
        <v>0</v>
      </c>
      <c r="N1600" s="11" t="n">
        <v>0</v>
      </c>
      <c r="O1600" s="11" t="n">
        <v>0</v>
      </c>
      <c r="P1600" s="11" t="n">
        <v>0</v>
      </c>
      <c r="Q1600" s="25"/>
    </row>
    <row r="1601" ht="22.5" customHeight="1">
      <c r="A1601" s="28"/>
      <c r="B1601" s="19"/>
      <c r="C1601" s="12"/>
      <c r="D1601" s="26"/>
      <c r="E1601" s="26"/>
      <c r="F1601" s="19"/>
      <c r="G1601" s="19"/>
      <c r="H1601" s="19"/>
      <c r="I1601" s="19"/>
      <c r="J1601" s="12" t="s">
        <v>112</v>
      </c>
      <c r="K1601" s="14" t="n">
        <v>2044</v>
      </c>
      <c r="L1601" s="14" t="n">
        <v>1361</v>
      </c>
      <c r="M1601" s="14" t="n">
        <v>2</v>
      </c>
      <c r="N1601" s="11" t="n">
        <v>0</v>
      </c>
      <c r="O1601" s="11" t="n">
        <v>3.4</v>
      </c>
      <c r="P1601" s="11" t="n">
        <v>6.8</v>
      </c>
      <c r="Q1601" s="25"/>
    </row>
    <row r="1602" ht="22.5" customHeight="1">
      <c r="A1602" s="28"/>
      <c r="B1602" s="19"/>
      <c r="C1602" s="39" t="n">
        <v>12814889</v>
      </c>
      <c r="D1602" s="13" t="s">
        <v>10</v>
      </c>
      <c r="E1602" s="13" t="s">
        <v>25</v>
      </c>
      <c r="F1602" s="12" t="s">
        <v>34</v>
      </c>
      <c r="G1602" s="20" t="n">
        <v>0.3</v>
      </c>
      <c r="H1602" s="12" t="n">
        <v>400</v>
      </c>
      <c r="I1602" s="20" t="n">
        <f>G1602*H1602*7</f>
        <v>840</v>
      </c>
      <c r="J1602" s="12" t="s">
        <v>110</v>
      </c>
      <c r="K1602" s="14" t="n">
        <v>0</v>
      </c>
      <c r="L1602" s="14" t="n">
        <v>0</v>
      </c>
      <c r="M1602" s="14" t="n">
        <v>0</v>
      </c>
      <c r="N1602" s="11" t="n">
        <v>0</v>
      </c>
      <c r="O1602" s="11" t="n">
        <v>0</v>
      </c>
      <c r="P1602" s="11" t="n">
        <v>0</v>
      </c>
      <c r="Q1602" s="22" t="n">
        <f>M1604/H1602</f>
        <v>0</v>
      </c>
    </row>
    <row r="1603" ht="22.5" customHeight="1">
      <c r="A1603" s="28"/>
      <c r="B1603" s="19"/>
      <c r="C1603" s="12"/>
      <c r="D1603" s="26"/>
      <c r="E1603" s="26"/>
      <c r="F1603" s="19"/>
      <c r="G1603" s="19"/>
      <c r="H1603" s="19"/>
      <c r="I1603" s="19"/>
      <c r="J1603" s="12" t="s">
        <v>111</v>
      </c>
      <c r="K1603" s="14" t="n">
        <v>2</v>
      </c>
      <c r="L1603" s="14" t="n">
        <v>0</v>
      </c>
      <c r="M1603" s="14" t="n">
        <v>0</v>
      </c>
      <c r="N1603" s="11" t="n">
        <v>0</v>
      </c>
      <c r="O1603" s="11" t="n">
        <v>0</v>
      </c>
      <c r="P1603" s="11" t="n">
        <v>0</v>
      </c>
      <c r="Q1603" s="25"/>
    </row>
    <row r="1604" ht="22.5" customHeight="1">
      <c r="A1604" s="28"/>
      <c r="B1604" s="19"/>
      <c r="C1604" s="12"/>
      <c r="D1604" s="26"/>
      <c r="E1604" s="26"/>
      <c r="F1604" s="19"/>
      <c r="G1604" s="19"/>
      <c r="H1604" s="19"/>
      <c r="I1604" s="19"/>
      <c r="J1604" s="12" t="s">
        <v>112</v>
      </c>
      <c r="K1604" s="14" t="n">
        <v>1</v>
      </c>
      <c r="L1604" s="14" t="n">
        <v>0</v>
      </c>
      <c r="M1604" s="14" t="n">
        <v>0</v>
      </c>
      <c r="N1604" s="11" t="n">
        <v>0</v>
      </c>
      <c r="O1604" s="11" t="n">
        <v>0</v>
      </c>
      <c r="P1604" s="11" t="n">
        <v>0</v>
      </c>
      <c r="Q1604" s="25"/>
    </row>
    <row r="1605" ht="22.5" customHeight="1">
      <c r="A1605" s="28"/>
      <c r="B1605" s="37" t="s">
        <v>113</v>
      </c>
      <c r="C1605" s="12" t="n">
        <v>6061077</v>
      </c>
      <c r="D1605" s="13" t="s">
        <v>36</v>
      </c>
      <c r="E1605" s="13" t="s">
        <v>14</v>
      </c>
      <c r="F1605" s="12" t="s">
        <v>15</v>
      </c>
      <c r="G1605" s="23" t="n">
        <v>2</v>
      </c>
      <c r="H1605" s="12" t="n">
        <v>20</v>
      </c>
      <c r="I1605" s="20" t="n">
        <f>G1605*H1605*7</f>
        <v>280</v>
      </c>
      <c r="J1605" s="12" t="s">
        <v>110</v>
      </c>
      <c r="K1605" s="16" t="n">
        <v>198</v>
      </c>
      <c r="L1605" s="14" t="n">
        <v>0</v>
      </c>
      <c r="M1605" s="14" t="n">
        <v>0</v>
      </c>
      <c r="N1605" s="11" t="n">
        <v>0</v>
      </c>
      <c r="O1605" s="11" t="n">
        <v>0</v>
      </c>
      <c r="P1605" s="11" t="n">
        <v>0</v>
      </c>
      <c r="Q1605" s="22" t="n">
        <f>M1607/H1605</f>
        <v>0.45</v>
      </c>
    </row>
    <row r="1606" ht="22.5" customHeight="1">
      <c r="A1606" s="28"/>
      <c r="B1606" s="19"/>
      <c r="C1606" s="12"/>
      <c r="D1606" s="26"/>
      <c r="E1606" s="26"/>
      <c r="F1606" s="19"/>
      <c r="G1606" s="26"/>
      <c r="H1606" s="19"/>
      <c r="I1606" s="19"/>
      <c r="J1606" s="12" t="s">
        <v>111</v>
      </c>
      <c r="K1606" s="16" t="n">
        <v>31821</v>
      </c>
      <c r="L1606" s="14" t="n">
        <v>669</v>
      </c>
      <c r="M1606" s="14" t="n">
        <v>4</v>
      </c>
      <c r="N1606" s="11" t="n">
        <v>0.005</v>
      </c>
      <c r="O1606" s="11" t="n">
        <v>0.823</v>
      </c>
      <c r="P1606" s="11" t="n">
        <v>3.292</v>
      </c>
      <c r="Q1606" s="25"/>
    </row>
    <row r="1607" ht="22.5" customHeight="1">
      <c r="A1607" s="28"/>
      <c r="B1607" s="19"/>
      <c r="C1607" s="12"/>
      <c r="D1607" s="26"/>
      <c r="E1607" s="26"/>
      <c r="F1607" s="19"/>
      <c r="G1607" s="26"/>
      <c r="H1607" s="19"/>
      <c r="I1607" s="19"/>
      <c r="J1607" s="12" t="s">
        <v>112</v>
      </c>
      <c r="K1607" s="16" t="n">
        <v>72735</v>
      </c>
      <c r="L1607" s="14" t="n">
        <v>999</v>
      </c>
      <c r="M1607" s="14" t="n">
        <v>9</v>
      </c>
      <c r="N1607" s="11" t="n">
        <v>0.006</v>
      </c>
      <c r="O1607" s="11" t="n">
        <v>0.66</v>
      </c>
      <c r="P1607" s="11" t="n">
        <v>5.936</v>
      </c>
      <c r="Q1607" s="25"/>
    </row>
    <row r="1608" ht="22.5" customHeight="1">
      <c r="A1608" s="28"/>
      <c r="B1608" s="19"/>
      <c r="C1608" s="12" t="n">
        <v>6607117</v>
      </c>
      <c r="D1608" s="13" t="s">
        <v>36</v>
      </c>
      <c r="E1608" s="13" t="s">
        <v>14</v>
      </c>
      <c r="F1608" s="12" t="s">
        <v>15</v>
      </c>
      <c r="G1608" s="23" t="n">
        <v>2</v>
      </c>
      <c r="H1608" s="12" t="n">
        <v>300</v>
      </c>
      <c r="I1608" s="20" t="n">
        <f>G1608*H1608*7</f>
        <v>4200</v>
      </c>
      <c r="J1608" s="12" t="s">
        <v>110</v>
      </c>
      <c r="K1608" s="16" t="n">
        <v>467</v>
      </c>
      <c r="L1608" s="14" t="n">
        <v>8</v>
      </c>
      <c r="M1608" s="14" t="n">
        <v>2</v>
      </c>
      <c r="N1608" s="11" t="n">
        <v>0.093</v>
      </c>
      <c r="O1608" s="11" t="n">
        <v>0.371</v>
      </c>
      <c r="P1608" s="11" t="n">
        <v>0.742</v>
      </c>
      <c r="Q1608" s="22" t="n">
        <f>M1610/H1608</f>
        <v>0.566666666666667</v>
      </c>
    </row>
    <row r="1609" ht="22.5" customHeight="1">
      <c r="A1609" s="28"/>
      <c r="B1609" s="19"/>
      <c r="C1609" s="12"/>
      <c r="D1609" s="26"/>
      <c r="E1609" s="26"/>
      <c r="F1609" s="19"/>
      <c r="G1609" s="26"/>
      <c r="H1609" s="19"/>
      <c r="I1609" s="19"/>
      <c r="J1609" s="12" t="s">
        <v>111</v>
      </c>
      <c r="K1609" s="14" t="n">
        <v>24816</v>
      </c>
      <c r="L1609" s="14" t="n">
        <v>595</v>
      </c>
      <c r="M1609" s="14" t="n">
        <v>18</v>
      </c>
      <c r="N1609" s="11" t="n">
        <v>0.022</v>
      </c>
      <c r="O1609" s="11" t="n">
        <v>0.737</v>
      </c>
      <c r="P1609" s="11" t="n">
        <v>13.264</v>
      </c>
      <c r="Q1609" s="25"/>
    </row>
    <row r="1610" ht="22.5" customHeight="1">
      <c r="A1610" s="28"/>
      <c r="B1610" s="19"/>
      <c r="C1610" s="12"/>
      <c r="D1610" s="26"/>
      <c r="E1610" s="26"/>
      <c r="F1610" s="19"/>
      <c r="G1610" s="26"/>
      <c r="H1610" s="19"/>
      <c r="I1610" s="19"/>
      <c r="J1610" s="12" t="s">
        <v>112</v>
      </c>
      <c r="K1610" s="16" t="n">
        <v>72550</v>
      </c>
      <c r="L1610" s="14" t="n">
        <v>2564</v>
      </c>
      <c r="M1610" s="14" t="n">
        <v>170</v>
      </c>
      <c r="N1610" s="11" t="n">
        <v>0.051</v>
      </c>
      <c r="O1610" s="11" t="n">
        <v>0.767</v>
      </c>
      <c r="P1610" s="11" t="n">
        <v>130.316</v>
      </c>
      <c r="Q1610" s="25"/>
    </row>
    <row r="1611" ht="22.5" customHeight="1">
      <c r="A1611" s="28"/>
      <c r="B1611" s="19"/>
      <c r="C1611" s="12" t="n">
        <v>5497580</v>
      </c>
      <c r="D1611" s="13" t="s">
        <v>30</v>
      </c>
      <c r="E1611" s="13" t="s">
        <v>17</v>
      </c>
      <c r="F1611" s="12" t="s">
        <v>15</v>
      </c>
      <c r="G1611" s="23" t="n">
        <v>0.28</v>
      </c>
      <c r="H1611" s="12" t="n">
        <v>1700</v>
      </c>
      <c r="I1611" s="20" t="n">
        <f>G1611*H1611*7</f>
        <v>3332</v>
      </c>
      <c r="J1611" s="12" t="s">
        <v>110</v>
      </c>
      <c r="K1611" s="16" t="n">
        <v>8069</v>
      </c>
      <c r="L1611" s="14" t="n">
        <v>2437</v>
      </c>
      <c r="M1611" s="14" t="n">
        <v>42</v>
      </c>
      <c r="N1611" s="11" t="n">
        <v>0.004</v>
      </c>
      <c r="O1611" s="11" t="n">
        <v>0.253</v>
      </c>
      <c r="P1611" s="11" t="n">
        <v>10.611</v>
      </c>
      <c r="Q1611" s="22" t="n">
        <f>M1613/H1611</f>
        <v>0.812352941176471</v>
      </c>
    </row>
    <row r="1612" ht="22.5" customHeight="1">
      <c r="A1612" s="28"/>
      <c r="B1612" s="19"/>
      <c r="C1612" s="12"/>
      <c r="D1612" s="26"/>
      <c r="E1612" s="26"/>
      <c r="F1612" s="19"/>
      <c r="G1612" s="26"/>
      <c r="H1612" s="19"/>
      <c r="I1612" s="19"/>
      <c r="J1612" s="12" t="s">
        <v>111</v>
      </c>
      <c r="K1612" s="16" t="n">
        <v>71317</v>
      </c>
      <c r="L1612" s="14" t="n">
        <v>22855</v>
      </c>
      <c r="M1612" s="14" t="n">
        <v>459</v>
      </c>
      <c r="N1612" s="11" t="n">
        <v>0.005</v>
      </c>
      <c r="O1612" s="11" t="n">
        <v>0.251</v>
      </c>
      <c r="P1612" s="11" t="n">
        <v>114.986</v>
      </c>
      <c r="Q1612" s="25"/>
    </row>
    <row r="1613" ht="22.5" customHeight="1">
      <c r="A1613" s="28"/>
      <c r="B1613" s="19"/>
      <c r="C1613" s="12"/>
      <c r="D1613" s="26"/>
      <c r="E1613" s="26"/>
      <c r="F1613" s="19"/>
      <c r="G1613" s="26"/>
      <c r="H1613" s="19"/>
      <c r="I1613" s="19"/>
      <c r="J1613" s="12" t="s">
        <v>112</v>
      </c>
      <c r="K1613" s="16" t="n">
        <v>195635</v>
      </c>
      <c r="L1613" s="14" t="n">
        <v>59654</v>
      </c>
      <c r="M1613" s="14" t="n">
        <v>1381</v>
      </c>
      <c r="N1613" s="11" t="n">
        <v>0.006</v>
      </c>
      <c r="O1613" s="11" t="n">
        <v>0.253</v>
      </c>
      <c r="P1613" s="11" t="n">
        <v>349.037</v>
      </c>
      <c r="Q1613" s="25"/>
    </row>
    <row r="1614" ht="22.5" customHeight="1">
      <c r="A1614" s="28"/>
      <c r="B1614" s="19"/>
      <c r="C1614" s="12" t="n">
        <v>91407542</v>
      </c>
      <c r="D1614" s="13" t="s">
        <v>30</v>
      </c>
      <c r="E1614" s="13" t="s">
        <v>37</v>
      </c>
      <c r="F1614" s="12" t="s">
        <v>15</v>
      </c>
      <c r="G1614" s="23" t="n">
        <v>0.02</v>
      </c>
      <c r="H1614" s="12" t="n">
        <v>300</v>
      </c>
      <c r="I1614" s="20" t="n">
        <f>G1614*H1614*7</f>
        <v>42</v>
      </c>
      <c r="J1614" s="12" t="s">
        <v>110</v>
      </c>
      <c r="K1614" s="16" t="n">
        <v>916</v>
      </c>
      <c r="L1614" s="14" t="n">
        <v>241</v>
      </c>
      <c r="M1614" s="14" t="n">
        <v>0</v>
      </c>
      <c r="N1614" s="11" t="n">
        <v>0</v>
      </c>
      <c r="O1614" s="11" t="n">
        <v>0</v>
      </c>
      <c r="P1614" s="11" t="n">
        <v>0</v>
      </c>
      <c r="Q1614" s="22" t="n">
        <f>M1616/H1614</f>
        <v>0.0233333333333333</v>
      </c>
    </row>
    <row r="1615" ht="22.5" customHeight="1">
      <c r="A1615" s="28"/>
      <c r="B1615" s="19"/>
      <c r="C1615" s="12"/>
      <c r="D1615" s="26"/>
      <c r="E1615" s="26"/>
      <c r="F1615" s="19"/>
      <c r="G1615" s="26"/>
      <c r="H1615" s="19"/>
      <c r="I1615" s="19"/>
      <c r="J1615" s="12" t="s">
        <v>111</v>
      </c>
      <c r="K1615" s="16" t="n">
        <v>8283</v>
      </c>
      <c r="L1615" s="14" t="n">
        <v>955</v>
      </c>
      <c r="M1615" s="14" t="n">
        <v>7</v>
      </c>
      <c r="N1615" s="11" t="n">
        <v>0</v>
      </c>
      <c r="O1615" s="11" t="n">
        <v>0.025</v>
      </c>
      <c r="P1615" s="11" t="n">
        <v>0.174</v>
      </c>
      <c r="Q1615" s="25"/>
    </row>
    <row r="1616" ht="22.5" customHeight="1">
      <c r="A1616" s="28"/>
      <c r="B1616" s="19"/>
      <c r="C1616" s="12"/>
      <c r="D1616" s="26"/>
      <c r="E1616" s="26"/>
      <c r="F1616" s="19"/>
      <c r="G1616" s="26"/>
      <c r="H1616" s="19"/>
      <c r="I1616" s="19"/>
      <c r="J1616" s="12" t="s">
        <v>112</v>
      </c>
      <c r="K1616" s="16" t="n">
        <v>16543</v>
      </c>
      <c r="L1616" s="14" t="n">
        <v>1648</v>
      </c>
      <c r="M1616" s="14" t="n">
        <v>7</v>
      </c>
      <c r="N1616" s="11" t="n">
        <v>0</v>
      </c>
      <c r="O1616" s="11" t="n">
        <v>0.025</v>
      </c>
      <c r="P1616" s="11" t="n">
        <v>0.174</v>
      </c>
      <c r="Q1616" s="25"/>
    </row>
    <row r="1617" ht="22.5" customHeight="1">
      <c r="A1617" s="28"/>
      <c r="B1617" s="19"/>
      <c r="C1617" s="12" t="n">
        <v>8998645</v>
      </c>
      <c r="D1617" s="13" t="s">
        <v>30</v>
      </c>
      <c r="E1617" s="13" t="s">
        <v>17</v>
      </c>
      <c r="F1617" s="12" t="s">
        <v>15</v>
      </c>
      <c r="G1617" s="23" t="n">
        <v>0.28</v>
      </c>
      <c r="H1617" s="12" t="n">
        <v>200</v>
      </c>
      <c r="I1617" s="20" t="n">
        <f>G1617*H1617*7</f>
        <v>392</v>
      </c>
      <c r="J1617" s="12" t="s">
        <v>110</v>
      </c>
      <c r="K1617" s="16" t="n">
        <v>18496</v>
      </c>
      <c r="L1617" s="14" t="n">
        <v>790</v>
      </c>
      <c r="M1617" s="14" t="n">
        <v>4</v>
      </c>
      <c r="N1617" s="11" t="n">
        <v>0.002</v>
      </c>
      <c r="O1617" s="11" t="n">
        <v>0.338</v>
      </c>
      <c r="P1617" s="11" t="n">
        <v>1.352</v>
      </c>
      <c r="Q1617" s="22" t="n">
        <f>M1619/H1617</f>
        <v>0.95</v>
      </c>
    </row>
    <row r="1618" ht="22.5" customHeight="1">
      <c r="A1618" s="28"/>
      <c r="B1618" s="19"/>
      <c r="C1618" s="12"/>
      <c r="D1618" s="26"/>
      <c r="E1618" s="26"/>
      <c r="F1618" s="19"/>
      <c r="G1618" s="26"/>
      <c r="H1618" s="19"/>
      <c r="I1618" s="19"/>
      <c r="J1618" s="12" t="s">
        <v>111</v>
      </c>
      <c r="K1618" s="16" t="n">
        <v>114643</v>
      </c>
      <c r="L1618" s="14" t="n">
        <v>3488</v>
      </c>
      <c r="M1618" s="14" t="n">
        <v>49</v>
      </c>
      <c r="N1618" s="11" t="n">
        <v>0.01</v>
      </c>
      <c r="O1618" s="11" t="n">
        <v>0.734</v>
      </c>
      <c r="P1618" s="11" t="n">
        <v>35.961</v>
      </c>
      <c r="Q1618" s="25"/>
    </row>
    <row r="1619" ht="22.5" customHeight="1">
      <c r="A1619" s="28"/>
      <c r="B1619" s="19"/>
      <c r="C1619" s="12"/>
      <c r="D1619" s="26"/>
      <c r="E1619" s="26"/>
      <c r="F1619" s="19"/>
      <c r="G1619" s="26"/>
      <c r="H1619" s="19"/>
      <c r="I1619" s="19"/>
      <c r="J1619" s="12" t="s">
        <v>112</v>
      </c>
      <c r="K1619" s="16" t="n">
        <v>351020</v>
      </c>
      <c r="L1619" s="14" t="n">
        <v>11994</v>
      </c>
      <c r="M1619" s="14" t="n">
        <v>190</v>
      </c>
      <c r="N1619" s="11" t="n">
        <v>0.013</v>
      </c>
      <c r="O1619" s="11" t="n">
        <v>0.801</v>
      </c>
      <c r="P1619" s="11" t="n">
        <v>152.173</v>
      </c>
      <c r="Q1619" s="25"/>
    </row>
    <row r="1620" ht="22.5" customHeight="1">
      <c r="A1620" s="28"/>
      <c r="B1620" s="19"/>
      <c r="C1620" s="12" t="n">
        <v>4383473</v>
      </c>
      <c r="D1620" s="13" t="s">
        <v>36</v>
      </c>
      <c r="E1620" s="13" t="s">
        <v>14</v>
      </c>
      <c r="F1620" s="12" t="s">
        <v>15</v>
      </c>
      <c r="G1620" s="23" t="n">
        <v>0.2</v>
      </c>
      <c r="H1620" s="12" t="n">
        <v>150</v>
      </c>
      <c r="I1620" s="20" t="n">
        <f>G1620*H1620*7</f>
        <v>210</v>
      </c>
      <c r="J1620" s="12" t="s">
        <v>110</v>
      </c>
      <c r="K1620" s="16" t="n">
        <v>87</v>
      </c>
      <c r="L1620" s="14" t="n">
        <v>7</v>
      </c>
      <c r="M1620" s="14" t="n">
        <v>1</v>
      </c>
      <c r="N1620" s="11" t="n">
        <v>0.028</v>
      </c>
      <c r="O1620" s="11" t="n">
        <v>0.198</v>
      </c>
      <c r="P1620" s="11" t="n">
        <v>0.198</v>
      </c>
      <c r="Q1620" s="22" t="n">
        <f>M1622/H1620</f>
        <v>1</v>
      </c>
    </row>
    <row r="1621" ht="22.5" customHeight="1">
      <c r="A1621" s="28"/>
      <c r="B1621" s="19"/>
      <c r="C1621" s="12"/>
      <c r="D1621" s="26"/>
      <c r="E1621" s="26"/>
      <c r="F1621" s="19"/>
      <c r="G1621" s="26"/>
      <c r="H1621" s="19"/>
      <c r="I1621" s="19"/>
      <c r="J1621" s="12" t="s">
        <v>111</v>
      </c>
      <c r="K1621" s="16" t="n">
        <v>20186</v>
      </c>
      <c r="L1621" s="14" t="n">
        <v>2668</v>
      </c>
      <c r="M1621" s="14" t="n">
        <v>108</v>
      </c>
      <c r="N1621" s="11" t="n">
        <v>0.008</v>
      </c>
      <c r="O1621" s="11" t="n">
        <v>0.195</v>
      </c>
      <c r="P1621" s="11" t="n">
        <v>21.024</v>
      </c>
      <c r="Q1621" s="25"/>
    </row>
    <row r="1622" ht="22.5" customHeight="1">
      <c r="A1622" s="28"/>
      <c r="B1622" s="19"/>
      <c r="C1622" s="12"/>
      <c r="D1622" s="26"/>
      <c r="E1622" s="26"/>
      <c r="F1622" s="19"/>
      <c r="G1622" s="26"/>
      <c r="H1622" s="19"/>
      <c r="I1622" s="19"/>
      <c r="J1622" s="12" t="s">
        <v>112</v>
      </c>
      <c r="K1622" s="16" t="n">
        <v>35765</v>
      </c>
      <c r="L1622" s="14" t="n">
        <v>5303</v>
      </c>
      <c r="M1622" s="14" t="n">
        <v>150</v>
      </c>
      <c r="N1622" s="11" t="n">
        <v>0.005</v>
      </c>
      <c r="O1622" s="11" t="n">
        <v>0.193</v>
      </c>
      <c r="P1622" s="11" t="n">
        <v>28.944</v>
      </c>
      <c r="Q1622" s="25"/>
    </row>
    <row r="1623" ht="22.5" customHeight="1">
      <c r="A1623" s="28"/>
      <c r="B1623" s="19"/>
      <c r="C1623" s="12" t="n">
        <v>8094753</v>
      </c>
      <c r="D1623" s="13" t="s">
        <v>36</v>
      </c>
      <c r="E1623" s="13" t="s">
        <v>14</v>
      </c>
      <c r="F1623" s="12" t="s">
        <v>26</v>
      </c>
      <c r="G1623" s="23" t="n">
        <v>0.3</v>
      </c>
      <c r="H1623" s="12" t="n">
        <v>200</v>
      </c>
      <c r="I1623" s="20" t="n">
        <f>G1623*H1623*7</f>
        <v>420</v>
      </c>
      <c r="J1623" s="12" t="s">
        <v>110</v>
      </c>
      <c r="K1623" s="16" t="n">
        <v>466252</v>
      </c>
      <c r="L1623" s="14" t="n">
        <v>611</v>
      </c>
      <c r="M1623" s="14" t="n">
        <v>22</v>
      </c>
      <c r="N1623" s="11" t="n">
        <v>0.01</v>
      </c>
      <c r="O1623" s="11" t="n">
        <v>0.28</v>
      </c>
      <c r="P1623" s="11" t="n">
        <v>6.17</v>
      </c>
      <c r="Q1623" s="22" t="n">
        <f>M1625/H1623</f>
        <v>1.535</v>
      </c>
    </row>
    <row r="1624" ht="22.5" customHeight="1">
      <c r="A1624" s="28"/>
      <c r="B1624" s="19"/>
      <c r="C1624" s="12"/>
      <c r="D1624" s="26"/>
      <c r="E1624" s="26"/>
      <c r="F1624" s="19"/>
      <c r="G1624" s="26"/>
      <c r="H1624" s="19"/>
      <c r="I1624" s="19"/>
      <c r="J1624" s="12" t="s">
        <v>111</v>
      </c>
      <c r="K1624" s="16" t="n">
        <v>1055445</v>
      </c>
      <c r="L1624" s="14" t="n">
        <v>4774</v>
      </c>
      <c r="M1624" s="14" t="n">
        <v>79</v>
      </c>
      <c r="N1624" s="11" t="n">
        <v>0.01</v>
      </c>
      <c r="O1624" s="11" t="n">
        <v>0.46</v>
      </c>
      <c r="P1624" s="11" t="n">
        <v>36.39</v>
      </c>
      <c r="Q1624" s="25"/>
    </row>
    <row r="1625" ht="22.5" customHeight="1">
      <c r="A1625" s="28"/>
      <c r="B1625" s="19"/>
      <c r="C1625" s="12"/>
      <c r="D1625" s="26"/>
      <c r="E1625" s="26"/>
      <c r="F1625" s="19"/>
      <c r="G1625" s="26"/>
      <c r="H1625" s="19"/>
      <c r="I1625" s="19"/>
      <c r="J1625" s="12" t="s">
        <v>112</v>
      </c>
      <c r="K1625" s="16" t="n">
        <v>2164048</v>
      </c>
      <c r="L1625" s="14" t="n">
        <v>9610</v>
      </c>
      <c r="M1625" s="14" t="n">
        <v>307</v>
      </c>
      <c r="N1625" s="11" t="n">
        <v>0.01</v>
      </c>
      <c r="O1625" s="11" t="n">
        <v>0.28</v>
      </c>
      <c r="P1625" s="11" t="n">
        <v>85.45</v>
      </c>
      <c r="Q1625" s="25"/>
    </row>
    <row r="1626" ht="22.5" customHeight="1">
      <c r="A1626" s="28"/>
      <c r="B1626" s="19"/>
      <c r="C1626" s="12" t="n">
        <v>2783561</v>
      </c>
      <c r="D1626" s="13" t="s">
        <v>38</v>
      </c>
      <c r="E1626" s="13" t="s">
        <v>14</v>
      </c>
      <c r="F1626" s="12" t="s">
        <v>15</v>
      </c>
      <c r="G1626" s="23" t="n">
        <v>0.1</v>
      </c>
      <c r="H1626" s="12" t="n">
        <v>500</v>
      </c>
      <c r="I1626" s="20" t="n">
        <f>G1626*H1626*7</f>
        <v>350</v>
      </c>
      <c r="J1626" s="12" t="s">
        <v>110</v>
      </c>
      <c r="K1626" s="16" t="n">
        <v>87</v>
      </c>
      <c r="L1626" s="14" t="n">
        <v>7</v>
      </c>
      <c r="M1626" s="14" t="n">
        <v>1</v>
      </c>
      <c r="N1626" s="11" t="n">
        <v>0.028</v>
      </c>
      <c r="O1626" s="11" t="n">
        <v>0.198</v>
      </c>
      <c r="P1626" s="11" t="n">
        <v>0.198</v>
      </c>
      <c r="Q1626" s="22" t="n">
        <f>M1628/H1626</f>
        <v>0.642</v>
      </c>
    </row>
    <row r="1627" ht="22.5" customHeight="1">
      <c r="A1627" s="28"/>
      <c r="B1627" s="19"/>
      <c r="C1627" s="12"/>
      <c r="D1627" s="26"/>
      <c r="E1627" s="26"/>
      <c r="F1627" s="19"/>
      <c r="G1627" s="26"/>
      <c r="H1627" s="19"/>
      <c r="I1627" s="19"/>
      <c r="J1627" s="12" t="s">
        <v>111</v>
      </c>
      <c r="K1627" s="16" t="n">
        <v>12717</v>
      </c>
      <c r="L1627" s="14" t="n">
        <v>2125</v>
      </c>
      <c r="M1627" s="16" t="n">
        <v>79</v>
      </c>
      <c r="N1627" s="11" t="n">
        <v>0.004</v>
      </c>
      <c r="O1627" s="11" t="n">
        <v>0.101</v>
      </c>
      <c r="P1627" s="11" t="n">
        <v>7.97</v>
      </c>
      <c r="Q1627" s="25"/>
    </row>
    <row r="1628" ht="22.5" customHeight="1">
      <c r="A1628" s="28"/>
      <c r="B1628" s="19"/>
      <c r="C1628" s="12"/>
      <c r="D1628" s="26"/>
      <c r="E1628" s="26"/>
      <c r="F1628" s="19"/>
      <c r="G1628" s="26"/>
      <c r="H1628" s="19"/>
      <c r="I1628" s="19"/>
      <c r="J1628" s="12" t="s">
        <v>112</v>
      </c>
      <c r="K1628" s="16" t="n">
        <v>38062</v>
      </c>
      <c r="L1628" s="14" t="n">
        <v>6856</v>
      </c>
      <c r="M1628" s="14" t="n">
        <v>321</v>
      </c>
      <c r="N1628" s="11" t="n">
        <v>0.005</v>
      </c>
      <c r="O1628" s="11" t="n">
        <v>0.103</v>
      </c>
      <c r="P1628" s="11" t="n">
        <v>33</v>
      </c>
      <c r="Q1628" s="25"/>
    </row>
    <row r="1629" ht="22.5" customHeight="1">
      <c r="A1629" s="28"/>
      <c r="B1629" s="19"/>
      <c r="C1629" s="12" t="n">
        <v>10599157</v>
      </c>
      <c r="D1629" s="13" t="s">
        <v>39</v>
      </c>
      <c r="E1629" s="13" t="s">
        <v>14</v>
      </c>
      <c r="F1629" s="12" t="s">
        <v>15</v>
      </c>
      <c r="G1629" s="23" t="n">
        <v>0.3</v>
      </c>
      <c r="H1629" s="12" t="n">
        <v>150</v>
      </c>
      <c r="I1629" s="20" t="n">
        <f>G1629*H1629*7</f>
        <v>315</v>
      </c>
      <c r="J1629" s="12" t="s">
        <v>110</v>
      </c>
      <c r="K1629" s="16" t="n">
        <v>145</v>
      </c>
      <c r="L1629" s="14" t="n">
        <v>7</v>
      </c>
      <c r="M1629" s="14" t="n">
        <v>0</v>
      </c>
      <c r="N1629" s="11" t="n">
        <v>0</v>
      </c>
      <c r="O1629" s="11" t="n">
        <v>0</v>
      </c>
      <c r="P1629" s="11" t="n">
        <v>0</v>
      </c>
      <c r="Q1629" s="22" t="n">
        <f>M1631/H1629</f>
        <v>0.673333333333333</v>
      </c>
    </row>
    <row r="1630" ht="22.5" customHeight="1">
      <c r="A1630" s="28"/>
      <c r="B1630" s="19"/>
      <c r="C1630" s="12"/>
      <c r="D1630" s="26"/>
      <c r="E1630" s="26"/>
      <c r="F1630" s="19"/>
      <c r="G1630" s="26"/>
      <c r="H1630" s="19"/>
      <c r="I1630" s="19"/>
      <c r="J1630" s="12" t="s">
        <v>111</v>
      </c>
      <c r="K1630" s="16" t="n">
        <v>10385</v>
      </c>
      <c r="L1630" s="14" t="n">
        <v>2242</v>
      </c>
      <c r="M1630" s="16" t="n">
        <v>37</v>
      </c>
      <c r="N1630" s="11" t="n">
        <v>0.005</v>
      </c>
      <c r="O1630" s="11" t="n">
        <v>0.305</v>
      </c>
      <c r="P1630" s="11" t="n">
        <v>11.3</v>
      </c>
      <c r="Q1630" s="25"/>
    </row>
    <row r="1631" ht="22.5" customHeight="1">
      <c r="A1631" s="28"/>
      <c r="B1631" s="19"/>
      <c r="C1631" s="12"/>
      <c r="D1631" s="26"/>
      <c r="E1631" s="26"/>
      <c r="F1631" s="19"/>
      <c r="G1631" s="26"/>
      <c r="H1631" s="19"/>
      <c r="I1631" s="19"/>
      <c r="J1631" s="12" t="s">
        <v>112</v>
      </c>
      <c r="K1631" s="16" t="n">
        <v>22367</v>
      </c>
      <c r="L1631" s="14" t="n">
        <v>4217</v>
      </c>
      <c r="M1631" s="14" t="n">
        <v>101</v>
      </c>
      <c r="N1631" s="11" t="n">
        <v>0.007</v>
      </c>
      <c r="O1631" s="11" t="n">
        <v>0.309</v>
      </c>
      <c r="P1631" s="11" t="n">
        <v>31.2</v>
      </c>
      <c r="Q1631" s="25"/>
    </row>
    <row r="1632" ht="22.5" customHeight="1">
      <c r="A1632" s="28"/>
      <c r="B1632" s="19"/>
      <c r="C1632" s="12" t="n">
        <v>10599681</v>
      </c>
      <c r="D1632" s="13" t="s">
        <v>79</v>
      </c>
      <c r="E1632" s="13" t="s">
        <v>14</v>
      </c>
      <c r="F1632" s="12" t="s">
        <v>15</v>
      </c>
      <c r="G1632" s="23" t="n">
        <v>0.13</v>
      </c>
      <c r="H1632" s="12" t="n">
        <v>400</v>
      </c>
      <c r="I1632" s="20" t="n">
        <f>G1632*H1632*7</f>
        <v>364</v>
      </c>
      <c r="J1632" s="12" t="s">
        <v>110</v>
      </c>
      <c r="K1632" s="14" t="n">
        <v>75</v>
      </c>
      <c r="L1632" s="14" t="n">
        <v>10</v>
      </c>
      <c r="M1632" s="14" t="n">
        <v>0</v>
      </c>
      <c r="N1632" s="11" t="n">
        <v>0</v>
      </c>
      <c r="O1632" s="11" t="n">
        <v>0</v>
      </c>
      <c r="P1632" s="11" t="n">
        <v>0</v>
      </c>
      <c r="Q1632" s="22" t="n">
        <f>M1634/H1632</f>
        <v>0</v>
      </c>
    </row>
    <row r="1633" ht="22.5" customHeight="1">
      <c r="A1633" s="28"/>
      <c r="B1633" s="19"/>
      <c r="C1633" s="12"/>
      <c r="D1633" s="26"/>
      <c r="E1633" s="26"/>
      <c r="F1633" s="19"/>
      <c r="G1633" s="26"/>
      <c r="H1633" s="19"/>
      <c r="I1633" s="19"/>
      <c r="J1633" s="12" t="s">
        <v>111</v>
      </c>
      <c r="K1633" s="16"/>
      <c r="L1633" s="14"/>
      <c r="M1633" s="16"/>
      <c r="N1633" s="11"/>
      <c r="O1633" s="11"/>
      <c r="P1633" s="11"/>
      <c r="Q1633" s="25"/>
      <c r="R1633" s="4" t="s">
        <v>135</v>
      </c>
    </row>
    <row r="1634" ht="22.5" customHeight="1">
      <c r="A1634" s="28"/>
      <c r="B1634" s="19"/>
      <c r="C1634" s="12"/>
      <c r="D1634" s="26"/>
      <c r="E1634" s="26"/>
      <c r="F1634" s="19"/>
      <c r="G1634" s="26"/>
      <c r="H1634" s="19"/>
      <c r="I1634" s="19"/>
      <c r="J1634" s="12" t="s">
        <v>112</v>
      </c>
      <c r="K1634" s="14" t="n">
        <v>10303</v>
      </c>
      <c r="L1634" s="14" t="n">
        <v>2289</v>
      </c>
      <c r="M1634" s="14" t="n">
        <v>0</v>
      </c>
      <c r="N1634" s="11" t="n">
        <v>0</v>
      </c>
      <c r="O1634" s="11" t="n">
        <v>0</v>
      </c>
      <c r="P1634" s="11" t="n">
        <v>0</v>
      </c>
      <c r="Q1634" s="25"/>
    </row>
    <row r="1635" ht="22.5" customHeight="1">
      <c r="A1635" s="28"/>
      <c r="B1635" s="19"/>
      <c r="C1635" s="12" t="n">
        <v>6060965</v>
      </c>
      <c r="D1635" s="13" t="s">
        <v>36</v>
      </c>
      <c r="E1635" s="13" t="s">
        <v>14</v>
      </c>
      <c r="F1635" s="12" t="s">
        <v>15</v>
      </c>
      <c r="G1635" s="50" t="n">
        <v>0.3</v>
      </c>
      <c r="H1635" s="30" t="n">
        <v>100</v>
      </c>
      <c r="I1635" s="31" t="n">
        <f>G1635*H1635*7</f>
        <v>210</v>
      </c>
      <c r="J1635" s="12" t="s">
        <v>110</v>
      </c>
      <c r="K1635" s="14" t="n">
        <v>610</v>
      </c>
      <c r="L1635" s="14" t="n">
        <v>113</v>
      </c>
      <c r="M1635" s="14" t="n">
        <v>0</v>
      </c>
      <c r="N1635" s="11" t="n">
        <v>0</v>
      </c>
      <c r="O1635" s="11" t="n">
        <v>0</v>
      </c>
      <c r="P1635" s="11" t="n">
        <v>0</v>
      </c>
      <c r="Q1635" s="22" t="n">
        <f>M1637/H1635</f>
        <v>1</v>
      </c>
    </row>
    <row r="1636" ht="22.5" customHeight="1">
      <c r="A1636" s="28"/>
      <c r="B1636" s="19"/>
      <c r="C1636" s="19"/>
      <c r="D1636" s="26"/>
      <c r="E1636" s="26"/>
      <c r="F1636" s="19"/>
      <c r="G1636" s="32"/>
      <c r="H1636" s="28"/>
      <c r="I1636" s="28"/>
      <c r="J1636" s="12" t="s">
        <v>111</v>
      </c>
      <c r="K1636" s="14" t="n">
        <v>11837</v>
      </c>
      <c r="L1636" s="14" t="n">
        <v>1156</v>
      </c>
      <c r="M1636" s="15" t="n">
        <v>35</v>
      </c>
      <c r="N1636" s="11" t="n">
        <v>0.009</v>
      </c>
      <c r="O1636" s="11" t="n">
        <v>0.3</v>
      </c>
      <c r="P1636" s="11" t="n">
        <v>10.5</v>
      </c>
      <c r="Q1636" s="25"/>
    </row>
    <row r="1637" ht="22.5" customHeight="1">
      <c r="A1637" s="28"/>
      <c r="B1637" s="19"/>
      <c r="C1637" s="19"/>
      <c r="D1637" s="26"/>
      <c r="E1637" s="26"/>
      <c r="F1637" s="19"/>
      <c r="G1637" s="33"/>
      <c r="H1637" s="27"/>
      <c r="I1637" s="27"/>
      <c r="J1637" s="12" t="s">
        <v>112</v>
      </c>
      <c r="K1637" s="14" t="n">
        <v>30614</v>
      </c>
      <c r="L1637" s="14" t="n">
        <v>2849</v>
      </c>
      <c r="M1637" s="14" t="n">
        <v>100</v>
      </c>
      <c r="N1637" s="11" t="n">
        <v>0.011</v>
      </c>
      <c r="O1637" s="11" t="n">
        <v>0.3</v>
      </c>
      <c r="P1637" s="11" t="n">
        <v>30</v>
      </c>
      <c r="Q1637" s="25"/>
    </row>
    <row r="1638" ht="22.5" customHeight="1">
      <c r="A1638" s="28"/>
      <c r="B1638" s="19"/>
      <c r="C1638" s="12" t="n">
        <v>91535229</v>
      </c>
      <c r="D1638" s="13" t="s">
        <v>30</v>
      </c>
      <c r="E1638" s="13" t="s">
        <v>37</v>
      </c>
      <c r="F1638" s="12" t="s">
        <v>15</v>
      </c>
      <c r="G1638" s="50" t="n">
        <v>0.02</v>
      </c>
      <c r="H1638" s="30" t="n">
        <v>500</v>
      </c>
      <c r="I1638" s="31" t="n">
        <f>G1638*H1638*7</f>
        <v>70</v>
      </c>
      <c r="J1638" s="12" t="s">
        <v>110</v>
      </c>
      <c r="K1638" s="14" t="n">
        <v>611</v>
      </c>
      <c r="L1638" s="14" t="n">
        <v>15</v>
      </c>
      <c r="M1638" s="14" t="n">
        <v>0</v>
      </c>
      <c r="N1638" s="11" t="n">
        <v>0</v>
      </c>
      <c r="O1638" s="11" t="n">
        <v>0</v>
      </c>
      <c r="P1638" s="11" t="n">
        <v>0</v>
      </c>
      <c r="Q1638" s="22" t="n">
        <f>M1640/H1638</f>
        <v>0.004</v>
      </c>
    </row>
    <row r="1639" ht="22.5" customHeight="1">
      <c r="A1639" s="28"/>
      <c r="B1639" s="19"/>
      <c r="C1639" s="19"/>
      <c r="D1639" s="26"/>
      <c r="E1639" s="26"/>
      <c r="F1639" s="19"/>
      <c r="G1639" s="32"/>
      <c r="H1639" s="28"/>
      <c r="I1639" s="28"/>
      <c r="J1639" s="12" t="s">
        <v>111</v>
      </c>
      <c r="K1639" s="14" t="n">
        <v>866</v>
      </c>
      <c r="L1639" s="14" t="n">
        <v>256</v>
      </c>
      <c r="M1639" s="14" t="n">
        <v>2</v>
      </c>
      <c r="N1639" s="11" t="n">
        <v>0</v>
      </c>
      <c r="O1639" s="11" t="n">
        <v>0.04</v>
      </c>
      <c r="P1639" s="11" t="n">
        <v>0.08</v>
      </c>
      <c r="Q1639" s="25"/>
    </row>
    <row r="1640" ht="22.5" customHeight="1">
      <c r="A1640" s="28"/>
      <c r="B1640" s="19"/>
      <c r="C1640" s="19"/>
      <c r="D1640" s="26"/>
      <c r="E1640" s="26"/>
      <c r="F1640" s="19"/>
      <c r="G1640" s="33"/>
      <c r="H1640" s="27"/>
      <c r="I1640" s="27"/>
      <c r="J1640" s="12" t="s">
        <v>112</v>
      </c>
      <c r="K1640" s="14" t="n">
        <v>1613</v>
      </c>
      <c r="L1640" s="14" t="n">
        <v>385</v>
      </c>
      <c r="M1640" s="14" t="n">
        <v>2</v>
      </c>
      <c r="N1640" s="11" t="n">
        <v>0</v>
      </c>
      <c r="O1640" s="11" t="n">
        <v>0.04</v>
      </c>
      <c r="P1640" s="11" t="n">
        <v>0.08</v>
      </c>
      <c r="Q1640" s="25"/>
    </row>
    <row r="1641" ht="22.5" customHeight="1">
      <c r="A1641" s="28"/>
      <c r="B1641" s="19"/>
      <c r="C1641" s="12" t="n">
        <v>91535331</v>
      </c>
      <c r="D1641" s="13" t="s">
        <v>30</v>
      </c>
      <c r="E1641" s="13" t="s">
        <v>40</v>
      </c>
      <c r="F1641" s="12" t="s">
        <v>15</v>
      </c>
      <c r="G1641" s="50" t="n">
        <v>0.02</v>
      </c>
      <c r="H1641" s="30" t="n">
        <v>750</v>
      </c>
      <c r="I1641" s="31" t="n">
        <f>G1641*H1641*7</f>
        <v>105</v>
      </c>
      <c r="J1641" s="12" t="s">
        <v>110</v>
      </c>
      <c r="K1641" s="14" t="n">
        <v>31</v>
      </c>
      <c r="L1641" s="14" t="n">
        <v>7</v>
      </c>
      <c r="M1641" s="14" t="n">
        <v>0</v>
      </c>
      <c r="N1641" s="11" t="n">
        <v>0</v>
      </c>
      <c r="O1641" s="11" t="n">
        <v>0</v>
      </c>
      <c r="P1641" s="11" t="n">
        <v>0</v>
      </c>
      <c r="Q1641" s="22" t="n">
        <f>M1643/H1641</f>
        <v>0.00533333333333333</v>
      </c>
    </row>
    <row r="1642" ht="22.5" customHeight="1">
      <c r="A1642" s="28"/>
      <c r="B1642" s="19"/>
      <c r="C1642" s="19"/>
      <c r="D1642" s="26"/>
      <c r="E1642" s="26"/>
      <c r="F1642" s="19"/>
      <c r="G1642" s="32"/>
      <c r="H1642" s="28"/>
      <c r="I1642" s="28"/>
      <c r="J1642" s="12" t="s">
        <v>111</v>
      </c>
      <c r="K1642" s="14" t="n">
        <v>591</v>
      </c>
      <c r="L1642" s="14" t="n">
        <v>149</v>
      </c>
      <c r="M1642" s="14" t="n">
        <v>4</v>
      </c>
      <c r="N1642" s="11" t="n">
        <v>0.001</v>
      </c>
      <c r="O1642" s="11" t="n">
        <v>0.035</v>
      </c>
      <c r="P1642" s="11" t="n">
        <v>0.14</v>
      </c>
      <c r="Q1642" s="25"/>
    </row>
    <row r="1643" ht="22.5" customHeight="1">
      <c r="A1643" s="28"/>
      <c r="B1643" s="19"/>
      <c r="C1643" s="19"/>
      <c r="D1643" s="26"/>
      <c r="E1643" s="26"/>
      <c r="F1643" s="19"/>
      <c r="G1643" s="33"/>
      <c r="H1643" s="27"/>
      <c r="I1643" s="27"/>
      <c r="J1643" s="12" t="s">
        <v>112</v>
      </c>
      <c r="K1643" s="14" t="n">
        <v>1531</v>
      </c>
      <c r="L1643" s="14" t="n">
        <v>394</v>
      </c>
      <c r="M1643" s="14" t="n">
        <v>4</v>
      </c>
      <c r="N1643" s="11" t="n">
        <v>0.001</v>
      </c>
      <c r="O1643" s="11" t="n">
        <v>0.035</v>
      </c>
      <c r="P1643" s="11" t="n">
        <v>0.14</v>
      </c>
      <c r="Q1643" s="25"/>
    </row>
    <row r="1644" ht="22.5" customHeight="1">
      <c r="A1644" s="28"/>
      <c r="B1644" s="19"/>
      <c r="C1644" s="12" t="n">
        <v>11324493</v>
      </c>
      <c r="D1644" s="13" t="s">
        <v>30</v>
      </c>
      <c r="E1644" s="13" t="s">
        <v>17</v>
      </c>
      <c r="F1644" s="12" t="s">
        <v>15</v>
      </c>
      <c r="G1644" s="50" t="n">
        <v>0.28</v>
      </c>
      <c r="H1644" s="30" t="n">
        <v>100</v>
      </c>
      <c r="I1644" s="31" t="n">
        <f>G1644*H1644*7</f>
        <v>196</v>
      </c>
      <c r="J1644" s="12" t="s">
        <v>110</v>
      </c>
      <c r="K1644" s="14" t="n">
        <v>31</v>
      </c>
      <c r="L1644" s="14" t="n">
        <v>0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2" t="n">
        <f>M1646/H1644</f>
        <v>0.03</v>
      </c>
    </row>
    <row r="1645" ht="22.5" customHeight="1">
      <c r="A1645" s="28"/>
      <c r="B1645" s="19"/>
      <c r="C1645" s="19"/>
      <c r="D1645" s="26"/>
      <c r="E1645" s="26"/>
      <c r="F1645" s="19"/>
      <c r="G1645" s="32"/>
      <c r="H1645" s="28"/>
      <c r="I1645" s="28"/>
      <c r="J1645" s="12" t="s">
        <v>111</v>
      </c>
      <c r="K1645" s="14" t="n">
        <v>259</v>
      </c>
      <c r="L1645" s="14" t="n">
        <v>91</v>
      </c>
      <c r="M1645" s="14" t="n">
        <v>0</v>
      </c>
      <c r="N1645" s="11" t="n">
        <v>0</v>
      </c>
      <c r="O1645" s="11" t="n">
        <v>0</v>
      </c>
      <c r="P1645" s="11" t="n">
        <v>0</v>
      </c>
      <c r="Q1645" s="25"/>
    </row>
    <row r="1646" ht="22.5" customHeight="1">
      <c r="A1646" s="28"/>
      <c r="B1646" s="19"/>
      <c r="C1646" s="19"/>
      <c r="D1646" s="26"/>
      <c r="E1646" s="26"/>
      <c r="F1646" s="19"/>
      <c r="G1646" s="33"/>
      <c r="H1646" s="27"/>
      <c r="I1646" s="27"/>
      <c r="J1646" s="12" t="s">
        <v>112</v>
      </c>
      <c r="K1646" s="14" t="n">
        <v>654</v>
      </c>
      <c r="L1646" s="14" t="n">
        <v>209</v>
      </c>
      <c r="M1646" s="14" t="n">
        <v>3</v>
      </c>
      <c r="N1646" s="11" t="n">
        <v>0.008</v>
      </c>
      <c r="O1646" s="11" t="n">
        <v>0.533</v>
      </c>
      <c r="P1646" s="11" t="n">
        <v>1.6</v>
      </c>
      <c r="Q1646" s="25"/>
    </row>
    <row r="1647" ht="22.5" customHeight="1">
      <c r="A1647" s="28"/>
      <c r="B1647" s="19"/>
      <c r="C1647" s="12" t="n">
        <v>10298628</v>
      </c>
      <c r="D1647" s="13" t="s">
        <v>83</v>
      </c>
      <c r="E1647" s="13" t="s">
        <v>14</v>
      </c>
      <c r="F1647" s="12" t="s">
        <v>26</v>
      </c>
      <c r="G1647" s="50" t="n">
        <v>0.14</v>
      </c>
      <c r="H1647" s="30" t="n">
        <v>80</v>
      </c>
      <c r="I1647" s="31" t="n">
        <f>G1647*H1647*7</f>
        <v>78.4</v>
      </c>
      <c r="J1647" s="12" t="s">
        <v>110</v>
      </c>
      <c r="K1647" s="14" t="n">
        <v>2363</v>
      </c>
      <c r="L1647" s="14" t="n">
        <v>6</v>
      </c>
      <c r="M1647" s="14" t="n">
        <v>0</v>
      </c>
      <c r="N1647" s="11" t="n">
        <v>0.02</v>
      </c>
      <c r="O1647" s="11" t="n">
        <v>0</v>
      </c>
      <c r="P1647" s="11" t="n">
        <v>1.12</v>
      </c>
      <c r="Q1647" s="22" t="n">
        <f>M1649/H1647</f>
        <v>0</v>
      </c>
    </row>
    <row r="1648" ht="22.5" customHeight="1">
      <c r="A1648" s="28"/>
      <c r="B1648" s="19"/>
      <c r="C1648" s="19"/>
      <c r="D1648" s="26"/>
      <c r="E1648" s="26"/>
      <c r="F1648" s="19"/>
      <c r="G1648" s="32"/>
      <c r="H1648" s="28"/>
      <c r="I1648" s="28"/>
      <c r="J1648" s="12" t="s">
        <v>111</v>
      </c>
      <c r="K1648" s="14" t="n">
        <v>27352</v>
      </c>
      <c r="L1648" s="14" t="n">
        <v>227</v>
      </c>
      <c r="M1648" s="14" t="n">
        <v>0</v>
      </c>
      <c r="N1648" s="11" t="n">
        <v>0.02</v>
      </c>
      <c r="O1648" s="11" t="n">
        <v>0</v>
      </c>
      <c r="P1648" s="11" t="n">
        <v>2.62</v>
      </c>
      <c r="Q1648" s="25"/>
      <c r="R1648" s="4" t="s">
        <v>135</v>
      </c>
    </row>
    <row r="1649" ht="22.5" customHeight="1">
      <c r="A1649" s="28"/>
      <c r="B1649" s="19"/>
      <c r="C1649" s="19"/>
      <c r="D1649" s="26"/>
      <c r="E1649" s="26"/>
      <c r="F1649" s="19"/>
      <c r="G1649" s="33"/>
      <c r="H1649" s="27"/>
      <c r="I1649" s="27"/>
      <c r="J1649" s="12" t="s">
        <v>112</v>
      </c>
      <c r="K1649" s="14" t="n">
        <v>34825</v>
      </c>
      <c r="L1649" s="14" t="n">
        <v>327</v>
      </c>
      <c r="M1649" s="14" t="n">
        <v>0</v>
      </c>
      <c r="N1649" s="11" t="n">
        <v>0.01</v>
      </c>
      <c r="O1649" s="11" t="n">
        <v>0</v>
      </c>
      <c r="P1649" s="11" t="n">
        <v>3.63</v>
      </c>
      <c r="Q1649" s="25"/>
    </row>
    <row r="1650" ht="22.5" customHeight="1">
      <c r="A1650" s="28"/>
      <c r="B1650" s="19"/>
      <c r="C1650" s="12" t="n">
        <v>11655595</v>
      </c>
      <c r="D1650" s="13" t="s">
        <v>41</v>
      </c>
      <c r="E1650" s="13" t="s">
        <v>14</v>
      </c>
      <c r="F1650" s="12" t="s">
        <v>26</v>
      </c>
      <c r="G1650" s="50" t="n">
        <v>0.4</v>
      </c>
      <c r="H1650" s="30" t="n">
        <v>100</v>
      </c>
      <c r="I1650" s="31" t="n">
        <f>G1650*H1650*7</f>
        <v>280</v>
      </c>
      <c r="J1650" s="12" t="s">
        <v>110</v>
      </c>
      <c r="K1650" s="14" t="n">
        <v>520</v>
      </c>
      <c r="L1650" s="14" t="n">
        <v>5</v>
      </c>
      <c r="M1650" s="14" t="n">
        <v>0</v>
      </c>
      <c r="N1650" s="11" t="n">
        <v>0</v>
      </c>
      <c r="O1650" s="11" t="n">
        <v>0</v>
      </c>
      <c r="P1650" s="11" t="n">
        <v>0.14</v>
      </c>
      <c r="Q1650" s="22" t="n">
        <f>M1652/H1650</f>
        <v>0</v>
      </c>
      <c r="R1650" s="4" t="s">
        <v>115</v>
      </c>
    </row>
    <row r="1651" ht="22.5" customHeight="1">
      <c r="A1651" s="28"/>
      <c r="B1651" s="19"/>
      <c r="C1651" s="19"/>
      <c r="D1651" s="26"/>
      <c r="E1651" s="26"/>
      <c r="F1651" s="19"/>
      <c r="G1651" s="32"/>
      <c r="H1651" s="28"/>
      <c r="I1651" s="28"/>
      <c r="J1651" s="12" t="s">
        <v>111</v>
      </c>
      <c r="K1651" s="14" t="n">
        <v>6706</v>
      </c>
      <c r="L1651" s="14" t="n">
        <v>68</v>
      </c>
      <c r="M1651" s="14" t="n">
        <v>0</v>
      </c>
      <c r="N1651" s="11" t="n">
        <v>0</v>
      </c>
      <c r="O1651" s="11" t="n">
        <v>0</v>
      </c>
      <c r="P1651" s="11" t="n">
        <v>1.32</v>
      </c>
      <c r="Q1651" s="25"/>
    </row>
    <row r="1652" ht="22.5" customHeight="1">
      <c r="A1652" s="28"/>
      <c r="B1652" s="19"/>
      <c r="C1652" s="19"/>
      <c r="D1652" s="26"/>
      <c r="E1652" s="26"/>
      <c r="F1652" s="19"/>
      <c r="G1652" s="33"/>
      <c r="H1652" s="27"/>
      <c r="I1652" s="27"/>
      <c r="J1652" s="12" t="s">
        <v>112</v>
      </c>
      <c r="K1652" s="14" t="n">
        <v>8215</v>
      </c>
      <c r="L1652" s="14" t="n">
        <v>78</v>
      </c>
      <c r="M1652" s="14" t="n">
        <v>0</v>
      </c>
      <c r="N1652" s="11" t="n">
        <v>0</v>
      </c>
      <c r="O1652" s="11" t="n">
        <v>0</v>
      </c>
      <c r="P1652" s="11" t="n">
        <v>1.64</v>
      </c>
      <c r="Q1652" s="25"/>
    </row>
    <row r="1653" ht="22.5" customHeight="1">
      <c r="A1653" s="28"/>
      <c r="B1653" s="19"/>
      <c r="C1653" s="12" t="n">
        <v>11655596</v>
      </c>
      <c r="D1653" s="13" t="s">
        <v>41</v>
      </c>
      <c r="E1653" s="13" t="s">
        <v>14</v>
      </c>
      <c r="F1653" s="12" t="s">
        <v>12</v>
      </c>
      <c r="G1653" s="50" t="n">
        <v>0.3</v>
      </c>
      <c r="H1653" s="30" t="n">
        <v>50</v>
      </c>
      <c r="I1653" s="31" t="n">
        <f>G1653*H1653*7</f>
        <v>105</v>
      </c>
      <c r="J1653" s="12" t="s">
        <v>110</v>
      </c>
      <c r="K1653" s="14" t="s">
        <v>114</v>
      </c>
      <c r="L1653" s="14"/>
      <c r="M1653" s="14"/>
      <c r="N1653" s="11"/>
      <c r="O1653" s="11"/>
      <c r="P1653" s="11"/>
      <c r="Q1653" s="22" t="n">
        <f>M1655/H1653</f>
        <v>0.06</v>
      </c>
      <c r="R1653" s="4" t="s">
        <v>116</v>
      </c>
    </row>
    <row r="1654" ht="22.5" customHeight="1">
      <c r="A1654" s="28"/>
      <c r="B1654" s="19"/>
      <c r="C1654" s="19"/>
      <c r="D1654" s="26"/>
      <c r="E1654" s="26"/>
      <c r="F1654" s="19"/>
      <c r="G1654" s="32"/>
      <c r="H1654" s="28"/>
      <c r="I1654" s="28"/>
      <c r="J1654" s="12" t="s">
        <v>111</v>
      </c>
      <c r="K1654" s="14" t="n">
        <v>123</v>
      </c>
      <c r="L1654" s="14" t="n">
        <v>2</v>
      </c>
      <c r="M1654" s="14" t="n">
        <v>0</v>
      </c>
      <c r="N1654" s="11" t="n">
        <v>0</v>
      </c>
      <c r="O1654" s="11" t="n">
        <v>0</v>
      </c>
      <c r="P1654" s="11" t="n">
        <v>0.0001</v>
      </c>
      <c r="Q1654" s="25"/>
    </row>
    <row r="1655" ht="22.5" customHeight="1">
      <c r="A1655" s="28"/>
      <c r="B1655" s="19"/>
      <c r="C1655" s="19"/>
      <c r="D1655" s="26"/>
      <c r="E1655" s="26"/>
      <c r="F1655" s="19"/>
      <c r="G1655" s="33"/>
      <c r="H1655" s="27"/>
      <c r="I1655" s="27"/>
      <c r="J1655" s="12" t="s">
        <v>112</v>
      </c>
      <c r="K1655" s="14" t="n">
        <v>6383</v>
      </c>
      <c r="L1655" s="14" t="n">
        <v>1080</v>
      </c>
      <c r="M1655" s="14" t="n">
        <v>3</v>
      </c>
      <c r="N1655" s="11" t="n">
        <v>0.001</v>
      </c>
      <c r="O1655" s="11" t="n">
        <v>0.41</v>
      </c>
      <c r="P1655" s="11" t="n">
        <v>1.2308</v>
      </c>
      <c r="Q1655" s="25"/>
    </row>
    <row r="1656" ht="22.5" customHeight="1">
      <c r="A1656" s="28"/>
      <c r="B1656" s="19"/>
      <c r="C1656" s="12" t="n">
        <v>11690183</v>
      </c>
      <c r="D1656" s="13" t="s">
        <v>38</v>
      </c>
      <c r="E1656" s="13" t="s">
        <v>14</v>
      </c>
      <c r="F1656" s="12" t="s">
        <v>15</v>
      </c>
      <c r="G1656" s="50" t="n">
        <v>0.1</v>
      </c>
      <c r="H1656" s="30" t="n">
        <v>100</v>
      </c>
      <c r="I1656" s="31" t="n">
        <f>G1656*H1656*7</f>
        <v>70</v>
      </c>
      <c r="J1656" s="12" t="s">
        <v>110</v>
      </c>
      <c r="K1656" s="14" t="n">
        <v>39</v>
      </c>
      <c r="L1656" s="14" t="n">
        <v>2</v>
      </c>
      <c r="M1656" s="14" t="n">
        <v>1</v>
      </c>
      <c r="N1656" s="11" t="n">
        <v>0.09</v>
      </c>
      <c r="O1656" s="11" t="n">
        <v>0.18</v>
      </c>
      <c r="P1656" s="11" t="n">
        <v>0.18</v>
      </c>
      <c r="Q1656" s="22" t="n">
        <f>M1658/H1656</f>
        <v>0.37</v>
      </c>
    </row>
    <row r="1657" ht="22.5" customHeight="1">
      <c r="A1657" s="28"/>
      <c r="B1657" s="19"/>
      <c r="C1657" s="19"/>
      <c r="D1657" s="26"/>
      <c r="E1657" s="26"/>
      <c r="F1657" s="19"/>
      <c r="G1657" s="32"/>
      <c r="H1657" s="28"/>
      <c r="I1657" s="28"/>
      <c r="J1657" s="12" t="s">
        <v>111</v>
      </c>
      <c r="K1657" s="14" t="n">
        <v>2478</v>
      </c>
      <c r="L1657" s="14" t="n">
        <v>571</v>
      </c>
      <c r="M1657" s="15" t="n">
        <v>13</v>
      </c>
      <c r="N1657" s="11" t="n">
        <v>0.005</v>
      </c>
      <c r="O1657" s="11" t="n">
        <v>0.203</v>
      </c>
      <c r="P1657" s="11" t="n">
        <v>2.64</v>
      </c>
      <c r="Q1657" s="25"/>
    </row>
    <row r="1658" ht="22.5" customHeight="1">
      <c r="A1658" s="28"/>
      <c r="B1658" s="19"/>
      <c r="C1658" s="19"/>
      <c r="D1658" s="26"/>
      <c r="E1658" s="26"/>
      <c r="F1658" s="19"/>
      <c r="G1658" s="33"/>
      <c r="H1658" s="27"/>
      <c r="I1658" s="27"/>
      <c r="J1658" s="12" t="s">
        <v>112</v>
      </c>
      <c r="K1658" s="14" t="n">
        <v>6860</v>
      </c>
      <c r="L1658" s="14" t="n">
        <v>1668</v>
      </c>
      <c r="M1658" s="14" t="n">
        <v>37</v>
      </c>
      <c r="N1658" s="11" t="n">
        <v>0.004</v>
      </c>
      <c r="O1658" s="11" t="n">
        <v>0.202</v>
      </c>
      <c r="P1658" s="11" t="n">
        <v>7.49</v>
      </c>
      <c r="Q1658" s="25"/>
    </row>
    <row r="1659" ht="22.5" customHeight="1">
      <c r="A1659" s="28"/>
      <c r="B1659" s="19"/>
      <c r="C1659" s="12" t="n">
        <v>11763482</v>
      </c>
      <c r="D1659" s="13" t="s">
        <v>41</v>
      </c>
      <c r="E1659" s="13" t="s">
        <v>14</v>
      </c>
      <c r="F1659" s="12" t="s">
        <v>12</v>
      </c>
      <c r="G1659" s="50" t="n">
        <v>0.4</v>
      </c>
      <c r="H1659" s="30" t="n">
        <v>100</v>
      </c>
      <c r="I1659" s="31" t="n">
        <f>G1659*H1659*7</f>
        <v>280</v>
      </c>
      <c r="J1659" s="12" t="s">
        <v>110</v>
      </c>
      <c r="K1659" s="14" t="s">
        <v>114</v>
      </c>
      <c r="L1659" s="14"/>
      <c r="M1659" s="14"/>
      <c r="N1659" s="11"/>
      <c r="O1659" s="11"/>
      <c r="P1659" s="11"/>
      <c r="Q1659" s="22" t="n">
        <f>M1661/H1659</f>
        <v>0.01</v>
      </c>
      <c r="R1659" s="4" t="s">
        <v>117</v>
      </c>
    </row>
    <row r="1660" ht="22.5" customHeight="1">
      <c r="A1660" s="28"/>
      <c r="B1660" s="19"/>
      <c r="C1660" s="19"/>
      <c r="D1660" s="26"/>
      <c r="E1660" s="26"/>
      <c r="F1660" s="19"/>
      <c r="G1660" s="32"/>
      <c r="H1660" s="28"/>
      <c r="I1660" s="28"/>
      <c r="J1660" s="12" t="s">
        <v>111</v>
      </c>
      <c r="K1660" s="14" t="n">
        <v>129</v>
      </c>
      <c r="L1660" s="14" t="n">
        <v>19</v>
      </c>
      <c r="M1660" s="14" t="n">
        <v>0</v>
      </c>
      <c r="N1660" s="11" t="n">
        <v>0.001</v>
      </c>
      <c r="O1660" s="11" t="n">
        <v>0</v>
      </c>
      <c r="P1660" s="11" t="n">
        <v>0.0147</v>
      </c>
      <c r="Q1660" s="25"/>
    </row>
    <row r="1661" ht="22.5" customHeight="1">
      <c r="A1661" s="28"/>
      <c r="B1661" s="19"/>
      <c r="C1661" s="19"/>
      <c r="D1661" s="26"/>
      <c r="E1661" s="26"/>
      <c r="F1661" s="19"/>
      <c r="G1661" s="33"/>
      <c r="H1661" s="27"/>
      <c r="I1661" s="27"/>
      <c r="J1661" s="12" t="s">
        <v>112</v>
      </c>
      <c r="K1661" s="14" t="n">
        <v>528</v>
      </c>
      <c r="L1661" s="14" t="n">
        <v>116</v>
      </c>
      <c r="M1661" s="14" t="n">
        <v>1</v>
      </c>
      <c r="N1661" s="11" t="n">
        <v>0.002</v>
      </c>
      <c r="O1661" s="11" t="n">
        <v>0.204</v>
      </c>
      <c r="P1661" s="11" t="n">
        <v>0.204</v>
      </c>
      <c r="Q1661" s="25"/>
    </row>
    <row r="1662" ht="22.5" customHeight="1">
      <c r="A1662" s="28"/>
      <c r="B1662" s="19"/>
      <c r="C1662" s="12" t="n">
        <v>91565942</v>
      </c>
      <c r="D1662" s="13" t="s">
        <v>30</v>
      </c>
      <c r="E1662" s="13" t="s">
        <v>37</v>
      </c>
      <c r="F1662" s="12" t="s">
        <v>15</v>
      </c>
      <c r="G1662" s="50" t="n">
        <v>0.03</v>
      </c>
      <c r="H1662" s="30" t="n">
        <v>600</v>
      </c>
      <c r="I1662" s="31" t="n">
        <f>G1662*H1662*7</f>
        <v>126</v>
      </c>
      <c r="J1662" s="12" t="s">
        <v>110</v>
      </c>
      <c r="K1662" s="14" t="n">
        <v>516</v>
      </c>
      <c r="L1662" s="14" t="n">
        <v>120</v>
      </c>
      <c r="M1662" s="14" t="n">
        <v>2</v>
      </c>
      <c r="N1662" s="11" t="n">
        <v>0.001</v>
      </c>
      <c r="O1662" s="11" t="n">
        <v>0.032</v>
      </c>
      <c r="P1662" s="11" t="n">
        <v>0.063</v>
      </c>
      <c r="Q1662" s="22" t="n">
        <f>M1664/H1662</f>
        <v>0.328333333333333</v>
      </c>
    </row>
    <row r="1663" ht="22.5" customHeight="1">
      <c r="A1663" s="28"/>
      <c r="B1663" s="19"/>
      <c r="C1663" s="19"/>
      <c r="D1663" s="26"/>
      <c r="E1663" s="26"/>
      <c r="F1663" s="19"/>
      <c r="G1663" s="32"/>
      <c r="H1663" s="28"/>
      <c r="I1663" s="28"/>
      <c r="J1663" s="12" t="s">
        <v>111</v>
      </c>
      <c r="K1663" s="14" t="n">
        <v>67227</v>
      </c>
      <c r="L1663" s="14" t="n">
        <v>15451</v>
      </c>
      <c r="M1663" s="14" t="n">
        <v>197</v>
      </c>
      <c r="N1663" s="11" t="n">
        <v>0</v>
      </c>
      <c r="O1663" s="11" t="n">
        <v>0.031</v>
      </c>
      <c r="P1663" s="11" t="n">
        <v>6.06</v>
      </c>
      <c r="Q1663" s="25"/>
    </row>
    <row r="1664" ht="22.5" customHeight="1">
      <c r="A1664" s="28"/>
      <c r="B1664" s="19"/>
      <c r="C1664" s="19"/>
      <c r="D1664" s="26"/>
      <c r="E1664" s="26"/>
      <c r="F1664" s="19"/>
      <c r="G1664" s="33"/>
      <c r="H1664" s="27"/>
      <c r="I1664" s="27"/>
      <c r="J1664" s="12" t="s">
        <v>112</v>
      </c>
      <c r="K1664" s="14" t="n">
        <v>90137</v>
      </c>
      <c r="L1664" s="14" t="n">
        <v>18488</v>
      </c>
      <c r="M1664" s="14" t="n">
        <v>197</v>
      </c>
      <c r="N1664" s="11" t="n">
        <v>0</v>
      </c>
      <c r="O1664" s="11" t="n">
        <v>0.031</v>
      </c>
      <c r="P1664" s="11" t="n">
        <v>6.06</v>
      </c>
      <c r="Q1664" s="25"/>
    </row>
    <row r="1665" ht="22.5" customHeight="1">
      <c r="A1665" s="28"/>
      <c r="B1665" s="19"/>
      <c r="C1665" s="12" t="n">
        <v>91565947</v>
      </c>
      <c r="D1665" s="13" t="s">
        <v>30</v>
      </c>
      <c r="E1665" s="13" t="s">
        <v>40</v>
      </c>
      <c r="F1665" s="12" t="s">
        <v>15</v>
      </c>
      <c r="G1665" s="50" t="n">
        <v>0.02</v>
      </c>
      <c r="H1665" s="30" t="n">
        <v>1000</v>
      </c>
      <c r="I1665" s="31" t="n">
        <f>G1665*H1665*7</f>
        <v>140</v>
      </c>
      <c r="J1665" s="12" t="s">
        <v>110</v>
      </c>
      <c r="K1665" s="14" t="n">
        <v>618</v>
      </c>
      <c r="L1665" s="14" t="n">
        <v>128</v>
      </c>
      <c r="M1665" s="14" t="n">
        <v>9</v>
      </c>
      <c r="N1665" s="11" t="n">
        <v>0.001</v>
      </c>
      <c r="O1665" s="11" t="n">
        <v>0.02</v>
      </c>
      <c r="P1665" s="11" t="n">
        <v>0.18</v>
      </c>
      <c r="Q1665" s="22" t="n">
        <f>M1667/H1665</f>
        <v>1</v>
      </c>
    </row>
    <row r="1666" ht="22.5" customHeight="1">
      <c r="A1666" s="28"/>
      <c r="B1666" s="19"/>
      <c r="C1666" s="19"/>
      <c r="D1666" s="26"/>
      <c r="E1666" s="26"/>
      <c r="F1666" s="19"/>
      <c r="G1666" s="32"/>
      <c r="H1666" s="28"/>
      <c r="I1666" s="28"/>
      <c r="J1666" s="12" t="s">
        <v>111</v>
      </c>
      <c r="K1666" s="14" t="n">
        <v>169173</v>
      </c>
      <c r="L1666" s="14" t="n">
        <v>101777</v>
      </c>
      <c r="M1666" s="14" t="n">
        <v>1000</v>
      </c>
      <c r="N1666" s="11" t="n">
        <v>0</v>
      </c>
      <c r="O1666" s="11" t="n">
        <v>0.02</v>
      </c>
      <c r="P1666" s="11" t="n">
        <v>20</v>
      </c>
      <c r="Q1666" s="25"/>
    </row>
    <row r="1667" ht="22.5" customHeight="1">
      <c r="A1667" s="28"/>
      <c r="B1667" s="19"/>
      <c r="C1667" s="19"/>
      <c r="D1667" s="26"/>
      <c r="E1667" s="26"/>
      <c r="F1667" s="19"/>
      <c r="G1667" s="33"/>
      <c r="H1667" s="27"/>
      <c r="I1667" s="27"/>
      <c r="J1667" s="12" t="s">
        <v>112</v>
      </c>
      <c r="K1667" s="14" t="n">
        <v>199720</v>
      </c>
      <c r="L1667" s="14" t="n">
        <v>112725</v>
      </c>
      <c r="M1667" s="14" t="n">
        <v>1000</v>
      </c>
      <c r="N1667" s="11" t="n">
        <v>0</v>
      </c>
      <c r="O1667" s="11" t="n">
        <v>0.02</v>
      </c>
      <c r="P1667" s="11" t="n">
        <v>20</v>
      </c>
      <c r="Q1667" s="25"/>
    </row>
    <row r="1668" ht="22.5" customHeight="1">
      <c r="A1668" s="28"/>
      <c r="B1668" s="19"/>
      <c r="C1668" s="12" t="n">
        <v>12807775</v>
      </c>
      <c r="D1668" s="13" t="s">
        <v>38</v>
      </c>
      <c r="E1668" s="13" t="s">
        <v>14</v>
      </c>
      <c r="F1668" s="12" t="s">
        <v>34</v>
      </c>
      <c r="G1668" s="50" t="n">
        <v>0.1</v>
      </c>
      <c r="H1668" s="30" t="n">
        <v>100</v>
      </c>
      <c r="I1668" s="31" t="n">
        <f>G1668*H1668*7</f>
        <v>70</v>
      </c>
      <c r="J1668" s="12" t="s">
        <v>110</v>
      </c>
      <c r="K1668" s="14" t="s">
        <v>114</v>
      </c>
      <c r="L1668" s="14"/>
      <c r="M1668" s="14"/>
      <c r="N1668" s="11"/>
      <c r="O1668" s="11"/>
      <c r="P1668" s="11"/>
      <c r="Q1668" s="22" t="n">
        <f>M1670/H1668</f>
        <v>0</v>
      </c>
    </row>
    <row r="1669" ht="22.5" customHeight="1">
      <c r="A1669" s="28"/>
      <c r="B1669" s="19"/>
      <c r="C1669" s="19"/>
      <c r="D1669" s="26"/>
      <c r="E1669" s="26"/>
      <c r="F1669" s="19"/>
      <c r="G1669" s="32"/>
      <c r="H1669" s="28"/>
      <c r="I1669" s="28"/>
      <c r="J1669" s="12" t="s">
        <v>111</v>
      </c>
      <c r="K1669" s="14" t="n">
        <v>1060</v>
      </c>
      <c r="L1669" s="14" t="n">
        <v>290</v>
      </c>
      <c r="M1669" s="14" t="n">
        <v>0</v>
      </c>
      <c r="N1669" s="11" t="n">
        <v>0.01</v>
      </c>
      <c r="O1669" s="11" t="n">
        <v>0</v>
      </c>
      <c r="P1669" s="11" t="n">
        <v>2.9</v>
      </c>
      <c r="Q1669" s="25"/>
    </row>
    <row r="1670" ht="22.5" customHeight="1">
      <c r="A1670" s="28"/>
      <c r="B1670" s="19"/>
      <c r="C1670" s="19"/>
      <c r="D1670" s="26"/>
      <c r="E1670" s="35"/>
      <c r="F1670" s="19"/>
      <c r="G1670" s="33"/>
      <c r="H1670" s="27"/>
      <c r="I1670" s="27"/>
      <c r="J1670" s="12" t="s">
        <v>112</v>
      </c>
      <c r="K1670" s="14" t="n">
        <v>2327</v>
      </c>
      <c r="L1670" s="14" t="n">
        <v>663</v>
      </c>
      <c r="M1670" s="14" t="n">
        <v>0</v>
      </c>
      <c r="N1670" s="11" t="n">
        <v>0.01</v>
      </c>
      <c r="O1670" s="11" t="n">
        <v>0</v>
      </c>
      <c r="P1670" s="11" t="n">
        <v>6.63</v>
      </c>
      <c r="Q1670" s="25"/>
    </row>
    <row r="1671" ht="22.5" customHeight="1">
      <c r="A1671" s="28"/>
      <c r="B1671" s="19"/>
      <c r="C1671" s="12" t="n">
        <v>12808718</v>
      </c>
      <c r="D1671" s="13" t="s">
        <v>36</v>
      </c>
      <c r="E1671" s="13" t="s">
        <v>14</v>
      </c>
      <c r="F1671" s="12" t="s">
        <v>34</v>
      </c>
      <c r="G1671" s="50" t="n">
        <v>0.2</v>
      </c>
      <c r="H1671" s="30" t="n">
        <v>100</v>
      </c>
      <c r="I1671" s="31" t="n">
        <f>G1671*H1671*7</f>
        <v>140</v>
      </c>
      <c r="J1671" s="12" t="s">
        <v>110</v>
      </c>
      <c r="K1671" s="14" t="s">
        <v>114</v>
      </c>
      <c r="L1671" s="14"/>
      <c r="M1671" s="14"/>
      <c r="N1671" s="11"/>
      <c r="O1671" s="11"/>
      <c r="P1671" s="11"/>
      <c r="Q1671" s="22" t="n">
        <f>M1673/H1671</f>
        <v>0.04</v>
      </c>
    </row>
    <row r="1672" ht="22.5" customHeight="1">
      <c r="A1672" s="28"/>
      <c r="B1672" s="19"/>
      <c r="C1672" s="19"/>
      <c r="D1672" s="26"/>
      <c r="E1672" s="26"/>
      <c r="F1672" s="19"/>
      <c r="G1672" s="32"/>
      <c r="H1672" s="28"/>
      <c r="I1672" s="28"/>
      <c r="J1672" s="12" t="s">
        <v>111</v>
      </c>
      <c r="K1672" s="14" t="n">
        <v>398</v>
      </c>
      <c r="L1672" s="14" t="n">
        <v>179</v>
      </c>
      <c r="M1672" s="14" t="n">
        <v>0</v>
      </c>
      <c r="N1672" s="11" t="n">
        <v>0</v>
      </c>
      <c r="O1672" s="11" t="n">
        <v>0</v>
      </c>
      <c r="P1672" s="11" t="n">
        <v>1.79</v>
      </c>
      <c r="Q1672" s="25"/>
    </row>
    <row r="1673" ht="22.5" customHeight="1">
      <c r="A1673" s="28"/>
      <c r="B1673" s="19"/>
      <c r="C1673" s="19"/>
      <c r="D1673" s="26"/>
      <c r="E1673" s="35"/>
      <c r="F1673" s="19"/>
      <c r="G1673" s="33"/>
      <c r="H1673" s="27"/>
      <c r="I1673" s="27"/>
      <c r="J1673" s="12" t="s">
        <v>112</v>
      </c>
      <c r="K1673" s="14" t="n">
        <v>4992</v>
      </c>
      <c r="L1673" s="14" t="n">
        <v>2059</v>
      </c>
      <c r="M1673" s="14" t="n">
        <v>4</v>
      </c>
      <c r="N1673" s="11" t="n">
        <v>0.01</v>
      </c>
      <c r="O1673" s="11" t="n">
        <v>5.1475</v>
      </c>
      <c r="P1673" s="11" t="n">
        <v>20.59</v>
      </c>
      <c r="Q1673" s="25"/>
    </row>
    <row r="1674" ht="22.5" customHeight="1">
      <c r="A1674" s="28"/>
      <c r="B1674" s="19"/>
      <c r="C1674" s="12" t="n">
        <v>91574951</v>
      </c>
      <c r="D1674" s="13" t="s">
        <v>30</v>
      </c>
      <c r="E1674" s="13" t="s">
        <v>40</v>
      </c>
      <c r="F1674" s="12" t="s">
        <v>34</v>
      </c>
      <c r="G1674" s="50" t="n">
        <v>0.02</v>
      </c>
      <c r="H1674" s="30" t="n">
        <v>1000</v>
      </c>
      <c r="I1674" s="31" t="n">
        <f>G1674*H1674*7</f>
        <v>140</v>
      </c>
      <c r="J1674" s="12" t="s">
        <v>110</v>
      </c>
      <c r="K1674" s="14" t="s">
        <v>114</v>
      </c>
      <c r="L1674" s="14"/>
      <c r="M1674" s="14"/>
      <c r="N1674" s="11"/>
      <c r="O1674" s="11"/>
      <c r="P1674" s="11"/>
      <c r="Q1674" s="22" t="n">
        <f>M1676/H1674</f>
        <v>0</v>
      </c>
    </row>
    <row r="1675" ht="22.5" customHeight="1">
      <c r="A1675" s="28"/>
      <c r="B1675" s="19"/>
      <c r="C1675" s="19"/>
      <c r="D1675" s="26"/>
      <c r="E1675" s="26"/>
      <c r="F1675" s="19"/>
      <c r="G1675" s="32"/>
      <c r="H1675" s="28"/>
      <c r="I1675" s="28"/>
      <c r="J1675" s="12" t="s">
        <v>111</v>
      </c>
      <c r="K1675" s="14" t="n">
        <v>0</v>
      </c>
      <c r="L1675" s="14" t="n">
        <v>0</v>
      </c>
      <c r="M1675" s="14" t="n">
        <v>0</v>
      </c>
      <c r="N1675" s="11" t="n">
        <v>0</v>
      </c>
      <c r="O1675" s="11" t="n">
        <v>0</v>
      </c>
      <c r="P1675" s="11" t="n">
        <v>0</v>
      </c>
      <c r="Q1675" s="25"/>
    </row>
    <row r="1676" ht="22.5" customHeight="1">
      <c r="A1676" s="28"/>
      <c r="B1676" s="19"/>
      <c r="C1676" s="19"/>
      <c r="D1676" s="26"/>
      <c r="E1676" s="35"/>
      <c r="F1676" s="19"/>
      <c r="G1676" s="33"/>
      <c r="H1676" s="27"/>
      <c r="I1676" s="27"/>
      <c r="J1676" s="12" t="s">
        <v>112</v>
      </c>
      <c r="K1676" s="14" t="n">
        <v>2019</v>
      </c>
      <c r="L1676" s="14" t="n">
        <v>1420</v>
      </c>
      <c r="M1676" s="14" t="n">
        <v>0</v>
      </c>
      <c r="N1676" s="11" t="n">
        <v>0</v>
      </c>
      <c r="O1676" s="11" t="n">
        <v>0</v>
      </c>
      <c r="P1676" s="11" t="n">
        <v>4.26</v>
      </c>
      <c r="Q1676" s="25"/>
    </row>
    <row r="1677" ht="22.5" customHeight="1">
      <c r="A1677" s="28"/>
      <c r="B1677" s="19"/>
      <c r="C1677" s="12" t="n">
        <v>91574964</v>
      </c>
      <c r="D1677" s="13" t="s">
        <v>30</v>
      </c>
      <c r="E1677" s="13" t="s">
        <v>37</v>
      </c>
      <c r="F1677" s="12" t="s">
        <v>34</v>
      </c>
      <c r="G1677" s="50" t="n">
        <v>0.03</v>
      </c>
      <c r="H1677" s="30" t="n">
        <v>600</v>
      </c>
      <c r="I1677" s="31" t="n">
        <f>G1677*H1677*7</f>
        <v>126</v>
      </c>
      <c r="J1677" s="12" t="s">
        <v>110</v>
      </c>
      <c r="K1677" s="14" t="s">
        <v>114</v>
      </c>
      <c r="L1677" s="14"/>
      <c r="M1677" s="14"/>
      <c r="N1677" s="11"/>
      <c r="O1677" s="11"/>
      <c r="P1677" s="11"/>
      <c r="Q1677" s="22" t="n">
        <f>M1679/H1677</f>
        <v>0</v>
      </c>
    </row>
    <row r="1678" ht="22.5" customHeight="1">
      <c r="A1678" s="28"/>
      <c r="B1678" s="19"/>
      <c r="C1678" s="19"/>
      <c r="D1678" s="26"/>
      <c r="E1678" s="26"/>
      <c r="F1678" s="19"/>
      <c r="G1678" s="32"/>
      <c r="H1678" s="28"/>
      <c r="I1678" s="28"/>
      <c r="J1678" s="12" t="s">
        <v>111</v>
      </c>
      <c r="K1678" s="14" t="n">
        <v>0</v>
      </c>
      <c r="L1678" s="14" t="n">
        <v>0</v>
      </c>
      <c r="M1678" s="14" t="n">
        <v>0</v>
      </c>
      <c r="N1678" s="11" t="n">
        <v>0</v>
      </c>
      <c r="O1678" s="11" t="n">
        <v>0</v>
      </c>
      <c r="P1678" s="11" t="n">
        <v>0</v>
      </c>
      <c r="Q1678" s="25"/>
    </row>
    <row r="1679" ht="22.5" customHeight="1">
      <c r="A1679" s="28"/>
      <c r="B1679" s="19"/>
      <c r="C1679" s="19"/>
      <c r="D1679" s="26"/>
      <c r="E1679" s="35"/>
      <c r="F1679" s="19"/>
      <c r="G1679" s="33"/>
      <c r="H1679" s="27"/>
      <c r="I1679" s="27"/>
      <c r="J1679" s="12" t="s">
        <v>112</v>
      </c>
      <c r="K1679" s="14" t="n">
        <v>37632</v>
      </c>
      <c r="L1679" s="14" t="n">
        <v>15945</v>
      </c>
      <c r="M1679" s="14" t="n">
        <v>0</v>
      </c>
      <c r="N1679" s="11" t="n">
        <v>0</v>
      </c>
      <c r="O1679" s="11" t="n">
        <v>0</v>
      </c>
      <c r="P1679" s="11" t="n">
        <v>47.84</v>
      </c>
      <c r="Q1679" s="25"/>
    </row>
    <row r="1680" ht="22.5" customHeight="1">
      <c r="A1680" s="28"/>
      <c r="B1680" s="19"/>
      <c r="C1680" s="12" t="n">
        <v>13220287</v>
      </c>
      <c r="D1680" s="13" t="s">
        <v>38</v>
      </c>
      <c r="E1680" s="13" t="s">
        <v>14</v>
      </c>
      <c r="F1680" s="12" t="s">
        <v>34</v>
      </c>
      <c r="G1680" s="50" t="n">
        <v>0.1</v>
      </c>
      <c r="H1680" s="30" t="n">
        <v>100</v>
      </c>
      <c r="I1680" s="31" t="n">
        <f>G1680*H1680*7</f>
        <v>70</v>
      </c>
      <c r="J1680" s="12" t="s">
        <v>110</v>
      </c>
      <c r="K1680" s="14" t="s">
        <v>123</v>
      </c>
      <c r="L1680" s="14"/>
      <c r="M1680" s="14"/>
      <c r="N1680" s="11"/>
      <c r="O1680" s="11"/>
      <c r="P1680" s="11"/>
      <c r="Q1680" s="22" t="n">
        <f>M1682/H1680</f>
        <v>0</v>
      </c>
    </row>
    <row r="1681" ht="22.5" customHeight="1">
      <c r="A1681" s="28"/>
      <c r="B1681" s="19"/>
      <c r="C1681" s="19"/>
      <c r="D1681" s="26"/>
      <c r="E1681" s="26"/>
      <c r="F1681" s="19"/>
      <c r="G1681" s="32"/>
      <c r="H1681" s="28"/>
      <c r="I1681" s="28"/>
      <c r="J1681" s="12" t="s">
        <v>111</v>
      </c>
      <c r="K1681" s="14" t="s">
        <v>123</v>
      </c>
      <c r="L1681" s="14"/>
      <c r="M1681" s="14"/>
      <c r="N1681" s="11"/>
      <c r="O1681" s="11"/>
      <c r="P1681" s="11"/>
      <c r="Q1681" s="25"/>
    </row>
    <row r="1682" ht="22.5" customHeight="1">
      <c r="A1682" s="28"/>
      <c r="B1682" s="19"/>
      <c r="C1682" s="19"/>
      <c r="D1682" s="26"/>
      <c r="E1682" s="35"/>
      <c r="F1682" s="19"/>
      <c r="G1682" s="33"/>
      <c r="H1682" s="27"/>
      <c r="I1682" s="27"/>
      <c r="J1682" s="12" t="s">
        <v>112</v>
      </c>
      <c r="K1682" s="14" t="n">
        <v>0</v>
      </c>
      <c r="L1682" s="14" t="n">
        <v>0</v>
      </c>
      <c r="M1682" s="14" t="n">
        <v>0</v>
      </c>
      <c r="N1682" s="11" t="n">
        <v>0</v>
      </c>
      <c r="O1682" s="11" t="n">
        <v>0</v>
      </c>
      <c r="P1682" s="11" t="n">
        <v>0</v>
      </c>
      <c r="Q1682" s="25"/>
    </row>
    <row r="1683" ht="22.5" customHeight="1">
      <c r="A1683" s="28"/>
      <c r="B1683" s="19"/>
      <c r="C1683" s="12" t="n">
        <v>10815258</v>
      </c>
      <c r="D1683" s="13" t="s">
        <v>42</v>
      </c>
      <c r="E1683" s="13" t="s">
        <v>14</v>
      </c>
      <c r="F1683" s="12" t="s">
        <v>15</v>
      </c>
      <c r="G1683" s="50" t="n">
        <v>0.15</v>
      </c>
      <c r="H1683" s="30" t="n">
        <v>100</v>
      </c>
      <c r="I1683" s="31" t="n">
        <f>G1683*H1683*7</f>
        <v>105</v>
      </c>
      <c r="J1683" s="12" t="s">
        <v>110</v>
      </c>
      <c r="K1683" s="14" t="s">
        <v>123</v>
      </c>
      <c r="L1683" s="14"/>
      <c r="M1683" s="14"/>
      <c r="N1683" s="11"/>
      <c r="O1683" s="11"/>
      <c r="P1683" s="11"/>
      <c r="Q1683" s="22" t="n">
        <f>M1685/H1683</f>
        <v>0</v>
      </c>
    </row>
    <row r="1684" ht="22.5" customHeight="1">
      <c r="A1684" s="28"/>
      <c r="B1684" s="19"/>
      <c r="C1684" s="19"/>
      <c r="D1684" s="26"/>
      <c r="E1684" s="26"/>
      <c r="F1684" s="19"/>
      <c r="G1684" s="32"/>
      <c r="H1684" s="28"/>
      <c r="I1684" s="28"/>
      <c r="J1684" s="12" t="s">
        <v>111</v>
      </c>
      <c r="K1684" s="14" t="s">
        <v>123</v>
      </c>
      <c r="L1684" s="14"/>
      <c r="M1684" s="14"/>
      <c r="N1684" s="11"/>
      <c r="O1684" s="11"/>
      <c r="P1684" s="11"/>
      <c r="Q1684" s="25"/>
      <c r="R1684" s="4" t="s">
        <v>136</v>
      </c>
    </row>
    <row r="1685" ht="22.5" customHeight="1">
      <c r="A1685" s="28"/>
      <c r="B1685" s="19"/>
      <c r="C1685" s="19"/>
      <c r="D1685" s="26"/>
      <c r="E1685" s="26"/>
      <c r="F1685" s="19"/>
      <c r="G1685" s="33"/>
      <c r="H1685" s="27"/>
      <c r="I1685" s="27"/>
      <c r="J1685" s="12" t="s">
        <v>112</v>
      </c>
      <c r="K1685" s="14" t="n">
        <v>9</v>
      </c>
      <c r="L1685" s="14" t="n">
        <v>2</v>
      </c>
      <c r="M1685" s="14" t="n">
        <v>0</v>
      </c>
      <c r="N1685" s="11" t="n">
        <v>0</v>
      </c>
      <c r="O1685" s="11" t="n">
        <v>0</v>
      </c>
      <c r="P1685" s="11" t="n">
        <v>0</v>
      </c>
      <c r="Q1685" s="25"/>
    </row>
    <row r="1686" ht="22.5" customHeight="1">
      <c r="A1686" s="28"/>
      <c r="B1686" s="47" t="s">
        <v>118</v>
      </c>
      <c r="C1686" s="12" t="n">
        <v>5464039</v>
      </c>
      <c r="D1686" s="13" t="s">
        <v>30</v>
      </c>
      <c r="E1686" s="13" t="s">
        <v>43</v>
      </c>
      <c r="F1686" s="13" t="s">
        <v>15</v>
      </c>
      <c r="G1686" s="23" t="n">
        <v>0.28</v>
      </c>
      <c r="H1686" s="12" t="n">
        <v>1700</v>
      </c>
      <c r="I1686" s="20" t="n">
        <f>G1686*H1686*7</f>
        <v>3332</v>
      </c>
      <c r="J1686" s="12" t="s">
        <v>110</v>
      </c>
      <c r="K1686" s="14" t="n">
        <v>0</v>
      </c>
      <c r="L1686" s="14" t="n">
        <v>0</v>
      </c>
      <c r="M1686" s="14" t="n">
        <v>0</v>
      </c>
      <c r="N1686" s="11" t="n">
        <v>0</v>
      </c>
      <c r="O1686" s="11" t="n">
        <v>0</v>
      </c>
      <c r="P1686" s="11" t="n">
        <v>0</v>
      </c>
      <c r="Q1686" s="22" t="n">
        <f>M1688/H1686</f>
        <v>0.355294117647059</v>
      </c>
    </row>
    <row r="1687" ht="22.5" customHeight="1">
      <c r="A1687" s="28"/>
      <c r="B1687" s="28"/>
      <c r="C1687" s="12"/>
      <c r="D1687" s="26"/>
      <c r="E1687" s="26"/>
      <c r="F1687" s="26"/>
      <c r="G1687" s="26"/>
      <c r="H1687" s="19"/>
      <c r="I1687" s="19"/>
      <c r="J1687" s="12" t="s">
        <v>111</v>
      </c>
      <c r="K1687" s="14" t="n">
        <v>99204</v>
      </c>
      <c r="L1687" s="14" t="n">
        <v>10605</v>
      </c>
      <c r="M1687" s="14" t="n">
        <v>267</v>
      </c>
      <c r="N1687" s="11" t="n">
        <v>0.007</v>
      </c>
      <c r="O1687" s="11" t="n">
        <v>0.294</v>
      </c>
      <c r="P1687" s="11" t="n">
        <v>78.63</v>
      </c>
      <c r="Q1687" s="25"/>
    </row>
    <row r="1688" ht="22.5" customHeight="1">
      <c r="A1688" s="28"/>
      <c r="B1688" s="28"/>
      <c r="C1688" s="12"/>
      <c r="D1688" s="26"/>
      <c r="E1688" s="26"/>
      <c r="F1688" s="26"/>
      <c r="G1688" s="26"/>
      <c r="H1688" s="19"/>
      <c r="I1688" s="19"/>
      <c r="J1688" s="12" t="s">
        <v>112</v>
      </c>
      <c r="K1688" s="14" t="n">
        <v>229143</v>
      </c>
      <c r="L1688" s="14" t="n">
        <v>24913</v>
      </c>
      <c r="M1688" s="14" t="n">
        <v>604</v>
      </c>
      <c r="N1688" s="11" t="n">
        <v>0.007</v>
      </c>
      <c r="O1688" s="11" t="n">
        <v>0.297</v>
      </c>
      <c r="P1688" s="11" t="n">
        <v>179.26</v>
      </c>
      <c r="Q1688" s="25"/>
    </row>
    <row r="1689" ht="22.5" customHeight="1">
      <c r="A1689" s="28"/>
      <c r="B1689" s="28"/>
      <c r="C1689" s="12" t="n">
        <v>8057746</v>
      </c>
      <c r="D1689" s="13" t="s">
        <v>30</v>
      </c>
      <c r="E1689" s="13" t="s">
        <v>43</v>
      </c>
      <c r="F1689" s="13" t="s">
        <v>15</v>
      </c>
      <c r="G1689" s="23" t="n">
        <v>0.32</v>
      </c>
      <c r="H1689" s="12" t="n">
        <v>300</v>
      </c>
      <c r="I1689" s="20" t="n">
        <f>G1689*H1689*7</f>
        <v>672</v>
      </c>
      <c r="J1689" s="12" t="s">
        <v>110</v>
      </c>
      <c r="K1689" s="14" t="n">
        <v>0</v>
      </c>
      <c r="L1689" s="14" t="n">
        <v>0</v>
      </c>
      <c r="M1689" s="14" t="n">
        <v>0</v>
      </c>
      <c r="N1689" s="11" t="n">
        <v>0</v>
      </c>
      <c r="O1689" s="11" t="n">
        <v>0</v>
      </c>
      <c r="P1689" s="11" t="n">
        <v>0</v>
      </c>
      <c r="Q1689" s="22" t="n">
        <f>M1691/H1689</f>
        <v>0.00666666666666667</v>
      </c>
    </row>
    <row r="1690" ht="22.5" customHeight="1">
      <c r="A1690" s="28"/>
      <c r="B1690" s="28"/>
      <c r="C1690" s="12"/>
      <c r="D1690" s="26"/>
      <c r="E1690" s="26"/>
      <c r="F1690" s="26"/>
      <c r="G1690" s="26"/>
      <c r="H1690" s="19"/>
      <c r="I1690" s="19"/>
      <c r="J1690" s="12" t="s">
        <v>111</v>
      </c>
      <c r="K1690" s="14" t="n">
        <v>75</v>
      </c>
      <c r="L1690" s="14" t="n">
        <v>13</v>
      </c>
      <c r="M1690" s="14" t="n">
        <v>1</v>
      </c>
      <c r="N1690" s="11" t="n">
        <v>0.035</v>
      </c>
      <c r="O1690" s="11" t="n">
        <v>0.28</v>
      </c>
      <c r="P1690" s="11" t="n">
        <v>0.28</v>
      </c>
      <c r="Q1690" s="25"/>
    </row>
    <row r="1691" ht="22.5" customHeight="1">
      <c r="A1691" s="28"/>
      <c r="B1691" s="28"/>
      <c r="C1691" s="12"/>
      <c r="D1691" s="26"/>
      <c r="E1691" s="26"/>
      <c r="F1691" s="26"/>
      <c r="G1691" s="26"/>
      <c r="H1691" s="19"/>
      <c r="I1691" s="19"/>
      <c r="J1691" s="12" t="s">
        <v>112</v>
      </c>
      <c r="K1691" s="14" t="n">
        <v>159</v>
      </c>
      <c r="L1691" s="14" t="n">
        <v>33</v>
      </c>
      <c r="M1691" s="14" t="n">
        <v>2</v>
      </c>
      <c r="N1691" s="11" t="n">
        <v>0.017</v>
      </c>
      <c r="O1691" s="11" t="n">
        <v>0.28</v>
      </c>
      <c r="P1691" s="11" t="n">
        <v>0.56</v>
      </c>
      <c r="Q1691" s="25"/>
    </row>
    <row r="1692" ht="22.5" customHeight="1">
      <c r="A1692" s="28"/>
      <c r="B1692" s="28"/>
      <c r="C1692" s="12" t="n">
        <v>91399821</v>
      </c>
      <c r="D1692" s="13" t="s">
        <v>79</v>
      </c>
      <c r="E1692" s="13" t="s">
        <v>14</v>
      </c>
      <c r="F1692" s="13" t="s">
        <v>26</v>
      </c>
      <c r="G1692" s="23" t="n">
        <v>0.1</v>
      </c>
      <c r="H1692" s="12" t="n">
        <v>500</v>
      </c>
      <c r="I1692" s="20" t="n">
        <f>G1692*H1692*7</f>
        <v>350</v>
      </c>
      <c r="J1692" s="12" t="s">
        <v>110</v>
      </c>
      <c r="K1692" s="14" t="n">
        <v>7319</v>
      </c>
      <c r="L1692" s="14" t="n">
        <v>1533</v>
      </c>
      <c r="M1692" s="14" t="n">
        <v>0</v>
      </c>
      <c r="N1692" s="11" t="n">
        <v>0</v>
      </c>
      <c r="O1692" s="11" t="n">
        <v>0</v>
      </c>
      <c r="P1692" s="11" t="n">
        <v>0</v>
      </c>
      <c r="Q1692" s="22" t="n">
        <f>M1700/H1692</f>
        <v>0.15</v>
      </c>
    </row>
    <row r="1693" ht="22.5" customHeight="1">
      <c r="A1693" s="28"/>
      <c r="B1693" s="28"/>
      <c r="C1693" s="12"/>
      <c r="D1693" s="26"/>
      <c r="E1693" s="26"/>
      <c r="F1693" s="26"/>
      <c r="G1693" s="26"/>
      <c r="H1693" s="19"/>
      <c r="I1693" s="19"/>
      <c r="J1693" s="12" t="s">
        <v>111</v>
      </c>
      <c r="K1693" s="14" t="n">
        <v>61420</v>
      </c>
      <c r="L1693" s="14" t="n">
        <v>10908</v>
      </c>
      <c r="M1693" s="14" t="n">
        <v>0</v>
      </c>
      <c r="N1693" s="11" t="n">
        <v>0</v>
      </c>
      <c r="O1693" s="11" t="n">
        <v>0</v>
      </c>
      <c r="P1693" s="11" t="n">
        <v>44.77</v>
      </c>
      <c r="Q1693" s="25"/>
    </row>
    <row r="1694" ht="22.5" customHeight="1">
      <c r="A1694" s="28"/>
      <c r="B1694" s="28"/>
      <c r="C1694" s="12"/>
      <c r="D1694" s="26"/>
      <c r="E1694" s="26"/>
      <c r="F1694" s="26"/>
      <c r="G1694" s="26"/>
      <c r="H1694" s="19"/>
      <c r="I1694" s="19"/>
      <c r="J1694" s="12" t="s">
        <v>112</v>
      </c>
      <c r="K1694" s="14" t="n">
        <v>63264</v>
      </c>
      <c r="L1694" s="14" t="n">
        <v>11108</v>
      </c>
      <c r="M1694" s="14" t="n">
        <v>0</v>
      </c>
      <c r="N1694" s="11" t="n">
        <v>0</v>
      </c>
      <c r="O1694" s="11" t="n">
        <v>0</v>
      </c>
      <c r="P1694" s="11" t="n">
        <v>45.33</v>
      </c>
      <c r="Q1694" s="25"/>
    </row>
    <row r="1695" ht="22.5" customHeight="1">
      <c r="A1695" s="28"/>
      <c r="B1695" s="28"/>
      <c r="C1695" s="12" t="n">
        <v>8670368</v>
      </c>
      <c r="D1695" s="13" t="s">
        <v>16</v>
      </c>
      <c r="E1695" s="13" t="s">
        <v>11</v>
      </c>
      <c r="F1695" s="13" t="s">
        <v>29</v>
      </c>
      <c r="G1695" s="23" t="n">
        <v>0.12</v>
      </c>
      <c r="H1695" s="12" t="n">
        <v>100</v>
      </c>
      <c r="I1695" s="20" t="n">
        <f>G1695*H1695*7</f>
        <v>84</v>
      </c>
      <c r="J1695" s="12" t="s">
        <v>110</v>
      </c>
      <c r="K1695" s="14" t="n">
        <v>1299</v>
      </c>
      <c r="L1695" s="14" t="n">
        <v>265</v>
      </c>
      <c r="M1695" s="14" t="n">
        <v>0</v>
      </c>
      <c r="N1695" s="11" t="n">
        <v>0</v>
      </c>
      <c r="O1695" s="11" t="n">
        <v>0</v>
      </c>
      <c r="P1695" s="11" t="n">
        <v>0.33</v>
      </c>
      <c r="Q1695" s="22" t="n">
        <f>M1697/H1695</f>
        <v>0.24</v>
      </c>
    </row>
    <row r="1696" ht="22.5" customHeight="1">
      <c r="A1696" s="28"/>
      <c r="B1696" s="28"/>
      <c r="C1696" s="12"/>
      <c r="D1696" s="26"/>
      <c r="E1696" s="26"/>
      <c r="F1696" s="26"/>
      <c r="G1696" s="26"/>
      <c r="H1696" s="19"/>
      <c r="I1696" s="19"/>
      <c r="J1696" s="12" t="s">
        <v>111</v>
      </c>
      <c r="K1696" s="14" t="n">
        <v>3487</v>
      </c>
      <c r="L1696" s="14" t="n">
        <v>581</v>
      </c>
      <c r="M1696" s="14" t="n">
        <v>2</v>
      </c>
      <c r="N1696" s="11" t="n">
        <v>0</v>
      </c>
      <c r="O1696" s="11" t="n">
        <v>0.43</v>
      </c>
      <c r="P1696" s="11" t="n">
        <v>0.86</v>
      </c>
      <c r="Q1696" s="25"/>
    </row>
    <row r="1697" ht="22.5" customHeight="1">
      <c r="A1697" s="28"/>
      <c r="B1697" s="28"/>
      <c r="C1697" s="12"/>
      <c r="D1697" s="26"/>
      <c r="E1697" s="26"/>
      <c r="F1697" s="26"/>
      <c r="G1697" s="26"/>
      <c r="H1697" s="19"/>
      <c r="I1697" s="19"/>
      <c r="J1697" s="12" t="s">
        <v>112</v>
      </c>
      <c r="K1697" s="14" t="n">
        <v>16225</v>
      </c>
      <c r="L1697" s="14" t="n">
        <v>2193</v>
      </c>
      <c r="M1697" s="14" t="n">
        <v>24</v>
      </c>
      <c r="N1697" s="11" t="n">
        <v>0</v>
      </c>
      <c r="O1697" s="11" t="n">
        <v>0.18</v>
      </c>
      <c r="P1697" s="11" t="n">
        <v>4.32</v>
      </c>
      <c r="Q1697" s="25"/>
    </row>
    <row r="1698" ht="22.5" customHeight="1">
      <c r="A1698" s="28"/>
      <c r="B1698" s="28"/>
      <c r="C1698" s="12" t="n">
        <v>10514860</v>
      </c>
      <c r="D1698" s="13" t="s">
        <v>41</v>
      </c>
      <c r="E1698" s="13" t="s">
        <v>14</v>
      </c>
      <c r="F1698" s="13" t="s">
        <v>15</v>
      </c>
      <c r="G1698" s="23" t="n">
        <v>0.6</v>
      </c>
      <c r="H1698" s="12" t="n">
        <v>150</v>
      </c>
      <c r="I1698" s="20" t="n">
        <f>G1698*H1698*7</f>
        <v>630</v>
      </c>
      <c r="J1698" s="12" t="s">
        <v>110</v>
      </c>
      <c r="K1698" s="14" t="n">
        <v>273</v>
      </c>
      <c r="L1698" s="14" t="n">
        <v>32</v>
      </c>
      <c r="M1698" s="14" t="n">
        <v>2</v>
      </c>
      <c r="N1698" s="11" t="n">
        <v>0.047</v>
      </c>
      <c r="O1698" s="11" t="n">
        <v>0.75</v>
      </c>
      <c r="P1698" s="11" t="n">
        <v>1.5</v>
      </c>
      <c r="Q1698" s="22" t="n">
        <f>M1700/H1698</f>
        <v>0.5</v>
      </c>
    </row>
    <row r="1699" ht="22.5" customHeight="1">
      <c r="A1699" s="28"/>
      <c r="B1699" s="28"/>
      <c r="C1699" s="12"/>
      <c r="D1699" s="26"/>
      <c r="E1699" s="26"/>
      <c r="F1699" s="26"/>
      <c r="G1699" s="26"/>
      <c r="H1699" s="19"/>
      <c r="I1699" s="19"/>
      <c r="J1699" s="12" t="s">
        <v>111</v>
      </c>
      <c r="K1699" s="14" t="n">
        <v>20938</v>
      </c>
      <c r="L1699" s="14" t="n">
        <v>3067</v>
      </c>
      <c r="M1699" s="14" t="n">
        <v>29</v>
      </c>
      <c r="N1699" s="11" t="n">
        <v>0.007</v>
      </c>
      <c r="O1699" s="11" t="n">
        <v>0.749</v>
      </c>
      <c r="P1699" s="11" t="n">
        <v>21.72</v>
      </c>
      <c r="Q1699" s="25"/>
    </row>
    <row r="1700" ht="22.5" customHeight="1">
      <c r="A1700" s="28"/>
      <c r="B1700" s="28"/>
      <c r="C1700" s="12"/>
      <c r="D1700" s="26"/>
      <c r="E1700" s="26"/>
      <c r="F1700" s="26"/>
      <c r="G1700" s="26"/>
      <c r="H1700" s="19"/>
      <c r="I1700" s="19"/>
      <c r="J1700" s="12" t="s">
        <v>112</v>
      </c>
      <c r="K1700" s="14" t="n">
        <v>49158</v>
      </c>
      <c r="L1700" s="14" t="n">
        <v>6656</v>
      </c>
      <c r="M1700" s="14" t="n">
        <v>75</v>
      </c>
      <c r="N1700" s="11" t="n">
        <v>0.008</v>
      </c>
      <c r="O1700" s="11" t="n">
        <v>0.75</v>
      </c>
      <c r="P1700" s="11" t="n">
        <v>56.22</v>
      </c>
      <c r="Q1700" s="25"/>
    </row>
    <row r="1701" ht="22.5" customHeight="1">
      <c r="A1701" s="28"/>
      <c r="B1701" s="28"/>
      <c r="C1701" s="12" t="n">
        <v>91532857</v>
      </c>
      <c r="D1701" s="13" t="s">
        <v>44</v>
      </c>
      <c r="E1701" s="13" t="s">
        <v>14</v>
      </c>
      <c r="F1701" s="13" t="s">
        <v>12</v>
      </c>
      <c r="G1701" s="23" t="n">
        <v>0.12</v>
      </c>
      <c r="H1701" s="12" t="n">
        <v>100</v>
      </c>
      <c r="I1701" s="20" t="n">
        <f>G1701*H1701*7</f>
        <v>84</v>
      </c>
      <c r="J1701" s="12" t="s">
        <v>110</v>
      </c>
      <c r="K1701" s="14" t="n">
        <v>70</v>
      </c>
      <c r="L1701" s="14" t="n">
        <v>18</v>
      </c>
      <c r="M1701" s="14" t="n">
        <v>1</v>
      </c>
      <c r="N1701" s="11" t="n">
        <v>0.009</v>
      </c>
      <c r="O1701" s="11" t="n">
        <v>0.154</v>
      </c>
      <c r="P1701" s="11" t="n">
        <v>0.1535</v>
      </c>
      <c r="Q1701" s="22" t="n">
        <f>M1703/H1701</f>
        <v>0.31</v>
      </c>
    </row>
    <row r="1702" ht="22.5" customHeight="1">
      <c r="A1702" s="28"/>
      <c r="B1702" s="28"/>
      <c r="C1702" s="12"/>
      <c r="D1702" s="26"/>
      <c r="E1702" s="26"/>
      <c r="F1702" s="26"/>
      <c r="G1702" s="26"/>
      <c r="H1702" s="19"/>
      <c r="I1702" s="19"/>
      <c r="J1702" s="12" t="s">
        <v>111</v>
      </c>
      <c r="K1702" s="14" t="n">
        <v>1111</v>
      </c>
      <c r="L1702" s="14" t="n">
        <v>101</v>
      </c>
      <c r="M1702" s="14" t="n">
        <v>6</v>
      </c>
      <c r="N1702" s="11" t="n">
        <v>0.011</v>
      </c>
      <c r="O1702" s="11" t="n">
        <v>0.182</v>
      </c>
      <c r="P1702" s="11" t="n">
        <v>1.0935</v>
      </c>
      <c r="Q1702" s="25"/>
    </row>
    <row r="1703" ht="22.5" customHeight="1">
      <c r="A1703" s="28"/>
      <c r="B1703" s="28"/>
      <c r="C1703" s="12"/>
      <c r="D1703" s="26"/>
      <c r="E1703" s="26"/>
      <c r="F1703" s="26"/>
      <c r="G1703" s="26"/>
      <c r="H1703" s="19"/>
      <c r="I1703" s="19"/>
      <c r="J1703" s="12" t="s">
        <v>112</v>
      </c>
      <c r="K1703" s="14" t="n">
        <v>4771</v>
      </c>
      <c r="L1703" s="14" t="n">
        <v>542</v>
      </c>
      <c r="M1703" s="14" t="n">
        <v>31</v>
      </c>
      <c r="N1703" s="11" t="n">
        <v>0.009</v>
      </c>
      <c r="O1703" s="11" t="n">
        <v>0.157</v>
      </c>
      <c r="P1703" s="11" t="n">
        <v>4.8781</v>
      </c>
      <c r="Q1703" s="25"/>
    </row>
    <row r="1704" ht="22.5" customHeight="1">
      <c r="A1704" s="28"/>
      <c r="B1704" s="28"/>
      <c r="C1704" s="12" t="n">
        <v>91545519</v>
      </c>
      <c r="D1704" s="13" t="s">
        <v>45</v>
      </c>
      <c r="E1704" s="13" t="s">
        <v>43</v>
      </c>
      <c r="F1704" s="13" t="s">
        <v>15</v>
      </c>
      <c r="G1704" s="23" t="n">
        <v>0.2</v>
      </c>
      <c r="H1704" s="12" t="n">
        <v>100</v>
      </c>
      <c r="I1704" s="20" t="n">
        <f>G1704*H1704*7</f>
        <v>140</v>
      </c>
      <c r="J1704" s="12" t="s">
        <v>110</v>
      </c>
      <c r="K1704" s="14" t="n">
        <v>283</v>
      </c>
      <c r="L1704" s="14" t="n">
        <v>20</v>
      </c>
      <c r="M1704" s="14" t="n">
        <v>0</v>
      </c>
      <c r="N1704" s="11" t="n">
        <v>0</v>
      </c>
      <c r="O1704" s="11" t="n">
        <v>0</v>
      </c>
      <c r="P1704" s="11" t="n">
        <v>0</v>
      </c>
      <c r="Q1704" s="22" t="n">
        <f>M1706/H1704</f>
        <v>0.75</v>
      </c>
    </row>
    <row r="1705" ht="22.5" customHeight="1">
      <c r="A1705" s="28"/>
      <c r="B1705" s="28"/>
      <c r="C1705" s="12"/>
      <c r="D1705" s="26"/>
      <c r="E1705" s="26"/>
      <c r="F1705" s="26"/>
      <c r="G1705" s="26"/>
      <c r="H1705" s="19"/>
      <c r="I1705" s="19"/>
      <c r="J1705" s="12" t="s">
        <v>111</v>
      </c>
      <c r="K1705" s="14" t="n">
        <v>36437</v>
      </c>
      <c r="L1705" s="14" t="n">
        <v>8115</v>
      </c>
      <c r="M1705" s="14" t="n">
        <v>75</v>
      </c>
      <c r="N1705" s="11" t="n">
        <v>0.001</v>
      </c>
      <c r="O1705" s="11" t="n">
        <v>0.153</v>
      </c>
      <c r="P1705" s="11" t="n">
        <v>11.47</v>
      </c>
      <c r="Q1705" s="25"/>
    </row>
    <row r="1706" ht="22.5" customHeight="1">
      <c r="A1706" s="28"/>
      <c r="B1706" s="28"/>
      <c r="C1706" s="12"/>
      <c r="D1706" s="26"/>
      <c r="E1706" s="26"/>
      <c r="F1706" s="26"/>
      <c r="G1706" s="26"/>
      <c r="H1706" s="19"/>
      <c r="I1706" s="19"/>
      <c r="J1706" s="12" t="s">
        <v>112</v>
      </c>
      <c r="K1706" s="14" t="n">
        <v>41637</v>
      </c>
      <c r="L1706" s="14" t="n">
        <v>8703</v>
      </c>
      <c r="M1706" s="14" t="n">
        <v>75</v>
      </c>
      <c r="N1706" s="11" t="n">
        <v>0.001</v>
      </c>
      <c r="O1706" s="11" t="n">
        <v>0.153</v>
      </c>
      <c r="P1706" s="11" t="n">
        <v>11.47</v>
      </c>
      <c r="Q1706" s="25"/>
    </row>
    <row r="1707" ht="22.5" customHeight="1">
      <c r="A1707" s="28"/>
      <c r="B1707" s="28"/>
      <c r="C1707" s="12" t="n">
        <v>91551388</v>
      </c>
      <c r="D1707" s="13" t="s">
        <v>46</v>
      </c>
      <c r="E1707" s="13" t="s">
        <v>47</v>
      </c>
      <c r="F1707" s="13" t="s">
        <v>12</v>
      </c>
      <c r="G1707" s="23" t="n">
        <v>0.8</v>
      </c>
      <c r="H1707" s="12" t="n">
        <v>100</v>
      </c>
      <c r="I1707" s="20" t="n">
        <f>G1707*H1707*7</f>
        <v>560</v>
      </c>
      <c r="J1707" s="12" t="s">
        <v>110</v>
      </c>
      <c r="K1707" s="14" t="n">
        <v>510</v>
      </c>
      <c r="L1707" s="14" t="n">
        <v>221</v>
      </c>
      <c r="M1707" s="14" t="n">
        <v>13</v>
      </c>
      <c r="N1707" s="11" t="n">
        <v>0.023</v>
      </c>
      <c r="O1707" s="11" t="n">
        <v>0.393</v>
      </c>
      <c r="P1707" s="11" t="n">
        <v>5.108</v>
      </c>
      <c r="Q1707" s="22" t="n">
        <f>M1709/H1707</f>
        <v>0.17</v>
      </c>
      <c r="S1707" s="4" t="s">
        <v>119</v>
      </c>
    </row>
    <row r="1708" ht="22.5" customHeight="1">
      <c r="A1708" s="28"/>
      <c r="B1708" s="28"/>
      <c r="C1708" s="12"/>
      <c r="D1708" s="26"/>
      <c r="E1708" s="26"/>
      <c r="F1708" s="26"/>
      <c r="G1708" s="26"/>
      <c r="H1708" s="19"/>
      <c r="I1708" s="19"/>
      <c r="J1708" s="12" t="s">
        <v>111</v>
      </c>
      <c r="K1708" s="14" t="n">
        <v>2846</v>
      </c>
      <c r="L1708" s="14" t="n">
        <v>573</v>
      </c>
      <c r="M1708" s="14" t="n">
        <v>17</v>
      </c>
      <c r="N1708" s="11" t="n">
        <v>0.021</v>
      </c>
      <c r="O1708" s="11" t="n">
        <v>0.719</v>
      </c>
      <c r="P1708" s="11" t="n">
        <v>12.2158</v>
      </c>
      <c r="Q1708" s="25"/>
    </row>
    <row r="1709" ht="22.5" customHeight="1">
      <c r="A1709" s="28"/>
      <c r="B1709" s="28"/>
      <c r="C1709" s="12"/>
      <c r="D1709" s="26"/>
      <c r="E1709" s="26"/>
      <c r="F1709" s="26"/>
      <c r="G1709" s="26"/>
      <c r="H1709" s="19"/>
      <c r="I1709" s="19"/>
      <c r="J1709" s="12" t="s">
        <v>112</v>
      </c>
      <c r="K1709" s="14" t="n">
        <v>3153</v>
      </c>
      <c r="L1709" s="14" t="n">
        <v>643</v>
      </c>
      <c r="M1709" s="14" t="n">
        <v>17</v>
      </c>
      <c r="N1709" s="11" t="n">
        <v>0.02</v>
      </c>
      <c r="O1709" s="11" t="n">
        <v>0.766</v>
      </c>
      <c r="P1709" s="11" t="n">
        <v>13.0236</v>
      </c>
      <c r="Q1709" s="25"/>
    </row>
    <row r="1710" ht="22.5" customHeight="1">
      <c r="A1710" s="28"/>
      <c r="B1710" s="28"/>
      <c r="C1710" s="12" t="n">
        <v>91565948</v>
      </c>
      <c r="D1710" s="13" t="s">
        <v>44</v>
      </c>
      <c r="E1710" s="13" t="s">
        <v>14</v>
      </c>
      <c r="F1710" s="13" t="s">
        <v>12</v>
      </c>
      <c r="G1710" s="23" t="n">
        <v>0.12</v>
      </c>
      <c r="H1710" s="12" t="n">
        <v>170</v>
      </c>
      <c r="I1710" s="20" t="n">
        <f>G1710*H1710*7</f>
        <v>142.8</v>
      </c>
      <c r="J1710" s="12" t="s">
        <v>110</v>
      </c>
      <c r="K1710" s="14" t="n">
        <v>43</v>
      </c>
      <c r="L1710" s="14" t="n">
        <v>4</v>
      </c>
      <c r="M1710" s="14" t="n">
        <v>0</v>
      </c>
      <c r="N1710" s="11" t="n">
        <v>0</v>
      </c>
      <c r="O1710" s="11" t="n">
        <v>0</v>
      </c>
      <c r="P1710" s="11" t="n">
        <v>0</v>
      </c>
      <c r="Q1710" s="22" t="n">
        <f>M1712/H1710</f>
        <v>0.0117647058823529</v>
      </c>
    </row>
    <row r="1711" ht="22.5" customHeight="1">
      <c r="A1711" s="28"/>
      <c r="B1711" s="28"/>
      <c r="C1711" s="12"/>
      <c r="D1711" s="26"/>
      <c r="E1711" s="26"/>
      <c r="F1711" s="26"/>
      <c r="G1711" s="26"/>
      <c r="H1711" s="19"/>
      <c r="I1711" s="19"/>
      <c r="J1711" s="12" t="s">
        <v>111</v>
      </c>
      <c r="K1711" s="14" t="n">
        <v>688</v>
      </c>
      <c r="L1711" s="14" t="n">
        <v>9</v>
      </c>
      <c r="M1711" s="14" t="n">
        <v>0</v>
      </c>
      <c r="N1711" s="11" t="n">
        <v>0</v>
      </c>
      <c r="O1711" s="11" t="n">
        <v>0</v>
      </c>
      <c r="P1711" s="11" t="n">
        <v>0</v>
      </c>
      <c r="Q1711" s="25"/>
    </row>
    <row r="1712" ht="22.5" customHeight="1">
      <c r="A1712" s="28"/>
      <c r="B1712" s="28"/>
      <c r="C1712" s="12"/>
      <c r="D1712" s="26"/>
      <c r="E1712" s="26"/>
      <c r="F1712" s="26"/>
      <c r="G1712" s="26"/>
      <c r="H1712" s="19"/>
      <c r="I1712" s="19"/>
      <c r="J1712" s="12" t="s">
        <v>112</v>
      </c>
      <c r="K1712" s="14" t="n">
        <v>2853</v>
      </c>
      <c r="L1712" s="14" t="n">
        <v>85</v>
      </c>
      <c r="M1712" s="14" t="n">
        <v>2</v>
      </c>
      <c r="N1712" s="11" t="n">
        <v>0.004</v>
      </c>
      <c r="O1712" s="11" t="n">
        <v>0.153</v>
      </c>
      <c r="P1712" s="11" t="n">
        <v>0.3066</v>
      </c>
      <c r="Q1712" s="25"/>
    </row>
    <row r="1713" ht="22.5" customHeight="1">
      <c r="A1713" s="28"/>
      <c r="B1713" s="28"/>
      <c r="C1713" s="12" t="n">
        <v>91550293</v>
      </c>
      <c r="D1713" s="13" t="s">
        <v>48</v>
      </c>
      <c r="E1713" s="13" t="s">
        <v>35</v>
      </c>
      <c r="F1713" s="13" t="s">
        <v>15</v>
      </c>
      <c r="G1713" s="23" t="n">
        <v>0.35</v>
      </c>
      <c r="H1713" s="12" t="n">
        <v>155</v>
      </c>
      <c r="I1713" s="20" t="n">
        <f>G1713*H1713*7</f>
        <v>379.75</v>
      </c>
      <c r="J1713" s="12" t="s">
        <v>110</v>
      </c>
      <c r="K1713" s="14" t="n">
        <v>201</v>
      </c>
      <c r="L1713" s="14" t="n">
        <v>4</v>
      </c>
      <c r="M1713" s="14" t="n">
        <v>0</v>
      </c>
      <c r="N1713" s="11" t="n">
        <v>0</v>
      </c>
      <c r="O1713" s="11" t="n">
        <v>0</v>
      </c>
      <c r="P1713" s="11" t="n">
        <v>0</v>
      </c>
      <c r="Q1713" s="22" t="n">
        <f>M1715/H1713</f>
        <v>0.174193548387097</v>
      </c>
    </row>
    <row r="1714" ht="22.5" customHeight="1">
      <c r="A1714" s="28"/>
      <c r="B1714" s="28"/>
      <c r="C1714" s="12"/>
      <c r="D1714" s="26"/>
      <c r="E1714" s="26"/>
      <c r="F1714" s="26"/>
      <c r="G1714" s="26"/>
      <c r="H1714" s="19"/>
      <c r="I1714" s="19"/>
      <c r="J1714" s="12" t="s">
        <v>111</v>
      </c>
      <c r="K1714" s="14" t="n">
        <v>5274</v>
      </c>
      <c r="L1714" s="14" t="n">
        <v>686</v>
      </c>
      <c r="M1714" s="14" t="n">
        <v>3</v>
      </c>
      <c r="N1714" s="11" t="n">
        <v>0.002</v>
      </c>
      <c r="O1714" s="11" t="n">
        <v>0.35</v>
      </c>
      <c r="P1714" s="11" t="n">
        <v>1.05</v>
      </c>
      <c r="Q1714" s="25"/>
    </row>
    <row r="1715" ht="22.5" customHeight="1">
      <c r="A1715" s="28"/>
      <c r="B1715" s="28"/>
      <c r="C1715" s="12"/>
      <c r="D1715" s="26"/>
      <c r="E1715" s="26"/>
      <c r="F1715" s="26"/>
      <c r="G1715" s="26"/>
      <c r="H1715" s="19"/>
      <c r="I1715" s="19"/>
      <c r="J1715" s="12" t="s">
        <v>112</v>
      </c>
      <c r="K1715" s="14" t="n">
        <v>29160</v>
      </c>
      <c r="L1715" s="14" t="n">
        <v>3821</v>
      </c>
      <c r="M1715" s="14" t="n">
        <v>27</v>
      </c>
      <c r="N1715" s="11" t="n">
        <v>0.002</v>
      </c>
      <c r="O1715" s="11" t="n">
        <v>0.35</v>
      </c>
      <c r="P1715" s="11" t="n">
        <v>9.45</v>
      </c>
      <c r="Q1715" s="25"/>
    </row>
    <row r="1716" ht="22.5" customHeight="1">
      <c r="A1716" s="28"/>
      <c r="B1716" s="28"/>
      <c r="C1716" s="12" t="n">
        <v>91557347</v>
      </c>
      <c r="D1716" s="13" t="s">
        <v>49</v>
      </c>
      <c r="E1716" s="13" t="s">
        <v>14</v>
      </c>
      <c r="F1716" s="13" t="s">
        <v>15</v>
      </c>
      <c r="G1716" s="23" t="n">
        <v>0.5</v>
      </c>
      <c r="H1716" s="12" t="n">
        <v>50</v>
      </c>
      <c r="I1716" s="20" t="n">
        <f>G1716*H1716*7</f>
        <v>175</v>
      </c>
      <c r="J1716" s="12" t="s">
        <v>110</v>
      </c>
      <c r="K1716" s="14" t="n">
        <v>220</v>
      </c>
      <c r="L1716" s="14" t="n">
        <v>64</v>
      </c>
      <c r="M1716" s="14" t="n">
        <v>0</v>
      </c>
      <c r="N1716" s="11" t="n">
        <v>0</v>
      </c>
      <c r="O1716" s="11" t="n">
        <v>0</v>
      </c>
      <c r="P1716" s="11" t="n">
        <v>0</v>
      </c>
      <c r="Q1716" s="22" t="n">
        <f>M1718/H1716</f>
        <v>0.68</v>
      </c>
    </row>
    <row r="1717" ht="22.5" customHeight="1">
      <c r="A1717" s="28"/>
      <c r="B1717" s="28"/>
      <c r="C1717" s="12"/>
      <c r="D1717" s="26"/>
      <c r="E1717" s="26"/>
      <c r="F1717" s="26"/>
      <c r="G1717" s="26"/>
      <c r="H1717" s="19"/>
      <c r="I1717" s="19"/>
      <c r="J1717" s="12" t="s">
        <v>111</v>
      </c>
      <c r="K1717" s="14" t="n">
        <v>14746</v>
      </c>
      <c r="L1717" s="14" t="n">
        <v>3700</v>
      </c>
      <c r="M1717" s="14" t="n">
        <v>12</v>
      </c>
      <c r="N1717" s="11" t="n">
        <v>0.003</v>
      </c>
      <c r="O1717" s="11" t="n">
        <v>0.8</v>
      </c>
      <c r="P1717" s="11" t="n">
        <v>9.6</v>
      </c>
      <c r="Q1717" s="25"/>
    </row>
    <row r="1718" ht="22.5" customHeight="1">
      <c r="A1718" s="28"/>
      <c r="B1718" s="28"/>
      <c r="C1718" s="12"/>
      <c r="D1718" s="26"/>
      <c r="E1718" s="26"/>
      <c r="F1718" s="26"/>
      <c r="G1718" s="26"/>
      <c r="H1718" s="19"/>
      <c r="I1718" s="19"/>
      <c r="J1718" s="12" t="s">
        <v>112</v>
      </c>
      <c r="K1718" s="14" t="n">
        <v>37411</v>
      </c>
      <c r="L1718" s="14" t="n">
        <v>9447</v>
      </c>
      <c r="M1718" s="14" t="n">
        <v>34</v>
      </c>
      <c r="N1718" s="11" t="n">
        <v>0.003</v>
      </c>
      <c r="O1718" s="11" t="n">
        <v>0.8</v>
      </c>
      <c r="P1718" s="11" t="n">
        <v>27.2</v>
      </c>
      <c r="Q1718" s="25"/>
    </row>
    <row r="1719" ht="22.5" customHeight="1">
      <c r="A1719" s="28"/>
      <c r="B1719" s="28"/>
      <c r="C1719" s="12" t="n">
        <v>91564896</v>
      </c>
      <c r="D1719" s="13" t="s">
        <v>50</v>
      </c>
      <c r="E1719" s="13" t="s">
        <v>14</v>
      </c>
      <c r="F1719" s="13" t="s">
        <v>15</v>
      </c>
      <c r="G1719" s="23" t="n">
        <v>0.35</v>
      </c>
      <c r="H1719" s="12" t="n">
        <v>200</v>
      </c>
      <c r="I1719" s="20" t="n">
        <f>G1719*H1719*7</f>
        <v>490</v>
      </c>
      <c r="J1719" s="12" t="s">
        <v>110</v>
      </c>
      <c r="K1719" s="14" t="n">
        <v>250</v>
      </c>
      <c r="L1719" s="14" t="n">
        <v>60</v>
      </c>
      <c r="M1719" s="14" t="n">
        <v>1</v>
      </c>
      <c r="N1719" s="11" t="n">
        <v>0.006</v>
      </c>
      <c r="O1719" s="11" t="n">
        <v>0.35</v>
      </c>
      <c r="P1719" s="11" t="n">
        <v>0.35</v>
      </c>
      <c r="Q1719" s="22" t="n">
        <f>M1721/H1719</f>
        <v>0.225</v>
      </c>
      <c r="S1719" s="10"/>
    </row>
    <row r="1720" ht="22.5" customHeight="1">
      <c r="A1720" s="28"/>
      <c r="B1720" s="28"/>
      <c r="C1720" s="12"/>
      <c r="D1720" s="26"/>
      <c r="E1720" s="26"/>
      <c r="F1720" s="26"/>
      <c r="G1720" s="26"/>
      <c r="H1720" s="19"/>
      <c r="I1720" s="19"/>
      <c r="J1720" s="12" t="s">
        <v>111</v>
      </c>
      <c r="K1720" s="14" t="n">
        <v>28157</v>
      </c>
      <c r="L1720" s="14" t="n">
        <v>6268</v>
      </c>
      <c r="M1720" s="14" t="n">
        <v>23</v>
      </c>
      <c r="N1720" s="11" t="n">
        <v>0.001</v>
      </c>
      <c r="O1720" s="11" t="n">
        <v>0.4</v>
      </c>
      <c r="P1720" s="11" t="n">
        <v>9.2</v>
      </c>
      <c r="Q1720" s="25"/>
    </row>
    <row r="1721" ht="22.5" customHeight="1">
      <c r="A1721" s="28"/>
      <c r="B1721" s="28"/>
      <c r="C1721" s="12"/>
      <c r="D1721" s="26"/>
      <c r="E1721" s="26"/>
      <c r="F1721" s="26"/>
      <c r="G1721" s="26"/>
      <c r="H1721" s="19"/>
      <c r="I1721" s="19"/>
      <c r="J1721" s="12" t="s">
        <v>112</v>
      </c>
      <c r="K1721" s="14" t="n">
        <v>51806</v>
      </c>
      <c r="L1721" s="14" t="n">
        <v>9157</v>
      </c>
      <c r="M1721" s="14" t="n">
        <v>45</v>
      </c>
      <c r="N1721" s="11" t="n">
        <v>0.002</v>
      </c>
      <c r="O1721" s="11" t="n">
        <v>0.4</v>
      </c>
      <c r="P1721" s="11" t="n">
        <v>18</v>
      </c>
      <c r="Q1721" s="25"/>
    </row>
    <row r="1722" ht="22.5" customHeight="1">
      <c r="A1722" s="28"/>
      <c r="B1722" s="28"/>
      <c r="C1722" s="12" t="n">
        <v>91566789</v>
      </c>
      <c r="D1722" s="13" t="s">
        <v>84</v>
      </c>
      <c r="E1722" s="13" t="s">
        <v>40</v>
      </c>
      <c r="F1722" s="13" t="s">
        <v>15</v>
      </c>
      <c r="G1722" s="23" t="n">
        <v>0.15</v>
      </c>
      <c r="H1722" s="12" t="n">
        <v>50</v>
      </c>
      <c r="I1722" s="20" t="n">
        <f>G1722*H1722*7</f>
        <v>52.5</v>
      </c>
      <c r="J1722" s="12" t="s">
        <v>110</v>
      </c>
      <c r="K1722" s="14" t="n">
        <v>6</v>
      </c>
      <c r="L1722" s="14" t="n">
        <v>4</v>
      </c>
      <c r="M1722" s="14" t="n">
        <v>0</v>
      </c>
      <c r="N1722" s="11" t="n">
        <v>0</v>
      </c>
      <c r="O1722" s="11" t="n">
        <v>0</v>
      </c>
      <c r="P1722" s="11" t="n">
        <v>0</v>
      </c>
      <c r="Q1722" s="22" t="n">
        <f>M1724/H1722</f>
        <v>0.02</v>
      </c>
    </row>
    <row r="1723" ht="22.5" customHeight="1">
      <c r="A1723" s="28"/>
      <c r="B1723" s="28"/>
      <c r="C1723" s="12"/>
      <c r="D1723" s="26"/>
      <c r="E1723" s="26"/>
      <c r="F1723" s="26"/>
      <c r="G1723" s="26"/>
      <c r="H1723" s="19"/>
      <c r="I1723" s="19"/>
      <c r="J1723" s="12" t="s">
        <v>111</v>
      </c>
      <c r="K1723" s="14" t="n">
        <v>399</v>
      </c>
      <c r="L1723" s="14" t="n">
        <v>263</v>
      </c>
      <c r="M1723" s="14" t="n">
        <v>0</v>
      </c>
      <c r="N1723" s="11" t="n">
        <v>0</v>
      </c>
      <c r="O1723" s="11" t="n">
        <v>0</v>
      </c>
      <c r="P1723" s="11" t="n">
        <v>0</v>
      </c>
      <c r="Q1723" s="25"/>
      <c r="R1723" s="4" t="s">
        <v>135</v>
      </c>
    </row>
    <row r="1724" ht="22.5" customHeight="1">
      <c r="A1724" s="28"/>
      <c r="B1724" s="28"/>
      <c r="C1724" s="12"/>
      <c r="D1724" s="26"/>
      <c r="E1724" s="26"/>
      <c r="F1724" s="26"/>
      <c r="G1724" s="26"/>
      <c r="H1724" s="19"/>
      <c r="I1724" s="19"/>
      <c r="J1724" s="12" t="s">
        <v>112</v>
      </c>
      <c r="K1724" s="14" t="n">
        <v>399</v>
      </c>
      <c r="L1724" s="14" t="n">
        <v>387</v>
      </c>
      <c r="M1724" s="14" t="n">
        <v>1</v>
      </c>
      <c r="N1724" s="11" t="n">
        <v>0</v>
      </c>
      <c r="O1724" s="11" t="n">
        <v>0.1</v>
      </c>
      <c r="P1724" s="11" t="n">
        <v>0.1</v>
      </c>
      <c r="Q1724" s="25"/>
    </row>
    <row r="1725" ht="22.5" customHeight="1">
      <c r="A1725" s="28"/>
      <c r="B1725" s="28"/>
      <c r="C1725" s="12" t="n">
        <v>12306671</v>
      </c>
      <c r="D1725" s="13" t="s">
        <v>51</v>
      </c>
      <c r="E1725" s="13" t="s">
        <v>52</v>
      </c>
      <c r="F1725" s="13" t="s">
        <v>21</v>
      </c>
      <c r="G1725" s="23" t="n">
        <v>0.22</v>
      </c>
      <c r="H1725" s="12" t="n">
        <v>100</v>
      </c>
      <c r="I1725" s="20" t="n">
        <f>G1725*H1725*7</f>
        <v>154</v>
      </c>
      <c r="J1725" s="12" t="s">
        <v>110</v>
      </c>
      <c r="K1725" s="14" t="n">
        <v>1727</v>
      </c>
      <c r="L1725" s="14" t="n">
        <v>451</v>
      </c>
      <c r="M1725" s="14" t="n">
        <v>1</v>
      </c>
      <c r="N1725" s="11" t="n">
        <v>0</v>
      </c>
      <c r="O1725" s="11" t="n">
        <v>0.22</v>
      </c>
      <c r="P1725" s="11" t="n">
        <v>0.22</v>
      </c>
      <c r="Q1725" s="22" t="n">
        <f>M1727/H1725</f>
        <v>0.11</v>
      </c>
    </row>
    <row r="1726" ht="22.5" customHeight="1">
      <c r="A1726" s="28"/>
      <c r="B1726" s="28"/>
      <c r="C1726" s="12"/>
      <c r="D1726" s="26"/>
      <c r="E1726" s="26"/>
      <c r="F1726" s="26"/>
      <c r="G1726" s="26"/>
      <c r="H1726" s="19"/>
      <c r="I1726" s="19"/>
      <c r="J1726" s="12" t="s">
        <v>111</v>
      </c>
      <c r="K1726" s="14" t="n">
        <v>1727</v>
      </c>
      <c r="L1726" s="14" t="n">
        <v>451</v>
      </c>
      <c r="M1726" s="14" t="n">
        <v>1</v>
      </c>
      <c r="N1726" s="11" t="n">
        <v>0</v>
      </c>
      <c r="O1726" s="11" t="n">
        <v>0.22</v>
      </c>
      <c r="P1726" s="11" t="n">
        <v>0.22</v>
      </c>
      <c r="Q1726" s="25"/>
    </row>
    <row r="1727" ht="22.5" customHeight="1">
      <c r="A1727" s="28"/>
      <c r="B1727" s="28"/>
      <c r="C1727" s="12"/>
      <c r="D1727" s="26"/>
      <c r="E1727" s="26"/>
      <c r="F1727" s="26"/>
      <c r="G1727" s="26"/>
      <c r="H1727" s="19"/>
      <c r="I1727" s="19"/>
      <c r="J1727" s="12" t="s">
        <v>112</v>
      </c>
      <c r="K1727" s="14" t="n">
        <v>11456</v>
      </c>
      <c r="L1727" s="14" t="n">
        <v>3158</v>
      </c>
      <c r="M1727" s="14" t="n">
        <v>11</v>
      </c>
      <c r="N1727" s="11" t="n">
        <v>0</v>
      </c>
      <c r="O1727" s="11" t="n">
        <v>0.22</v>
      </c>
      <c r="P1727" s="11" t="n">
        <v>2.42</v>
      </c>
      <c r="Q1727" s="25"/>
    </row>
    <row r="1728" ht="22.5" customHeight="1">
      <c r="A1728" s="28"/>
      <c r="B1728" s="28"/>
      <c r="C1728" s="12" t="n">
        <v>91567363</v>
      </c>
      <c r="D1728" s="13" t="s">
        <v>53</v>
      </c>
      <c r="E1728" s="13" t="s">
        <v>14</v>
      </c>
      <c r="F1728" s="13" t="s">
        <v>15</v>
      </c>
      <c r="G1728" s="23" t="n">
        <v>0.25</v>
      </c>
      <c r="H1728" s="12" t="n">
        <v>200</v>
      </c>
      <c r="I1728" s="20" t="n">
        <f>G1728*H1728*7</f>
        <v>350</v>
      </c>
      <c r="J1728" s="12" t="s">
        <v>110</v>
      </c>
      <c r="K1728" s="14" t="n">
        <v>145</v>
      </c>
      <c r="L1728" s="14" t="n">
        <v>71</v>
      </c>
      <c r="M1728" s="14" t="n">
        <v>0</v>
      </c>
      <c r="N1728" s="11" t="n">
        <v>0</v>
      </c>
      <c r="O1728" s="11" t="n">
        <v>0</v>
      </c>
      <c r="P1728" s="11" t="n">
        <v>0</v>
      </c>
      <c r="Q1728" s="22" t="n">
        <f>M1730/H1728</f>
        <v>0.83</v>
      </c>
    </row>
    <row r="1729" ht="22.5" customHeight="1">
      <c r="A1729" s="28"/>
      <c r="B1729" s="28"/>
      <c r="C1729" s="12"/>
      <c r="D1729" s="26"/>
      <c r="E1729" s="26"/>
      <c r="F1729" s="26"/>
      <c r="G1729" s="26"/>
      <c r="H1729" s="19"/>
      <c r="I1729" s="19"/>
      <c r="J1729" s="12" t="s">
        <v>111</v>
      </c>
      <c r="K1729" s="14" t="n">
        <v>29882</v>
      </c>
      <c r="L1729" s="14" t="n">
        <v>6664</v>
      </c>
      <c r="M1729" s="14" t="n">
        <v>29</v>
      </c>
      <c r="N1729" s="11" t="n">
        <v>0.001</v>
      </c>
      <c r="O1729" s="11" t="n">
        <v>0.25</v>
      </c>
      <c r="P1729" s="11" t="n">
        <v>7.25</v>
      </c>
      <c r="Q1729" s="25"/>
    </row>
    <row r="1730" ht="22.5" customHeight="1">
      <c r="A1730" s="28"/>
      <c r="B1730" s="28"/>
      <c r="C1730" s="12"/>
      <c r="D1730" s="26"/>
      <c r="E1730" s="26"/>
      <c r="F1730" s="26"/>
      <c r="G1730" s="26"/>
      <c r="H1730" s="19"/>
      <c r="I1730" s="19"/>
      <c r="J1730" s="12" t="s">
        <v>112</v>
      </c>
      <c r="K1730" s="14" t="n">
        <v>49429</v>
      </c>
      <c r="L1730" s="14" t="n">
        <v>12280</v>
      </c>
      <c r="M1730" s="14" t="n">
        <v>166</v>
      </c>
      <c r="N1730" s="11" t="n">
        <v>0.003</v>
      </c>
      <c r="O1730" s="11" t="n">
        <v>0.25</v>
      </c>
      <c r="P1730" s="11" t="n">
        <v>41.5</v>
      </c>
      <c r="Q1730" s="25"/>
    </row>
    <row r="1731" ht="22.5" customHeight="1">
      <c r="A1731" s="28"/>
      <c r="B1731" s="28"/>
      <c r="C1731" s="12" t="n">
        <v>91567806</v>
      </c>
      <c r="D1731" s="13" t="s">
        <v>53</v>
      </c>
      <c r="E1731" s="13" t="s">
        <v>54</v>
      </c>
      <c r="F1731" s="13" t="s">
        <v>15</v>
      </c>
      <c r="G1731" s="23" t="n">
        <v>0.15</v>
      </c>
      <c r="H1731" s="12" t="n">
        <v>200</v>
      </c>
      <c r="I1731" s="20" t="n">
        <f>G1731*H1731*7</f>
        <v>210</v>
      </c>
      <c r="J1731" s="12" t="s">
        <v>110</v>
      </c>
      <c r="K1731" s="14" t="n">
        <v>2136</v>
      </c>
      <c r="L1731" s="14" t="n">
        <v>337</v>
      </c>
      <c r="M1731" s="14" t="n">
        <v>3</v>
      </c>
      <c r="N1731" s="11" t="n">
        <v>0</v>
      </c>
      <c r="O1731" s="11" t="n">
        <v>0</v>
      </c>
      <c r="P1731" s="11" t="n">
        <v>0</v>
      </c>
      <c r="Q1731" s="22" t="n">
        <f>M1733/H1731</f>
        <v>0.285</v>
      </c>
    </row>
    <row r="1732" ht="22.5" customHeight="1">
      <c r="A1732" s="28"/>
      <c r="B1732" s="28"/>
      <c r="C1732" s="12"/>
      <c r="D1732" s="26"/>
      <c r="E1732" s="26"/>
      <c r="F1732" s="26"/>
      <c r="G1732" s="26"/>
      <c r="H1732" s="19"/>
      <c r="I1732" s="19"/>
      <c r="J1732" s="12" t="s">
        <v>111</v>
      </c>
      <c r="K1732" s="14" t="n">
        <v>23872</v>
      </c>
      <c r="L1732" s="14" t="n">
        <v>2964</v>
      </c>
      <c r="M1732" s="14" t="n">
        <v>25</v>
      </c>
      <c r="N1732" s="11" t="n">
        <v>0.001</v>
      </c>
      <c r="O1732" s="11" t="n">
        <v>0.15</v>
      </c>
      <c r="P1732" s="11" t="n">
        <v>3.75</v>
      </c>
      <c r="Q1732" s="25"/>
    </row>
    <row r="1733" ht="22.5" customHeight="1">
      <c r="A1733" s="28"/>
      <c r="B1733" s="28"/>
      <c r="C1733" s="12"/>
      <c r="D1733" s="26"/>
      <c r="E1733" s="26"/>
      <c r="F1733" s="26"/>
      <c r="G1733" s="26"/>
      <c r="H1733" s="19"/>
      <c r="I1733" s="19"/>
      <c r="J1733" s="12" t="s">
        <v>112</v>
      </c>
      <c r="K1733" s="14" t="n">
        <v>38730</v>
      </c>
      <c r="L1733" s="14" t="n">
        <v>6444</v>
      </c>
      <c r="M1733" s="14" t="n">
        <v>57</v>
      </c>
      <c r="N1733" s="11" t="n">
        <v>0.001</v>
      </c>
      <c r="O1733" s="11" t="n">
        <v>0.15</v>
      </c>
      <c r="P1733" s="11" t="n">
        <v>8.55</v>
      </c>
      <c r="Q1733" s="25"/>
    </row>
    <row r="1734" ht="22.5" customHeight="1">
      <c r="A1734" s="28"/>
      <c r="B1734" s="28"/>
      <c r="C1734" s="12" t="n">
        <v>5365721</v>
      </c>
      <c r="D1734" s="13" t="s">
        <v>55</v>
      </c>
      <c r="E1734" s="13" t="s">
        <v>54</v>
      </c>
      <c r="F1734" s="13" t="s">
        <v>15</v>
      </c>
      <c r="G1734" s="23" t="n">
        <v>0.5</v>
      </c>
      <c r="H1734" s="12" t="n">
        <v>100</v>
      </c>
      <c r="I1734" s="20" t="n">
        <f>G1734*H1734*7</f>
        <v>350</v>
      </c>
      <c r="J1734" s="12" t="s">
        <v>110</v>
      </c>
      <c r="K1734" s="14" t="n">
        <v>1668</v>
      </c>
      <c r="L1734" s="14" t="n">
        <v>35</v>
      </c>
      <c r="M1734" s="14" t="n">
        <v>4</v>
      </c>
      <c r="N1734" s="11" t="n">
        <v>0.005</v>
      </c>
      <c r="O1734" s="11" t="n">
        <v>0.04</v>
      </c>
      <c r="P1734" s="11" t="n">
        <v>0.16</v>
      </c>
      <c r="Q1734" s="22" t="n">
        <f>M1736/H1734</f>
        <v>0.76</v>
      </c>
    </row>
    <row r="1735" ht="22.5" customHeight="1">
      <c r="A1735" s="28"/>
      <c r="B1735" s="28"/>
      <c r="C1735" s="12"/>
      <c r="D1735" s="26"/>
      <c r="E1735" s="26"/>
      <c r="F1735" s="26"/>
      <c r="G1735" s="26"/>
      <c r="H1735" s="19"/>
      <c r="I1735" s="19"/>
      <c r="J1735" s="12" t="s">
        <v>111</v>
      </c>
      <c r="K1735" s="14" t="n">
        <v>66883</v>
      </c>
      <c r="L1735" s="14" t="n">
        <v>25140</v>
      </c>
      <c r="M1735" s="14" t="n">
        <v>68</v>
      </c>
      <c r="N1735" s="11" t="n">
        <v>0.001</v>
      </c>
      <c r="O1735" s="11" t="n">
        <v>0.5</v>
      </c>
      <c r="P1735" s="11" t="n">
        <v>34</v>
      </c>
      <c r="Q1735" s="25"/>
    </row>
    <row r="1736" ht="22.5" customHeight="1">
      <c r="A1736" s="28"/>
      <c r="B1736" s="28"/>
      <c r="C1736" s="12"/>
      <c r="D1736" s="26"/>
      <c r="E1736" s="26"/>
      <c r="F1736" s="26"/>
      <c r="G1736" s="26"/>
      <c r="H1736" s="19"/>
      <c r="I1736" s="19"/>
      <c r="J1736" s="12" t="s">
        <v>112</v>
      </c>
      <c r="K1736" s="14" t="n">
        <v>75292</v>
      </c>
      <c r="L1736" s="14" t="n">
        <v>28282</v>
      </c>
      <c r="M1736" s="14" t="n">
        <v>76</v>
      </c>
      <c r="N1736" s="11" t="n">
        <v>0.001</v>
      </c>
      <c r="O1736" s="11" t="n">
        <v>0.5</v>
      </c>
      <c r="P1736" s="11" t="n">
        <v>38</v>
      </c>
      <c r="Q1736" s="25"/>
    </row>
    <row r="1737" ht="22.5" customHeight="1">
      <c r="A1737" s="28"/>
      <c r="B1737" s="28"/>
      <c r="C1737" s="12" t="n">
        <v>91568575</v>
      </c>
      <c r="D1737" s="13" t="s">
        <v>56</v>
      </c>
      <c r="E1737" s="13" t="s">
        <v>14</v>
      </c>
      <c r="F1737" s="13" t="s">
        <v>15</v>
      </c>
      <c r="G1737" s="23" t="n">
        <v>0.4</v>
      </c>
      <c r="H1737" s="12" t="n">
        <v>30</v>
      </c>
      <c r="I1737" s="20" t="n">
        <f>G1737*H1737*7</f>
        <v>84</v>
      </c>
      <c r="J1737" s="12" t="s">
        <v>110</v>
      </c>
      <c r="K1737" s="14" t="n">
        <v>2914</v>
      </c>
      <c r="L1737" s="14" t="n">
        <v>13</v>
      </c>
      <c r="M1737" s="14" t="n">
        <v>0</v>
      </c>
      <c r="N1737" s="11" t="n">
        <v>0</v>
      </c>
      <c r="O1737" s="11" t="n">
        <v>0</v>
      </c>
      <c r="P1737" s="11" t="n">
        <v>0</v>
      </c>
      <c r="Q1737" s="22" t="n">
        <f>M1739/H1737</f>
        <v>0</v>
      </c>
    </row>
    <row r="1738" ht="22.5" customHeight="1">
      <c r="A1738" s="28"/>
      <c r="B1738" s="28"/>
      <c r="C1738" s="12"/>
      <c r="D1738" s="26"/>
      <c r="E1738" s="26"/>
      <c r="F1738" s="26"/>
      <c r="G1738" s="26"/>
      <c r="H1738" s="19"/>
      <c r="I1738" s="19"/>
      <c r="J1738" s="12" t="s">
        <v>111</v>
      </c>
      <c r="K1738" s="14" t="n">
        <v>2914</v>
      </c>
      <c r="L1738" s="14" t="n">
        <v>13</v>
      </c>
      <c r="M1738" s="14" t="n">
        <v>0</v>
      </c>
      <c r="N1738" s="11" t="n">
        <v>0</v>
      </c>
      <c r="O1738" s="11" t="n">
        <v>0</v>
      </c>
      <c r="P1738" s="11" t="n">
        <v>0</v>
      </c>
      <c r="Q1738" s="25"/>
    </row>
    <row r="1739" ht="22.5" customHeight="1">
      <c r="A1739" s="28"/>
      <c r="B1739" s="28"/>
      <c r="C1739" s="12"/>
      <c r="D1739" s="26"/>
      <c r="E1739" s="26"/>
      <c r="F1739" s="26"/>
      <c r="G1739" s="26"/>
      <c r="H1739" s="19"/>
      <c r="I1739" s="19"/>
      <c r="J1739" s="12" t="s">
        <v>112</v>
      </c>
      <c r="K1739" s="14" t="n">
        <v>6262</v>
      </c>
      <c r="L1739" s="14" t="n">
        <v>20</v>
      </c>
      <c r="M1739" s="14" t="n">
        <v>0</v>
      </c>
      <c r="N1739" s="11" t="n">
        <v>0</v>
      </c>
      <c r="O1739" s="11" t="n">
        <v>0</v>
      </c>
      <c r="P1739" s="11" t="n">
        <v>0</v>
      </c>
      <c r="Q1739" s="25"/>
    </row>
    <row r="1740" ht="22.5" customHeight="1">
      <c r="A1740" s="28"/>
      <c r="B1740" s="28"/>
      <c r="C1740" s="12" t="n">
        <v>12811904</v>
      </c>
      <c r="D1740" s="13" t="s">
        <v>51</v>
      </c>
      <c r="E1740" s="13" t="s">
        <v>52</v>
      </c>
      <c r="F1740" s="13" t="s">
        <v>34</v>
      </c>
      <c r="G1740" s="23" t="n">
        <v>0.24</v>
      </c>
      <c r="H1740" s="12" t="n">
        <v>100</v>
      </c>
      <c r="I1740" s="20" t="n">
        <f>G1740*H1740*7</f>
        <v>168</v>
      </c>
      <c r="J1740" s="12" t="s">
        <v>110</v>
      </c>
      <c r="K1740" s="14" t="n">
        <v>10</v>
      </c>
      <c r="L1740" s="14" t="n">
        <v>0</v>
      </c>
      <c r="M1740" s="14" t="n">
        <v>0</v>
      </c>
      <c r="N1740" s="11" t="n">
        <v>0</v>
      </c>
      <c r="O1740" s="11" t="n">
        <v>0</v>
      </c>
      <c r="P1740" s="11" t="n">
        <v>0</v>
      </c>
      <c r="Q1740" s="22" t="n">
        <f>M1742/H1740</f>
        <v>0.04</v>
      </c>
    </row>
    <row r="1741" ht="22.5" customHeight="1">
      <c r="A1741" s="28"/>
      <c r="B1741" s="28"/>
      <c r="C1741" s="12"/>
      <c r="D1741" s="26"/>
      <c r="E1741" s="26"/>
      <c r="F1741" s="26"/>
      <c r="G1741" s="26"/>
      <c r="H1741" s="19"/>
      <c r="I1741" s="19"/>
      <c r="J1741" s="12" t="s">
        <v>111</v>
      </c>
      <c r="K1741" s="14" t="n">
        <v>9253</v>
      </c>
      <c r="L1741" s="14" t="n">
        <v>4208</v>
      </c>
      <c r="M1741" s="14" t="n">
        <v>1</v>
      </c>
      <c r="N1741" s="11" t="n">
        <v>0</v>
      </c>
      <c r="O1741" s="11" t="n">
        <v>4.21</v>
      </c>
      <c r="P1741" s="11" t="n">
        <v>4.21</v>
      </c>
      <c r="Q1741" s="25"/>
    </row>
    <row r="1742" ht="22.5" customHeight="1">
      <c r="A1742" s="28"/>
      <c r="B1742" s="28"/>
      <c r="C1742" s="12"/>
      <c r="D1742" s="26"/>
      <c r="E1742" s="26"/>
      <c r="F1742" s="26"/>
      <c r="G1742" s="26"/>
      <c r="H1742" s="19"/>
      <c r="I1742" s="19"/>
      <c r="J1742" s="12" t="s">
        <v>112</v>
      </c>
      <c r="K1742" s="14" t="n">
        <v>26957</v>
      </c>
      <c r="L1742" s="14" t="n">
        <v>11186</v>
      </c>
      <c r="M1742" s="14" t="n">
        <v>4</v>
      </c>
      <c r="N1742" s="11" t="n">
        <v>0</v>
      </c>
      <c r="O1742" s="11" t="n">
        <v>2.8</v>
      </c>
      <c r="P1742" s="11" t="n">
        <v>11.19</v>
      </c>
      <c r="Q1742" s="25"/>
    </row>
    <row r="1743" ht="22.5" customHeight="1">
      <c r="A1743" s="28"/>
      <c r="B1743" s="28"/>
      <c r="C1743" s="12" t="n">
        <v>91557160</v>
      </c>
      <c r="D1743" s="13" t="s">
        <v>57</v>
      </c>
      <c r="E1743" s="13" t="s">
        <v>11</v>
      </c>
      <c r="F1743" s="13" t="s">
        <v>15</v>
      </c>
      <c r="G1743" s="23" t="n">
        <v>0.2</v>
      </c>
      <c r="H1743" s="12" t="n">
        <v>66</v>
      </c>
      <c r="I1743" s="20" t="n">
        <f>G1743*H1743*7</f>
        <v>92.4</v>
      </c>
      <c r="J1743" s="12" t="s">
        <v>110</v>
      </c>
      <c r="K1743" s="14" t="n">
        <v>4065</v>
      </c>
      <c r="L1743" s="14" t="n">
        <v>1528</v>
      </c>
      <c r="M1743" s="14" t="n">
        <v>0</v>
      </c>
      <c r="N1743" s="11" t="n">
        <v>0</v>
      </c>
      <c r="O1743" s="11" t="n">
        <v>0</v>
      </c>
      <c r="P1743" s="11" t="n">
        <v>1.53</v>
      </c>
      <c r="Q1743" s="22" t="n">
        <f>M1745/H1743</f>
        <v>0</v>
      </c>
    </row>
    <row r="1744" ht="22.5" customHeight="1">
      <c r="A1744" s="28"/>
      <c r="B1744" s="28"/>
      <c r="C1744" s="12"/>
      <c r="D1744" s="26"/>
      <c r="E1744" s="26"/>
      <c r="F1744" s="26"/>
      <c r="G1744" s="26"/>
      <c r="H1744" s="19"/>
      <c r="I1744" s="19"/>
      <c r="J1744" s="12" t="s">
        <v>111</v>
      </c>
      <c r="K1744" s="14" t="n">
        <v>5829</v>
      </c>
      <c r="L1744" s="14" t="n">
        <v>82</v>
      </c>
      <c r="M1744" s="14" t="n">
        <v>0</v>
      </c>
      <c r="N1744" s="11" t="n">
        <v>0</v>
      </c>
      <c r="O1744" s="11" t="n">
        <v>0</v>
      </c>
      <c r="P1744" s="11" t="n">
        <v>0</v>
      </c>
      <c r="Q1744" s="25"/>
    </row>
    <row r="1745" ht="22.5" customHeight="1">
      <c r="A1745" s="28"/>
      <c r="B1745" s="28"/>
      <c r="C1745" s="12"/>
      <c r="D1745" s="26"/>
      <c r="E1745" s="26"/>
      <c r="F1745" s="26"/>
      <c r="G1745" s="26"/>
      <c r="H1745" s="19"/>
      <c r="I1745" s="19"/>
      <c r="J1745" s="12" t="s">
        <v>112</v>
      </c>
      <c r="K1745" s="14" t="n">
        <v>20253</v>
      </c>
      <c r="L1745" s="14" t="n">
        <v>211</v>
      </c>
      <c r="M1745" s="14" t="n">
        <v>0</v>
      </c>
      <c r="N1745" s="11" t="n">
        <v>0</v>
      </c>
      <c r="O1745" s="11" t="n">
        <v>0</v>
      </c>
      <c r="P1745" s="11" t="n">
        <v>0</v>
      </c>
      <c r="Q1745" s="25"/>
    </row>
    <row r="1746" ht="22.5" customHeight="1">
      <c r="A1746" s="28"/>
      <c r="B1746" s="28"/>
      <c r="C1746" s="12" t="n">
        <v>12810820</v>
      </c>
      <c r="D1746" s="13" t="s">
        <v>58</v>
      </c>
      <c r="E1746" s="13" t="s">
        <v>14</v>
      </c>
      <c r="F1746" s="13" t="s">
        <v>34</v>
      </c>
      <c r="G1746" s="23" t="n">
        <v>0.15</v>
      </c>
      <c r="H1746" s="12" t="n">
        <v>100</v>
      </c>
      <c r="I1746" s="20" t="n">
        <f>G1746*H1746*7</f>
        <v>105</v>
      </c>
      <c r="J1746" s="12" t="s">
        <v>110</v>
      </c>
      <c r="K1746" s="14" t="s">
        <v>114</v>
      </c>
      <c r="L1746" s="14"/>
      <c r="M1746" s="14"/>
      <c r="N1746" s="11"/>
      <c r="O1746" s="11"/>
      <c r="P1746" s="11"/>
      <c r="Q1746" s="22" t="n">
        <f>M1748/H1746</f>
        <v>0</v>
      </c>
    </row>
    <row r="1747" ht="22.5" customHeight="1">
      <c r="A1747" s="28"/>
      <c r="B1747" s="28"/>
      <c r="C1747" s="12"/>
      <c r="D1747" s="26"/>
      <c r="E1747" s="26"/>
      <c r="F1747" s="26"/>
      <c r="G1747" s="26"/>
      <c r="H1747" s="19"/>
      <c r="I1747" s="19"/>
      <c r="J1747" s="12" t="s">
        <v>111</v>
      </c>
      <c r="K1747" s="14" t="s">
        <v>114</v>
      </c>
      <c r="L1747" s="14"/>
      <c r="M1747" s="14"/>
      <c r="N1747" s="11"/>
      <c r="O1747" s="11"/>
      <c r="P1747" s="11"/>
      <c r="Q1747" s="25"/>
    </row>
    <row r="1748" ht="22.5" customHeight="1">
      <c r="A1748" s="28"/>
      <c r="B1748" s="28"/>
      <c r="C1748" s="12"/>
      <c r="D1748" s="26"/>
      <c r="E1748" s="26"/>
      <c r="F1748" s="26"/>
      <c r="G1748" s="26"/>
      <c r="H1748" s="19"/>
      <c r="I1748" s="19"/>
      <c r="J1748" s="12" t="s">
        <v>112</v>
      </c>
      <c r="K1748" s="14" t="s">
        <v>114</v>
      </c>
      <c r="L1748" s="14"/>
      <c r="M1748" s="14"/>
      <c r="N1748" s="11"/>
      <c r="O1748" s="11"/>
      <c r="P1748" s="11"/>
      <c r="Q1748" s="25"/>
    </row>
    <row r="1749" ht="22.5" customHeight="1">
      <c r="A1749" s="28"/>
      <c r="B1749" s="28"/>
      <c r="C1749" s="12" t="n">
        <v>12814983</v>
      </c>
      <c r="D1749" s="13" t="s">
        <v>10</v>
      </c>
      <c r="E1749" s="13" t="s">
        <v>54</v>
      </c>
      <c r="F1749" s="13" t="s">
        <v>34</v>
      </c>
      <c r="G1749" s="23" t="n">
        <v>0.5</v>
      </c>
      <c r="H1749" s="12" t="n">
        <v>20</v>
      </c>
      <c r="I1749" s="20" t="n">
        <f>G1749*H1749*7</f>
        <v>70</v>
      </c>
      <c r="J1749" s="12" t="s">
        <v>110</v>
      </c>
      <c r="K1749" s="14" t="s">
        <v>114</v>
      </c>
      <c r="L1749" s="14"/>
      <c r="M1749" s="14"/>
      <c r="N1749" s="11"/>
      <c r="O1749" s="11"/>
      <c r="P1749" s="11"/>
      <c r="Q1749" s="22" t="n">
        <f>M1751/H1749</f>
        <v>0</v>
      </c>
    </row>
    <row r="1750" ht="22.5" customHeight="1">
      <c r="A1750" s="28"/>
      <c r="B1750" s="28"/>
      <c r="C1750" s="12"/>
      <c r="D1750" s="26"/>
      <c r="E1750" s="26"/>
      <c r="F1750" s="26"/>
      <c r="G1750" s="26"/>
      <c r="H1750" s="19"/>
      <c r="I1750" s="19"/>
      <c r="J1750" s="12" t="s">
        <v>111</v>
      </c>
      <c r="K1750" s="14" t="n">
        <v>7893</v>
      </c>
      <c r="L1750" s="14" t="n">
        <v>4472</v>
      </c>
      <c r="M1750" s="14" t="n">
        <v>0</v>
      </c>
      <c r="N1750" s="11" t="n">
        <v>0</v>
      </c>
      <c r="O1750" s="11" t="n">
        <v>0</v>
      </c>
      <c r="P1750" s="11" t="n">
        <v>4.47</v>
      </c>
      <c r="Q1750" s="25"/>
    </row>
    <row r="1751" ht="22.5" customHeight="1">
      <c r="A1751" s="28"/>
      <c r="B1751" s="28"/>
      <c r="C1751" s="12"/>
      <c r="D1751" s="26"/>
      <c r="E1751" s="26"/>
      <c r="F1751" s="26"/>
      <c r="G1751" s="26"/>
      <c r="H1751" s="19"/>
      <c r="I1751" s="19"/>
      <c r="J1751" s="12" t="s">
        <v>112</v>
      </c>
      <c r="K1751" s="14" t="n">
        <v>14428</v>
      </c>
      <c r="L1751" s="14" t="n">
        <v>6660</v>
      </c>
      <c r="M1751" s="14" t="n">
        <v>0</v>
      </c>
      <c r="N1751" s="11" t="n">
        <v>0</v>
      </c>
      <c r="O1751" s="11" t="n">
        <v>0</v>
      </c>
      <c r="P1751" s="11" t="n">
        <v>2.62</v>
      </c>
      <c r="Q1751" s="25"/>
    </row>
    <row r="1752" ht="22.5" customHeight="1">
      <c r="A1752" s="28"/>
      <c r="B1752" s="28"/>
      <c r="C1752" s="12" t="n">
        <v>91574956</v>
      </c>
      <c r="D1752" s="13" t="s">
        <v>50</v>
      </c>
      <c r="E1752" s="13" t="s">
        <v>14</v>
      </c>
      <c r="F1752" s="13" t="s">
        <v>34</v>
      </c>
      <c r="G1752" s="23" t="n">
        <v>0.35</v>
      </c>
      <c r="H1752" s="12" t="n">
        <v>200</v>
      </c>
      <c r="I1752" s="20" t="n">
        <f>G1752*H1752*7</f>
        <v>490</v>
      </c>
      <c r="J1752" s="12" t="s">
        <v>110</v>
      </c>
      <c r="K1752" s="14" t="s">
        <v>114</v>
      </c>
      <c r="L1752" s="14"/>
      <c r="M1752" s="14"/>
      <c r="N1752" s="11"/>
      <c r="O1752" s="11"/>
      <c r="P1752" s="11"/>
      <c r="Q1752" s="22" t="n">
        <f>M1754/H1752</f>
        <v>0</v>
      </c>
    </row>
    <row r="1753" ht="22.5" customHeight="1">
      <c r="A1753" s="28"/>
      <c r="B1753" s="28"/>
      <c r="C1753" s="12"/>
      <c r="D1753" s="26"/>
      <c r="E1753" s="26"/>
      <c r="F1753" s="26"/>
      <c r="G1753" s="26"/>
      <c r="H1753" s="19"/>
      <c r="I1753" s="19"/>
      <c r="J1753" s="12" t="s">
        <v>111</v>
      </c>
      <c r="K1753" s="14" t="n">
        <v>230</v>
      </c>
      <c r="L1753" s="14" t="n">
        <v>67</v>
      </c>
      <c r="M1753" s="14" t="n">
        <v>0</v>
      </c>
      <c r="N1753" s="11" t="n">
        <v>0</v>
      </c>
      <c r="O1753" s="11" t="n">
        <v>0</v>
      </c>
      <c r="P1753" s="11" t="n">
        <v>0.01</v>
      </c>
      <c r="Q1753" s="25"/>
    </row>
    <row r="1754" ht="22.5" customHeight="1">
      <c r="A1754" s="28"/>
      <c r="B1754" s="28"/>
      <c r="C1754" s="12"/>
      <c r="D1754" s="26"/>
      <c r="E1754" s="26"/>
      <c r="F1754" s="26"/>
      <c r="G1754" s="26"/>
      <c r="H1754" s="19"/>
      <c r="I1754" s="19"/>
      <c r="J1754" s="12" t="s">
        <v>112</v>
      </c>
      <c r="K1754" s="14" t="n">
        <v>1904</v>
      </c>
      <c r="L1754" s="14" t="n">
        <v>687</v>
      </c>
      <c r="M1754" s="14" t="n">
        <v>0</v>
      </c>
      <c r="N1754" s="11" t="n">
        <v>0</v>
      </c>
      <c r="O1754" s="11" t="n">
        <v>0</v>
      </c>
      <c r="P1754" s="11" t="n">
        <v>0.07</v>
      </c>
      <c r="Q1754" s="25"/>
    </row>
    <row r="1755" ht="22.5" customHeight="1">
      <c r="A1755" s="28"/>
      <c r="B1755" s="28"/>
      <c r="C1755" s="12" t="n">
        <v>91574957</v>
      </c>
      <c r="D1755" s="13" t="s">
        <v>53</v>
      </c>
      <c r="E1755" s="13" t="s">
        <v>14</v>
      </c>
      <c r="F1755" s="13" t="s">
        <v>34</v>
      </c>
      <c r="G1755" s="23" t="n">
        <v>0.25</v>
      </c>
      <c r="H1755" s="12" t="n">
        <v>200</v>
      </c>
      <c r="I1755" s="20" t="n">
        <f>G1755*H1755*7</f>
        <v>350</v>
      </c>
      <c r="J1755" s="12" t="s">
        <v>110</v>
      </c>
      <c r="K1755" s="14" t="s">
        <v>114</v>
      </c>
      <c r="L1755" s="14"/>
      <c r="M1755" s="14"/>
      <c r="N1755" s="11"/>
      <c r="O1755" s="11"/>
      <c r="P1755" s="11"/>
      <c r="Q1755" s="22" t="n">
        <f>M1757/H1755</f>
        <v>0</v>
      </c>
    </row>
    <row r="1756" ht="22.5" customHeight="1">
      <c r="A1756" s="28"/>
      <c r="B1756" s="28"/>
      <c r="C1756" s="12"/>
      <c r="D1756" s="26"/>
      <c r="E1756" s="26"/>
      <c r="F1756" s="26"/>
      <c r="G1756" s="26"/>
      <c r="H1756" s="19"/>
      <c r="I1756" s="19"/>
      <c r="J1756" s="12" t="s">
        <v>111</v>
      </c>
      <c r="K1756" s="14" t="n">
        <v>44</v>
      </c>
      <c r="L1756" s="14" t="n">
        <v>7</v>
      </c>
      <c r="M1756" s="14" t="n">
        <v>0</v>
      </c>
      <c r="N1756" s="11" t="n">
        <v>0</v>
      </c>
      <c r="O1756" s="11" t="n">
        <v>0</v>
      </c>
      <c r="P1756" s="11" t="n">
        <v>0.01</v>
      </c>
      <c r="Q1756" s="25"/>
    </row>
    <row r="1757" ht="22.5" customHeight="1">
      <c r="A1757" s="28"/>
      <c r="B1757" s="28"/>
      <c r="C1757" s="12"/>
      <c r="D1757" s="26"/>
      <c r="E1757" s="26"/>
      <c r="F1757" s="26"/>
      <c r="G1757" s="26"/>
      <c r="H1757" s="19"/>
      <c r="I1757" s="19"/>
      <c r="J1757" s="12" t="s">
        <v>112</v>
      </c>
      <c r="K1757" s="14" t="n">
        <v>275</v>
      </c>
      <c r="L1757" s="14" t="n">
        <v>65</v>
      </c>
      <c r="M1757" s="14" t="n">
        <v>0</v>
      </c>
      <c r="N1757" s="11" t="n">
        <v>0</v>
      </c>
      <c r="O1757" s="11" t="n">
        <v>0</v>
      </c>
      <c r="P1757" s="11" t="n">
        <v>0.06</v>
      </c>
      <c r="Q1757" s="25"/>
    </row>
    <row r="1758" ht="22.5" customHeight="1">
      <c r="A1758" s="28"/>
      <c r="B1758" s="28"/>
      <c r="C1758" s="12" t="n">
        <v>91574959</v>
      </c>
      <c r="D1758" s="13" t="s">
        <v>53</v>
      </c>
      <c r="E1758" s="13" t="s">
        <v>54</v>
      </c>
      <c r="F1758" s="13" t="s">
        <v>34</v>
      </c>
      <c r="G1758" s="23" t="n">
        <v>0.15</v>
      </c>
      <c r="H1758" s="12" t="n">
        <v>100</v>
      </c>
      <c r="I1758" s="20" t="n">
        <f>G1758*H1758*7</f>
        <v>105</v>
      </c>
      <c r="J1758" s="12" t="s">
        <v>110</v>
      </c>
      <c r="K1758" s="14" t="s">
        <v>114</v>
      </c>
      <c r="L1758" s="14"/>
      <c r="M1758" s="14"/>
      <c r="N1758" s="11"/>
      <c r="O1758" s="11"/>
      <c r="P1758" s="11"/>
      <c r="Q1758" s="22" t="n">
        <f>M1760/H1758</f>
        <v>0</v>
      </c>
    </row>
    <row r="1759" ht="22.5" customHeight="1">
      <c r="A1759" s="28"/>
      <c r="B1759" s="28"/>
      <c r="C1759" s="12"/>
      <c r="D1759" s="26"/>
      <c r="E1759" s="26"/>
      <c r="F1759" s="26"/>
      <c r="G1759" s="26"/>
      <c r="H1759" s="19"/>
      <c r="I1759" s="19"/>
      <c r="J1759" s="12" t="s">
        <v>111</v>
      </c>
      <c r="K1759" s="14" t="n">
        <v>7893</v>
      </c>
      <c r="L1759" s="14" t="n">
        <v>4472</v>
      </c>
      <c r="M1759" s="14" t="n">
        <v>0</v>
      </c>
      <c r="N1759" s="11" t="n">
        <v>0</v>
      </c>
      <c r="O1759" s="11" t="n">
        <v>0</v>
      </c>
      <c r="P1759" s="11" t="n">
        <v>4.47</v>
      </c>
      <c r="Q1759" s="25"/>
    </row>
    <row r="1760" ht="22.5" customHeight="1">
      <c r="A1760" s="28"/>
      <c r="B1760" s="28"/>
      <c r="C1760" s="12"/>
      <c r="D1760" s="26"/>
      <c r="E1760" s="26"/>
      <c r="F1760" s="26"/>
      <c r="G1760" s="26"/>
      <c r="H1760" s="19"/>
      <c r="I1760" s="19"/>
      <c r="J1760" s="12" t="s">
        <v>112</v>
      </c>
      <c r="K1760" s="14" t="n">
        <v>14428</v>
      </c>
      <c r="L1760" s="14" t="n">
        <v>6660</v>
      </c>
      <c r="M1760" s="14" t="n">
        <v>0</v>
      </c>
      <c r="N1760" s="11" t="n">
        <v>0</v>
      </c>
      <c r="O1760" s="11" t="n">
        <v>0</v>
      </c>
      <c r="P1760" s="11" t="n">
        <v>2.62</v>
      </c>
      <c r="Q1760" s="25"/>
    </row>
    <row r="1761" ht="22.5" customHeight="1">
      <c r="A1761" s="28"/>
      <c r="B1761" s="28"/>
      <c r="C1761" s="12" t="n">
        <v>91574961</v>
      </c>
      <c r="D1761" s="13" t="s">
        <v>48</v>
      </c>
      <c r="E1761" s="13" t="s">
        <v>35</v>
      </c>
      <c r="F1761" s="13" t="s">
        <v>34</v>
      </c>
      <c r="G1761" s="23" t="n">
        <v>0.35</v>
      </c>
      <c r="H1761" s="12" t="n">
        <v>66</v>
      </c>
      <c r="I1761" s="20" t="n">
        <f>G1761*H1761*7</f>
        <v>161.7</v>
      </c>
      <c r="J1761" s="12" t="s">
        <v>110</v>
      </c>
      <c r="K1761" s="14" t="s">
        <v>114</v>
      </c>
      <c r="L1761" s="14"/>
      <c r="M1761" s="14"/>
      <c r="N1761" s="11"/>
      <c r="O1761" s="11"/>
      <c r="P1761" s="11"/>
      <c r="Q1761" s="22" t="n">
        <f>M1763/H1761</f>
        <v>0.0151515151515152</v>
      </c>
    </row>
    <row r="1762" ht="22.5" customHeight="1">
      <c r="A1762" s="28"/>
      <c r="B1762" s="28"/>
      <c r="C1762" s="12"/>
      <c r="D1762" s="26"/>
      <c r="E1762" s="26"/>
      <c r="F1762" s="26"/>
      <c r="G1762" s="26"/>
      <c r="H1762" s="19"/>
      <c r="I1762" s="19"/>
      <c r="J1762" s="12" t="s">
        <v>111</v>
      </c>
      <c r="K1762" s="14" t="n">
        <v>1838</v>
      </c>
      <c r="L1762" s="14" t="n">
        <v>996</v>
      </c>
      <c r="M1762" s="14" t="n">
        <v>0</v>
      </c>
      <c r="N1762" s="11" t="n">
        <v>0</v>
      </c>
      <c r="O1762" s="11" t="n">
        <v>0</v>
      </c>
      <c r="P1762" s="11" t="n">
        <v>0.8</v>
      </c>
      <c r="Q1762" s="25"/>
    </row>
    <row r="1763" ht="22.5" customHeight="1">
      <c r="A1763" s="28"/>
      <c r="B1763" s="28"/>
      <c r="C1763" s="12"/>
      <c r="D1763" s="26"/>
      <c r="E1763" s="26"/>
      <c r="F1763" s="26"/>
      <c r="G1763" s="26"/>
      <c r="H1763" s="19"/>
      <c r="I1763" s="19"/>
      <c r="J1763" s="12" t="s">
        <v>112</v>
      </c>
      <c r="K1763" s="14" t="n">
        <v>11535</v>
      </c>
      <c r="L1763" s="14" t="n">
        <v>6256</v>
      </c>
      <c r="M1763" s="14" t="n">
        <v>1</v>
      </c>
      <c r="N1763" s="11" t="n">
        <v>0</v>
      </c>
      <c r="O1763" s="11" t="n">
        <v>6.06</v>
      </c>
      <c r="P1763" s="11" t="n">
        <v>6.06</v>
      </c>
      <c r="Q1763" s="25"/>
    </row>
    <row r="1764" ht="22.5" customHeight="1">
      <c r="A1764" s="28"/>
      <c r="B1764" s="28"/>
      <c r="C1764" s="12" t="n">
        <v>91574966</v>
      </c>
      <c r="D1764" s="13" t="s">
        <v>49</v>
      </c>
      <c r="E1764" s="13" t="s">
        <v>14</v>
      </c>
      <c r="F1764" s="13" t="s">
        <v>34</v>
      </c>
      <c r="G1764" s="23" t="n">
        <v>0.9</v>
      </c>
      <c r="H1764" s="12" t="n">
        <v>50</v>
      </c>
      <c r="I1764" s="20" t="n">
        <f>G1764*H1764*7</f>
        <v>315</v>
      </c>
      <c r="J1764" s="12" t="s">
        <v>110</v>
      </c>
      <c r="K1764" s="14" t="s">
        <v>114</v>
      </c>
      <c r="L1764" s="14"/>
      <c r="M1764" s="14"/>
      <c r="N1764" s="11"/>
      <c r="O1764" s="11"/>
      <c r="P1764" s="11"/>
      <c r="Q1764" s="22" t="n">
        <f>M1766/H1764</f>
        <v>0.02</v>
      </c>
    </row>
    <row r="1765" ht="22.5" customHeight="1">
      <c r="A1765" s="28"/>
      <c r="B1765" s="28"/>
      <c r="C1765" s="12"/>
      <c r="D1765" s="26"/>
      <c r="E1765" s="26"/>
      <c r="F1765" s="26"/>
      <c r="G1765" s="26"/>
      <c r="H1765" s="19"/>
      <c r="I1765" s="19"/>
      <c r="J1765" s="12" t="s">
        <v>111</v>
      </c>
      <c r="K1765" s="14" t="n">
        <v>2857</v>
      </c>
      <c r="L1765" s="14" t="n">
        <v>1282</v>
      </c>
      <c r="M1765" s="14" t="n">
        <v>0</v>
      </c>
      <c r="N1765" s="11" t="n">
        <v>0</v>
      </c>
      <c r="O1765" s="11" t="n">
        <v>0</v>
      </c>
      <c r="P1765" s="11" t="n">
        <v>0.13</v>
      </c>
      <c r="Q1765" s="25"/>
    </row>
    <row r="1766" ht="22.5" customHeight="1">
      <c r="A1766" s="28"/>
      <c r="B1766" s="28"/>
      <c r="C1766" s="12"/>
      <c r="D1766" s="26"/>
      <c r="E1766" s="26"/>
      <c r="F1766" s="26"/>
      <c r="G1766" s="26"/>
      <c r="H1766" s="19"/>
      <c r="I1766" s="19"/>
      <c r="J1766" s="12" t="s">
        <v>112</v>
      </c>
      <c r="K1766" s="14" t="n">
        <v>8596</v>
      </c>
      <c r="L1766" s="14" t="n">
        <v>3727</v>
      </c>
      <c r="M1766" s="14" t="n">
        <v>1</v>
      </c>
      <c r="N1766" s="11" t="n">
        <v>0</v>
      </c>
      <c r="O1766" s="11" t="n">
        <v>0.37</v>
      </c>
      <c r="P1766" s="11" t="n">
        <v>0.37</v>
      </c>
      <c r="Q1766" s="25"/>
    </row>
    <row r="1767" ht="22.5" customHeight="1">
      <c r="A1767" s="28"/>
      <c r="B1767" s="28"/>
      <c r="C1767" s="12" t="n">
        <v>6724852</v>
      </c>
      <c r="D1767" s="13" t="s">
        <v>10</v>
      </c>
      <c r="E1767" s="13" t="s">
        <v>35</v>
      </c>
      <c r="F1767" s="13" t="s">
        <v>26</v>
      </c>
      <c r="G1767" s="23" t="n">
        <v>0.4</v>
      </c>
      <c r="H1767" s="12" t="n">
        <v>100</v>
      </c>
      <c r="I1767" s="20" t="n">
        <f>G1767*H1767*7</f>
        <v>280</v>
      </c>
      <c r="J1767" s="12" t="s">
        <v>110</v>
      </c>
      <c r="K1767" s="14" t="s">
        <v>114</v>
      </c>
      <c r="L1767" s="14"/>
      <c r="M1767" s="14"/>
      <c r="N1767" s="11"/>
      <c r="O1767" s="11"/>
      <c r="P1767" s="11"/>
      <c r="Q1767" s="22" t="n">
        <f>M1769/H1767</f>
        <v>0.96</v>
      </c>
    </row>
    <row r="1768" ht="22.5" customHeight="1">
      <c r="A1768" s="28"/>
      <c r="B1768" s="28"/>
      <c r="C1768" s="12"/>
      <c r="D1768" s="26"/>
      <c r="E1768" s="26"/>
      <c r="F1768" s="26"/>
      <c r="G1768" s="26"/>
      <c r="H1768" s="19"/>
      <c r="I1768" s="19"/>
      <c r="J1768" s="12" t="s">
        <v>111</v>
      </c>
      <c r="K1768" s="14" t="n">
        <v>408590</v>
      </c>
      <c r="L1768" s="14" t="n">
        <v>1402</v>
      </c>
      <c r="M1768" s="14" t="n">
        <v>24</v>
      </c>
      <c r="N1768" s="11" t="n">
        <v>0.01</v>
      </c>
      <c r="O1768" s="11" t="n">
        <v>0.43</v>
      </c>
      <c r="P1768" s="11" t="n">
        <v>10.27</v>
      </c>
      <c r="Q1768" s="25"/>
    </row>
    <row r="1769" ht="22.5" customHeight="1">
      <c r="A1769" s="28"/>
      <c r="B1769" s="28"/>
      <c r="C1769" s="12"/>
      <c r="D1769" s="26"/>
      <c r="E1769" s="26"/>
      <c r="F1769" s="26"/>
      <c r="G1769" s="26"/>
      <c r="H1769" s="19"/>
      <c r="I1769" s="19"/>
      <c r="J1769" s="12" t="s">
        <v>112</v>
      </c>
      <c r="K1769" s="14" t="n">
        <v>1523721</v>
      </c>
      <c r="L1769" s="14" t="n">
        <v>5278</v>
      </c>
      <c r="M1769" s="14" t="n">
        <v>96</v>
      </c>
      <c r="N1769" s="11" t="n">
        <v>0.01</v>
      </c>
      <c r="O1769" s="11" t="n">
        <v>0.33</v>
      </c>
      <c r="P1769" s="11" t="n">
        <v>31.88</v>
      </c>
      <c r="Q1769" s="25"/>
    </row>
    <row r="1770" ht="22.5" customHeight="1">
      <c r="A1770" s="28"/>
      <c r="B1770" s="28"/>
      <c r="C1770" s="12" t="n">
        <v>91578028</v>
      </c>
      <c r="D1770" s="13" t="s">
        <v>59</v>
      </c>
      <c r="E1770" s="13" t="s">
        <v>37</v>
      </c>
      <c r="F1770" s="13" t="s">
        <v>15</v>
      </c>
      <c r="G1770" s="23" t="n">
        <v>0.2</v>
      </c>
      <c r="H1770" s="12" t="n">
        <v>100</v>
      </c>
      <c r="I1770" s="20" t="n">
        <f>G1770*H1770*7</f>
        <v>140</v>
      </c>
      <c r="J1770" s="12" t="s">
        <v>110</v>
      </c>
      <c r="K1770" s="14" t="s">
        <v>114</v>
      </c>
      <c r="L1770" s="14"/>
      <c r="M1770" s="14"/>
      <c r="N1770" s="11"/>
      <c r="O1770" s="11"/>
      <c r="P1770" s="11"/>
      <c r="Q1770" s="22" t="n">
        <f>M1772/H1770</f>
        <v>1</v>
      </c>
    </row>
    <row r="1771" ht="22.5" customHeight="1">
      <c r="A1771" s="28"/>
      <c r="B1771" s="28"/>
      <c r="C1771" s="12"/>
      <c r="D1771" s="26"/>
      <c r="E1771" s="26"/>
      <c r="F1771" s="26"/>
      <c r="G1771" s="26"/>
      <c r="H1771" s="19"/>
      <c r="I1771" s="19"/>
      <c r="J1771" s="12" t="s">
        <v>111</v>
      </c>
      <c r="K1771" s="14" t="n">
        <v>4741</v>
      </c>
      <c r="L1771" s="14" t="n">
        <v>1311</v>
      </c>
      <c r="M1771" s="14" t="n">
        <v>21</v>
      </c>
      <c r="N1771" s="11" t="n">
        <v>0.003</v>
      </c>
      <c r="O1771" s="11" t="n">
        <v>0.2</v>
      </c>
      <c r="P1771" s="11" t="n">
        <v>4.2</v>
      </c>
      <c r="Q1771" s="25"/>
    </row>
    <row r="1772" ht="22.5" customHeight="1">
      <c r="A1772" s="28"/>
      <c r="B1772" s="28"/>
      <c r="C1772" s="12"/>
      <c r="D1772" s="26"/>
      <c r="E1772" s="26"/>
      <c r="F1772" s="26"/>
      <c r="G1772" s="26"/>
      <c r="H1772" s="19"/>
      <c r="I1772" s="19"/>
      <c r="J1772" s="12" t="s">
        <v>112</v>
      </c>
      <c r="K1772" s="14" t="n">
        <v>15314</v>
      </c>
      <c r="L1772" s="14" t="n">
        <v>6788</v>
      </c>
      <c r="M1772" s="14" t="n">
        <v>100</v>
      </c>
      <c r="N1772" s="11" t="n">
        <v>0.003</v>
      </c>
      <c r="O1772" s="11" t="n">
        <v>0.2</v>
      </c>
      <c r="P1772" s="11" t="n">
        <v>20</v>
      </c>
      <c r="Q1772" s="25"/>
    </row>
    <row r="1773" ht="22.5" customHeight="1">
      <c r="A1773" s="28"/>
      <c r="B1773" s="28"/>
      <c r="C1773" s="12" t="n">
        <v>91578027</v>
      </c>
      <c r="D1773" s="13" t="s">
        <v>60</v>
      </c>
      <c r="E1773" s="13" t="s">
        <v>61</v>
      </c>
      <c r="F1773" s="13" t="s">
        <v>15</v>
      </c>
      <c r="G1773" s="23" t="n">
        <v>0.25</v>
      </c>
      <c r="H1773" s="12" t="n">
        <v>66</v>
      </c>
      <c r="I1773" s="20" t="n">
        <f>G1773*H1773*7</f>
        <v>115.5</v>
      </c>
      <c r="J1773" s="12" t="s">
        <v>110</v>
      </c>
      <c r="K1773" s="14" t="s">
        <v>114</v>
      </c>
      <c r="L1773" s="14"/>
      <c r="M1773" s="14"/>
      <c r="N1773" s="11"/>
      <c r="O1773" s="11"/>
      <c r="P1773" s="11"/>
      <c r="Q1773" s="22" t="n">
        <f>M1775/H1773</f>
        <v>0.166666666666667</v>
      </c>
    </row>
    <row r="1774" ht="22.5" customHeight="1">
      <c r="A1774" s="28"/>
      <c r="B1774" s="28"/>
      <c r="C1774" s="12"/>
      <c r="D1774" s="26"/>
      <c r="E1774" s="26"/>
      <c r="F1774" s="26"/>
      <c r="G1774" s="26"/>
      <c r="H1774" s="19"/>
      <c r="I1774" s="19"/>
      <c r="J1774" s="12" t="s">
        <v>111</v>
      </c>
      <c r="K1774" s="14" t="n">
        <v>8733</v>
      </c>
      <c r="L1774" s="14" t="n">
        <v>2265</v>
      </c>
      <c r="M1774" s="14" t="n">
        <v>1</v>
      </c>
      <c r="N1774" s="11" t="n">
        <v>0</v>
      </c>
      <c r="O1774" s="11" t="n">
        <v>0.25</v>
      </c>
      <c r="P1774" s="11" t="n">
        <v>0.25</v>
      </c>
      <c r="Q1774" s="25"/>
    </row>
    <row r="1775" ht="22.5" customHeight="1">
      <c r="A1775" s="28"/>
      <c r="B1775" s="28"/>
      <c r="C1775" s="12"/>
      <c r="D1775" s="26"/>
      <c r="E1775" s="26"/>
      <c r="F1775" s="26"/>
      <c r="G1775" s="26"/>
      <c r="H1775" s="19"/>
      <c r="I1775" s="19"/>
      <c r="J1775" s="12" t="s">
        <v>112</v>
      </c>
      <c r="K1775" s="14" t="n">
        <v>111913</v>
      </c>
      <c r="L1775" s="14" t="n">
        <v>45264</v>
      </c>
      <c r="M1775" s="14" t="n">
        <v>11</v>
      </c>
      <c r="N1775" s="11" t="n">
        <v>0</v>
      </c>
      <c r="O1775" s="11" t="n">
        <v>0.25</v>
      </c>
      <c r="P1775" s="11" t="n">
        <v>2.75</v>
      </c>
      <c r="Q1775" s="25"/>
    </row>
    <row r="1776" ht="22.5" customHeight="1">
      <c r="A1776" s="28"/>
      <c r="B1776" s="28"/>
      <c r="C1776" s="12" t="n">
        <v>91578025</v>
      </c>
      <c r="D1776" s="13" t="s">
        <v>62</v>
      </c>
      <c r="E1776" s="13" t="s">
        <v>14</v>
      </c>
      <c r="F1776" s="13" t="s">
        <v>15</v>
      </c>
      <c r="G1776" s="23" t="n">
        <v>0.25</v>
      </c>
      <c r="H1776" s="12" t="n">
        <v>57</v>
      </c>
      <c r="I1776" s="20" t="n">
        <f>G1776*H1776*7</f>
        <v>99.75</v>
      </c>
      <c r="J1776" s="12" t="s">
        <v>110</v>
      </c>
      <c r="K1776" s="14" t="s">
        <v>114</v>
      </c>
      <c r="L1776" s="14"/>
      <c r="M1776" s="14"/>
      <c r="N1776" s="11"/>
      <c r="O1776" s="11"/>
      <c r="P1776" s="11"/>
      <c r="Q1776" s="22" t="n">
        <f>M1778/H1776</f>
        <v>0.105263157894737</v>
      </c>
    </row>
    <row r="1777" ht="22.5" customHeight="1">
      <c r="A1777" s="28"/>
      <c r="B1777" s="28"/>
      <c r="C1777" s="12"/>
      <c r="D1777" s="26"/>
      <c r="E1777" s="26"/>
      <c r="F1777" s="26"/>
      <c r="G1777" s="26"/>
      <c r="H1777" s="19"/>
      <c r="I1777" s="19"/>
      <c r="J1777" s="12" t="s">
        <v>111</v>
      </c>
      <c r="K1777" s="14" t="n">
        <v>7268</v>
      </c>
      <c r="L1777" s="14" t="n">
        <v>1757</v>
      </c>
      <c r="M1777" s="14" t="n">
        <v>1</v>
      </c>
      <c r="N1777" s="11" t="n">
        <v>0</v>
      </c>
      <c r="O1777" s="11" t="n">
        <v>0</v>
      </c>
      <c r="P1777" s="11" t="n">
        <v>0</v>
      </c>
      <c r="Q1777" s="25"/>
    </row>
    <row r="1778" ht="22.5" customHeight="1">
      <c r="A1778" s="28"/>
      <c r="B1778" s="28"/>
      <c r="C1778" s="12"/>
      <c r="D1778" s="26"/>
      <c r="E1778" s="26"/>
      <c r="F1778" s="26"/>
      <c r="G1778" s="26"/>
      <c r="H1778" s="19"/>
      <c r="I1778" s="19"/>
      <c r="J1778" s="12" t="s">
        <v>112</v>
      </c>
      <c r="K1778" s="14" t="n">
        <v>35170</v>
      </c>
      <c r="L1778" s="14" t="n">
        <v>311</v>
      </c>
      <c r="M1778" s="14" t="n">
        <v>6</v>
      </c>
      <c r="N1778" s="11" t="n">
        <v>0.004</v>
      </c>
      <c r="O1778" s="11" t="n">
        <v>0.208</v>
      </c>
      <c r="P1778" s="11" t="n">
        <v>1.25</v>
      </c>
      <c r="Q1778" s="25"/>
    </row>
    <row r="1779" ht="22.5" customHeight="1">
      <c r="A1779" s="28"/>
      <c r="B1779" s="28"/>
      <c r="C1779" s="12" t="n">
        <v>91578026</v>
      </c>
      <c r="D1779" s="13" t="s">
        <v>27</v>
      </c>
      <c r="E1779" s="13" t="s">
        <v>14</v>
      </c>
      <c r="F1779" s="13" t="s">
        <v>15</v>
      </c>
      <c r="G1779" s="23" t="n">
        <v>0.25</v>
      </c>
      <c r="H1779" s="12" t="n">
        <v>100</v>
      </c>
      <c r="I1779" s="20" t="n">
        <f>G1779*H1779*7</f>
        <v>175</v>
      </c>
      <c r="J1779" s="12" t="s">
        <v>110</v>
      </c>
      <c r="K1779" s="14" t="s">
        <v>114</v>
      </c>
      <c r="L1779" s="14"/>
      <c r="M1779" s="14"/>
      <c r="N1779" s="11"/>
      <c r="O1779" s="11"/>
      <c r="P1779" s="11"/>
      <c r="Q1779" s="22" t="n">
        <f>M1781/H1779</f>
        <v>0.01</v>
      </c>
    </row>
    <row r="1780" ht="22.5" customHeight="1">
      <c r="A1780" s="28"/>
      <c r="B1780" s="28"/>
      <c r="C1780" s="12"/>
      <c r="D1780" s="26"/>
      <c r="E1780" s="26"/>
      <c r="F1780" s="26"/>
      <c r="G1780" s="26"/>
      <c r="H1780" s="19"/>
      <c r="I1780" s="19"/>
      <c r="J1780" s="12" t="s">
        <v>111</v>
      </c>
      <c r="K1780" s="14" t="n">
        <v>3732</v>
      </c>
      <c r="L1780" s="14" t="n">
        <v>20</v>
      </c>
      <c r="M1780" s="14" t="n">
        <v>1</v>
      </c>
      <c r="N1780" s="11" t="n">
        <v>0</v>
      </c>
      <c r="O1780" s="11" t="n">
        <v>0</v>
      </c>
      <c r="P1780" s="11" t="n">
        <v>0</v>
      </c>
      <c r="Q1780" s="25"/>
    </row>
    <row r="1781" ht="22.5" customHeight="1">
      <c r="A1781" s="28"/>
      <c r="B1781" s="28"/>
      <c r="C1781" s="12"/>
      <c r="D1781" s="26"/>
      <c r="E1781" s="26"/>
      <c r="F1781" s="26"/>
      <c r="G1781" s="26"/>
      <c r="H1781" s="19"/>
      <c r="I1781" s="19"/>
      <c r="J1781" s="12" t="s">
        <v>112</v>
      </c>
      <c r="K1781" s="14" t="n">
        <v>99364</v>
      </c>
      <c r="L1781" s="14" t="n">
        <v>19565</v>
      </c>
      <c r="M1781" s="14" t="n">
        <v>1</v>
      </c>
      <c r="N1781" s="11" t="n">
        <v>0</v>
      </c>
      <c r="O1781" s="11" t="n">
        <v>0</v>
      </c>
      <c r="P1781" s="11" t="n">
        <v>0</v>
      </c>
      <c r="Q1781" s="25"/>
    </row>
    <row r="1782" ht="22.5" customHeight="1">
      <c r="A1782" s="28"/>
      <c r="B1782" s="28"/>
      <c r="C1782" s="12" t="n">
        <v>91574124</v>
      </c>
      <c r="D1782" s="13" t="s">
        <v>45</v>
      </c>
      <c r="E1782" s="13" t="s">
        <v>43</v>
      </c>
      <c r="F1782" s="13" t="s">
        <v>34</v>
      </c>
      <c r="G1782" s="23" t="n">
        <v>0.12</v>
      </c>
      <c r="H1782" s="12" t="n">
        <v>75</v>
      </c>
      <c r="I1782" s="20" t="n">
        <f>G1782*H1782*7</f>
        <v>63</v>
      </c>
      <c r="J1782" s="12" t="s">
        <v>110</v>
      </c>
      <c r="K1782" s="14" t="s">
        <v>114</v>
      </c>
      <c r="L1782" s="14"/>
      <c r="M1782" s="14"/>
      <c r="N1782" s="11"/>
      <c r="O1782" s="11"/>
      <c r="P1782" s="11"/>
      <c r="Q1782" s="22" t="n">
        <f>M1784/H1782</f>
        <v>0</v>
      </c>
    </row>
    <row r="1783" ht="22.5" customHeight="1">
      <c r="A1783" s="28"/>
      <c r="B1783" s="28"/>
      <c r="C1783" s="12"/>
      <c r="D1783" s="26"/>
      <c r="E1783" s="26"/>
      <c r="F1783" s="26"/>
      <c r="G1783" s="26"/>
      <c r="H1783" s="19"/>
      <c r="I1783" s="19"/>
      <c r="J1783" s="12" t="s">
        <v>111</v>
      </c>
      <c r="K1783" s="14" t="s">
        <v>114</v>
      </c>
      <c r="L1783" s="14"/>
      <c r="M1783" s="14"/>
      <c r="N1783" s="11"/>
      <c r="O1783" s="11"/>
      <c r="P1783" s="11"/>
      <c r="Q1783" s="25"/>
    </row>
    <row r="1784" ht="22.5" customHeight="1">
      <c r="A1784" s="28"/>
      <c r="B1784" s="28"/>
      <c r="C1784" s="12"/>
      <c r="D1784" s="26"/>
      <c r="E1784" s="26"/>
      <c r="F1784" s="26"/>
      <c r="G1784" s="26"/>
      <c r="H1784" s="19"/>
      <c r="I1784" s="19"/>
      <c r="J1784" s="12" t="s">
        <v>112</v>
      </c>
      <c r="K1784" s="14" t="n">
        <v>7604</v>
      </c>
      <c r="L1784" s="14" t="n">
        <v>3601</v>
      </c>
      <c r="M1784" s="14" t="n">
        <v>0</v>
      </c>
      <c r="N1784" s="11" t="n">
        <v>0</v>
      </c>
      <c r="O1784" s="11" t="n">
        <v>0</v>
      </c>
      <c r="P1784" s="11" t="n">
        <v>36.01</v>
      </c>
      <c r="Q1784" s="25"/>
    </row>
    <row r="1785" ht="22.5" customHeight="1">
      <c r="A1785" s="28"/>
      <c r="B1785" s="28"/>
      <c r="C1785" s="12" t="n">
        <v>91577952</v>
      </c>
      <c r="D1785" s="13" t="s">
        <v>63</v>
      </c>
      <c r="E1785" s="13" t="s">
        <v>11</v>
      </c>
      <c r="F1785" s="13" t="s">
        <v>34</v>
      </c>
      <c r="G1785" s="23" t="n">
        <v>0.2</v>
      </c>
      <c r="H1785" s="12" t="n">
        <v>100</v>
      </c>
      <c r="I1785" s="20" t="n">
        <f>G1785*H1785*7</f>
        <v>140</v>
      </c>
      <c r="J1785" s="12" t="s">
        <v>110</v>
      </c>
      <c r="K1785" s="14" t="s">
        <v>114</v>
      </c>
      <c r="L1785" s="14"/>
      <c r="M1785" s="14"/>
      <c r="N1785" s="11"/>
      <c r="O1785" s="11"/>
      <c r="P1785" s="11"/>
      <c r="Q1785" s="22" t="n">
        <f>M1787/H1785</f>
        <v>0</v>
      </c>
    </row>
    <row r="1786" ht="22.5" customHeight="1">
      <c r="A1786" s="28"/>
      <c r="B1786" s="28"/>
      <c r="C1786" s="12"/>
      <c r="D1786" s="26"/>
      <c r="E1786" s="26"/>
      <c r="F1786" s="26"/>
      <c r="G1786" s="26"/>
      <c r="H1786" s="19"/>
      <c r="I1786" s="19"/>
      <c r="J1786" s="12" t="s">
        <v>111</v>
      </c>
      <c r="K1786" s="14" t="s">
        <v>114</v>
      </c>
      <c r="L1786" s="14"/>
      <c r="M1786" s="14"/>
      <c r="N1786" s="11"/>
      <c r="O1786" s="11"/>
      <c r="P1786" s="11"/>
      <c r="Q1786" s="25"/>
    </row>
    <row r="1787" ht="22.5" customHeight="1">
      <c r="A1787" s="28"/>
      <c r="B1787" s="27"/>
      <c r="C1787" s="12"/>
      <c r="D1787" s="26"/>
      <c r="E1787" s="26"/>
      <c r="F1787" s="26"/>
      <c r="G1787" s="26"/>
      <c r="H1787" s="19"/>
      <c r="I1787" s="19"/>
      <c r="J1787" s="12" t="s">
        <v>112</v>
      </c>
      <c r="K1787" s="14" t="n">
        <v>76</v>
      </c>
      <c r="L1787" s="14" t="n">
        <v>29</v>
      </c>
      <c r="M1787" s="14" t="n">
        <v>0</v>
      </c>
      <c r="N1787" s="11" t="n">
        <v>0</v>
      </c>
      <c r="O1787" s="11" t="n">
        <v>0</v>
      </c>
      <c r="P1787" s="11" t="n">
        <v>0</v>
      </c>
      <c r="Q1787" s="25"/>
    </row>
    <row r="1788" ht="22.5" customHeight="1">
      <c r="A1788" s="28"/>
      <c r="B1788" s="12" t="s">
        <v>120</v>
      </c>
      <c r="C1788" s="12" t="n">
        <v>5556054</v>
      </c>
      <c r="D1788" s="13" t="s">
        <v>64</v>
      </c>
      <c r="E1788" s="13" t="s">
        <v>37</v>
      </c>
      <c r="F1788" s="13" t="s">
        <v>15</v>
      </c>
      <c r="G1788" s="23" t="n">
        <v>0.8</v>
      </c>
      <c r="H1788" s="12" t="n">
        <v>100</v>
      </c>
      <c r="I1788" s="20" t="n">
        <f>G1788*H1788*7</f>
        <v>560</v>
      </c>
      <c r="J1788" s="12" t="s">
        <v>110</v>
      </c>
      <c r="K1788" s="16" t="n">
        <v>1225</v>
      </c>
      <c r="L1788" s="14" t="n">
        <v>38</v>
      </c>
      <c r="M1788" s="14" t="n">
        <v>0</v>
      </c>
      <c r="N1788" s="11" t="n">
        <v>0</v>
      </c>
      <c r="O1788" s="11" t="n">
        <v>0</v>
      </c>
      <c r="P1788" s="11" t="n">
        <v>0</v>
      </c>
      <c r="Q1788" s="22" t="n">
        <f>M1790/H1788</f>
        <v>0.01</v>
      </c>
    </row>
    <row r="1789" ht="22.5" customHeight="1">
      <c r="A1789" s="28"/>
      <c r="B1789" s="19"/>
      <c r="C1789" s="12"/>
      <c r="D1789" s="26"/>
      <c r="E1789" s="26"/>
      <c r="F1789" s="26"/>
      <c r="G1789" s="26"/>
      <c r="H1789" s="19"/>
      <c r="I1789" s="19"/>
      <c r="J1789" s="12" t="s">
        <v>111</v>
      </c>
      <c r="K1789" s="16" t="n">
        <v>9047</v>
      </c>
      <c r="L1789" s="14" t="n">
        <v>375</v>
      </c>
      <c r="M1789" s="14" t="n">
        <v>0</v>
      </c>
      <c r="N1789" s="11" t="n">
        <v>0</v>
      </c>
      <c r="O1789" s="11" t="n">
        <v>0</v>
      </c>
      <c r="P1789" s="11" t="n">
        <v>0</v>
      </c>
      <c r="Q1789" s="25"/>
    </row>
    <row r="1790" ht="22.5" customHeight="1">
      <c r="A1790" s="28"/>
      <c r="B1790" s="19"/>
      <c r="C1790" s="12"/>
      <c r="D1790" s="26"/>
      <c r="E1790" s="26"/>
      <c r="F1790" s="26"/>
      <c r="G1790" s="26"/>
      <c r="H1790" s="19"/>
      <c r="I1790" s="19"/>
      <c r="J1790" s="12" t="s">
        <v>112</v>
      </c>
      <c r="K1790" s="16" t="n">
        <v>18192</v>
      </c>
      <c r="L1790" s="14" t="n">
        <v>656</v>
      </c>
      <c r="M1790" s="16" t="n">
        <v>1</v>
      </c>
      <c r="N1790" s="11" t="n">
        <v>0.003</v>
      </c>
      <c r="O1790" s="11" t="n">
        <v>2.215</v>
      </c>
      <c r="P1790" s="11" t="n">
        <v>2.215</v>
      </c>
      <c r="Q1790" s="25"/>
    </row>
    <row r="1791" ht="22.5" customHeight="1">
      <c r="A1791" s="28"/>
      <c r="B1791" s="19"/>
      <c r="C1791" s="12" t="n">
        <v>8628042</v>
      </c>
      <c r="D1791" s="13" t="s">
        <v>27</v>
      </c>
      <c r="E1791" s="13" t="s">
        <v>14</v>
      </c>
      <c r="F1791" s="13" t="s">
        <v>26</v>
      </c>
      <c r="G1791" s="23" t="n">
        <v>0.48</v>
      </c>
      <c r="H1791" s="12" t="n">
        <v>400</v>
      </c>
      <c r="I1791" s="20" t="n">
        <f>G1791*H1791*7</f>
        <v>1344</v>
      </c>
      <c r="J1791" s="12" t="s">
        <v>110</v>
      </c>
      <c r="K1791" s="16" t="n">
        <v>6953</v>
      </c>
      <c r="L1791" s="14" t="n">
        <v>3443</v>
      </c>
      <c r="M1791" s="16" t="n">
        <v>35</v>
      </c>
      <c r="N1791" s="11" t="n">
        <v>0.01</v>
      </c>
      <c r="O1791" s="11" t="n">
        <v>0.91</v>
      </c>
      <c r="P1791" s="11" t="n">
        <v>32</v>
      </c>
      <c r="Q1791" s="22" t="n">
        <f>M1793/H1791</f>
        <v>0.935</v>
      </c>
    </row>
    <row r="1792" ht="22.5" customHeight="1">
      <c r="A1792" s="28"/>
      <c r="B1792" s="19"/>
      <c r="C1792" s="12"/>
      <c r="D1792" s="26"/>
      <c r="E1792" s="26"/>
      <c r="F1792" s="26"/>
      <c r="G1792" s="26"/>
      <c r="H1792" s="19"/>
      <c r="I1792" s="19"/>
      <c r="J1792" s="12" t="s">
        <v>111</v>
      </c>
      <c r="K1792" s="16" t="n">
        <v>14197</v>
      </c>
      <c r="L1792" s="14" t="n">
        <v>14197</v>
      </c>
      <c r="M1792" s="16" t="n">
        <v>103</v>
      </c>
      <c r="N1792" s="11" t="n">
        <v>0.01</v>
      </c>
      <c r="O1792" s="11" t="n">
        <v>0.73</v>
      </c>
      <c r="P1792" s="11" t="n">
        <v>75.61</v>
      </c>
      <c r="Q1792" s="25"/>
    </row>
    <row r="1793" ht="22.5" customHeight="1">
      <c r="A1793" s="28"/>
      <c r="B1793" s="19"/>
      <c r="C1793" s="12"/>
      <c r="D1793" s="26"/>
      <c r="E1793" s="26"/>
      <c r="F1793" s="26"/>
      <c r="G1793" s="26"/>
      <c r="H1793" s="19"/>
      <c r="I1793" s="19"/>
      <c r="J1793" s="12" t="s">
        <v>112</v>
      </c>
      <c r="K1793" s="16" t="n">
        <v>73517</v>
      </c>
      <c r="L1793" s="14" t="n">
        <v>18161</v>
      </c>
      <c r="M1793" s="10" t="n">
        <v>374</v>
      </c>
      <c r="N1793" s="11" t="n">
        <v>0.01</v>
      </c>
      <c r="O1793" s="11" t="n">
        <v>0.46</v>
      </c>
      <c r="P1793" s="11" t="n">
        <v>173.83</v>
      </c>
      <c r="Q1793" s="25"/>
    </row>
    <row r="1794" ht="22.5" customHeight="1">
      <c r="A1794" s="28"/>
      <c r="B1794" s="19"/>
      <c r="C1794" s="12" t="n">
        <v>9297014</v>
      </c>
      <c r="D1794" s="13" t="s">
        <v>13</v>
      </c>
      <c r="E1794" s="13" t="s">
        <v>14</v>
      </c>
      <c r="F1794" s="13" t="s">
        <v>26</v>
      </c>
      <c r="G1794" s="23" t="n">
        <v>0.18</v>
      </c>
      <c r="H1794" s="12" t="n">
        <v>200</v>
      </c>
      <c r="I1794" s="20" t="n">
        <f>G1794*H1794*7</f>
        <v>252</v>
      </c>
      <c r="J1794" s="12" t="s">
        <v>110</v>
      </c>
      <c r="K1794" s="16" t="n">
        <v>5678</v>
      </c>
      <c r="L1794" s="14" t="n">
        <v>417</v>
      </c>
      <c r="M1794" s="16" t="n">
        <v>31</v>
      </c>
      <c r="N1794" s="11" t="n">
        <v>0.01</v>
      </c>
      <c r="O1794" s="11" t="n">
        <v>0.19</v>
      </c>
      <c r="P1794" s="11" t="n">
        <v>5.78</v>
      </c>
      <c r="Q1794" s="22" t="n">
        <f>M1796/H1794</f>
        <v>0.99</v>
      </c>
    </row>
    <row r="1795" ht="22.5" customHeight="1">
      <c r="A1795" s="28"/>
      <c r="B1795" s="19"/>
      <c r="C1795" s="12"/>
      <c r="D1795" s="26"/>
      <c r="E1795" s="26"/>
      <c r="F1795" s="26"/>
      <c r="G1795" s="26"/>
      <c r="H1795" s="19"/>
      <c r="I1795" s="19"/>
      <c r="J1795" s="12" t="s">
        <v>111</v>
      </c>
      <c r="K1795" s="16" t="n">
        <v>12918</v>
      </c>
      <c r="L1795" s="14" t="n">
        <v>828</v>
      </c>
      <c r="M1795" s="10" t="n">
        <v>63</v>
      </c>
      <c r="N1795" s="11" t="n">
        <v>0.01</v>
      </c>
      <c r="O1795" s="11" t="n">
        <v>0.18</v>
      </c>
      <c r="P1795" s="11" t="n">
        <v>11.57</v>
      </c>
      <c r="Q1795" s="25"/>
    </row>
    <row r="1796" ht="22.5" customHeight="1">
      <c r="A1796" s="28"/>
      <c r="B1796" s="19"/>
      <c r="C1796" s="12"/>
      <c r="D1796" s="26"/>
      <c r="E1796" s="26"/>
      <c r="F1796" s="26"/>
      <c r="G1796" s="26"/>
      <c r="H1796" s="19"/>
      <c r="I1796" s="19"/>
      <c r="J1796" s="12" t="s">
        <v>112</v>
      </c>
      <c r="K1796" s="16" t="n">
        <v>37322</v>
      </c>
      <c r="L1796" s="14" t="n">
        <v>3225</v>
      </c>
      <c r="M1796" s="10" t="n">
        <v>198</v>
      </c>
      <c r="N1796" s="11" t="n">
        <v>0.01</v>
      </c>
      <c r="O1796" s="11" t="n">
        <v>0.17</v>
      </c>
      <c r="P1796" s="11" t="n">
        <v>33.98</v>
      </c>
      <c r="Q1796" s="25"/>
    </row>
    <row r="1797" ht="22.5" customHeight="1">
      <c r="A1797" s="28"/>
      <c r="B1797" s="19"/>
      <c r="C1797" s="12" t="n">
        <v>7815836</v>
      </c>
      <c r="D1797" s="13" t="s">
        <v>65</v>
      </c>
      <c r="E1797" s="13" t="s">
        <v>37</v>
      </c>
      <c r="F1797" s="13" t="s">
        <v>15</v>
      </c>
      <c r="G1797" s="23" t="n">
        <v>0.08</v>
      </c>
      <c r="H1797" s="12" t="n">
        <v>12000</v>
      </c>
      <c r="I1797" s="20" t="n">
        <f>G1797*H1797*7</f>
        <v>6720</v>
      </c>
      <c r="J1797" s="12" t="s">
        <v>110</v>
      </c>
      <c r="K1797" s="16" t="n">
        <v>150266</v>
      </c>
      <c r="L1797" s="14" t="n">
        <v>12124</v>
      </c>
      <c r="M1797" s="16" t="n">
        <v>294</v>
      </c>
      <c r="N1797" s="11" t="n">
        <v>0.003</v>
      </c>
      <c r="O1797" s="11" t="n">
        <v>0.111</v>
      </c>
      <c r="P1797" s="11" t="n">
        <v>32.62</v>
      </c>
      <c r="Q1797" s="22" t="n">
        <f>M1799/H1797</f>
        <v>0.284416666666667</v>
      </c>
    </row>
    <row r="1798" ht="22.5" customHeight="1">
      <c r="A1798" s="28"/>
      <c r="B1798" s="19"/>
      <c r="C1798" s="12"/>
      <c r="D1798" s="26"/>
      <c r="E1798" s="26"/>
      <c r="F1798" s="26"/>
      <c r="G1798" s="26"/>
      <c r="H1798" s="19"/>
      <c r="I1798" s="19"/>
      <c r="J1798" s="12" t="s">
        <v>111</v>
      </c>
      <c r="K1798" s="16" t="n">
        <v>673606</v>
      </c>
      <c r="L1798" s="14" t="n">
        <v>64086</v>
      </c>
      <c r="M1798" s="16" t="n">
        <v>1290</v>
      </c>
      <c r="N1798" s="11" t="n">
        <v>0.002</v>
      </c>
      <c r="O1798" s="11" t="n">
        <v>0.111</v>
      </c>
      <c r="P1798" s="11" t="n">
        <v>143.52</v>
      </c>
      <c r="Q1798" s="25"/>
    </row>
    <row r="1799" ht="22.5" customHeight="1">
      <c r="A1799" s="28"/>
      <c r="B1799" s="19"/>
      <c r="C1799" s="12"/>
      <c r="D1799" s="26"/>
      <c r="E1799" s="26"/>
      <c r="F1799" s="26"/>
      <c r="G1799" s="26"/>
      <c r="H1799" s="19"/>
      <c r="I1799" s="19"/>
      <c r="J1799" s="12" t="s">
        <v>112</v>
      </c>
      <c r="K1799" s="16" t="n">
        <v>1439257</v>
      </c>
      <c r="L1799" s="14" t="n">
        <v>173689</v>
      </c>
      <c r="M1799" s="16" t="n">
        <v>3413</v>
      </c>
      <c r="N1799" s="11" t="n">
        <v>0.002</v>
      </c>
      <c r="O1799" s="11" t="n">
        <v>0.111</v>
      </c>
      <c r="P1799" s="11" t="n">
        <v>377.83</v>
      </c>
      <c r="Q1799" s="25"/>
    </row>
    <row r="1800" ht="22.5" customHeight="1">
      <c r="A1800" s="28"/>
      <c r="B1800" s="19"/>
      <c r="C1800" s="12" t="n">
        <v>91467820</v>
      </c>
      <c r="D1800" s="13" t="s">
        <v>66</v>
      </c>
      <c r="E1800" s="13" t="s">
        <v>37</v>
      </c>
      <c r="F1800" s="13" t="s">
        <v>15</v>
      </c>
      <c r="G1800" s="23" t="n">
        <v>0.1</v>
      </c>
      <c r="H1800" s="13" t="n">
        <v>300</v>
      </c>
      <c r="I1800" s="20" t="n">
        <f>G1800*H1800*7</f>
        <v>210</v>
      </c>
      <c r="J1800" s="12" t="s">
        <v>110</v>
      </c>
      <c r="K1800" s="16" t="n">
        <v>5198</v>
      </c>
      <c r="L1800" s="14" t="n">
        <v>977</v>
      </c>
      <c r="M1800" s="16" t="n">
        <v>7</v>
      </c>
      <c r="N1800" s="11" t="n">
        <v>0.001</v>
      </c>
      <c r="O1800" s="11" t="n">
        <v>0.1</v>
      </c>
      <c r="P1800" s="11" t="n">
        <v>0.7</v>
      </c>
      <c r="Q1800" s="22" t="n">
        <f>M1802/H1800</f>
        <v>0.28</v>
      </c>
    </row>
    <row r="1801" ht="22.5" customHeight="1">
      <c r="A1801" s="28"/>
      <c r="B1801" s="19"/>
      <c r="C1801" s="12"/>
      <c r="D1801" s="26"/>
      <c r="E1801" s="26"/>
      <c r="F1801" s="26"/>
      <c r="G1801" s="26"/>
      <c r="H1801" s="26"/>
      <c r="I1801" s="19"/>
      <c r="J1801" s="12" t="s">
        <v>111</v>
      </c>
      <c r="K1801" s="16" t="n">
        <v>39598</v>
      </c>
      <c r="L1801" s="14" t="n">
        <v>13936</v>
      </c>
      <c r="M1801" s="16" t="n">
        <v>84</v>
      </c>
      <c r="N1801" s="11" t="n">
        <v>0.001</v>
      </c>
      <c r="O1801" s="11" t="n">
        <v>0.1</v>
      </c>
      <c r="P1801" s="11" t="n">
        <v>8.4</v>
      </c>
      <c r="Q1801" s="25"/>
    </row>
    <row r="1802" ht="22.5" customHeight="1">
      <c r="A1802" s="28"/>
      <c r="B1802" s="19"/>
      <c r="C1802" s="12"/>
      <c r="D1802" s="26"/>
      <c r="E1802" s="26"/>
      <c r="F1802" s="26"/>
      <c r="G1802" s="26"/>
      <c r="H1802" s="26"/>
      <c r="I1802" s="19"/>
      <c r="J1802" s="12" t="s">
        <v>112</v>
      </c>
      <c r="K1802" s="16" t="n">
        <v>61106</v>
      </c>
      <c r="L1802" s="14" t="n">
        <v>18196</v>
      </c>
      <c r="M1802" s="16" t="n">
        <v>84</v>
      </c>
      <c r="N1802" s="11" t="n">
        <v>0</v>
      </c>
      <c r="O1802" s="11" t="n">
        <v>0.1</v>
      </c>
      <c r="P1802" s="11" t="n">
        <v>8.4</v>
      </c>
      <c r="Q1802" s="25"/>
    </row>
    <row r="1803" ht="22.5" customHeight="1">
      <c r="A1803" s="28"/>
      <c r="B1803" s="19"/>
      <c r="C1803" s="12" t="n">
        <v>91496145</v>
      </c>
      <c r="D1803" s="13" t="s">
        <v>66</v>
      </c>
      <c r="E1803" s="13" t="s">
        <v>67</v>
      </c>
      <c r="F1803" s="13" t="s">
        <v>15</v>
      </c>
      <c r="G1803" s="23" t="n">
        <v>0.14</v>
      </c>
      <c r="H1803" s="13" t="n">
        <v>50</v>
      </c>
      <c r="I1803" s="20" t="n">
        <f>G1803*H1803*7</f>
        <v>49</v>
      </c>
      <c r="J1803" s="12" t="s">
        <v>110</v>
      </c>
      <c r="K1803" s="16" t="n">
        <v>1388</v>
      </c>
      <c r="L1803" s="16" t="n">
        <v>219</v>
      </c>
      <c r="M1803" s="14" t="n">
        <v>2</v>
      </c>
      <c r="N1803" s="11" t="n">
        <v>0.001</v>
      </c>
      <c r="O1803" s="11" t="n">
        <v>0.15</v>
      </c>
      <c r="P1803" s="11" t="n">
        <v>0.3</v>
      </c>
      <c r="Q1803" s="22" t="n">
        <f>M1805/H1803</f>
        <v>0.6</v>
      </c>
    </row>
    <row r="1804" ht="22.5" customHeight="1">
      <c r="A1804" s="28"/>
      <c r="B1804" s="19"/>
      <c r="C1804" s="12"/>
      <c r="D1804" s="26"/>
      <c r="E1804" s="26"/>
      <c r="F1804" s="26"/>
      <c r="G1804" s="26"/>
      <c r="H1804" s="26"/>
      <c r="I1804" s="19"/>
      <c r="J1804" s="12" t="s">
        <v>111</v>
      </c>
      <c r="K1804" s="16" t="n">
        <v>17023</v>
      </c>
      <c r="L1804" s="14" t="n">
        <v>3824</v>
      </c>
      <c r="M1804" s="16" t="n">
        <v>22</v>
      </c>
      <c r="N1804" s="11" t="n">
        <v>0.001</v>
      </c>
      <c r="O1804" s="11" t="n">
        <v>0.15</v>
      </c>
      <c r="P1804" s="11" t="n">
        <v>3.3</v>
      </c>
      <c r="Q1804" s="25"/>
    </row>
    <row r="1805" ht="22.5" customHeight="1">
      <c r="A1805" s="28"/>
      <c r="B1805" s="19"/>
      <c r="C1805" s="12"/>
      <c r="D1805" s="26"/>
      <c r="E1805" s="26"/>
      <c r="F1805" s="26"/>
      <c r="G1805" s="26"/>
      <c r="H1805" s="26"/>
      <c r="I1805" s="19"/>
      <c r="J1805" s="12" t="s">
        <v>112</v>
      </c>
      <c r="K1805" s="16" t="n">
        <v>27999</v>
      </c>
      <c r="L1805" s="14" t="n">
        <v>5108</v>
      </c>
      <c r="M1805" s="16" t="n">
        <v>30</v>
      </c>
      <c r="N1805" s="11" t="n">
        <v>0.001</v>
      </c>
      <c r="O1805" s="11" t="n">
        <v>0.15</v>
      </c>
      <c r="P1805" s="11" t="n">
        <v>4.5</v>
      </c>
      <c r="Q1805" s="25"/>
    </row>
    <row r="1806" ht="22.5" customHeight="1">
      <c r="A1806" s="28"/>
      <c r="B1806" s="19"/>
      <c r="C1806" s="12" t="n">
        <v>91496146</v>
      </c>
      <c r="D1806" s="13" t="s">
        <v>66</v>
      </c>
      <c r="E1806" s="13" t="s">
        <v>43</v>
      </c>
      <c r="F1806" s="13" t="s">
        <v>15</v>
      </c>
      <c r="G1806" s="23" t="n">
        <v>0.14</v>
      </c>
      <c r="H1806" s="13" t="n">
        <v>200</v>
      </c>
      <c r="I1806" s="20" t="n">
        <f>G1806*H1806*7</f>
        <v>196</v>
      </c>
      <c r="J1806" s="12" t="s">
        <v>110</v>
      </c>
      <c r="K1806" s="16" t="n">
        <v>1436</v>
      </c>
      <c r="L1806" s="14" t="n">
        <v>406</v>
      </c>
      <c r="M1806" s="14" t="n">
        <v>2</v>
      </c>
      <c r="N1806" s="11" t="n">
        <v>0.001</v>
      </c>
      <c r="O1806" s="11" t="n">
        <v>0.14</v>
      </c>
      <c r="P1806" s="11" t="n">
        <v>0.28</v>
      </c>
      <c r="Q1806" s="22" t="n">
        <f>M1808/H1806</f>
        <v>0.45</v>
      </c>
    </row>
    <row r="1807" ht="22.5" customHeight="1">
      <c r="A1807" s="28"/>
      <c r="B1807" s="19"/>
      <c r="C1807" s="12"/>
      <c r="D1807" s="26"/>
      <c r="E1807" s="26"/>
      <c r="F1807" s="26"/>
      <c r="G1807" s="26"/>
      <c r="H1807" s="26"/>
      <c r="I1807" s="19"/>
      <c r="J1807" s="12" t="s">
        <v>111</v>
      </c>
      <c r="K1807" s="16" t="n">
        <v>11866</v>
      </c>
      <c r="L1807" s="14" t="n">
        <v>3857</v>
      </c>
      <c r="M1807" s="16" t="n">
        <v>42</v>
      </c>
      <c r="N1807" s="11" t="n">
        <v>0.002</v>
      </c>
      <c r="O1807" s="11" t="n">
        <v>0.14</v>
      </c>
      <c r="P1807" s="11" t="n">
        <v>5.88</v>
      </c>
      <c r="Q1807" s="25"/>
    </row>
    <row r="1808" ht="22.5" customHeight="1">
      <c r="A1808" s="28"/>
      <c r="B1808" s="19"/>
      <c r="C1808" s="12"/>
      <c r="D1808" s="26"/>
      <c r="E1808" s="26"/>
      <c r="F1808" s="26"/>
      <c r="G1808" s="26"/>
      <c r="H1808" s="26"/>
      <c r="I1808" s="19"/>
      <c r="J1808" s="12" t="s">
        <v>112</v>
      </c>
      <c r="K1808" s="16" t="n">
        <v>20802</v>
      </c>
      <c r="L1808" s="14" t="n">
        <v>6169</v>
      </c>
      <c r="M1808" s="16" t="n">
        <v>90</v>
      </c>
      <c r="N1808" s="11" t="n">
        <v>0.002</v>
      </c>
      <c r="O1808" s="11" t="n">
        <v>0.14</v>
      </c>
      <c r="P1808" s="11" t="n">
        <v>12.6</v>
      </c>
      <c r="Q1808" s="25"/>
    </row>
    <row r="1809" ht="22.5" customHeight="1">
      <c r="A1809" s="28"/>
      <c r="B1809" s="19"/>
      <c r="C1809" s="12" t="n">
        <v>91496147</v>
      </c>
      <c r="D1809" s="13" t="s">
        <v>66</v>
      </c>
      <c r="E1809" s="13" t="s">
        <v>11</v>
      </c>
      <c r="F1809" s="13" t="s">
        <v>15</v>
      </c>
      <c r="G1809" s="23" t="n">
        <v>0.14</v>
      </c>
      <c r="H1809" s="13" t="n">
        <v>150</v>
      </c>
      <c r="I1809" s="20" t="n">
        <f>G1809*H1809*7</f>
        <v>147</v>
      </c>
      <c r="J1809" s="12" t="s">
        <v>110</v>
      </c>
      <c r="K1809" s="16" t="n">
        <v>8407</v>
      </c>
      <c r="L1809" s="14" t="n">
        <v>956</v>
      </c>
      <c r="M1809" s="14" t="n">
        <v>29</v>
      </c>
      <c r="N1809" s="11" t="n">
        <v>0.004</v>
      </c>
      <c r="O1809" s="11" t="n">
        <v>0.13</v>
      </c>
      <c r="P1809" s="11" t="n">
        <v>3.77</v>
      </c>
      <c r="Q1809" s="22" t="n">
        <f>M1811/H1809</f>
        <v>1</v>
      </c>
    </row>
    <row r="1810" ht="22.5" customHeight="1">
      <c r="A1810" s="28"/>
      <c r="B1810" s="19"/>
      <c r="C1810" s="12"/>
      <c r="D1810" s="26"/>
      <c r="E1810" s="26"/>
      <c r="F1810" s="26"/>
      <c r="G1810" s="26"/>
      <c r="H1810" s="26"/>
      <c r="I1810" s="19"/>
      <c r="J1810" s="12" t="s">
        <v>111</v>
      </c>
      <c r="K1810" s="16" t="n">
        <v>31151</v>
      </c>
      <c r="L1810" s="14" t="n">
        <v>6349</v>
      </c>
      <c r="M1810" s="16" t="n">
        <v>150</v>
      </c>
      <c r="N1810" s="11" t="n">
        <v>0.003</v>
      </c>
      <c r="O1810" s="11" t="n">
        <v>0.13</v>
      </c>
      <c r="P1810" s="11" t="n">
        <v>19.5</v>
      </c>
      <c r="Q1810" s="25"/>
    </row>
    <row r="1811" ht="22.5" customHeight="1">
      <c r="A1811" s="28"/>
      <c r="B1811" s="19"/>
      <c r="C1811" s="12"/>
      <c r="D1811" s="26"/>
      <c r="E1811" s="26"/>
      <c r="F1811" s="26"/>
      <c r="G1811" s="26"/>
      <c r="H1811" s="26"/>
      <c r="I1811" s="19"/>
      <c r="J1811" s="12" t="s">
        <v>112</v>
      </c>
      <c r="K1811" s="16" t="n">
        <v>40616</v>
      </c>
      <c r="L1811" s="14" t="n">
        <v>6742</v>
      </c>
      <c r="M1811" s="16" t="n">
        <v>150</v>
      </c>
      <c r="N1811" s="11" t="n">
        <v>0.003</v>
      </c>
      <c r="O1811" s="11" t="n">
        <v>0.13</v>
      </c>
      <c r="P1811" s="11" t="n">
        <v>19.5</v>
      </c>
      <c r="Q1811" s="25"/>
    </row>
    <row r="1812" ht="22.5" customHeight="1">
      <c r="A1812" s="28"/>
      <c r="B1812" s="19"/>
      <c r="C1812" s="12" t="n">
        <v>91496148</v>
      </c>
      <c r="D1812" s="13" t="s">
        <v>66</v>
      </c>
      <c r="E1812" s="13" t="s">
        <v>14</v>
      </c>
      <c r="F1812" s="13" t="s">
        <v>15</v>
      </c>
      <c r="G1812" s="23" t="n">
        <v>0.15</v>
      </c>
      <c r="H1812" s="13" t="n">
        <v>160</v>
      </c>
      <c r="I1812" s="20" t="n">
        <f>G1812*H1812*7</f>
        <v>168</v>
      </c>
      <c r="J1812" s="12" t="s">
        <v>110</v>
      </c>
      <c r="K1812" s="16" t="n">
        <v>548</v>
      </c>
      <c r="L1812" s="16" t="n">
        <v>134</v>
      </c>
      <c r="M1812" s="14" t="n">
        <v>2</v>
      </c>
      <c r="N1812" s="11" t="n">
        <v>0.002</v>
      </c>
      <c r="O1812" s="11" t="n">
        <v>0.15</v>
      </c>
      <c r="P1812" s="11" t="n">
        <v>0.3</v>
      </c>
      <c r="Q1812" s="22" t="n">
        <f>M1814/H1812</f>
        <v>1</v>
      </c>
    </row>
    <row r="1813" ht="22.5" customHeight="1">
      <c r="A1813" s="28"/>
      <c r="B1813" s="19"/>
      <c r="C1813" s="12"/>
      <c r="D1813" s="26"/>
      <c r="E1813" s="26"/>
      <c r="F1813" s="26"/>
      <c r="G1813" s="26"/>
      <c r="H1813" s="26"/>
      <c r="I1813" s="19"/>
      <c r="J1813" s="12" t="s">
        <v>111</v>
      </c>
      <c r="K1813" s="16" t="n">
        <v>66816</v>
      </c>
      <c r="L1813" s="14" t="n">
        <v>29800</v>
      </c>
      <c r="M1813" s="16" t="n">
        <v>160</v>
      </c>
      <c r="N1813" s="11" t="n">
        <v>0.001</v>
      </c>
      <c r="O1813" s="11" t="n">
        <v>0.15</v>
      </c>
      <c r="P1813" s="11" t="n">
        <v>24</v>
      </c>
      <c r="Q1813" s="25"/>
    </row>
    <row r="1814" ht="22.5" customHeight="1">
      <c r="A1814" s="28"/>
      <c r="B1814" s="19"/>
      <c r="C1814" s="12"/>
      <c r="D1814" s="26"/>
      <c r="E1814" s="26"/>
      <c r="F1814" s="26"/>
      <c r="G1814" s="26"/>
      <c r="H1814" s="26"/>
      <c r="I1814" s="19"/>
      <c r="J1814" s="12" t="s">
        <v>112</v>
      </c>
      <c r="K1814" s="16" t="n">
        <v>86632</v>
      </c>
      <c r="L1814" s="14" t="n">
        <v>37235</v>
      </c>
      <c r="M1814" s="16" t="n">
        <v>160</v>
      </c>
      <c r="N1814" s="11" t="n">
        <v>0.001</v>
      </c>
      <c r="O1814" s="11" t="n">
        <v>0.15</v>
      </c>
      <c r="P1814" s="11" t="n">
        <v>24</v>
      </c>
      <c r="Q1814" s="25"/>
    </row>
    <row r="1815" ht="22.5" customHeight="1">
      <c r="A1815" s="28"/>
      <c r="B1815" s="19"/>
      <c r="C1815" s="12" t="n">
        <v>11079953</v>
      </c>
      <c r="D1815" s="13" t="s">
        <v>64</v>
      </c>
      <c r="E1815" s="13" t="s">
        <v>37</v>
      </c>
      <c r="F1815" s="13" t="s">
        <v>15</v>
      </c>
      <c r="G1815" s="23" t="n">
        <v>0.8</v>
      </c>
      <c r="H1815" s="13" t="n">
        <v>100</v>
      </c>
      <c r="I1815" s="20" t="n">
        <f>G1815*H1815*7</f>
        <v>560</v>
      </c>
      <c r="J1815" s="12" t="s">
        <v>110</v>
      </c>
      <c r="K1815" s="14" t="n">
        <v>640</v>
      </c>
      <c r="L1815" s="14" t="n">
        <v>52</v>
      </c>
      <c r="M1815" s="14" t="n">
        <v>0</v>
      </c>
      <c r="N1815" s="11" t="n">
        <v>0</v>
      </c>
      <c r="O1815" s="11" t="n">
        <v>0</v>
      </c>
      <c r="P1815" s="11" t="n">
        <v>0</v>
      </c>
      <c r="Q1815" s="22" t="n">
        <f>M1817/H1815</f>
        <v>0</v>
      </c>
    </row>
    <row r="1816" ht="22.5" customHeight="1">
      <c r="A1816" s="28"/>
      <c r="B1816" s="19"/>
      <c r="C1816" s="12"/>
      <c r="D1816" s="26"/>
      <c r="E1816" s="26"/>
      <c r="F1816" s="26"/>
      <c r="G1816" s="26"/>
      <c r="H1816" s="26"/>
      <c r="I1816" s="19"/>
      <c r="J1816" s="12" t="s">
        <v>111</v>
      </c>
      <c r="K1816" s="16" t="n">
        <v>5351</v>
      </c>
      <c r="L1816" s="16" t="n">
        <v>803</v>
      </c>
      <c r="M1816" s="14" t="n">
        <v>0</v>
      </c>
      <c r="N1816" s="11" t="n">
        <v>0</v>
      </c>
      <c r="O1816" s="11" t="n">
        <v>0</v>
      </c>
      <c r="P1816" s="11" t="n">
        <v>0</v>
      </c>
      <c r="Q1816" s="25"/>
    </row>
    <row r="1817" ht="22.5" customHeight="1">
      <c r="A1817" s="28"/>
      <c r="B1817" s="19"/>
      <c r="C1817" s="12"/>
      <c r="D1817" s="26"/>
      <c r="E1817" s="26"/>
      <c r="F1817" s="26"/>
      <c r="G1817" s="26"/>
      <c r="H1817" s="26"/>
      <c r="I1817" s="19"/>
      <c r="J1817" s="12" t="s">
        <v>112</v>
      </c>
      <c r="K1817" s="16" t="n">
        <v>10090</v>
      </c>
      <c r="L1817" s="16" t="n">
        <v>1135</v>
      </c>
      <c r="M1817" s="14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28"/>
      <c r="B1818" s="19"/>
      <c r="C1818" s="12" t="n">
        <v>11690181</v>
      </c>
      <c r="D1818" s="13" t="s">
        <v>68</v>
      </c>
      <c r="E1818" s="13" t="s">
        <v>14</v>
      </c>
      <c r="F1818" s="13" t="s">
        <v>15</v>
      </c>
      <c r="G1818" s="23" t="n">
        <v>0.45</v>
      </c>
      <c r="H1818" s="13" t="n">
        <v>1300</v>
      </c>
      <c r="I1818" s="20" t="n">
        <f>G1818*H1818*7</f>
        <v>4095</v>
      </c>
      <c r="J1818" s="12" t="s">
        <v>110</v>
      </c>
      <c r="K1818" s="16" t="n">
        <v>62621</v>
      </c>
      <c r="L1818" s="16" t="n">
        <v>752</v>
      </c>
      <c r="M1818" s="14" t="n">
        <v>65</v>
      </c>
      <c r="N1818" s="11" t="n">
        <v>0.036</v>
      </c>
      <c r="O1818" s="11" t="n">
        <v>0.42</v>
      </c>
      <c r="P1818" s="17" t="n">
        <v>27.3</v>
      </c>
      <c r="Q1818" s="22" t="n">
        <f>M1820/H1818</f>
        <v>1</v>
      </c>
    </row>
    <row r="1819" ht="22.5" customHeight="1">
      <c r="A1819" s="28"/>
      <c r="B1819" s="19"/>
      <c r="C1819" s="12"/>
      <c r="D1819" s="26"/>
      <c r="E1819" s="26"/>
      <c r="F1819" s="26"/>
      <c r="G1819" s="26"/>
      <c r="H1819" s="26"/>
      <c r="I1819" s="19"/>
      <c r="J1819" s="12" t="s">
        <v>111</v>
      </c>
      <c r="K1819" s="16" t="n">
        <v>534902</v>
      </c>
      <c r="L1819" s="14" t="n">
        <v>20815</v>
      </c>
      <c r="M1819" s="16" t="n">
        <v>846</v>
      </c>
      <c r="N1819" s="11" t="n">
        <v>0.017</v>
      </c>
      <c r="O1819" s="11" t="n">
        <v>0.42</v>
      </c>
      <c r="P1819" s="11" t="n">
        <v>355.32</v>
      </c>
      <c r="Q1819" s="25"/>
    </row>
    <row r="1820" ht="22.5" customHeight="1">
      <c r="A1820" s="28"/>
      <c r="B1820" s="19"/>
      <c r="C1820" s="12"/>
      <c r="D1820" s="26"/>
      <c r="E1820" s="26"/>
      <c r="F1820" s="26"/>
      <c r="G1820" s="26"/>
      <c r="H1820" s="26"/>
      <c r="I1820" s="19"/>
      <c r="J1820" s="12" t="s">
        <v>112</v>
      </c>
      <c r="K1820" s="16" t="n">
        <v>817669</v>
      </c>
      <c r="L1820" s="14" t="n">
        <v>45696</v>
      </c>
      <c r="M1820" s="16" t="n">
        <v>1300</v>
      </c>
      <c r="N1820" s="11" t="n">
        <v>0.012</v>
      </c>
      <c r="O1820" s="11" t="n">
        <v>0.42</v>
      </c>
      <c r="P1820" s="11" t="n">
        <v>546</v>
      </c>
      <c r="Q1820" s="25"/>
    </row>
    <row r="1821" ht="22.5" customHeight="1">
      <c r="A1821" s="28"/>
      <c r="B1821" s="19"/>
      <c r="C1821" s="12" t="n">
        <v>11836152</v>
      </c>
      <c r="D1821" s="13" t="s">
        <v>65</v>
      </c>
      <c r="E1821" s="13" t="s">
        <v>37</v>
      </c>
      <c r="F1821" s="13" t="s">
        <v>15</v>
      </c>
      <c r="G1821" s="23" t="n">
        <v>0.09</v>
      </c>
      <c r="H1821" s="13" t="n">
        <v>100</v>
      </c>
      <c r="I1821" s="20" t="n">
        <f>G1821*H1821*7</f>
        <v>63</v>
      </c>
      <c r="J1821" s="12" t="s">
        <v>110</v>
      </c>
      <c r="K1821" s="16" t="n">
        <v>36</v>
      </c>
      <c r="L1821" s="16" t="n">
        <v>7</v>
      </c>
      <c r="M1821" s="14" t="n">
        <v>0</v>
      </c>
      <c r="N1821" s="11" t="n">
        <v>0</v>
      </c>
      <c r="O1821" s="11" t="n">
        <v>0</v>
      </c>
      <c r="P1821" s="11" t="n">
        <v>0</v>
      </c>
      <c r="Q1821" s="22" t="n">
        <f>M1823/H1821</f>
        <v>0.01</v>
      </c>
    </row>
    <row r="1822" ht="22.5" customHeight="1">
      <c r="A1822" s="28"/>
      <c r="B1822" s="19"/>
      <c r="C1822" s="12"/>
      <c r="D1822" s="26"/>
      <c r="E1822" s="26"/>
      <c r="F1822" s="26"/>
      <c r="G1822" s="26"/>
      <c r="H1822" s="26"/>
      <c r="I1822" s="19"/>
      <c r="J1822" s="12" t="s">
        <v>111</v>
      </c>
      <c r="K1822" s="16" t="n">
        <v>195</v>
      </c>
      <c r="L1822" s="14" t="n">
        <v>35</v>
      </c>
      <c r="M1822" s="14" t="n">
        <v>0</v>
      </c>
      <c r="N1822" s="11" t="n">
        <v>0</v>
      </c>
      <c r="O1822" s="11" t="n">
        <v>0</v>
      </c>
      <c r="P1822" s="11" t="n">
        <v>0</v>
      </c>
      <c r="Q1822" s="25"/>
    </row>
    <row r="1823" ht="22.5" customHeight="1">
      <c r="A1823" s="28"/>
      <c r="B1823" s="19"/>
      <c r="C1823" s="12"/>
      <c r="D1823" s="26"/>
      <c r="E1823" s="26"/>
      <c r="F1823" s="26"/>
      <c r="G1823" s="26"/>
      <c r="H1823" s="26"/>
      <c r="I1823" s="19"/>
      <c r="J1823" s="12" t="s">
        <v>112</v>
      </c>
      <c r="K1823" s="16" t="n">
        <v>559</v>
      </c>
      <c r="L1823" s="14" t="n">
        <v>108</v>
      </c>
      <c r="M1823" s="16" t="n">
        <v>1</v>
      </c>
      <c r="N1823" s="11" t="n">
        <v>0.001</v>
      </c>
      <c r="O1823" s="11" t="n">
        <v>0.09</v>
      </c>
      <c r="P1823" s="11" t="n">
        <v>0.09</v>
      </c>
      <c r="Q1823" s="25"/>
    </row>
    <row r="1824" ht="22.5" customHeight="1">
      <c r="A1824" s="28"/>
      <c r="B1824" s="19"/>
      <c r="C1824" s="12" t="n">
        <v>12038500</v>
      </c>
      <c r="D1824" s="13" t="s">
        <v>68</v>
      </c>
      <c r="E1824" s="13" t="s">
        <v>14</v>
      </c>
      <c r="F1824" s="13" t="s">
        <v>15</v>
      </c>
      <c r="G1824" s="23" t="n">
        <v>0.4</v>
      </c>
      <c r="H1824" s="13" t="n">
        <v>100</v>
      </c>
      <c r="I1824" s="20" t="n">
        <f>G1824*H1824*7</f>
        <v>280</v>
      </c>
      <c r="J1824" s="12" t="s">
        <v>110</v>
      </c>
      <c r="K1824" s="16" t="n">
        <v>367</v>
      </c>
      <c r="L1824" s="14" t="n">
        <v>27</v>
      </c>
      <c r="M1824" s="14" t="n">
        <v>0</v>
      </c>
      <c r="N1824" s="11" t="n">
        <v>0</v>
      </c>
      <c r="O1824" s="11" t="n">
        <v>0</v>
      </c>
      <c r="P1824" s="11" t="n">
        <v>0</v>
      </c>
      <c r="Q1824" s="22" t="n">
        <f>M1826/H1824</f>
        <v>0.32</v>
      </c>
    </row>
    <row r="1825" ht="22.5" customHeight="1">
      <c r="A1825" s="28"/>
      <c r="B1825" s="19"/>
      <c r="C1825" s="12"/>
      <c r="D1825" s="26"/>
      <c r="E1825" s="26"/>
      <c r="F1825" s="26"/>
      <c r="G1825" s="26"/>
      <c r="H1825" s="26"/>
      <c r="I1825" s="19"/>
      <c r="J1825" s="12" t="s">
        <v>111</v>
      </c>
      <c r="K1825" s="16" t="n">
        <v>3370</v>
      </c>
      <c r="L1825" s="16" t="n">
        <v>348</v>
      </c>
      <c r="M1825" s="16" t="n">
        <v>7</v>
      </c>
      <c r="N1825" s="11" t="n">
        <v>0.008</v>
      </c>
      <c r="O1825" s="11" t="n">
        <v>0.4</v>
      </c>
      <c r="P1825" s="11" t="n">
        <v>2.8</v>
      </c>
      <c r="Q1825" s="25"/>
    </row>
    <row r="1826" ht="22.5" customHeight="1">
      <c r="A1826" s="28"/>
      <c r="B1826" s="19"/>
      <c r="C1826" s="12"/>
      <c r="D1826" s="26"/>
      <c r="E1826" s="26"/>
      <c r="F1826" s="26"/>
      <c r="G1826" s="26"/>
      <c r="H1826" s="26"/>
      <c r="I1826" s="19"/>
      <c r="J1826" s="12" t="s">
        <v>112</v>
      </c>
      <c r="K1826" s="16" t="n">
        <v>9705</v>
      </c>
      <c r="L1826" s="14" t="n">
        <v>1238</v>
      </c>
      <c r="M1826" s="16" t="n">
        <v>32</v>
      </c>
      <c r="N1826" s="11" t="n">
        <v>0.01</v>
      </c>
      <c r="O1826" s="11" t="n">
        <v>0.4</v>
      </c>
      <c r="P1826" s="11" t="n">
        <v>12.8</v>
      </c>
      <c r="Q1826" s="25"/>
    </row>
    <row r="1827" ht="22.5" customHeight="1">
      <c r="A1827" s="28"/>
      <c r="B1827" s="19"/>
      <c r="C1827" s="12" t="n">
        <v>91565943</v>
      </c>
      <c r="D1827" s="13" t="s">
        <v>66</v>
      </c>
      <c r="E1827" s="13" t="s">
        <v>43</v>
      </c>
      <c r="F1827" s="13" t="s">
        <v>15</v>
      </c>
      <c r="G1827" s="23" t="n">
        <v>0.14</v>
      </c>
      <c r="H1827" s="13" t="n">
        <v>200</v>
      </c>
      <c r="I1827" s="20" t="n">
        <f>G1827*H1827*7</f>
        <v>196</v>
      </c>
      <c r="J1827" s="12" t="s">
        <v>110</v>
      </c>
      <c r="K1827" s="16" t="n">
        <v>379</v>
      </c>
      <c r="L1827" s="16" t="n">
        <v>13</v>
      </c>
      <c r="M1827" s="14" t="n">
        <v>2</v>
      </c>
      <c r="N1827" s="11" t="n">
        <v>0.022</v>
      </c>
      <c r="O1827" s="11" t="n">
        <v>0.14</v>
      </c>
      <c r="P1827" s="11" t="n">
        <v>0.28</v>
      </c>
      <c r="Q1827" s="22" t="n">
        <f>M1829/H1827</f>
        <v>0.07</v>
      </c>
    </row>
    <row r="1828" ht="22.5" customHeight="1">
      <c r="A1828" s="28"/>
      <c r="B1828" s="19"/>
      <c r="C1828" s="12"/>
      <c r="D1828" s="26"/>
      <c r="E1828" s="26"/>
      <c r="F1828" s="26"/>
      <c r="G1828" s="26"/>
      <c r="H1828" s="26"/>
      <c r="I1828" s="19"/>
      <c r="J1828" s="12" t="s">
        <v>111</v>
      </c>
      <c r="K1828" s="16" t="n">
        <v>3671</v>
      </c>
      <c r="L1828" s="14" t="n">
        <v>254</v>
      </c>
      <c r="M1828" s="16" t="n">
        <v>4</v>
      </c>
      <c r="N1828" s="11" t="n">
        <v>0.002</v>
      </c>
      <c r="O1828" s="11" t="n">
        <v>0.14</v>
      </c>
      <c r="P1828" s="11" t="n">
        <v>0.56</v>
      </c>
      <c r="Q1828" s="25"/>
    </row>
    <row r="1829" ht="22.5" customHeight="1">
      <c r="A1829" s="28"/>
      <c r="B1829" s="19"/>
      <c r="C1829" s="12"/>
      <c r="D1829" s="26"/>
      <c r="E1829" s="26"/>
      <c r="F1829" s="26"/>
      <c r="G1829" s="26"/>
      <c r="H1829" s="26"/>
      <c r="I1829" s="19"/>
      <c r="J1829" s="12" t="s">
        <v>112</v>
      </c>
      <c r="K1829" s="16" t="n">
        <v>6457</v>
      </c>
      <c r="L1829" s="14" t="n">
        <v>489</v>
      </c>
      <c r="M1829" s="16" t="n">
        <v>14</v>
      </c>
      <c r="N1829" s="11" t="n">
        <v>0.004</v>
      </c>
      <c r="O1829" s="11" t="n">
        <v>0.14</v>
      </c>
      <c r="P1829" s="11" t="n">
        <v>1.96</v>
      </c>
      <c r="Q1829" s="25"/>
    </row>
    <row r="1830" ht="22.5" customHeight="1">
      <c r="A1830" s="28"/>
      <c r="B1830" s="19"/>
      <c r="C1830" s="12" t="n">
        <v>91565945</v>
      </c>
      <c r="D1830" s="13" t="s">
        <v>66</v>
      </c>
      <c r="E1830" s="13" t="s">
        <v>37</v>
      </c>
      <c r="F1830" s="13" t="s">
        <v>15</v>
      </c>
      <c r="G1830" s="23" t="n">
        <v>0.09</v>
      </c>
      <c r="H1830" s="13" t="n">
        <v>500</v>
      </c>
      <c r="I1830" s="20" t="n">
        <f>G1830*H1830*7</f>
        <v>315</v>
      </c>
      <c r="J1830" s="12" t="s">
        <v>110</v>
      </c>
      <c r="K1830" s="16" t="n">
        <v>14458</v>
      </c>
      <c r="L1830" s="14" t="n">
        <v>2345</v>
      </c>
      <c r="M1830" s="16" t="n">
        <v>26</v>
      </c>
      <c r="N1830" s="11" t="n">
        <v>0.001</v>
      </c>
      <c r="O1830" s="11" t="n">
        <v>0.12</v>
      </c>
      <c r="P1830" s="11" t="n">
        <v>3.12</v>
      </c>
      <c r="Q1830" s="22" t="n">
        <f>M1832/H1830</f>
        <v>0.4</v>
      </c>
    </row>
    <row r="1831" ht="22.5" customHeight="1">
      <c r="A1831" s="28"/>
      <c r="B1831" s="19"/>
      <c r="C1831" s="12"/>
      <c r="D1831" s="26"/>
      <c r="E1831" s="26"/>
      <c r="F1831" s="26"/>
      <c r="G1831" s="26"/>
      <c r="H1831" s="26"/>
      <c r="I1831" s="19"/>
      <c r="J1831" s="12" t="s">
        <v>111</v>
      </c>
      <c r="K1831" s="16" t="n">
        <v>156291</v>
      </c>
      <c r="L1831" s="14" t="n">
        <v>30284</v>
      </c>
      <c r="M1831" s="16" t="n">
        <v>190</v>
      </c>
      <c r="N1831" s="11" t="n">
        <v>0.001</v>
      </c>
      <c r="O1831" s="11" t="n">
        <v>0.12</v>
      </c>
      <c r="P1831" s="11" t="n">
        <v>22.8</v>
      </c>
      <c r="Q1831" s="25"/>
      <c r="R1831" s="4" t="s">
        <v>137</v>
      </c>
    </row>
    <row r="1832" ht="22.5" customHeight="1">
      <c r="A1832" s="28"/>
      <c r="B1832" s="19"/>
      <c r="C1832" s="12"/>
      <c r="D1832" s="26"/>
      <c r="E1832" s="26"/>
      <c r="F1832" s="26"/>
      <c r="G1832" s="26"/>
      <c r="H1832" s="26"/>
      <c r="I1832" s="19"/>
      <c r="J1832" s="12" t="s">
        <v>112</v>
      </c>
      <c r="K1832" s="16" t="n">
        <v>193394</v>
      </c>
      <c r="L1832" s="14" t="n">
        <v>37192</v>
      </c>
      <c r="M1832" s="16" t="n">
        <v>200</v>
      </c>
      <c r="N1832" s="11" t="n">
        <v>0.001</v>
      </c>
      <c r="O1832" s="11" t="n">
        <v>0.119</v>
      </c>
      <c r="P1832" s="11" t="n">
        <v>23.79</v>
      </c>
      <c r="Q1832" s="25"/>
    </row>
    <row r="1833" ht="22.5" customHeight="1">
      <c r="A1833" s="28"/>
      <c r="B1833" s="19"/>
      <c r="C1833" s="12" t="n">
        <v>91551845</v>
      </c>
      <c r="D1833" s="13" t="s">
        <v>66</v>
      </c>
      <c r="E1833" s="13" t="s">
        <v>11</v>
      </c>
      <c r="F1833" s="13" t="s">
        <v>15</v>
      </c>
      <c r="G1833" s="23" t="n">
        <v>0.14</v>
      </c>
      <c r="H1833" s="13" t="n">
        <v>150</v>
      </c>
      <c r="I1833" s="20" t="n">
        <f>G1833*H1833*7</f>
        <v>147</v>
      </c>
      <c r="J1833" s="12" t="s">
        <v>110</v>
      </c>
      <c r="K1833" s="16" t="n">
        <v>9226</v>
      </c>
      <c r="L1833" s="14" t="n">
        <v>1157</v>
      </c>
      <c r="M1833" s="16" t="n">
        <v>14</v>
      </c>
      <c r="N1833" s="11" t="n">
        <v>0.002</v>
      </c>
      <c r="O1833" s="11" t="n">
        <v>0.14</v>
      </c>
      <c r="P1833" s="11" t="n">
        <v>1.96</v>
      </c>
      <c r="Q1833" s="22" t="n">
        <f>M1835/H1833</f>
        <v>0.68</v>
      </c>
    </row>
    <row r="1834" ht="22.5" customHeight="1">
      <c r="A1834" s="28"/>
      <c r="B1834" s="19"/>
      <c r="C1834" s="12"/>
      <c r="D1834" s="26"/>
      <c r="E1834" s="26"/>
      <c r="F1834" s="26"/>
      <c r="G1834" s="26"/>
      <c r="H1834" s="26"/>
      <c r="I1834" s="19"/>
      <c r="J1834" s="12" t="s">
        <v>111</v>
      </c>
      <c r="K1834" s="16" t="n">
        <v>53814</v>
      </c>
      <c r="L1834" s="14" t="n">
        <v>8526</v>
      </c>
      <c r="M1834" s="16" t="n">
        <v>102</v>
      </c>
      <c r="N1834" s="11" t="n">
        <v>0.002</v>
      </c>
      <c r="O1834" s="11" t="n">
        <v>0.14</v>
      </c>
      <c r="P1834" s="11" t="n">
        <v>14.28</v>
      </c>
      <c r="Q1834" s="25"/>
    </row>
    <row r="1835" ht="22.5" customHeight="1">
      <c r="A1835" s="28"/>
      <c r="B1835" s="19"/>
      <c r="C1835" s="12"/>
      <c r="D1835" s="26"/>
      <c r="E1835" s="26"/>
      <c r="F1835" s="26"/>
      <c r="G1835" s="26"/>
      <c r="H1835" s="26"/>
      <c r="I1835" s="19"/>
      <c r="J1835" s="12" t="s">
        <v>112</v>
      </c>
      <c r="K1835" s="16" t="n">
        <v>75856</v>
      </c>
      <c r="L1835" s="14" t="n">
        <v>9672</v>
      </c>
      <c r="M1835" s="16" t="n">
        <v>102</v>
      </c>
      <c r="N1835" s="11" t="n">
        <v>0.001</v>
      </c>
      <c r="O1835" s="11" t="n">
        <v>0.14</v>
      </c>
      <c r="P1835" s="11" t="n">
        <v>14.28</v>
      </c>
      <c r="Q1835" s="25"/>
    </row>
    <row r="1836" ht="22.5" customHeight="1">
      <c r="A1836" s="28"/>
      <c r="B1836" s="19"/>
      <c r="C1836" s="12" t="n">
        <v>91565949</v>
      </c>
      <c r="D1836" s="13" t="s">
        <v>66</v>
      </c>
      <c r="E1836" s="13" t="s">
        <v>67</v>
      </c>
      <c r="F1836" s="13" t="s">
        <v>15</v>
      </c>
      <c r="G1836" s="23" t="n">
        <v>0.15</v>
      </c>
      <c r="H1836" s="13" t="n">
        <v>50</v>
      </c>
      <c r="I1836" s="20" t="n">
        <f>G1836*H1836*7</f>
        <v>52.5</v>
      </c>
      <c r="J1836" s="12" t="s">
        <v>110</v>
      </c>
      <c r="K1836" s="16" t="n">
        <v>8827</v>
      </c>
      <c r="L1836" s="14" t="n">
        <v>1258</v>
      </c>
      <c r="M1836" s="16" t="n">
        <v>4</v>
      </c>
      <c r="N1836" s="11" t="n">
        <v>0</v>
      </c>
      <c r="O1836" s="11" t="n">
        <v>0.15</v>
      </c>
      <c r="P1836" s="11" t="n">
        <v>0.6</v>
      </c>
      <c r="Q1836" s="22" t="n">
        <f>M1838/H1836</f>
        <v>1</v>
      </c>
    </row>
    <row r="1837" ht="22.5" customHeight="1">
      <c r="A1837" s="28"/>
      <c r="B1837" s="19"/>
      <c r="C1837" s="12"/>
      <c r="D1837" s="26"/>
      <c r="E1837" s="26"/>
      <c r="F1837" s="26"/>
      <c r="G1837" s="26"/>
      <c r="H1837" s="26"/>
      <c r="I1837" s="19"/>
      <c r="J1837" s="12" t="s">
        <v>111</v>
      </c>
      <c r="K1837" s="16" t="n">
        <v>42355</v>
      </c>
      <c r="L1837" s="14" t="n">
        <v>8437</v>
      </c>
      <c r="M1837" s="16" t="n">
        <v>35</v>
      </c>
      <c r="N1837" s="11" t="n">
        <v>0.001</v>
      </c>
      <c r="O1837" s="11" t="n">
        <v>0.15</v>
      </c>
      <c r="P1837" s="11" t="n">
        <v>5.25</v>
      </c>
      <c r="Q1837" s="25"/>
    </row>
    <row r="1838" ht="22.5" customHeight="1">
      <c r="A1838" s="28"/>
      <c r="B1838" s="19"/>
      <c r="C1838" s="12"/>
      <c r="D1838" s="26"/>
      <c r="E1838" s="26"/>
      <c r="F1838" s="26"/>
      <c r="G1838" s="26"/>
      <c r="H1838" s="26"/>
      <c r="I1838" s="19"/>
      <c r="J1838" s="12" t="s">
        <v>112</v>
      </c>
      <c r="K1838" s="16" t="n">
        <v>70443</v>
      </c>
      <c r="L1838" s="14" t="n">
        <v>12044</v>
      </c>
      <c r="M1838" s="16" t="n">
        <v>50</v>
      </c>
      <c r="N1838" s="11" t="n">
        <v>0.001</v>
      </c>
      <c r="O1838" s="11" t="n">
        <v>0.15</v>
      </c>
      <c r="P1838" s="11" t="n">
        <v>7.5</v>
      </c>
      <c r="Q1838" s="25"/>
    </row>
    <row r="1839" ht="22.5" customHeight="1">
      <c r="A1839" s="28"/>
      <c r="B1839" s="19"/>
      <c r="C1839" s="12" t="n">
        <v>91573130</v>
      </c>
      <c r="D1839" s="13" t="s">
        <v>46</v>
      </c>
      <c r="E1839" s="13" t="s">
        <v>17</v>
      </c>
      <c r="F1839" s="13" t="s">
        <v>15</v>
      </c>
      <c r="G1839" s="23" t="n">
        <v>0.2</v>
      </c>
      <c r="H1839" s="13" t="n">
        <v>80</v>
      </c>
      <c r="I1839" s="20" t="n">
        <f>G1839*H1839*7</f>
        <v>112</v>
      </c>
      <c r="J1839" s="12" t="s">
        <v>110</v>
      </c>
      <c r="K1839" s="16" t="n">
        <v>233</v>
      </c>
      <c r="L1839" s="14" t="n">
        <v>15</v>
      </c>
      <c r="M1839" s="14" t="n">
        <v>0</v>
      </c>
      <c r="N1839" s="11" t="n">
        <v>0</v>
      </c>
      <c r="O1839" s="11" t="n">
        <v>0</v>
      </c>
      <c r="P1839" s="11" t="n">
        <v>0</v>
      </c>
      <c r="Q1839" s="22" t="n">
        <f>M1841/H1839</f>
        <v>0.05</v>
      </c>
    </row>
    <row r="1840" ht="22.5" customHeight="1">
      <c r="A1840" s="28"/>
      <c r="B1840" s="19"/>
      <c r="C1840" s="12"/>
      <c r="D1840" s="26"/>
      <c r="E1840" s="26"/>
      <c r="F1840" s="26"/>
      <c r="G1840" s="26"/>
      <c r="H1840" s="26"/>
      <c r="I1840" s="19"/>
      <c r="J1840" s="12" t="s">
        <v>111</v>
      </c>
      <c r="K1840" s="16" t="n">
        <v>2613</v>
      </c>
      <c r="L1840" s="14" t="n">
        <v>138</v>
      </c>
      <c r="M1840" s="16" t="n">
        <v>4</v>
      </c>
      <c r="N1840" s="11" t="n">
        <v>0.006</v>
      </c>
      <c r="O1840" s="11" t="n">
        <v>0.2</v>
      </c>
      <c r="P1840" s="11" t="n">
        <v>0.8</v>
      </c>
      <c r="Q1840" s="25"/>
    </row>
    <row r="1841" ht="22.5" customHeight="1">
      <c r="A1841" s="28"/>
      <c r="B1841" s="19"/>
      <c r="C1841" s="12"/>
      <c r="D1841" s="26"/>
      <c r="E1841" s="26"/>
      <c r="F1841" s="26"/>
      <c r="G1841" s="26"/>
      <c r="H1841" s="26"/>
      <c r="I1841" s="19"/>
      <c r="J1841" s="12" t="s">
        <v>112</v>
      </c>
      <c r="K1841" s="16" t="n">
        <v>4967</v>
      </c>
      <c r="L1841" s="14" t="n">
        <v>256</v>
      </c>
      <c r="M1841" s="16" t="n">
        <v>4</v>
      </c>
      <c r="N1841" s="11" t="n">
        <v>0.003</v>
      </c>
      <c r="O1841" s="11" t="n">
        <v>0.2</v>
      </c>
      <c r="P1841" s="11" t="n">
        <v>0.8</v>
      </c>
      <c r="Q1841" s="25"/>
    </row>
    <row r="1842" ht="22.5" customHeight="1">
      <c r="A1842" s="28"/>
      <c r="B1842" s="19"/>
      <c r="C1842" s="12" t="n">
        <v>91573131</v>
      </c>
      <c r="D1842" s="13" t="s">
        <v>46</v>
      </c>
      <c r="E1842" s="13" t="s">
        <v>32</v>
      </c>
      <c r="F1842" s="13" t="s">
        <v>15</v>
      </c>
      <c r="G1842" s="23" t="n">
        <v>0.2</v>
      </c>
      <c r="H1842" s="13" t="n">
        <v>80</v>
      </c>
      <c r="I1842" s="20" t="n">
        <f>G1842*H1842*7</f>
        <v>112</v>
      </c>
      <c r="J1842" s="12" t="s">
        <v>110</v>
      </c>
      <c r="K1842" s="16" t="n">
        <v>50</v>
      </c>
      <c r="L1842" s="16" t="n">
        <v>1</v>
      </c>
      <c r="M1842" s="14" t="n">
        <v>0</v>
      </c>
      <c r="N1842" s="11" t="n">
        <v>0</v>
      </c>
      <c r="O1842" s="11" t="n">
        <v>0</v>
      </c>
      <c r="P1842" s="11" t="n">
        <v>0</v>
      </c>
      <c r="Q1842" s="22" t="n">
        <f>M1844/H1842</f>
        <v>0</v>
      </c>
    </row>
    <row r="1843" ht="22.5" customHeight="1">
      <c r="A1843" s="28"/>
      <c r="B1843" s="19"/>
      <c r="C1843" s="12"/>
      <c r="D1843" s="26"/>
      <c r="E1843" s="26"/>
      <c r="F1843" s="26"/>
      <c r="G1843" s="26"/>
      <c r="H1843" s="26"/>
      <c r="I1843" s="19"/>
      <c r="J1843" s="12" t="s">
        <v>111</v>
      </c>
      <c r="K1843" s="16" t="n">
        <v>573</v>
      </c>
      <c r="L1843" s="14" t="n">
        <v>10</v>
      </c>
      <c r="M1843" s="14" t="n">
        <v>0</v>
      </c>
      <c r="N1843" s="11" t="n">
        <v>0</v>
      </c>
      <c r="O1843" s="11" t="n">
        <v>0</v>
      </c>
      <c r="P1843" s="11" t="n">
        <v>0</v>
      </c>
      <c r="Q1843" s="25"/>
    </row>
    <row r="1844" ht="22.5" customHeight="1">
      <c r="A1844" s="28"/>
      <c r="B1844" s="19"/>
      <c r="C1844" s="12"/>
      <c r="D1844" s="26"/>
      <c r="E1844" s="26"/>
      <c r="F1844" s="26"/>
      <c r="G1844" s="26"/>
      <c r="H1844" s="26"/>
      <c r="I1844" s="19"/>
      <c r="J1844" s="12" t="s">
        <v>112</v>
      </c>
      <c r="K1844" s="16" t="n">
        <v>1113</v>
      </c>
      <c r="L1844" s="14" t="n">
        <v>15</v>
      </c>
      <c r="M1844" s="14" t="n">
        <v>0</v>
      </c>
      <c r="N1844" s="11" t="n">
        <v>0</v>
      </c>
      <c r="O1844" s="11" t="n">
        <v>0</v>
      </c>
      <c r="P1844" s="11" t="n">
        <v>0</v>
      </c>
      <c r="Q1844" s="25"/>
    </row>
    <row r="1845" ht="22.5" customHeight="1">
      <c r="A1845" s="28"/>
      <c r="B1845" s="19"/>
      <c r="C1845" s="12" t="n">
        <v>12809532</v>
      </c>
      <c r="D1845" s="13" t="s">
        <v>68</v>
      </c>
      <c r="E1845" s="13" t="s">
        <v>14</v>
      </c>
      <c r="F1845" s="13" t="s">
        <v>34</v>
      </c>
      <c r="G1845" s="23" t="n">
        <v>0.4</v>
      </c>
      <c r="H1845" s="13" t="n">
        <v>100</v>
      </c>
      <c r="I1845" s="20" t="n">
        <f>G1845*H1845*7</f>
        <v>280</v>
      </c>
      <c r="J1845" s="12" t="s">
        <v>110</v>
      </c>
      <c r="K1845" s="16" t="n">
        <v>9</v>
      </c>
      <c r="L1845" s="14" t="n">
        <v>5</v>
      </c>
      <c r="M1845" s="16" t="n">
        <v>0</v>
      </c>
      <c r="N1845" s="11" t="n">
        <v>0.03</v>
      </c>
      <c r="O1845" s="11" t="n">
        <v>0</v>
      </c>
      <c r="P1845" s="11" t="n">
        <v>0.15</v>
      </c>
      <c r="Q1845" s="22" t="n">
        <f>M1847/H1845</f>
        <v>0</v>
      </c>
    </row>
    <row r="1846" ht="22.5" customHeight="1">
      <c r="A1846" s="28"/>
      <c r="B1846" s="19"/>
      <c r="C1846" s="12"/>
      <c r="D1846" s="26"/>
      <c r="E1846" s="26"/>
      <c r="F1846" s="26"/>
      <c r="G1846" s="26"/>
      <c r="H1846" s="26"/>
      <c r="I1846" s="19"/>
      <c r="J1846" s="12" t="s">
        <v>111</v>
      </c>
      <c r="K1846" s="16" t="n">
        <v>176</v>
      </c>
      <c r="L1846" s="14" t="n">
        <v>50</v>
      </c>
      <c r="M1846" s="16" t="n">
        <v>0</v>
      </c>
      <c r="N1846" s="11" t="n">
        <v>0.03</v>
      </c>
      <c r="O1846" s="11" t="n">
        <v>0</v>
      </c>
      <c r="P1846" s="11" t="n">
        <v>1.5</v>
      </c>
      <c r="Q1846" s="25"/>
    </row>
    <row r="1847" ht="22.5" customHeight="1">
      <c r="A1847" s="28"/>
      <c r="B1847" s="19"/>
      <c r="C1847" s="12"/>
      <c r="D1847" s="26"/>
      <c r="E1847" s="26"/>
      <c r="F1847" s="26"/>
      <c r="G1847" s="26"/>
      <c r="H1847" s="26"/>
      <c r="I1847" s="19"/>
      <c r="J1847" s="12" t="s">
        <v>112</v>
      </c>
      <c r="K1847" s="16" t="n">
        <v>864</v>
      </c>
      <c r="L1847" s="14" t="n">
        <v>235</v>
      </c>
      <c r="M1847" s="16" t="n">
        <v>0</v>
      </c>
      <c r="N1847" s="11" t="n">
        <v>0.01</v>
      </c>
      <c r="O1847" s="11" t="n">
        <v>0</v>
      </c>
      <c r="P1847" s="11" t="n">
        <v>2.05</v>
      </c>
      <c r="Q1847" s="25"/>
    </row>
    <row r="1848" ht="22.5" customHeight="1">
      <c r="A1848" s="28"/>
      <c r="B1848" s="19"/>
      <c r="C1848" s="12" t="n">
        <v>12895313</v>
      </c>
      <c r="D1848" s="13" t="s">
        <v>65</v>
      </c>
      <c r="E1848" s="13" t="s">
        <v>37</v>
      </c>
      <c r="F1848" s="13" t="s">
        <v>34</v>
      </c>
      <c r="G1848" s="23" t="n">
        <v>0.09</v>
      </c>
      <c r="H1848" s="13" t="n">
        <v>200</v>
      </c>
      <c r="I1848" s="20" t="n">
        <f>G1848*H1848*7</f>
        <v>126</v>
      </c>
      <c r="J1848" s="12" t="s">
        <v>110</v>
      </c>
      <c r="K1848" s="16" t="n">
        <v>3262</v>
      </c>
      <c r="L1848" s="14" t="n">
        <v>1244</v>
      </c>
      <c r="M1848" s="16" t="n">
        <v>0</v>
      </c>
      <c r="N1848" s="11" t="n">
        <v>0</v>
      </c>
      <c r="O1848" s="11" t="n">
        <v>0</v>
      </c>
      <c r="P1848" s="11" t="n">
        <v>0.12</v>
      </c>
      <c r="Q1848" s="22" t="n">
        <f>M1850/H1848</f>
        <v>0</v>
      </c>
    </row>
    <row r="1849" ht="22.5" customHeight="1">
      <c r="A1849" s="28"/>
      <c r="B1849" s="19"/>
      <c r="C1849" s="12"/>
      <c r="D1849" s="26"/>
      <c r="E1849" s="26"/>
      <c r="F1849" s="26"/>
      <c r="G1849" s="26"/>
      <c r="H1849" s="26"/>
      <c r="I1849" s="19"/>
      <c r="J1849" s="12" t="s">
        <v>111</v>
      </c>
      <c r="K1849" s="16" t="n">
        <v>19279</v>
      </c>
      <c r="L1849" s="14" t="n">
        <v>7615</v>
      </c>
      <c r="M1849" s="16" t="n">
        <v>0</v>
      </c>
      <c r="N1849" s="11" t="n">
        <v>0</v>
      </c>
      <c r="O1849" s="11" t="n">
        <v>0</v>
      </c>
      <c r="P1849" s="11" t="n">
        <v>0.76</v>
      </c>
      <c r="Q1849" s="25"/>
    </row>
    <row r="1850" ht="22.5" customHeight="1">
      <c r="A1850" s="28"/>
      <c r="B1850" s="19"/>
      <c r="C1850" s="12"/>
      <c r="D1850" s="26"/>
      <c r="E1850" s="26"/>
      <c r="F1850" s="26"/>
      <c r="G1850" s="26"/>
      <c r="H1850" s="26"/>
      <c r="I1850" s="19"/>
      <c r="J1850" s="12" t="s">
        <v>112</v>
      </c>
      <c r="K1850" s="16" t="n">
        <v>72506</v>
      </c>
      <c r="L1850" s="14" t="n">
        <v>26524</v>
      </c>
      <c r="M1850" s="16" t="n">
        <v>0</v>
      </c>
      <c r="N1850" s="11" t="n">
        <v>0</v>
      </c>
      <c r="O1850" s="11" t="n">
        <v>0</v>
      </c>
      <c r="P1850" s="11" t="n">
        <v>0.95</v>
      </c>
      <c r="Q1850" s="25"/>
    </row>
    <row r="1851" ht="22.5" customHeight="1">
      <c r="A1851" s="28"/>
      <c r="B1851" s="19"/>
      <c r="C1851" s="12" t="n">
        <v>91574954</v>
      </c>
      <c r="D1851" s="13" t="s">
        <v>66</v>
      </c>
      <c r="E1851" s="13" t="s">
        <v>11</v>
      </c>
      <c r="F1851" s="13" t="s">
        <v>34</v>
      </c>
      <c r="G1851" s="23" t="n">
        <v>0.14</v>
      </c>
      <c r="H1851" s="13" t="n">
        <v>150</v>
      </c>
      <c r="I1851" s="20" t="n">
        <f>G1851*H1851*7</f>
        <v>147</v>
      </c>
      <c r="J1851" s="12" t="s">
        <v>110</v>
      </c>
      <c r="K1851" s="16" t="n">
        <v>179</v>
      </c>
      <c r="L1851" s="14" t="n">
        <v>111</v>
      </c>
      <c r="M1851" s="16" t="n">
        <v>0</v>
      </c>
      <c r="N1851" s="11" t="n">
        <v>0.01</v>
      </c>
      <c r="O1851" s="11" t="n">
        <v>0</v>
      </c>
      <c r="P1851" s="11" t="n">
        <v>1.11</v>
      </c>
      <c r="Q1851" s="22" t="n">
        <f>M1853/H1851</f>
        <v>0</v>
      </c>
    </row>
    <row r="1852" ht="22.5" customHeight="1">
      <c r="A1852" s="28"/>
      <c r="B1852" s="19"/>
      <c r="C1852" s="12"/>
      <c r="D1852" s="26"/>
      <c r="E1852" s="26"/>
      <c r="F1852" s="26"/>
      <c r="G1852" s="26"/>
      <c r="H1852" s="26"/>
      <c r="I1852" s="19"/>
      <c r="J1852" s="12" t="s">
        <v>111</v>
      </c>
      <c r="K1852" s="16" t="n">
        <v>607</v>
      </c>
      <c r="L1852" s="14" t="n">
        <v>338</v>
      </c>
      <c r="M1852" s="16" t="n">
        <v>0</v>
      </c>
      <c r="N1852" s="11" t="n">
        <v>0.01</v>
      </c>
      <c r="O1852" s="11" t="n">
        <v>0</v>
      </c>
      <c r="P1852" s="11" t="n">
        <v>3.38</v>
      </c>
      <c r="Q1852" s="25"/>
    </row>
    <row r="1853" ht="22.5" customHeight="1">
      <c r="A1853" s="28"/>
      <c r="B1853" s="19"/>
      <c r="C1853" s="12"/>
      <c r="D1853" s="26"/>
      <c r="E1853" s="26"/>
      <c r="F1853" s="26"/>
      <c r="G1853" s="26"/>
      <c r="H1853" s="26"/>
      <c r="I1853" s="19"/>
      <c r="J1853" s="12" t="s">
        <v>112</v>
      </c>
      <c r="K1853" s="16" t="n">
        <v>1003</v>
      </c>
      <c r="L1853" s="14" t="n">
        <v>555</v>
      </c>
      <c r="M1853" s="16" t="n">
        <v>0</v>
      </c>
      <c r="N1853" s="11" t="n">
        <v>0.01</v>
      </c>
      <c r="O1853" s="11" t="n">
        <v>0</v>
      </c>
      <c r="P1853" s="11" t="n">
        <v>3.6</v>
      </c>
      <c r="Q1853" s="25"/>
    </row>
    <row r="1854" ht="22.5" customHeight="1">
      <c r="A1854" s="28"/>
      <c r="B1854" s="19"/>
      <c r="C1854" s="12" t="n">
        <v>91574960</v>
      </c>
      <c r="D1854" s="13" t="s">
        <v>66</v>
      </c>
      <c r="E1854" s="13" t="s">
        <v>67</v>
      </c>
      <c r="F1854" s="13" t="s">
        <v>34</v>
      </c>
      <c r="G1854" s="23" t="n">
        <v>0.15</v>
      </c>
      <c r="H1854" s="13" t="n">
        <v>100</v>
      </c>
      <c r="I1854" s="20" t="n">
        <f>G1854*H1854*7</f>
        <v>105</v>
      </c>
      <c r="J1854" s="12" t="s">
        <v>110</v>
      </c>
      <c r="K1854" s="16" t="n">
        <v>36</v>
      </c>
      <c r="L1854" s="14" t="n">
        <v>11</v>
      </c>
      <c r="M1854" s="16" t="n">
        <v>0</v>
      </c>
      <c r="N1854" s="11" t="n">
        <v>0.01</v>
      </c>
      <c r="O1854" s="11" t="n">
        <v>0</v>
      </c>
      <c r="P1854" s="11" t="n">
        <v>0.11</v>
      </c>
      <c r="Q1854" s="22" t="n">
        <f>M1856/H1854</f>
        <v>0</v>
      </c>
    </row>
    <row r="1855" ht="22.5" customHeight="1">
      <c r="A1855" s="28"/>
      <c r="B1855" s="19"/>
      <c r="C1855" s="12"/>
      <c r="D1855" s="26"/>
      <c r="E1855" s="26"/>
      <c r="F1855" s="26"/>
      <c r="G1855" s="26"/>
      <c r="H1855" s="26"/>
      <c r="I1855" s="19"/>
      <c r="J1855" s="12" t="s">
        <v>111</v>
      </c>
      <c r="K1855" s="16" t="n">
        <v>217</v>
      </c>
      <c r="L1855" s="14" t="n">
        <v>93</v>
      </c>
      <c r="M1855" s="16" t="n">
        <v>0</v>
      </c>
      <c r="N1855" s="11" t="n">
        <v>0.01</v>
      </c>
      <c r="O1855" s="11" t="n">
        <v>0</v>
      </c>
      <c r="P1855" s="11" t="n">
        <v>0.93</v>
      </c>
      <c r="Q1855" s="25"/>
    </row>
    <row r="1856" ht="22.5" customHeight="1">
      <c r="A1856" s="28"/>
      <c r="B1856" s="19"/>
      <c r="C1856" s="12"/>
      <c r="D1856" s="26"/>
      <c r="E1856" s="26"/>
      <c r="F1856" s="26"/>
      <c r="G1856" s="26"/>
      <c r="H1856" s="26"/>
      <c r="I1856" s="19"/>
      <c r="J1856" s="12" t="s">
        <v>112</v>
      </c>
      <c r="K1856" s="16" t="n">
        <v>1030</v>
      </c>
      <c r="L1856" s="14" t="n">
        <v>463</v>
      </c>
      <c r="M1856" s="16" t="n">
        <v>0</v>
      </c>
      <c r="N1856" s="11" t="n">
        <v>0</v>
      </c>
      <c r="O1856" s="11" t="n">
        <v>0</v>
      </c>
      <c r="P1856" s="11" t="n">
        <v>1.31</v>
      </c>
      <c r="Q1856" s="25"/>
    </row>
    <row r="1857" ht="22.5" customHeight="1">
      <c r="A1857" s="28"/>
      <c r="B1857" s="19"/>
      <c r="C1857" s="12" t="n">
        <v>91574963</v>
      </c>
      <c r="D1857" s="13" t="s">
        <v>66</v>
      </c>
      <c r="E1857" s="13" t="s">
        <v>37</v>
      </c>
      <c r="F1857" s="13" t="s">
        <v>34</v>
      </c>
      <c r="G1857" s="23" t="n">
        <v>0.12</v>
      </c>
      <c r="H1857" s="13" t="n">
        <v>200</v>
      </c>
      <c r="I1857" s="20" t="n">
        <f>G1857*H1857*7</f>
        <v>168</v>
      </c>
      <c r="J1857" s="12" t="s">
        <v>110</v>
      </c>
      <c r="K1857" s="16" t="n">
        <v>54</v>
      </c>
      <c r="L1857" s="14" t="n">
        <v>28</v>
      </c>
      <c r="M1857" s="16" t="n">
        <v>0</v>
      </c>
      <c r="N1857" s="11" t="n">
        <v>0.01</v>
      </c>
      <c r="O1857" s="11" t="n">
        <v>0</v>
      </c>
      <c r="P1857" s="11" t="n">
        <v>0.28</v>
      </c>
      <c r="Q1857" s="22" t="n">
        <f>M1859/H1857</f>
        <v>0</v>
      </c>
    </row>
    <row r="1858" ht="22.5" customHeight="1">
      <c r="A1858" s="28"/>
      <c r="B1858" s="19"/>
      <c r="C1858" s="12"/>
      <c r="D1858" s="26"/>
      <c r="E1858" s="26"/>
      <c r="F1858" s="26"/>
      <c r="G1858" s="26"/>
      <c r="H1858" s="26"/>
      <c r="I1858" s="19"/>
      <c r="J1858" s="12" t="s">
        <v>111</v>
      </c>
      <c r="K1858" s="16" t="n">
        <v>367</v>
      </c>
      <c r="L1858" s="14" t="n">
        <v>181</v>
      </c>
      <c r="M1858" s="16" t="n">
        <v>0</v>
      </c>
      <c r="N1858" s="11" t="n">
        <v>0.01</v>
      </c>
      <c r="O1858" s="11" t="n">
        <v>0</v>
      </c>
      <c r="P1858" s="11" t="n">
        <v>1.8</v>
      </c>
      <c r="Q1858" s="25"/>
    </row>
    <row r="1859" ht="22.5" customHeight="1">
      <c r="A1859" s="28"/>
      <c r="B1859" s="19"/>
      <c r="C1859" s="12"/>
      <c r="D1859" s="26"/>
      <c r="E1859" s="26"/>
      <c r="F1859" s="26"/>
      <c r="G1859" s="26"/>
      <c r="H1859" s="26"/>
      <c r="I1859" s="19"/>
      <c r="J1859" s="12" t="s">
        <v>112</v>
      </c>
      <c r="K1859" s="16" t="n">
        <v>1438</v>
      </c>
      <c r="L1859" s="14" t="n">
        <v>685</v>
      </c>
      <c r="M1859" s="16" t="n">
        <v>0</v>
      </c>
      <c r="N1859" s="11" t="n">
        <v>0</v>
      </c>
      <c r="O1859" s="11" t="n">
        <v>0</v>
      </c>
      <c r="P1859" s="11" t="n">
        <v>2.35</v>
      </c>
      <c r="Q1859" s="25"/>
    </row>
    <row r="1860" ht="22.5" customHeight="1">
      <c r="A1860" s="28"/>
      <c r="B1860" s="19"/>
      <c r="C1860" s="12" t="n">
        <v>91574965</v>
      </c>
      <c r="D1860" s="13" t="s">
        <v>46</v>
      </c>
      <c r="E1860" s="13" t="s">
        <v>17</v>
      </c>
      <c r="F1860" s="13" t="s">
        <v>34</v>
      </c>
      <c r="G1860" s="23" t="n">
        <v>0.2</v>
      </c>
      <c r="H1860" s="13" t="n">
        <v>80</v>
      </c>
      <c r="I1860" s="20" t="n">
        <f>G1860*H1860*7</f>
        <v>112</v>
      </c>
      <c r="J1860" s="12" t="s">
        <v>110</v>
      </c>
      <c r="K1860" s="16" t="n">
        <v>19</v>
      </c>
      <c r="L1860" s="14" t="n">
        <v>10</v>
      </c>
      <c r="M1860" s="16" t="n">
        <v>0</v>
      </c>
      <c r="N1860" s="11" t="n">
        <v>0.01</v>
      </c>
      <c r="O1860" s="11" t="n">
        <v>0</v>
      </c>
      <c r="P1860" s="11" t="n">
        <v>0.1</v>
      </c>
      <c r="Q1860" s="22" t="n">
        <f>M1862/H1860</f>
        <v>0</v>
      </c>
    </row>
    <row r="1861" ht="22.5" customHeight="1">
      <c r="A1861" s="28"/>
      <c r="B1861" s="19"/>
      <c r="C1861" s="12"/>
      <c r="D1861" s="26"/>
      <c r="E1861" s="26"/>
      <c r="F1861" s="26"/>
      <c r="G1861" s="26"/>
      <c r="H1861" s="26"/>
      <c r="I1861" s="19"/>
      <c r="J1861" s="12" t="s">
        <v>111</v>
      </c>
      <c r="K1861" s="16" t="n">
        <v>187</v>
      </c>
      <c r="L1861" s="14" t="n">
        <v>94</v>
      </c>
      <c r="M1861" s="16" t="n">
        <v>0</v>
      </c>
      <c r="N1861" s="11" t="n">
        <v>0.01</v>
      </c>
      <c r="O1861" s="11" t="n">
        <v>0</v>
      </c>
      <c r="P1861" s="11" t="n">
        <v>0.94</v>
      </c>
      <c r="Q1861" s="25"/>
    </row>
    <row r="1862" ht="22.5" customHeight="1">
      <c r="A1862" s="28"/>
      <c r="B1862" s="19"/>
      <c r="C1862" s="12"/>
      <c r="D1862" s="26"/>
      <c r="E1862" s="26"/>
      <c r="F1862" s="26"/>
      <c r="G1862" s="26"/>
      <c r="H1862" s="26"/>
      <c r="I1862" s="19"/>
      <c r="J1862" s="12" t="s">
        <v>112</v>
      </c>
      <c r="K1862" s="16" t="n">
        <v>952</v>
      </c>
      <c r="L1862" s="14" t="n">
        <v>468</v>
      </c>
      <c r="M1862" s="16" t="n">
        <v>0</v>
      </c>
      <c r="N1862" s="11" t="n">
        <v>0.01</v>
      </c>
      <c r="O1862" s="11" t="n">
        <v>0</v>
      </c>
      <c r="P1862" s="11" t="n">
        <v>4.68</v>
      </c>
      <c r="Q1862" s="25"/>
    </row>
    <row r="1863" ht="22.5" customHeight="1">
      <c r="A1863" s="28"/>
      <c r="B1863" s="19"/>
      <c r="C1863" s="12" t="n">
        <v>13146531</v>
      </c>
      <c r="D1863" s="13" t="s">
        <v>27</v>
      </c>
      <c r="E1863" s="10" t="s">
        <v>14</v>
      </c>
      <c r="F1863" s="13" t="s">
        <v>12</v>
      </c>
      <c r="G1863" s="23" t="n">
        <v>0.4</v>
      </c>
      <c r="H1863" s="13" t="n">
        <v>100</v>
      </c>
      <c r="I1863" s="20" t="n">
        <f>G1863*H1863*7</f>
        <v>280</v>
      </c>
      <c r="J1863" s="12" t="s">
        <v>110</v>
      </c>
      <c r="K1863" s="16" t="n">
        <v>283</v>
      </c>
      <c r="L1863" s="14" t="n">
        <v>12</v>
      </c>
      <c r="M1863" s="16" t="n">
        <v>0</v>
      </c>
      <c r="N1863" s="11" t="n">
        <v>0</v>
      </c>
      <c r="O1863" s="11" t="n">
        <v>0</v>
      </c>
      <c r="P1863" s="11" t="n">
        <v>0.0084</v>
      </c>
      <c r="Q1863" s="22" t="n">
        <f>M1865/H1863</f>
        <v>0.05</v>
      </c>
    </row>
    <row r="1864" ht="22.5" customHeight="1">
      <c r="A1864" s="28"/>
      <c r="B1864" s="19"/>
      <c r="C1864" s="12"/>
      <c r="D1864" s="26"/>
      <c r="E1864" s="26"/>
      <c r="F1864" s="26"/>
      <c r="G1864" s="26"/>
      <c r="H1864" s="26"/>
      <c r="I1864" s="19"/>
      <c r="J1864" s="12" t="s">
        <v>111</v>
      </c>
      <c r="K1864" s="16" t="n">
        <v>1671</v>
      </c>
      <c r="L1864" s="14" t="n">
        <v>90</v>
      </c>
      <c r="M1864" s="16" t="n">
        <v>0</v>
      </c>
      <c r="N1864" s="11" t="n">
        <v>0.001</v>
      </c>
      <c r="O1864" s="11" t="n">
        <v>0</v>
      </c>
      <c r="P1864" s="11" t="n">
        <v>0.1103</v>
      </c>
      <c r="Q1864" s="25"/>
    </row>
    <row r="1865" ht="22.5" customHeight="1">
      <c r="A1865" s="28"/>
      <c r="B1865" s="19"/>
      <c r="C1865" s="12"/>
      <c r="D1865" s="26"/>
      <c r="E1865" s="26"/>
      <c r="F1865" s="26"/>
      <c r="G1865" s="26"/>
      <c r="H1865" s="26"/>
      <c r="I1865" s="19"/>
      <c r="J1865" s="12" t="s">
        <v>112</v>
      </c>
      <c r="K1865" s="16" t="n">
        <v>12394</v>
      </c>
      <c r="L1865" s="14" t="n">
        <v>1167</v>
      </c>
      <c r="M1865" s="16" t="n">
        <v>5</v>
      </c>
      <c r="N1865" s="11" t="n">
        <v>0.002</v>
      </c>
      <c r="O1865" s="11" t="n">
        <v>0.355</v>
      </c>
      <c r="P1865" s="11" t="n">
        <v>1.776</v>
      </c>
      <c r="Q1865" s="25"/>
    </row>
    <row r="1866" ht="22.5" customHeight="1">
      <c r="A1866" s="28"/>
      <c r="B1866" s="19"/>
      <c r="C1866" s="12" t="n">
        <v>13151696</v>
      </c>
      <c r="D1866" s="13" t="s">
        <v>68</v>
      </c>
      <c r="E1866" s="10" t="s">
        <v>14</v>
      </c>
      <c r="F1866" s="13" t="s">
        <v>12</v>
      </c>
      <c r="G1866" s="23" t="n">
        <v>0.4</v>
      </c>
      <c r="H1866" s="13" t="n">
        <v>100</v>
      </c>
      <c r="I1866" s="20" t="n">
        <f>G1866*H1866*7</f>
        <v>280</v>
      </c>
      <c r="J1866" s="12" t="s">
        <v>110</v>
      </c>
      <c r="K1866" s="16" t="n">
        <v>25</v>
      </c>
      <c r="L1866" s="14" t="n">
        <v>0</v>
      </c>
      <c r="M1866" s="16" t="n">
        <v>0</v>
      </c>
      <c r="N1866" s="11" t="n">
        <v>0</v>
      </c>
      <c r="O1866" s="11" t="n">
        <v>0</v>
      </c>
      <c r="P1866" s="11" t="n">
        <v>0</v>
      </c>
      <c r="Q1866" s="22" t="n">
        <f>M1868/H1866</f>
        <v>0.03</v>
      </c>
    </row>
    <row r="1867" ht="22.5" customHeight="1">
      <c r="A1867" s="28"/>
      <c r="B1867" s="19"/>
      <c r="C1867" s="12"/>
      <c r="D1867" s="26"/>
      <c r="E1867" s="26"/>
      <c r="F1867" s="26"/>
      <c r="G1867" s="26"/>
      <c r="H1867" s="26"/>
      <c r="I1867" s="19"/>
      <c r="J1867" s="12" t="s">
        <v>111</v>
      </c>
      <c r="K1867" s="16" t="n">
        <v>8988</v>
      </c>
      <c r="L1867" s="14" t="n">
        <v>910</v>
      </c>
      <c r="M1867" s="16" t="n">
        <v>1</v>
      </c>
      <c r="N1867" s="11" t="n">
        <v>0.006</v>
      </c>
      <c r="O1867" s="11" t="n">
        <v>5.716</v>
      </c>
      <c r="P1867" s="11" t="n">
        <v>5.716</v>
      </c>
      <c r="Q1867" s="25"/>
    </row>
    <row r="1868" ht="22.5" customHeight="1">
      <c r="A1868" s="28"/>
      <c r="B1868" s="19"/>
      <c r="C1868" s="12"/>
      <c r="D1868" s="26"/>
      <c r="E1868" s="26"/>
      <c r="F1868" s="26"/>
      <c r="G1868" s="26"/>
      <c r="H1868" s="26"/>
      <c r="I1868" s="19"/>
      <c r="J1868" s="12" t="s">
        <v>112</v>
      </c>
      <c r="K1868" s="16" t="n">
        <v>9772</v>
      </c>
      <c r="L1868" s="14" t="n">
        <v>960</v>
      </c>
      <c r="M1868" s="16" t="n">
        <v>3</v>
      </c>
      <c r="N1868" s="11" t="n">
        <v>0.006</v>
      </c>
      <c r="O1868" s="11" t="n">
        <v>2.008</v>
      </c>
      <c r="P1868" s="11" t="n">
        <v>6.0252</v>
      </c>
      <c r="Q1868" s="25"/>
    </row>
    <row r="1869" ht="22.5" customHeight="1">
      <c r="A1869" s="28"/>
      <c r="B1869" s="47" t="s">
        <v>121</v>
      </c>
      <c r="C1869" s="12" t="n">
        <v>6395488</v>
      </c>
      <c r="D1869" s="13" t="s">
        <v>39</v>
      </c>
      <c r="E1869" s="46" t="s">
        <v>14</v>
      </c>
      <c r="F1869" s="12" t="s">
        <v>15</v>
      </c>
      <c r="G1869" s="23" t="n">
        <v>0.3</v>
      </c>
      <c r="H1869" s="12" t="n">
        <v>200</v>
      </c>
      <c r="I1869" s="20" t="n">
        <f>G1869*H1869*7</f>
        <v>420</v>
      </c>
      <c r="J1869" s="12" t="s">
        <v>110</v>
      </c>
      <c r="K1869" s="14" t="n">
        <v>40</v>
      </c>
      <c r="L1869" s="14" t="n">
        <v>5</v>
      </c>
      <c r="M1869" s="15" t="n">
        <v>0</v>
      </c>
      <c r="N1869" s="11" t="n">
        <v>0</v>
      </c>
      <c r="O1869" s="11" t="n">
        <v>0</v>
      </c>
      <c r="P1869" s="11" t="n">
        <v>0</v>
      </c>
      <c r="Q1869" s="22" t="n">
        <f>M1871/H1869</f>
        <v>1</v>
      </c>
    </row>
    <row r="1870" ht="22.5" customHeight="1">
      <c r="A1870" s="28"/>
      <c r="B1870" s="28"/>
      <c r="C1870" s="12"/>
      <c r="D1870" s="26"/>
      <c r="E1870" s="26"/>
      <c r="F1870" s="19"/>
      <c r="G1870" s="26"/>
      <c r="H1870" s="19"/>
      <c r="I1870" s="19"/>
      <c r="J1870" s="12" t="s">
        <v>111</v>
      </c>
      <c r="K1870" s="14" t="n">
        <v>78391</v>
      </c>
      <c r="L1870" s="14" t="n">
        <v>27430</v>
      </c>
      <c r="M1870" s="10" t="n">
        <v>200</v>
      </c>
      <c r="N1870" s="11" t="n">
        <v>0.002</v>
      </c>
      <c r="O1870" s="11" t="n">
        <v>0.3</v>
      </c>
      <c r="P1870" s="11" t="n">
        <v>60</v>
      </c>
      <c r="Q1870" s="25"/>
    </row>
    <row r="1871" ht="22.5" customHeight="1">
      <c r="A1871" s="28"/>
      <c r="B1871" s="28"/>
      <c r="C1871" s="12"/>
      <c r="D1871" s="26"/>
      <c r="E1871" s="26"/>
      <c r="F1871" s="19"/>
      <c r="G1871" s="26"/>
      <c r="H1871" s="19"/>
      <c r="I1871" s="19"/>
      <c r="J1871" s="12" t="s">
        <v>112</v>
      </c>
      <c r="K1871" s="14" t="n">
        <v>81195</v>
      </c>
      <c r="L1871" s="14" t="n">
        <v>27628</v>
      </c>
      <c r="M1871" s="10" t="n">
        <v>200</v>
      </c>
      <c r="N1871" s="11" t="n">
        <v>0.002</v>
      </c>
      <c r="O1871" s="11" t="n">
        <v>0.3</v>
      </c>
      <c r="P1871" s="11" t="n">
        <v>60</v>
      </c>
      <c r="Q1871" s="25"/>
    </row>
    <row r="1872" ht="22.5" customHeight="1">
      <c r="A1872" s="28"/>
      <c r="B1872" s="28"/>
      <c r="C1872" s="12" t="n">
        <v>8291713</v>
      </c>
      <c r="D1872" s="13" t="s">
        <v>79</v>
      </c>
      <c r="E1872" s="13" t="s">
        <v>14</v>
      </c>
      <c r="F1872" s="12" t="s">
        <v>15</v>
      </c>
      <c r="G1872" s="23" t="n">
        <v>0.14</v>
      </c>
      <c r="H1872" s="12" t="n">
        <v>2000</v>
      </c>
      <c r="I1872" s="20" t="n">
        <f>G1872*H1872*7</f>
        <v>1960</v>
      </c>
      <c r="J1872" s="12" t="s">
        <v>110</v>
      </c>
      <c r="K1872" s="14" t="n">
        <v>71</v>
      </c>
      <c r="L1872" s="14" t="n">
        <v>19</v>
      </c>
      <c r="M1872" s="15" t="n">
        <v>0</v>
      </c>
      <c r="N1872" s="11" t="n">
        <v>0</v>
      </c>
      <c r="O1872" s="11" t="n">
        <v>0</v>
      </c>
      <c r="P1872" s="11" t="n">
        <v>0</v>
      </c>
      <c r="Q1872" s="22" t="n">
        <f>M1874/H1872</f>
        <v>0</v>
      </c>
    </row>
    <row r="1873" ht="22.5" customHeight="1">
      <c r="A1873" s="28"/>
      <c r="B1873" s="28"/>
      <c r="C1873" s="12"/>
      <c r="D1873" s="26"/>
      <c r="E1873" s="26"/>
      <c r="F1873" s="19"/>
      <c r="G1873" s="26"/>
      <c r="H1873" s="19"/>
      <c r="I1873" s="19"/>
      <c r="J1873" s="12" t="s">
        <v>111</v>
      </c>
      <c r="K1873" s="14" t="n">
        <v>9942</v>
      </c>
      <c r="L1873" s="14" t="n">
        <v>2081</v>
      </c>
      <c r="M1873" s="15" t="n">
        <v>0</v>
      </c>
      <c r="N1873" s="11" t="n">
        <v>0</v>
      </c>
      <c r="O1873" s="11" t="n">
        <v>0</v>
      </c>
      <c r="P1873" s="11" t="n">
        <v>0</v>
      </c>
      <c r="Q1873" s="25"/>
      <c r="R1873" s="4" t="s">
        <v>135</v>
      </c>
    </row>
    <row r="1874" ht="22.5" customHeight="1">
      <c r="A1874" s="28"/>
      <c r="B1874" s="28"/>
      <c r="C1874" s="12"/>
      <c r="D1874" s="26"/>
      <c r="E1874" s="26"/>
      <c r="F1874" s="19"/>
      <c r="G1874" s="26"/>
      <c r="H1874" s="19"/>
      <c r="I1874" s="19"/>
      <c r="J1874" s="12" t="s">
        <v>112</v>
      </c>
      <c r="K1874" s="14" t="n">
        <v>10531</v>
      </c>
      <c r="L1874" s="14" t="n">
        <v>2252</v>
      </c>
      <c r="M1874" s="15" t="n">
        <v>0</v>
      </c>
      <c r="N1874" s="11" t="n">
        <v>0</v>
      </c>
      <c r="O1874" s="11" t="n">
        <v>0</v>
      </c>
      <c r="P1874" s="11" t="n">
        <v>0</v>
      </c>
      <c r="Q1874" s="25"/>
    </row>
    <row r="1875" ht="22.5" customHeight="1">
      <c r="A1875" s="28"/>
      <c r="B1875" s="28"/>
      <c r="C1875" s="12" t="n">
        <v>8566541</v>
      </c>
      <c r="D1875" s="13" t="s">
        <v>85</v>
      </c>
      <c r="E1875" s="13" t="s">
        <v>14</v>
      </c>
      <c r="F1875" s="12" t="s">
        <v>26</v>
      </c>
      <c r="G1875" s="23" t="n">
        <v>0.13</v>
      </c>
      <c r="H1875" s="12" t="n">
        <v>500</v>
      </c>
      <c r="I1875" s="20" t="n">
        <f>G1875*H1875*7</f>
        <v>455</v>
      </c>
      <c r="J1875" s="12" t="s">
        <v>110</v>
      </c>
      <c r="K1875" s="14" t="n">
        <v>11756</v>
      </c>
      <c r="L1875" s="14" t="n">
        <v>157</v>
      </c>
      <c r="M1875" s="15" t="n">
        <v>0</v>
      </c>
      <c r="N1875" s="11" t="n">
        <v>0.03</v>
      </c>
      <c r="O1875" s="11" t="n">
        <v>0</v>
      </c>
      <c r="P1875" s="11" t="n">
        <v>4.3</v>
      </c>
      <c r="Q1875" s="22" t="n">
        <f>M1877/H1875</f>
        <v>0</v>
      </c>
    </row>
    <row r="1876" ht="22.5" customHeight="1">
      <c r="A1876" s="28"/>
      <c r="B1876" s="28"/>
      <c r="C1876" s="12"/>
      <c r="D1876" s="26"/>
      <c r="E1876" s="26"/>
      <c r="F1876" s="19"/>
      <c r="G1876" s="26"/>
      <c r="H1876" s="19"/>
      <c r="I1876" s="19"/>
      <c r="J1876" s="12" t="s">
        <v>111</v>
      </c>
      <c r="K1876" s="14" t="n">
        <v>12173</v>
      </c>
      <c r="L1876" s="14" t="n">
        <v>160</v>
      </c>
      <c r="M1876" s="15" t="n">
        <v>0</v>
      </c>
      <c r="N1876" s="11" t="n">
        <v>0.03</v>
      </c>
      <c r="O1876" s="11" t="n">
        <v>0</v>
      </c>
      <c r="P1876" s="11" t="n">
        <v>4.32</v>
      </c>
      <c r="Q1876" s="25"/>
      <c r="R1876" s="4" t="s">
        <v>135</v>
      </c>
    </row>
    <row r="1877" ht="22.5" customHeight="1">
      <c r="A1877" s="28"/>
      <c r="B1877" s="28"/>
      <c r="C1877" s="12"/>
      <c r="D1877" s="26"/>
      <c r="E1877" s="26"/>
      <c r="F1877" s="19"/>
      <c r="G1877" s="26"/>
      <c r="H1877" s="19"/>
      <c r="I1877" s="19"/>
      <c r="J1877" s="12" t="s">
        <v>112</v>
      </c>
      <c r="K1877" s="14" t="n">
        <v>12226</v>
      </c>
      <c r="L1877" s="14" t="n">
        <v>162</v>
      </c>
      <c r="M1877" s="15" t="n">
        <v>0</v>
      </c>
      <c r="N1877" s="11" t="n">
        <v>0.03</v>
      </c>
      <c r="O1877" s="11" t="n">
        <v>0</v>
      </c>
      <c r="P1877" s="11" t="n">
        <v>4.33</v>
      </c>
      <c r="Q1877" s="25"/>
    </row>
    <row r="1878" ht="22.5" customHeight="1">
      <c r="A1878" s="28"/>
      <c r="B1878" s="28"/>
      <c r="C1878" s="12" t="n">
        <v>8566084</v>
      </c>
      <c r="D1878" s="13" t="s">
        <v>73</v>
      </c>
      <c r="E1878" s="13" t="s">
        <v>40</v>
      </c>
      <c r="F1878" s="12" t="s">
        <v>15</v>
      </c>
      <c r="G1878" s="23" t="n">
        <v>0.12</v>
      </c>
      <c r="H1878" s="12" t="n">
        <v>100</v>
      </c>
      <c r="I1878" s="20" t="n">
        <f>G1878*H1878*7</f>
        <v>84</v>
      </c>
      <c r="J1878" s="12" t="s">
        <v>110</v>
      </c>
      <c r="K1878" s="14" t="n">
        <v>246</v>
      </c>
      <c r="L1878" s="14" t="n">
        <v>72</v>
      </c>
      <c r="M1878" s="15" t="n">
        <v>3</v>
      </c>
      <c r="N1878" s="11" t="n">
        <v>0.005</v>
      </c>
      <c r="O1878" s="11" t="n">
        <v>0.12</v>
      </c>
      <c r="P1878" s="11" t="n">
        <v>0.36</v>
      </c>
      <c r="Q1878" s="22" t="n">
        <f>M1880/H1878</f>
        <v>1</v>
      </c>
    </row>
    <row r="1879" ht="22.5" customHeight="1">
      <c r="A1879" s="28"/>
      <c r="B1879" s="28"/>
      <c r="C1879" s="12"/>
      <c r="D1879" s="26"/>
      <c r="E1879" s="26"/>
      <c r="F1879" s="19"/>
      <c r="G1879" s="26"/>
      <c r="H1879" s="19"/>
      <c r="I1879" s="19"/>
      <c r="J1879" s="12" t="s">
        <v>111</v>
      </c>
      <c r="K1879" s="14" t="n">
        <v>18207</v>
      </c>
      <c r="L1879" s="14" t="n">
        <v>5695</v>
      </c>
      <c r="M1879" s="15" t="n">
        <v>100</v>
      </c>
      <c r="N1879" s="11" t="n">
        <v>0.002</v>
      </c>
      <c r="O1879" s="11" t="n">
        <v>0.12</v>
      </c>
      <c r="P1879" s="11" t="n">
        <v>12</v>
      </c>
      <c r="Q1879" s="25"/>
    </row>
    <row r="1880" ht="22.5" customHeight="1">
      <c r="A1880" s="28"/>
      <c r="B1880" s="28"/>
      <c r="C1880" s="12"/>
      <c r="D1880" s="26"/>
      <c r="E1880" s="26"/>
      <c r="F1880" s="19"/>
      <c r="G1880" s="26"/>
      <c r="H1880" s="19"/>
      <c r="I1880" s="19"/>
      <c r="J1880" s="12" t="s">
        <v>112</v>
      </c>
      <c r="K1880" s="14" t="n">
        <v>22508</v>
      </c>
      <c r="L1880" s="14" t="n">
        <v>6413</v>
      </c>
      <c r="M1880" s="15" t="n">
        <v>100</v>
      </c>
      <c r="N1880" s="11" t="n">
        <v>0.002</v>
      </c>
      <c r="O1880" s="11" t="n">
        <v>0.12</v>
      </c>
      <c r="P1880" s="11" t="n">
        <v>12</v>
      </c>
      <c r="Q1880" s="25"/>
    </row>
    <row r="1881" ht="22.5" customHeight="1">
      <c r="A1881" s="28"/>
      <c r="B1881" s="28"/>
      <c r="C1881" s="12" t="n">
        <v>2937658</v>
      </c>
      <c r="D1881" s="13" t="s">
        <v>80</v>
      </c>
      <c r="E1881" s="13" t="s">
        <v>14</v>
      </c>
      <c r="F1881" s="12" t="s">
        <v>15</v>
      </c>
      <c r="G1881" s="23" t="n">
        <v>0.1</v>
      </c>
      <c r="H1881" s="12" t="n">
        <v>100</v>
      </c>
      <c r="I1881" s="20" t="n">
        <f>G1881*H1881*7</f>
        <v>70</v>
      </c>
      <c r="J1881" s="12" t="s">
        <v>110</v>
      </c>
      <c r="K1881" s="14" t="s">
        <v>114</v>
      </c>
      <c r="L1881" s="14"/>
      <c r="M1881" s="15"/>
      <c r="N1881" s="11"/>
      <c r="O1881" s="11"/>
      <c r="P1881" s="11"/>
      <c r="Q1881" s="22" t="n">
        <f>M1883/H1881</f>
        <v>1</v>
      </c>
    </row>
    <row r="1882" ht="22.5" customHeight="1">
      <c r="A1882" s="28"/>
      <c r="B1882" s="28"/>
      <c r="C1882" s="12"/>
      <c r="D1882" s="26"/>
      <c r="E1882" s="26"/>
      <c r="F1882" s="19"/>
      <c r="G1882" s="26"/>
      <c r="H1882" s="19"/>
      <c r="I1882" s="19"/>
      <c r="J1882" s="12" t="s">
        <v>111</v>
      </c>
      <c r="K1882" s="14" t="n">
        <v>4152</v>
      </c>
      <c r="L1882" s="14" t="n">
        <v>1754</v>
      </c>
      <c r="M1882" s="15" t="n">
        <v>100</v>
      </c>
      <c r="N1882" s="11" t="n">
        <v>0.007</v>
      </c>
      <c r="O1882" s="11" t="n">
        <v>0.123</v>
      </c>
      <c r="P1882" s="11" t="n">
        <v>12.331</v>
      </c>
      <c r="Q1882" s="25"/>
      <c r="R1882" s="4" t="s">
        <v>138</v>
      </c>
    </row>
    <row r="1883" ht="22.5" customHeight="1">
      <c r="A1883" s="28"/>
      <c r="B1883" s="28"/>
      <c r="C1883" s="12"/>
      <c r="D1883" s="26"/>
      <c r="E1883" s="26"/>
      <c r="F1883" s="19"/>
      <c r="G1883" s="26"/>
      <c r="H1883" s="19"/>
      <c r="I1883" s="19"/>
      <c r="J1883" s="12" t="s">
        <v>112</v>
      </c>
      <c r="K1883" s="14" t="n">
        <v>4158</v>
      </c>
      <c r="L1883" s="14" t="n">
        <v>1754</v>
      </c>
      <c r="M1883" s="15" t="n">
        <v>100</v>
      </c>
      <c r="N1883" s="11" t="n">
        <v>0.007</v>
      </c>
      <c r="O1883" s="11" t="n">
        <v>0.123</v>
      </c>
      <c r="P1883" s="11" t="n">
        <v>12.331</v>
      </c>
      <c r="Q1883" s="25"/>
    </row>
    <row r="1884" ht="22.5" customHeight="1">
      <c r="A1884" s="28"/>
      <c r="B1884" s="28"/>
      <c r="C1884" s="12" t="n">
        <v>6706444</v>
      </c>
      <c r="D1884" s="13" t="s">
        <v>74</v>
      </c>
      <c r="E1884" s="13" t="s">
        <v>75</v>
      </c>
      <c r="F1884" s="12" t="s">
        <v>12</v>
      </c>
      <c r="G1884" s="23" t="n">
        <v>0.5</v>
      </c>
      <c r="H1884" s="12" t="n">
        <v>100</v>
      </c>
      <c r="I1884" s="20" t="n">
        <f>G1884*H1884*7</f>
        <v>350</v>
      </c>
      <c r="J1884" s="12" t="s">
        <v>110</v>
      </c>
      <c r="K1884" s="14" t="n">
        <v>984</v>
      </c>
      <c r="L1884" s="14" t="n">
        <v>34</v>
      </c>
      <c r="M1884" s="15" t="n">
        <v>0</v>
      </c>
      <c r="N1884" s="11" t="n">
        <v>0.001</v>
      </c>
      <c r="O1884" s="11" t="n">
        <v>0</v>
      </c>
      <c r="P1884" s="11" t="n">
        <v>0.0181</v>
      </c>
      <c r="Q1884" s="22" t="n">
        <f>M1886/H1884</f>
        <v>0.04</v>
      </c>
    </row>
    <row r="1885" ht="22.5" customHeight="1">
      <c r="A1885" s="28"/>
      <c r="B1885" s="28"/>
      <c r="C1885" s="12"/>
      <c r="D1885" s="26"/>
      <c r="E1885" s="26"/>
      <c r="F1885" s="19"/>
      <c r="G1885" s="26"/>
      <c r="H1885" s="19"/>
      <c r="I1885" s="19"/>
      <c r="J1885" s="12" t="s">
        <v>111</v>
      </c>
      <c r="K1885" s="14" t="n">
        <v>20459</v>
      </c>
      <c r="L1885" s="14" t="n">
        <v>1353</v>
      </c>
      <c r="M1885" s="15" t="n">
        <v>0</v>
      </c>
      <c r="N1885" s="11" t="n">
        <v>0.001</v>
      </c>
      <c r="O1885" s="11" t="n">
        <v>0</v>
      </c>
      <c r="P1885" s="11" t="n">
        <v>0.9503</v>
      </c>
      <c r="Q1885" s="25"/>
    </row>
    <row r="1886" ht="22.5" customHeight="1">
      <c r="A1886" s="28"/>
      <c r="B1886" s="28"/>
      <c r="C1886" s="12"/>
      <c r="D1886" s="26"/>
      <c r="E1886" s="26"/>
      <c r="F1886" s="19"/>
      <c r="G1886" s="26"/>
      <c r="H1886" s="19"/>
      <c r="I1886" s="19"/>
      <c r="J1886" s="12" t="s">
        <v>112</v>
      </c>
      <c r="K1886" s="14" t="n">
        <v>82574</v>
      </c>
      <c r="L1886" s="14" t="n">
        <v>8696</v>
      </c>
      <c r="M1886" s="15" t="n">
        <v>4</v>
      </c>
      <c r="N1886" s="11" t="n">
        <v>0.001</v>
      </c>
      <c r="O1886" s="11" t="n">
        <v>1.385</v>
      </c>
      <c r="P1886" s="11" t="n">
        <v>5.5411</v>
      </c>
      <c r="Q1886" s="25"/>
    </row>
    <row r="1887" ht="22.5" customHeight="1">
      <c r="A1887" s="28"/>
      <c r="B1887" s="28"/>
      <c r="C1887" s="12" t="n">
        <v>5963354</v>
      </c>
      <c r="D1887" s="13" t="s">
        <v>74</v>
      </c>
      <c r="E1887" s="13" t="s">
        <v>75</v>
      </c>
      <c r="F1887" s="12" t="s">
        <v>15</v>
      </c>
      <c r="G1887" s="23" t="n">
        <v>0.55</v>
      </c>
      <c r="H1887" s="12" t="n">
        <v>200</v>
      </c>
      <c r="I1887" s="20" t="n">
        <f>G1887*H1887*7</f>
        <v>770</v>
      </c>
      <c r="J1887" s="12" t="s">
        <v>110</v>
      </c>
      <c r="K1887" s="14" t="s">
        <v>114</v>
      </c>
      <c r="L1887" s="14"/>
      <c r="M1887" s="15"/>
      <c r="N1887" s="11"/>
      <c r="O1887" s="11"/>
      <c r="P1887" s="11"/>
      <c r="Q1887" s="22" t="n">
        <f>M1889/H1887</f>
        <v>1</v>
      </c>
    </row>
    <row r="1888" ht="22.5" customHeight="1">
      <c r="A1888" s="28"/>
      <c r="B1888" s="28"/>
      <c r="C1888" s="12"/>
      <c r="D1888" s="26"/>
      <c r="E1888" s="26"/>
      <c r="F1888" s="19"/>
      <c r="G1888" s="26"/>
      <c r="H1888" s="19"/>
      <c r="I1888" s="19"/>
      <c r="J1888" s="12" t="s">
        <v>111</v>
      </c>
      <c r="K1888" s="14" t="n">
        <v>83412</v>
      </c>
      <c r="L1888" s="14" t="n">
        <v>17518</v>
      </c>
      <c r="M1888" s="15" t="n">
        <v>81</v>
      </c>
      <c r="N1888" s="11" t="n">
        <v>0.003</v>
      </c>
      <c r="O1888" s="11" t="n">
        <v>0.565</v>
      </c>
      <c r="P1888" s="11" t="n">
        <v>45.761</v>
      </c>
      <c r="Q1888" s="25"/>
      <c r="R1888" s="4" t="s">
        <v>139</v>
      </c>
    </row>
    <row r="1889" ht="22.5" customHeight="1">
      <c r="A1889" s="28"/>
      <c r="B1889" s="28"/>
      <c r="C1889" s="12"/>
      <c r="D1889" s="26"/>
      <c r="E1889" s="26"/>
      <c r="F1889" s="19"/>
      <c r="G1889" s="26"/>
      <c r="H1889" s="19"/>
      <c r="I1889" s="19"/>
      <c r="J1889" s="12" t="s">
        <v>112</v>
      </c>
      <c r="K1889" s="14" t="n">
        <v>168272</v>
      </c>
      <c r="L1889" s="14" t="n">
        <v>40960</v>
      </c>
      <c r="M1889" s="15" t="n">
        <v>200</v>
      </c>
      <c r="N1889" s="11" t="n">
        <v>0.003</v>
      </c>
      <c r="O1889" s="11" t="n">
        <v>0.539</v>
      </c>
      <c r="P1889" s="11" t="n">
        <v>107.871</v>
      </c>
      <c r="Q1889" s="25"/>
    </row>
    <row r="1890" ht="22.5" customHeight="1">
      <c r="A1890" s="28"/>
      <c r="B1890" s="28"/>
      <c r="C1890" s="12" t="n">
        <v>9686529</v>
      </c>
      <c r="D1890" s="13" t="s">
        <v>74</v>
      </c>
      <c r="E1890" s="13" t="s">
        <v>76</v>
      </c>
      <c r="F1890" s="12" t="s">
        <v>15</v>
      </c>
      <c r="G1890" s="23" t="n">
        <v>0.4</v>
      </c>
      <c r="H1890" s="12" t="n">
        <v>200</v>
      </c>
      <c r="I1890" s="20" t="n">
        <f>G1890*H1890*7</f>
        <v>560</v>
      </c>
      <c r="J1890" s="12" t="s">
        <v>110</v>
      </c>
      <c r="K1890" s="14" t="s">
        <v>114</v>
      </c>
      <c r="L1890" s="14"/>
      <c r="M1890" s="15"/>
      <c r="N1890" s="11"/>
      <c r="O1890" s="11"/>
      <c r="P1890" s="11"/>
      <c r="Q1890" s="22" t="n">
        <f>M1892/H1890</f>
        <v>0.225</v>
      </c>
    </row>
    <row r="1891" ht="22.5" customHeight="1">
      <c r="A1891" s="28"/>
      <c r="B1891" s="28"/>
      <c r="C1891" s="12"/>
      <c r="D1891" s="26"/>
      <c r="E1891" s="26"/>
      <c r="F1891" s="19"/>
      <c r="G1891" s="26"/>
      <c r="H1891" s="19"/>
      <c r="I1891" s="19"/>
      <c r="J1891" s="12" t="s">
        <v>111</v>
      </c>
      <c r="K1891" s="14" t="n">
        <v>33974</v>
      </c>
      <c r="L1891" s="14" t="n">
        <v>9057</v>
      </c>
      <c r="M1891" s="15" t="n">
        <v>19</v>
      </c>
      <c r="N1891" s="11" t="n">
        <v>0.001</v>
      </c>
      <c r="O1891" s="11" t="n">
        <v>0.5</v>
      </c>
      <c r="P1891" s="11" t="n">
        <v>9.5</v>
      </c>
      <c r="Q1891" s="25"/>
    </row>
    <row r="1892" ht="22.5" customHeight="1">
      <c r="A1892" s="28"/>
      <c r="B1892" s="28"/>
      <c r="C1892" s="12"/>
      <c r="D1892" s="26"/>
      <c r="E1892" s="26"/>
      <c r="F1892" s="19"/>
      <c r="G1892" s="26"/>
      <c r="H1892" s="19"/>
      <c r="I1892" s="19"/>
      <c r="J1892" s="12" t="s">
        <v>112</v>
      </c>
      <c r="K1892" s="14" t="n">
        <v>57524</v>
      </c>
      <c r="L1892" s="14" t="n">
        <v>15505</v>
      </c>
      <c r="M1892" s="15" t="n">
        <v>45</v>
      </c>
      <c r="N1892" s="11" t="n">
        <v>0.001</v>
      </c>
      <c r="O1892" s="11" t="n">
        <v>0.5</v>
      </c>
      <c r="P1892" s="11" t="n">
        <v>22.5</v>
      </c>
      <c r="Q1892" s="25"/>
    </row>
    <row r="1893" ht="22.5" customHeight="1">
      <c r="A1893" s="28"/>
      <c r="B1893" s="28"/>
      <c r="C1893" s="12" t="n">
        <v>5963400</v>
      </c>
      <c r="D1893" s="13" t="s">
        <v>74</v>
      </c>
      <c r="E1893" s="13" t="s">
        <v>77</v>
      </c>
      <c r="F1893" s="12" t="s">
        <v>15</v>
      </c>
      <c r="G1893" s="23" t="n">
        <v>0.2</v>
      </c>
      <c r="H1893" s="12" t="n">
        <v>50</v>
      </c>
      <c r="I1893" s="20" t="n">
        <f>G1893*H1893*7</f>
        <v>70</v>
      </c>
      <c r="J1893" s="12" t="s">
        <v>110</v>
      </c>
      <c r="K1893" s="14" t="s">
        <v>114</v>
      </c>
      <c r="L1893" s="14"/>
      <c r="M1893" s="15"/>
      <c r="N1893" s="11"/>
      <c r="O1893" s="11"/>
      <c r="P1893" s="11"/>
      <c r="Q1893" s="22" t="n">
        <f>M1895/H1893</f>
        <v>0.9</v>
      </c>
    </row>
    <row r="1894" ht="22.5" customHeight="1">
      <c r="A1894" s="28"/>
      <c r="B1894" s="28"/>
      <c r="C1894" s="12"/>
      <c r="D1894" s="26"/>
      <c r="E1894" s="26"/>
      <c r="F1894" s="19"/>
      <c r="G1894" s="51"/>
      <c r="H1894" s="19"/>
      <c r="I1894" s="19"/>
      <c r="J1894" s="12" t="s">
        <v>111</v>
      </c>
      <c r="K1894" s="14" t="n">
        <v>19045</v>
      </c>
      <c r="L1894" s="14" t="n">
        <v>2443</v>
      </c>
      <c r="M1894" s="15" t="n">
        <v>25</v>
      </c>
      <c r="N1894" s="11" t="n">
        <v>0.002</v>
      </c>
      <c r="O1894" s="11" t="n">
        <v>0.2</v>
      </c>
      <c r="P1894" s="11" t="n">
        <v>5</v>
      </c>
      <c r="Q1894" s="25"/>
    </row>
    <row r="1895" ht="22.5" customHeight="1">
      <c r="A1895" s="28"/>
      <c r="B1895" s="28"/>
      <c r="C1895" s="12"/>
      <c r="D1895" s="26"/>
      <c r="E1895" s="26"/>
      <c r="F1895" s="19"/>
      <c r="G1895" s="51"/>
      <c r="H1895" s="19"/>
      <c r="I1895" s="19"/>
      <c r="J1895" s="12" t="s">
        <v>112</v>
      </c>
      <c r="K1895" s="14" t="n">
        <v>22925</v>
      </c>
      <c r="L1895" s="14" t="n">
        <v>3488</v>
      </c>
      <c r="M1895" s="15" t="n">
        <v>45</v>
      </c>
      <c r="N1895" s="11" t="n">
        <v>0.003</v>
      </c>
      <c r="O1895" s="11" t="n">
        <v>0.2</v>
      </c>
      <c r="P1895" s="11" t="n">
        <v>9</v>
      </c>
      <c r="Q1895" s="25"/>
    </row>
    <row r="1896" ht="22.5" customHeight="1">
      <c r="A1896" s="28"/>
      <c r="B1896" s="28"/>
      <c r="C1896" s="12" t="n">
        <v>10080665</v>
      </c>
      <c r="D1896" s="13" t="s">
        <v>74</v>
      </c>
      <c r="E1896" s="13" t="s">
        <v>78</v>
      </c>
      <c r="F1896" s="12" t="s">
        <v>15</v>
      </c>
      <c r="G1896" s="23" t="n">
        <v>0.38</v>
      </c>
      <c r="H1896" s="12" t="n">
        <v>40</v>
      </c>
      <c r="I1896" s="20" t="n">
        <f>G1896*H1896*7</f>
        <v>106.4</v>
      </c>
      <c r="J1896" s="12" t="s">
        <v>110</v>
      </c>
      <c r="K1896" s="14" t="s">
        <v>114</v>
      </c>
      <c r="L1896" s="14"/>
      <c r="M1896" s="15"/>
      <c r="N1896" s="11"/>
      <c r="O1896" s="11"/>
      <c r="P1896" s="11"/>
      <c r="Q1896" s="22" t="n">
        <f>M1898/H1896</f>
        <v>0.15</v>
      </c>
    </row>
    <row r="1897" ht="22.5" customHeight="1">
      <c r="A1897" s="28"/>
      <c r="B1897" s="28"/>
      <c r="C1897" s="12"/>
      <c r="D1897" s="26"/>
      <c r="E1897" s="26"/>
      <c r="F1897" s="19"/>
      <c r="G1897" s="51"/>
      <c r="H1897" s="19"/>
      <c r="I1897" s="19"/>
      <c r="J1897" s="12" t="s">
        <v>111</v>
      </c>
      <c r="K1897" s="14" t="n">
        <v>2421</v>
      </c>
      <c r="L1897" s="14" t="n">
        <v>609</v>
      </c>
      <c r="M1897" s="15" t="n">
        <v>2</v>
      </c>
      <c r="N1897" s="11" t="n">
        <v>0.001</v>
      </c>
      <c r="O1897" s="11" t="n">
        <v>0.38</v>
      </c>
      <c r="P1897" s="11" t="n">
        <v>0.76</v>
      </c>
      <c r="Q1897" s="25"/>
    </row>
    <row r="1898" ht="22.5" customHeight="1">
      <c r="A1898" s="28"/>
      <c r="B1898" s="28"/>
      <c r="C1898" s="12"/>
      <c r="D1898" s="26"/>
      <c r="E1898" s="26"/>
      <c r="F1898" s="19"/>
      <c r="G1898" s="51"/>
      <c r="H1898" s="19"/>
      <c r="I1898" s="19"/>
      <c r="J1898" s="12" t="s">
        <v>112</v>
      </c>
      <c r="K1898" s="14" t="n">
        <v>3416</v>
      </c>
      <c r="L1898" s="14" t="n">
        <v>718</v>
      </c>
      <c r="M1898" s="15" t="n">
        <v>6</v>
      </c>
      <c r="N1898" s="11" t="n">
        <v>0.003</v>
      </c>
      <c r="O1898" s="11" t="n">
        <v>0.38</v>
      </c>
      <c r="P1898" s="11" t="n">
        <v>2.28</v>
      </c>
      <c r="Q1898" s="25"/>
    </row>
    <row r="1899" ht="22.5" customHeight="1">
      <c r="A1899" s="28"/>
      <c r="B1899" s="28"/>
      <c r="C1899" s="12" t="n">
        <v>91520433</v>
      </c>
      <c r="D1899" s="13" t="s">
        <v>66</v>
      </c>
      <c r="E1899" s="13" t="s">
        <v>14</v>
      </c>
      <c r="F1899" s="12" t="s">
        <v>15</v>
      </c>
      <c r="G1899" s="23" t="n">
        <v>0.16</v>
      </c>
      <c r="H1899" s="12" t="n">
        <v>200</v>
      </c>
      <c r="I1899" s="20" t="n">
        <f>G1899*H1899*7</f>
        <v>224</v>
      </c>
      <c r="J1899" s="12" t="s">
        <v>110</v>
      </c>
      <c r="K1899" s="14" t="n">
        <v>508</v>
      </c>
      <c r="L1899" s="14" t="n">
        <v>7</v>
      </c>
      <c r="M1899" s="15" t="n">
        <v>0</v>
      </c>
      <c r="N1899" s="11" t="n">
        <v>0</v>
      </c>
      <c r="O1899" s="11" t="n">
        <v>0</v>
      </c>
      <c r="P1899" s="11" t="n">
        <v>0</v>
      </c>
      <c r="Q1899" s="22" t="n">
        <f>M1901/H1899</f>
        <v>0.025</v>
      </c>
    </row>
    <row r="1900" ht="22.5" customHeight="1">
      <c r="A1900" s="28"/>
      <c r="B1900" s="28"/>
      <c r="C1900" s="12"/>
      <c r="D1900" s="26"/>
      <c r="E1900" s="26"/>
      <c r="F1900" s="19"/>
      <c r="G1900" s="51"/>
      <c r="H1900" s="19"/>
      <c r="I1900" s="19"/>
      <c r="J1900" s="12" t="s">
        <v>111</v>
      </c>
      <c r="K1900" s="14" t="n">
        <v>16508</v>
      </c>
      <c r="L1900" s="14" t="n">
        <v>715</v>
      </c>
      <c r="M1900" s="15" t="n">
        <v>5</v>
      </c>
      <c r="N1900" s="11" t="n">
        <v>0.001</v>
      </c>
      <c r="O1900" s="11" t="n">
        <v>0.16</v>
      </c>
      <c r="P1900" s="11" t="n">
        <v>0.8</v>
      </c>
      <c r="Q1900" s="25"/>
    </row>
    <row r="1901" ht="22.5" customHeight="1">
      <c r="A1901" s="28"/>
      <c r="B1901" s="28"/>
      <c r="C1901" s="12"/>
      <c r="D1901" s="26"/>
      <c r="E1901" s="26"/>
      <c r="F1901" s="19"/>
      <c r="G1901" s="51"/>
      <c r="H1901" s="19"/>
      <c r="I1901" s="19"/>
      <c r="J1901" s="12" t="s">
        <v>112</v>
      </c>
      <c r="K1901" s="14" t="n">
        <v>28958</v>
      </c>
      <c r="L1901" s="14" t="n">
        <v>930</v>
      </c>
      <c r="M1901" s="15" t="n">
        <v>5</v>
      </c>
      <c r="N1901" s="11" t="n">
        <v>0.001</v>
      </c>
      <c r="O1901" s="11" t="n">
        <v>0.16</v>
      </c>
      <c r="P1901" s="11" t="n">
        <v>0.8</v>
      </c>
      <c r="Q1901" s="25"/>
    </row>
    <row r="1902" ht="22.5" customHeight="1">
      <c r="A1902" s="28"/>
      <c r="B1902" s="28"/>
      <c r="C1902" s="12" t="n">
        <v>11078827</v>
      </c>
      <c r="D1902" s="13" t="s">
        <v>74</v>
      </c>
      <c r="E1902" s="13" t="s">
        <v>77</v>
      </c>
      <c r="F1902" s="12" t="s">
        <v>15</v>
      </c>
      <c r="G1902" s="23" t="n">
        <v>0.2</v>
      </c>
      <c r="H1902" s="12" t="n">
        <v>50</v>
      </c>
      <c r="I1902" s="20" t="n">
        <f>G1902*H1902*7</f>
        <v>70</v>
      </c>
      <c r="J1902" s="12" t="s">
        <v>110</v>
      </c>
      <c r="K1902" s="14" t="s">
        <v>114</v>
      </c>
      <c r="L1902" s="14"/>
      <c r="M1902" s="15"/>
      <c r="N1902" s="11"/>
      <c r="O1902" s="11"/>
      <c r="P1902" s="11"/>
      <c r="Q1902" s="22" t="n">
        <f>M1904/H1902</f>
        <v>0.02</v>
      </c>
    </row>
    <row r="1903" ht="22.5" customHeight="1">
      <c r="A1903" s="28"/>
      <c r="B1903" s="28"/>
      <c r="C1903" s="12"/>
      <c r="D1903" s="26"/>
      <c r="E1903" s="26"/>
      <c r="F1903" s="19"/>
      <c r="G1903" s="51"/>
      <c r="H1903" s="19"/>
      <c r="I1903" s="19"/>
      <c r="J1903" s="12" t="s">
        <v>111</v>
      </c>
      <c r="K1903" s="14" t="n">
        <v>933</v>
      </c>
      <c r="L1903" s="14" t="n">
        <v>99</v>
      </c>
      <c r="M1903" s="15" t="n">
        <v>0</v>
      </c>
      <c r="N1903" s="11" t="n">
        <v>0</v>
      </c>
      <c r="O1903" s="11" t="n">
        <v>0</v>
      </c>
      <c r="P1903" s="11" t="n">
        <v>0</v>
      </c>
      <c r="Q1903" s="25"/>
    </row>
    <row r="1904" ht="22.5" customHeight="1">
      <c r="A1904" s="28"/>
      <c r="B1904" s="28"/>
      <c r="C1904" s="12"/>
      <c r="D1904" s="26"/>
      <c r="E1904" s="26"/>
      <c r="F1904" s="19"/>
      <c r="G1904" s="51"/>
      <c r="H1904" s="19"/>
      <c r="I1904" s="19"/>
      <c r="J1904" s="12" t="s">
        <v>112</v>
      </c>
      <c r="K1904" s="14" t="n">
        <v>1312</v>
      </c>
      <c r="L1904" s="14" t="n">
        <v>143</v>
      </c>
      <c r="M1904" s="15" t="n">
        <v>1</v>
      </c>
      <c r="N1904" s="11" t="n">
        <v>0.002</v>
      </c>
      <c r="O1904" s="11" t="n">
        <v>0.3</v>
      </c>
      <c r="P1904" s="11" t="n">
        <v>0.3</v>
      </c>
      <c r="Q1904" s="25"/>
    </row>
    <row r="1905" ht="22.5" customHeight="1">
      <c r="A1905" s="28"/>
      <c r="B1905" s="28"/>
      <c r="C1905" s="12" t="n">
        <v>11078981</v>
      </c>
      <c r="D1905" s="13" t="s">
        <v>74</v>
      </c>
      <c r="E1905" s="13" t="s">
        <v>75</v>
      </c>
      <c r="F1905" s="12" t="s">
        <v>15</v>
      </c>
      <c r="G1905" s="23" t="n">
        <v>0.2</v>
      </c>
      <c r="H1905" s="12" t="n">
        <v>50</v>
      </c>
      <c r="I1905" s="20" t="n">
        <f>G1905*H1905*7</f>
        <v>70</v>
      </c>
      <c r="J1905" s="12" t="s">
        <v>110</v>
      </c>
      <c r="K1905" s="14" t="s">
        <v>114</v>
      </c>
      <c r="L1905" s="14"/>
      <c r="M1905" s="15"/>
      <c r="N1905" s="11"/>
      <c r="O1905" s="11"/>
      <c r="P1905" s="11"/>
      <c r="Q1905" s="22" t="n">
        <f>M1907/H1905</f>
        <v>0</v>
      </c>
    </row>
    <row r="1906" ht="22.5" customHeight="1">
      <c r="A1906" s="28"/>
      <c r="B1906" s="28"/>
      <c r="C1906" s="12"/>
      <c r="D1906" s="26"/>
      <c r="E1906" s="26"/>
      <c r="F1906" s="19"/>
      <c r="G1906" s="51"/>
      <c r="H1906" s="19"/>
      <c r="I1906" s="19"/>
      <c r="J1906" s="12" t="s">
        <v>111</v>
      </c>
      <c r="K1906" s="14" t="n">
        <v>99</v>
      </c>
      <c r="L1906" s="14" t="n">
        <v>8</v>
      </c>
      <c r="M1906" s="15" t="n">
        <v>0</v>
      </c>
      <c r="N1906" s="11" t="n">
        <v>0</v>
      </c>
      <c r="O1906" s="11" t="n">
        <v>0</v>
      </c>
      <c r="P1906" s="11" t="n">
        <v>0</v>
      </c>
      <c r="Q1906" s="25"/>
    </row>
    <row r="1907" ht="22.5" customHeight="1">
      <c r="A1907" s="28"/>
      <c r="B1907" s="28"/>
      <c r="C1907" s="12"/>
      <c r="D1907" s="26"/>
      <c r="E1907" s="26"/>
      <c r="F1907" s="19"/>
      <c r="G1907" s="51"/>
      <c r="H1907" s="19"/>
      <c r="I1907" s="19"/>
      <c r="J1907" s="12" t="s">
        <v>112</v>
      </c>
      <c r="K1907" s="14" t="n">
        <v>157</v>
      </c>
      <c r="L1907" s="14" t="n">
        <v>10</v>
      </c>
      <c r="M1907" s="15" t="n">
        <v>0</v>
      </c>
      <c r="N1907" s="11" t="n">
        <v>0</v>
      </c>
      <c r="O1907" s="11" t="n">
        <v>0</v>
      </c>
      <c r="P1907" s="11" t="n">
        <v>0</v>
      </c>
      <c r="Q1907" s="25"/>
    </row>
    <row r="1908" ht="22.5" customHeight="1">
      <c r="A1908" s="28"/>
      <c r="B1908" s="28"/>
      <c r="C1908" s="12" t="n">
        <v>11080833</v>
      </c>
      <c r="D1908" s="13" t="s">
        <v>74</v>
      </c>
      <c r="E1908" s="13" t="s">
        <v>76</v>
      </c>
      <c r="F1908" s="12" t="s">
        <v>15</v>
      </c>
      <c r="G1908" s="23" t="n">
        <v>0.2</v>
      </c>
      <c r="H1908" s="12" t="n">
        <v>50</v>
      </c>
      <c r="I1908" s="20" t="n">
        <f>G1908*H1908*7</f>
        <v>70</v>
      </c>
      <c r="J1908" s="12" t="s">
        <v>110</v>
      </c>
      <c r="K1908" s="14" t="s">
        <v>114</v>
      </c>
      <c r="L1908" s="14"/>
      <c r="M1908" s="15"/>
      <c r="N1908" s="11"/>
      <c r="O1908" s="11"/>
      <c r="P1908" s="11"/>
      <c r="Q1908" s="22" t="n">
        <f>M1910/H1908</f>
        <v>0</v>
      </c>
    </row>
    <row r="1909" ht="22.5" customHeight="1">
      <c r="A1909" s="28"/>
      <c r="B1909" s="28"/>
      <c r="C1909" s="12"/>
      <c r="D1909" s="26"/>
      <c r="E1909" s="26"/>
      <c r="F1909" s="19"/>
      <c r="G1909" s="51"/>
      <c r="H1909" s="19"/>
      <c r="I1909" s="19"/>
      <c r="J1909" s="12" t="s">
        <v>111</v>
      </c>
      <c r="K1909" s="14" t="n">
        <v>9</v>
      </c>
      <c r="L1909" s="14" t="n">
        <v>0</v>
      </c>
      <c r="M1909" s="15" t="n">
        <v>0</v>
      </c>
      <c r="N1909" s="11" t="n">
        <v>0</v>
      </c>
      <c r="O1909" s="11" t="n">
        <v>0</v>
      </c>
      <c r="P1909" s="11" t="n">
        <v>0</v>
      </c>
      <c r="Q1909" s="25"/>
    </row>
    <row r="1910" ht="22.5" customHeight="1">
      <c r="A1910" s="28"/>
      <c r="B1910" s="28"/>
      <c r="C1910" s="12"/>
      <c r="D1910" s="26"/>
      <c r="E1910" s="26"/>
      <c r="F1910" s="19"/>
      <c r="G1910" s="51"/>
      <c r="H1910" s="19"/>
      <c r="I1910" s="19"/>
      <c r="J1910" s="12" t="s">
        <v>112</v>
      </c>
      <c r="K1910" s="14" t="n">
        <v>22</v>
      </c>
      <c r="L1910" s="14" t="n">
        <v>0</v>
      </c>
      <c r="M1910" s="15" t="n">
        <v>0</v>
      </c>
      <c r="N1910" s="11" t="n">
        <v>0</v>
      </c>
      <c r="O1910" s="11" t="n">
        <v>0</v>
      </c>
      <c r="P1910" s="11" t="n">
        <v>0</v>
      </c>
      <c r="Q1910" s="25"/>
    </row>
    <row r="1911" ht="22.5" customHeight="1">
      <c r="A1911" s="28"/>
      <c r="B1911" s="28"/>
      <c r="C1911" s="12" t="n">
        <v>11081056</v>
      </c>
      <c r="D1911" s="13" t="s">
        <v>74</v>
      </c>
      <c r="E1911" s="13" t="s">
        <v>78</v>
      </c>
      <c r="F1911" s="12" t="s">
        <v>15</v>
      </c>
      <c r="G1911" s="23" t="n">
        <v>0.2</v>
      </c>
      <c r="H1911" s="12" t="n">
        <v>50</v>
      </c>
      <c r="I1911" s="20" t="n">
        <f>G1911*H1911*7</f>
        <v>70</v>
      </c>
      <c r="J1911" s="12" t="s">
        <v>110</v>
      </c>
      <c r="K1911" s="14" t="s">
        <v>114</v>
      </c>
      <c r="L1911" s="14"/>
      <c r="M1911" s="15"/>
      <c r="N1911" s="11"/>
      <c r="O1911" s="11"/>
      <c r="P1911" s="11"/>
      <c r="Q1911" s="22" t="n">
        <f>M1913/H1911</f>
        <v>0</v>
      </c>
    </row>
    <row r="1912" ht="22.5" customHeight="1">
      <c r="A1912" s="28"/>
      <c r="B1912" s="28"/>
      <c r="C1912" s="12"/>
      <c r="D1912" s="26"/>
      <c r="E1912" s="26"/>
      <c r="F1912" s="19"/>
      <c r="G1912" s="51"/>
      <c r="H1912" s="19"/>
      <c r="I1912" s="19"/>
      <c r="J1912" s="12" t="s">
        <v>111</v>
      </c>
      <c r="K1912" s="14" t="n">
        <v>37</v>
      </c>
      <c r="L1912" s="14" t="n">
        <v>7</v>
      </c>
      <c r="M1912" s="15" t="n">
        <v>0</v>
      </c>
      <c r="N1912" s="11" t="n">
        <v>0</v>
      </c>
      <c r="O1912" s="11" t="n">
        <v>0</v>
      </c>
      <c r="P1912" s="11" t="n">
        <v>0</v>
      </c>
      <c r="Q1912" s="25"/>
    </row>
    <row r="1913" ht="22.5" customHeight="1">
      <c r="A1913" s="28"/>
      <c r="B1913" s="28"/>
      <c r="C1913" s="12"/>
      <c r="D1913" s="26"/>
      <c r="E1913" s="26"/>
      <c r="F1913" s="19"/>
      <c r="G1913" s="51"/>
      <c r="H1913" s="19"/>
      <c r="I1913" s="19"/>
      <c r="J1913" s="12" t="s">
        <v>112</v>
      </c>
      <c r="K1913" s="14" t="n">
        <v>84</v>
      </c>
      <c r="L1913" s="14" t="n">
        <v>11</v>
      </c>
      <c r="M1913" s="15" t="n">
        <v>0</v>
      </c>
      <c r="N1913" s="11" t="n">
        <v>0</v>
      </c>
      <c r="O1913" s="11" t="n">
        <v>0</v>
      </c>
      <c r="P1913" s="11" t="n">
        <v>0</v>
      </c>
      <c r="Q1913" s="25"/>
    </row>
    <row r="1914" ht="22.5" customHeight="1">
      <c r="A1914" s="28"/>
      <c r="B1914" s="28"/>
      <c r="C1914" s="12" t="n">
        <v>11078963</v>
      </c>
      <c r="D1914" s="13" t="s">
        <v>80</v>
      </c>
      <c r="E1914" s="13" t="s">
        <v>14</v>
      </c>
      <c r="F1914" s="12" t="s">
        <v>15</v>
      </c>
      <c r="G1914" s="23" t="n">
        <v>0.4</v>
      </c>
      <c r="H1914" s="12" t="n">
        <v>100</v>
      </c>
      <c r="I1914" s="20" t="n">
        <f>G1914*H1914*7</f>
        <v>280</v>
      </c>
      <c r="J1914" s="12" t="s">
        <v>110</v>
      </c>
      <c r="K1914" s="14" t="n">
        <v>121</v>
      </c>
      <c r="L1914" s="14" t="n">
        <v>4</v>
      </c>
      <c r="M1914" s="15" t="n">
        <v>0</v>
      </c>
      <c r="N1914" s="11" t="n">
        <v>0</v>
      </c>
      <c r="O1914" s="11" t="n">
        <v>0</v>
      </c>
      <c r="P1914" s="11" t="n">
        <v>0</v>
      </c>
      <c r="Q1914" s="22" t="n">
        <f>M1916/H1914</f>
        <v>0.73</v>
      </c>
    </row>
    <row r="1915" ht="22.5" customHeight="1">
      <c r="A1915" s="28"/>
      <c r="B1915" s="28"/>
      <c r="C1915" s="12"/>
      <c r="D1915" s="26"/>
      <c r="E1915" s="26"/>
      <c r="F1915" s="19"/>
      <c r="G1915" s="51"/>
      <c r="H1915" s="19"/>
      <c r="I1915" s="19"/>
      <c r="J1915" s="12" t="s">
        <v>111</v>
      </c>
      <c r="K1915" s="14" t="n">
        <v>6897</v>
      </c>
      <c r="L1915" s="14" t="n">
        <v>1466</v>
      </c>
      <c r="M1915" s="15" t="n">
        <v>41</v>
      </c>
      <c r="N1915" s="11" t="n">
        <v>0.011</v>
      </c>
      <c r="O1915" s="11" t="n">
        <v>0.4</v>
      </c>
      <c r="P1915" s="11" t="n">
        <v>16.4</v>
      </c>
      <c r="Q1915" s="25"/>
    </row>
    <row r="1916" ht="22.5" customHeight="1">
      <c r="A1916" s="28"/>
      <c r="B1916" s="28"/>
      <c r="C1916" s="12"/>
      <c r="D1916" s="26"/>
      <c r="E1916" s="26"/>
      <c r="F1916" s="19"/>
      <c r="G1916" s="51"/>
      <c r="H1916" s="19"/>
      <c r="I1916" s="19"/>
      <c r="J1916" s="12" t="s">
        <v>112</v>
      </c>
      <c r="K1916" s="14" t="n">
        <v>13042</v>
      </c>
      <c r="L1916" s="14" t="n">
        <v>2657</v>
      </c>
      <c r="M1916" s="15" t="n">
        <v>73</v>
      </c>
      <c r="N1916" s="11" t="n">
        <v>0.011</v>
      </c>
      <c r="O1916" s="11" t="n">
        <v>0.4</v>
      </c>
      <c r="P1916" s="11" t="n">
        <v>29.2</v>
      </c>
      <c r="Q1916" s="25"/>
    </row>
    <row r="1917" ht="22.5" customHeight="1">
      <c r="A1917" s="28"/>
      <c r="B1917" s="28"/>
      <c r="C1917" s="12" t="n">
        <v>91538300</v>
      </c>
      <c r="D1917" s="13" t="s">
        <v>66</v>
      </c>
      <c r="E1917" s="13" t="s">
        <v>37</v>
      </c>
      <c r="F1917" s="12" t="s">
        <v>15</v>
      </c>
      <c r="G1917" s="23" t="n">
        <v>0.14</v>
      </c>
      <c r="H1917" s="12" t="n">
        <v>300</v>
      </c>
      <c r="I1917" s="20" t="n">
        <f>G1917*H1917*7</f>
        <v>294</v>
      </c>
      <c r="J1917" s="12" t="s">
        <v>110</v>
      </c>
      <c r="K1917" s="14" t="s">
        <v>114</v>
      </c>
      <c r="L1917" s="14"/>
      <c r="M1917" s="15"/>
      <c r="N1917" s="11"/>
      <c r="O1917" s="11"/>
      <c r="P1917" s="11"/>
      <c r="Q1917" s="22" t="n">
        <f>M1919/H1917</f>
        <v>0.00666666666666667</v>
      </c>
    </row>
    <row r="1918" ht="22.5" customHeight="1">
      <c r="A1918" s="28"/>
      <c r="B1918" s="28"/>
      <c r="C1918" s="12"/>
      <c r="D1918" s="26"/>
      <c r="E1918" s="26"/>
      <c r="F1918" s="19"/>
      <c r="G1918" s="51"/>
      <c r="H1918" s="19"/>
      <c r="I1918" s="19"/>
      <c r="J1918" s="12" t="s">
        <v>111</v>
      </c>
      <c r="K1918" s="14" t="n">
        <v>1532</v>
      </c>
      <c r="L1918" s="14" t="n">
        <v>145</v>
      </c>
      <c r="M1918" s="15" t="n">
        <v>1</v>
      </c>
      <c r="N1918" s="11" t="n">
        <v>0.001</v>
      </c>
      <c r="O1918" s="11" t="n">
        <v>0.14</v>
      </c>
      <c r="P1918" s="11" t="n">
        <v>0.14</v>
      </c>
      <c r="Q1918" s="25"/>
    </row>
    <row r="1919" ht="22.5" customHeight="1">
      <c r="A1919" s="28"/>
      <c r="B1919" s="28"/>
      <c r="C1919" s="12"/>
      <c r="D1919" s="26"/>
      <c r="E1919" s="26"/>
      <c r="F1919" s="19"/>
      <c r="G1919" s="51"/>
      <c r="H1919" s="19"/>
      <c r="I1919" s="19"/>
      <c r="J1919" s="12" t="s">
        <v>112</v>
      </c>
      <c r="K1919" s="14" t="n">
        <v>2656</v>
      </c>
      <c r="L1919" s="14" t="n">
        <v>258</v>
      </c>
      <c r="M1919" s="15" t="n">
        <v>2</v>
      </c>
      <c r="N1919" s="11" t="n">
        <v>0.001</v>
      </c>
      <c r="O1919" s="11" t="n">
        <v>0.14</v>
      </c>
      <c r="P1919" s="11" t="n">
        <v>0.28</v>
      </c>
      <c r="Q1919" s="25"/>
    </row>
    <row r="1920" ht="22.5" customHeight="1">
      <c r="A1920" s="28"/>
      <c r="B1920" s="28"/>
      <c r="C1920" s="12" t="n">
        <v>91538301</v>
      </c>
      <c r="D1920" s="13" t="s">
        <v>66</v>
      </c>
      <c r="E1920" s="13" t="s">
        <v>14</v>
      </c>
      <c r="F1920" s="12" t="s">
        <v>15</v>
      </c>
      <c r="G1920" s="23" t="n">
        <v>0.22</v>
      </c>
      <c r="H1920" s="12" t="n">
        <v>200</v>
      </c>
      <c r="I1920" s="20" t="n">
        <f>G1920*H1920*7</f>
        <v>308</v>
      </c>
      <c r="J1920" s="12" t="s">
        <v>110</v>
      </c>
      <c r="K1920" s="14" t="s">
        <v>114</v>
      </c>
      <c r="L1920" s="14"/>
      <c r="M1920" s="15"/>
      <c r="N1920" s="11"/>
      <c r="O1920" s="11"/>
      <c r="P1920" s="11"/>
      <c r="Q1920" s="22" t="n">
        <f>M1922/H1920</f>
        <v>0</v>
      </c>
    </row>
    <row r="1921" ht="22.5" customHeight="1">
      <c r="A1921" s="28"/>
      <c r="B1921" s="28"/>
      <c r="C1921" s="12"/>
      <c r="D1921" s="26"/>
      <c r="E1921" s="26"/>
      <c r="F1921" s="19"/>
      <c r="G1921" s="51"/>
      <c r="H1921" s="19"/>
      <c r="I1921" s="19"/>
      <c r="J1921" s="12" t="s">
        <v>111</v>
      </c>
      <c r="K1921" s="14" t="n">
        <v>137</v>
      </c>
      <c r="L1921" s="14" t="n">
        <v>45</v>
      </c>
      <c r="M1921" s="15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28"/>
      <c r="B1922" s="28"/>
      <c r="C1922" s="12"/>
      <c r="D1922" s="26"/>
      <c r="E1922" s="26"/>
      <c r="F1922" s="19"/>
      <c r="G1922" s="51"/>
      <c r="H1922" s="19"/>
      <c r="I1922" s="19"/>
      <c r="J1922" s="12" t="s">
        <v>112</v>
      </c>
      <c r="K1922" s="14" t="n">
        <v>222</v>
      </c>
      <c r="L1922" s="14" t="n">
        <v>73</v>
      </c>
      <c r="M1922" s="15" t="n">
        <v>0</v>
      </c>
      <c r="N1922" s="11" t="n">
        <v>0</v>
      </c>
      <c r="O1922" s="11" t="n">
        <v>0</v>
      </c>
      <c r="P1922" s="11" t="n">
        <v>0</v>
      </c>
      <c r="Q1922" s="25"/>
    </row>
    <row r="1923" ht="22.5" customHeight="1">
      <c r="A1923" s="28"/>
      <c r="B1923" s="28"/>
      <c r="C1923" s="12" t="n">
        <v>91538306</v>
      </c>
      <c r="D1923" s="13" t="s">
        <v>66</v>
      </c>
      <c r="E1923" s="13" t="s">
        <v>67</v>
      </c>
      <c r="F1923" s="12" t="s">
        <v>15</v>
      </c>
      <c r="G1923" s="23" t="n">
        <v>0.18</v>
      </c>
      <c r="H1923" s="12" t="n">
        <v>250</v>
      </c>
      <c r="I1923" s="20" t="n">
        <f>G1923*H1923*7</f>
        <v>315</v>
      </c>
      <c r="J1923" s="12" t="s">
        <v>110</v>
      </c>
      <c r="K1923" s="14" t="s">
        <v>114</v>
      </c>
      <c r="L1923" s="14"/>
      <c r="M1923" s="15"/>
      <c r="N1923" s="11"/>
      <c r="O1923" s="11"/>
      <c r="P1923" s="11"/>
      <c r="Q1923" s="22" t="n">
        <f>M1925/H1923</f>
        <v>0.008</v>
      </c>
    </row>
    <row r="1924" ht="22.5" customHeight="1">
      <c r="A1924" s="28"/>
      <c r="B1924" s="28"/>
      <c r="C1924" s="12"/>
      <c r="D1924" s="26"/>
      <c r="E1924" s="26"/>
      <c r="F1924" s="19"/>
      <c r="G1924" s="51"/>
      <c r="H1924" s="19"/>
      <c r="I1924" s="19"/>
      <c r="J1924" s="12" t="s">
        <v>111</v>
      </c>
      <c r="K1924" s="14" t="n">
        <v>493</v>
      </c>
      <c r="L1924" s="14" t="n">
        <v>113</v>
      </c>
      <c r="M1924" s="15" t="n">
        <v>2</v>
      </c>
      <c r="N1924" s="11" t="n">
        <v>0.003</v>
      </c>
      <c r="O1924" s="11" t="n">
        <v>0.18</v>
      </c>
      <c r="P1924" s="11" t="n">
        <v>0.36</v>
      </c>
      <c r="Q1924" s="25"/>
    </row>
    <row r="1925" ht="22.5" customHeight="1">
      <c r="A1925" s="28"/>
      <c r="B1925" s="28"/>
      <c r="C1925" s="12"/>
      <c r="D1925" s="26"/>
      <c r="E1925" s="26"/>
      <c r="F1925" s="19"/>
      <c r="G1925" s="51"/>
      <c r="H1925" s="19"/>
      <c r="I1925" s="19"/>
      <c r="J1925" s="12" t="s">
        <v>112</v>
      </c>
      <c r="K1925" s="14" t="n">
        <v>829</v>
      </c>
      <c r="L1925" s="14" t="n">
        <v>191</v>
      </c>
      <c r="M1925" s="15" t="n">
        <v>2</v>
      </c>
      <c r="N1925" s="11" t="n">
        <v>0.002</v>
      </c>
      <c r="O1925" s="11" t="n">
        <v>0.18</v>
      </c>
      <c r="P1925" s="11" t="n">
        <v>0.36</v>
      </c>
      <c r="Q1925" s="25"/>
    </row>
    <row r="1926" ht="22.5" customHeight="1">
      <c r="A1926" s="28"/>
      <c r="B1926" s="28"/>
      <c r="C1926" s="12" t="n">
        <v>91538307</v>
      </c>
      <c r="D1926" s="13" t="s">
        <v>66</v>
      </c>
      <c r="E1926" s="13" t="s">
        <v>17</v>
      </c>
      <c r="F1926" s="12" t="s">
        <v>15</v>
      </c>
      <c r="G1926" s="23" t="n">
        <v>0.22</v>
      </c>
      <c r="H1926" s="12" t="n">
        <v>200</v>
      </c>
      <c r="I1926" s="20" t="n">
        <f>G1926*H1926*7</f>
        <v>308</v>
      </c>
      <c r="J1926" s="12" t="s">
        <v>110</v>
      </c>
      <c r="K1926" s="14" t="s">
        <v>114</v>
      </c>
      <c r="L1926" s="14"/>
      <c r="M1926" s="15"/>
      <c r="N1926" s="11"/>
      <c r="O1926" s="11"/>
      <c r="P1926" s="11"/>
      <c r="Q1926" s="22" t="n">
        <f>M1928/H1926</f>
        <v>0</v>
      </c>
    </row>
    <row r="1927" ht="22.5" customHeight="1">
      <c r="A1927" s="28"/>
      <c r="B1927" s="28"/>
      <c r="C1927" s="12"/>
      <c r="D1927" s="26"/>
      <c r="E1927" s="26"/>
      <c r="F1927" s="19"/>
      <c r="G1927" s="51"/>
      <c r="H1927" s="19"/>
      <c r="I1927" s="19"/>
      <c r="J1927" s="12" t="s">
        <v>111</v>
      </c>
      <c r="K1927" s="14" t="s">
        <v>114</v>
      </c>
      <c r="L1927" s="14"/>
      <c r="M1927" s="15"/>
      <c r="N1927" s="11"/>
      <c r="O1927" s="11"/>
      <c r="P1927" s="11"/>
      <c r="Q1927" s="25"/>
    </row>
    <row r="1928" ht="22.5" customHeight="1">
      <c r="A1928" s="28"/>
      <c r="B1928" s="28"/>
      <c r="C1928" s="12"/>
      <c r="D1928" s="26"/>
      <c r="E1928" s="26"/>
      <c r="F1928" s="19"/>
      <c r="G1928" s="51"/>
      <c r="H1928" s="19"/>
      <c r="I1928" s="19"/>
      <c r="J1928" s="12" t="s">
        <v>112</v>
      </c>
      <c r="K1928" s="14" t="n">
        <v>13</v>
      </c>
      <c r="L1928" s="14" t="n">
        <v>2</v>
      </c>
      <c r="M1928" s="15" t="n">
        <v>0</v>
      </c>
      <c r="N1928" s="11" t="n">
        <v>0</v>
      </c>
      <c r="O1928" s="11" t="n">
        <v>0</v>
      </c>
      <c r="P1928" s="11" t="n">
        <v>0</v>
      </c>
      <c r="Q1928" s="25"/>
    </row>
    <row r="1929" ht="22.5" customHeight="1">
      <c r="A1929" s="28"/>
      <c r="B1929" s="28"/>
      <c r="C1929" s="12" t="n">
        <v>91538308</v>
      </c>
      <c r="D1929" s="13" t="s">
        <v>66</v>
      </c>
      <c r="E1929" s="13" t="s">
        <v>11</v>
      </c>
      <c r="F1929" s="12" t="s">
        <v>15</v>
      </c>
      <c r="G1929" s="23" t="n">
        <v>0.18</v>
      </c>
      <c r="H1929" s="12" t="n">
        <v>200</v>
      </c>
      <c r="I1929" s="20" t="n">
        <f>G1929*H1929*7</f>
        <v>252</v>
      </c>
      <c r="J1929" s="12" t="s">
        <v>110</v>
      </c>
      <c r="K1929" s="14" t="s">
        <v>114</v>
      </c>
      <c r="L1929" s="14"/>
      <c r="M1929" s="15"/>
      <c r="N1929" s="11"/>
      <c r="O1929" s="11"/>
      <c r="P1929" s="11"/>
      <c r="Q1929" s="22" t="n">
        <f>M1931/H1929</f>
        <v>0</v>
      </c>
    </row>
    <row r="1930" ht="22.5" customHeight="1">
      <c r="A1930" s="28"/>
      <c r="B1930" s="28"/>
      <c r="C1930" s="12"/>
      <c r="D1930" s="26"/>
      <c r="E1930" s="26"/>
      <c r="F1930" s="19"/>
      <c r="G1930" s="51"/>
      <c r="H1930" s="19"/>
      <c r="I1930" s="19"/>
      <c r="J1930" s="12" t="s">
        <v>111</v>
      </c>
      <c r="K1930" s="14" t="n">
        <v>44</v>
      </c>
      <c r="L1930" s="14" t="n">
        <v>3</v>
      </c>
      <c r="M1930" s="15" t="n">
        <v>0</v>
      </c>
      <c r="N1930" s="11" t="n">
        <v>0</v>
      </c>
      <c r="O1930" s="11" t="n">
        <v>0</v>
      </c>
      <c r="P1930" s="11" t="n">
        <v>0</v>
      </c>
      <c r="Q1930" s="25"/>
    </row>
    <row r="1931" ht="22.5" customHeight="1">
      <c r="A1931" s="28"/>
      <c r="B1931" s="28"/>
      <c r="C1931" s="12"/>
      <c r="D1931" s="26"/>
      <c r="E1931" s="26"/>
      <c r="F1931" s="19"/>
      <c r="G1931" s="51"/>
      <c r="H1931" s="19"/>
      <c r="I1931" s="19"/>
      <c r="J1931" s="12" t="s">
        <v>112</v>
      </c>
      <c r="K1931" s="14" t="n">
        <v>99</v>
      </c>
      <c r="L1931" s="14" t="n">
        <v>5</v>
      </c>
      <c r="M1931" s="15" t="n">
        <v>0</v>
      </c>
      <c r="N1931" s="11" t="n">
        <v>0</v>
      </c>
      <c r="O1931" s="11" t="n">
        <v>0</v>
      </c>
      <c r="P1931" s="11" t="n">
        <v>0</v>
      </c>
      <c r="Q1931" s="25"/>
    </row>
    <row r="1932" ht="22.5" customHeight="1">
      <c r="A1932" s="28"/>
      <c r="B1932" s="28"/>
      <c r="C1932" s="12" t="n">
        <v>91538309</v>
      </c>
      <c r="D1932" s="13" t="s">
        <v>66</v>
      </c>
      <c r="E1932" s="13" t="s">
        <v>43</v>
      </c>
      <c r="F1932" s="12" t="s">
        <v>15</v>
      </c>
      <c r="G1932" s="23" t="n">
        <v>0.18</v>
      </c>
      <c r="H1932" s="12" t="n">
        <v>198</v>
      </c>
      <c r="I1932" s="20" t="n">
        <f>G1932*H1932*7</f>
        <v>249.48</v>
      </c>
      <c r="J1932" s="12" t="s">
        <v>110</v>
      </c>
      <c r="K1932" s="14" t="s">
        <v>114</v>
      </c>
      <c r="L1932" s="14"/>
      <c r="M1932" s="15"/>
      <c r="N1932" s="11"/>
      <c r="O1932" s="11"/>
      <c r="P1932" s="11"/>
      <c r="Q1932" s="22" t="n">
        <f>M1934/H1932</f>
        <v>0</v>
      </c>
    </row>
    <row r="1933" ht="22.5" customHeight="1">
      <c r="A1933" s="28"/>
      <c r="B1933" s="28"/>
      <c r="C1933" s="12"/>
      <c r="D1933" s="26"/>
      <c r="E1933" s="26"/>
      <c r="F1933" s="19"/>
      <c r="G1933" s="51"/>
      <c r="H1933" s="19"/>
      <c r="I1933" s="19"/>
      <c r="J1933" s="12" t="s">
        <v>111</v>
      </c>
      <c r="K1933" s="14" t="n">
        <v>48</v>
      </c>
      <c r="L1933" s="14" t="n">
        <v>7</v>
      </c>
      <c r="M1933" s="15" t="n">
        <v>0</v>
      </c>
      <c r="N1933" s="11" t="n">
        <v>0</v>
      </c>
      <c r="O1933" s="11" t="n">
        <v>0</v>
      </c>
      <c r="P1933" s="11" t="n">
        <v>0</v>
      </c>
      <c r="Q1933" s="25"/>
    </row>
    <row r="1934" ht="22.5" customHeight="1">
      <c r="A1934" s="28"/>
      <c r="B1934" s="28"/>
      <c r="C1934" s="12"/>
      <c r="D1934" s="26"/>
      <c r="E1934" s="26"/>
      <c r="F1934" s="19"/>
      <c r="G1934" s="51"/>
      <c r="H1934" s="19"/>
      <c r="I1934" s="19"/>
      <c r="J1934" s="12" t="s">
        <v>112</v>
      </c>
      <c r="K1934" s="14" t="n">
        <v>97</v>
      </c>
      <c r="L1934" s="14" t="n">
        <v>15</v>
      </c>
      <c r="M1934" s="15" t="n">
        <v>0</v>
      </c>
      <c r="N1934" s="11" t="n">
        <v>0</v>
      </c>
      <c r="O1934" s="11" t="n">
        <v>0</v>
      </c>
      <c r="P1934" s="11" t="n">
        <v>0</v>
      </c>
      <c r="Q1934" s="25"/>
    </row>
    <row r="1935" ht="22.5" customHeight="1">
      <c r="A1935" s="28"/>
      <c r="B1935" s="28"/>
      <c r="C1935" s="12" t="n">
        <v>11511535</v>
      </c>
      <c r="D1935" s="13" t="s">
        <v>80</v>
      </c>
      <c r="E1935" s="13" t="s">
        <v>14</v>
      </c>
      <c r="F1935" s="12" t="s">
        <v>26</v>
      </c>
      <c r="G1935" s="23" t="n">
        <v>0.4</v>
      </c>
      <c r="H1935" s="12" t="n">
        <v>600</v>
      </c>
      <c r="I1935" s="20" t="n">
        <f>G1935*H1935*7</f>
        <v>1680</v>
      </c>
      <c r="J1935" s="12" t="s">
        <v>110</v>
      </c>
      <c r="K1935" s="14" t="n">
        <v>7100</v>
      </c>
      <c r="L1935" s="14" t="n">
        <v>2912</v>
      </c>
      <c r="M1935" s="15" t="n">
        <v>178</v>
      </c>
      <c r="N1935" s="11" t="n">
        <v>0.03</v>
      </c>
      <c r="O1935" s="11" t="n">
        <v>0.42</v>
      </c>
      <c r="P1935" s="11" t="n">
        <v>74.22</v>
      </c>
      <c r="Q1935" s="22" t="n">
        <f>M1937/H1935</f>
        <v>0.401666666666667</v>
      </c>
    </row>
    <row r="1936" ht="22.5" customHeight="1">
      <c r="A1936" s="28"/>
      <c r="B1936" s="28"/>
      <c r="C1936" s="12"/>
      <c r="D1936" s="26"/>
      <c r="E1936" s="26"/>
      <c r="F1936" s="19"/>
      <c r="G1936" s="51"/>
      <c r="H1936" s="19"/>
      <c r="I1936" s="19"/>
      <c r="J1936" s="12" t="s">
        <v>111</v>
      </c>
      <c r="K1936" s="14" t="n">
        <v>7112</v>
      </c>
      <c r="L1936" s="14" t="n">
        <v>2921</v>
      </c>
      <c r="M1936" s="14" t="n">
        <v>187</v>
      </c>
      <c r="N1936" s="11" t="n">
        <v>0.03</v>
      </c>
      <c r="O1936" s="11" t="n">
        <v>0.4</v>
      </c>
      <c r="P1936" s="11" t="n">
        <v>74.54</v>
      </c>
      <c r="Q1936" s="25"/>
      <c r="R1936" s="4" t="s">
        <v>135</v>
      </c>
    </row>
    <row r="1937" ht="22.5" customHeight="1">
      <c r="A1937" s="28"/>
      <c r="B1937" s="28"/>
      <c r="C1937" s="12"/>
      <c r="D1937" s="26"/>
      <c r="E1937" s="26"/>
      <c r="F1937" s="19"/>
      <c r="G1937" s="51"/>
      <c r="H1937" s="19"/>
      <c r="I1937" s="34"/>
      <c r="J1937" s="30" t="s">
        <v>112</v>
      </c>
      <c r="K1937" s="14" t="n">
        <f>1632987+7111</f>
        <v>1640098</v>
      </c>
      <c r="L1937" s="14" t="n">
        <f>11362+2921</f>
        <v>14283</v>
      </c>
      <c r="M1937" s="15" t="n">
        <f>54+187</f>
        <v>241</v>
      </c>
      <c r="N1937" s="11" t="n">
        <v>0.03</v>
      </c>
      <c r="O1937" s="11" t="n">
        <f>P1937/M1937</f>
        <v>0.934813278008299</v>
      </c>
      <c r="P1937" s="11" t="n">
        <f>150.75+74.54</f>
        <v>225.29</v>
      </c>
      <c r="Q1937" s="25"/>
    </row>
    <row r="1938" ht="22.5" customHeight="1">
      <c r="A1938" s="28"/>
      <c r="B1938" s="28"/>
      <c r="C1938" s="12" t="n">
        <v>11792342</v>
      </c>
      <c r="D1938" s="13" t="s">
        <v>81</v>
      </c>
      <c r="E1938" s="13" t="s">
        <v>40</v>
      </c>
      <c r="F1938" s="12" t="s">
        <v>15</v>
      </c>
      <c r="G1938" s="23" t="n">
        <v>0.2</v>
      </c>
      <c r="H1938" s="38" t="n">
        <v>40</v>
      </c>
      <c r="I1938" s="20" t="n">
        <f>G1938*H1938*7</f>
        <v>56</v>
      </c>
      <c r="J1938" s="12" t="s">
        <v>110</v>
      </c>
      <c r="K1938" s="14" t="n">
        <v>27</v>
      </c>
      <c r="L1938" s="14" t="n">
        <v>0</v>
      </c>
      <c r="M1938" s="15" t="n">
        <v>0</v>
      </c>
      <c r="N1938" s="11" t="n">
        <v>0</v>
      </c>
      <c r="O1938" s="11" t="n">
        <v>0</v>
      </c>
      <c r="P1938" s="11" t="n">
        <v>0</v>
      </c>
      <c r="Q1938" s="22" t="n">
        <f>M1940/H1938</f>
        <v>0</v>
      </c>
    </row>
    <row r="1939" ht="22.5" customHeight="1">
      <c r="A1939" s="28"/>
      <c r="B1939" s="28"/>
      <c r="C1939" s="12"/>
      <c r="D1939" s="26"/>
      <c r="E1939" s="26"/>
      <c r="F1939" s="19"/>
      <c r="G1939" s="51"/>
      <c r="H1939" s="43"/>
      <c r="I1939" s="19"/>
      <c r="J1939" s="12" t="s">
        <v>111</v>
      </c>
      <c r="K1939" s="14" t="n">
        <v>1848</v>
      </c>
      <c r="L1939" s="14" t="n">
        <v>6</v>
      </c>
      <c r="M1939" s="15" t="n">
        <v>0</v>
      </c>
      <c r="N1939" s="11" t="n">
        <v>0</v>
      </c>
      <c r="O1939" s="11" t="n">
        <v>0</v>
      </c>
      <c r="P1939" s="11" t="n">
        <v>0</v>
      </c>
      <c r="Q1939" s="25"/>
    </row>
    <row r="1940" ht="22.5" customHeight="1">
      <c r="A1940" s="28"/>
      <c r="B1940" s="28"/>
      <c r="C1940" s="12"/>
      <c r="D1940" s="26"/>
      <c r="E1940" s="26"/>
      <c r="F1940" s="19"/>
      <c r="G1940" s="52"/>
      <c r="H1940" s="44"/>
      <c r="I1940" s="19"/>
      <c r="J1940" s="12" t="s">
        <v>112</v>
      </c>
      <c r="K1940" s="14" t="n">
        <v>3779</v>
      </c>
      <c r="L1940" s="14" t="n">
        <v>12</v>
      </c>
      <c r="M1940" s="15" t="n">
        <v>0</v>
      </c>
      <c r="N1940" s="11" t="n">
        <v>0</v>
      </c>
      <c r="O1940" s="11" t="n">
        <v>0</v>
      </c>
      <c r="P1940" s="11" t="n">
        <v>0</v>
      </c>
      <c r="Q1940" s="25"/>
    </row>
    <row r="1941" ht="22.5" customHeight="1">
      <c r="A1941" s="28"/>
      <c r="B1941" s="28"/>
      <c r="C1941" s="12" t="n">
        <v>5365722</v>
      </c>
      <c r="D1941" s="13" t="s">
        <v>55</v>
      </c>
      <c r="E1941" s="13" t="s">
        <v>54</v>
      </c>
      <c r="F1941" s="12" t="s">
        <v>12</v>
      </c>
      <c r="G1941" s="23" t="n">
        <v>0.3</v>
      </c>
      <c r="H1941" s="38" t="n">
        <v>50</v>
      </c>
      <c r="I1941" s="20" t="n">
        <f>G1941*H1941*7</f>
        <v>105</v>
      </c>
      <c r="J1941" s="12" t="s">
        <v>110</v>
      </c>
      <c r="K1941" s="14" t="n">
        <v>220</v>
      </c>
      <c r="L1941" s="14" t="n">
        <v>114</v>
      </c>
      <c r="M1941" s="15" t="n">
        <v>2</v>
      </c>
      <c r="N1941" s="11" t="n">
        <v>0</v>
      </c>
      <c r="O1941" s="11" t="n">
        <v>0.016</v>
      </c>
      <c r="P1941" s="11" t="n">
        <v>0.0313</v>
      </c>
      <c r="Q1941" s="22" t="n">
        <f>M1943/H1941</f>
        <v>0.32</v>
      </c>
    </row>
    <row r="1942" ht="22.5" customHeight="1">
      <c r="A1942" s="28"/>
      <c r="B1942" s="28"/>
      <c r="C1942" s="12"/>
      <c r="D1942" s="26"/>
      <c r="E1942" s="26"/>
      <c r="F1942" s="19"/>
      <c r="G1942" s="51"/>
      <c r="H1942" s="43"/>
      <c r="I1942" s="19"/>
      <c r="J1942" s="12" t="s">
        <v>111</v>
      </c>
      <c r="K1942" s="14" t="n">
        <v>5366</v>
      </c>
      <c r="L1942" s="14" t="n">
        <v>1638</v>
      </c>
      <c r="M1942" s="15" t="n">
        <v>7</v>
      </c>
      <c r="N1942" s="11" t="n">
        <v>0</v>
      </c>
      <c r="O1942" s="11" t="n">
        <v>0.113</v>
      </c>
      <c r="P1942" s="11" t="n">
        <v>0.7892</v>
      </c>
      <c r="Q1942" s="25"/>
    </row>
    <row r="1943" ht="22.5" customHeight="1">
      <c r="A1943" s="28"/>
      <c r="B1943" s="28"/>
      <c r="C1943" s="12"/>
      <c r="D1943" s="26"/>
      <c r="E1943" s="26"/>
      <c r="F1943" s="19"/>
      <c r="G1943" s="52"/>
      <c r="H1943" s="44"/>
      <c r="I1943" s="19"/>
      <c r="J1943" s="12" t="s">
        <v>112</v>
      </c>
      <c r="K1943" s="14" t="n">
        <v>25664</v>
      </c>
      <c r="L1943" s="14" t="n">
        <v>9103</v>
      </c>
      <c r="M1943" s="15" t="n">
        <v>16</v>
      </c>
      <c r="N1943" s="11" t="n">
        <v>0.001</v>
      </c>
      <c r="O1943" s="11" t="n">
        <v>0.29</v>
      </c>
      <c r="P1943" s="11" t="n">
        <v>4.634</v>
      </c>
      <c r="Q1943" s="25"/>
    </row>
    <row r="1944" ht="22.5" customHeight="1">
      <c r="A1944" s="28"/>
      <c r="B1944" s="28"/>
      <c r="C1944" s="12" t="n">
        <v>11924654</v>
      </c>
      <c r="D1944" s="13" t="s">
        <v>55</v>
      </c>
      <c r="E1944" s="13" t="s">
        <v>54</v>
      </c>
      <c r="F1944" s="12" t="s">
        <v>12</v>
      </c>
      <c r="G1944" s="23" t="n">
        <v>0.3</v>
      </c>
      <c r="H1944" s="38" t="n">
        <v>50</v>
      </c>
      <c r="I1944" s="20" t="n">
        <f>G1944*H1944*7</f>
        <v>105</v>
      </c>
      <c r="J1944" s="12" t="s">
        <v>110</v>
      </c>
      <c r="K1944" s="14" t="s">
        <v>114</v>
      </c>
      <c r="L1944" s="14"/>
      <c r="M1944" s="15"/>
      <c r="N1944" s="11"/>
      <c r="O1944" s="11"/>
      <c r="P1944" s="11"/>
      <c r="Q1944" s="22" t="n">
        <f>M1946/H1944</f>
        <v>0</v>
      </c>
    </row>
    <row r="1945" ht="22.5" customHeight="1">
      <c r="A1945" s="28"/>
      <c r="B1945" s="28"/>
      <c r="C1945" s="12"/>
      <c r="D1945" s="26"/>
      <c r="E1945" s="26"/>
      <c r="F1945" s="19"/>
      <c r="G1945" s="51"/>
      <c r="H1945" s="43"/>
      <c r="I1945" s="19"/>
      <c r="J1945" s="12" t="s">
        <v>111</v>
      </c>
      <c r="K1945" s="14" t="n">
        <v>177</v>
      </c>
      <c r="L1945" s="14" t="n">
        <v>69</v>
      </c>
      <c r="M1945" s="15" t="n">
        <v>0</v>
      </c>
      <c r="N1945" s="11" t="n">
        <v>0.001</v>
      </c>
      <c r="O1945" s="11" t="n">
        <v>0</v>
      </c>
      <c r="P1945" s="11" t="n">
        <v>0.0448</v>
      </c>
      <c r="Q1945" s="25"/>
    </row>
    <row r="1946" ht="22.5" customHeight="1">
      <c r="A1946" s="28"/>
      <c r="B1946" s="28"/>
      <c r="C1946" s="12"/>
      <c r="D1946" s="26"/>
      <c r="E1946" s="26"/>
      <c r="F1946" s="19"/>
      <c r="G1946" s="52"/>
      <c r="H1946" s="44"/>
      <c r="I1946" s="19"/>
      <c r="J1946" s="12" t="s">
        <v>112</v>
      </c>
      <c r="K1946" s="14" t="n">
        <v>539</v>
      </c>
      <c r="L1946" s="14" t="n">
        <v>212</v>
      </c>
      <c r="M1946" s="15" t="n">
        <v>0</v>
      </c>
      <c r="N1946" s="11" t="n">
        <v>0</v>
      </c>
      <c r="O1946" s="11" t="n">
        <v>0</v>
      </c>
      <c r="P1946" s="11" t="n">
        <v>0.0907</v>
      </c>
      <c r="Q1946" s="25"/>
    </row>
    <row r="1947" ht="22.5" customHeight="1">
      <c r="A1947" s="28"/>
      <c r="B1947" s="28"/>
      <c r="C1947" s="12" t="n">
        <v>12072287</v>
      </c>
      <c r="D1947" s="13" t="s">
        <v>80</v>
      </c>
      <c r="E1947" s="13" t="s">
        <v>14</v>
      </c>
      <c r="F1947" s="12" t="s">
        <v>15</v>
      </c>
      <c r="G1947" s="23" t="n">
        <v>0.5</v>
      </c>
      <c r="H1947" s="38" t="n">
        <v>200</v>
      </c>
      <c r="I1947" s="20" t="n">
        <f>G1947*H1947*7</f>
        <v>700</v>
      </c>
      <c r="J1947" s="12" t="s">
        <v>110</v>
      </c>
      <c r="K1947" s="14" t="n">
        <v>2031</v>
      </c>
      <c r="L1947" s="14" t="n">
        <v>9</v>
      </c>
      <c r="M1947" s="15" t="n">
        <v>1</v>
      </c>
      <c r="N1947" s="11" t="n">
        <v>0.388</v>
      </c>
      <c r="O1947" s="11" t="n">
        <v>3.494</v>
      </c>
      <c r="P1947" s="11" t="n">
        <v>3.494</v>
      </c>
      <c r="Q1947" s="22" t="n">
        <f>M1949/H1947</f>
        <v>0.915</v>
      </c>
    </row>
    <row r="1948" ht="22.5" customHeight="1">
      <c r="A1948" s="28"/>
      <c r="B1948" s="28"/>
      <c r="C1948" s="12"/>
      <c r="D1948" s="26"/>
      <c r="E1948" s="26"/>
      <c r="F1948" s="19"/>
      <c r="G1948" s="51"/>
      <c r="H1948" s="43"/>
      <c r="I1948" s="19"/>
      <c r="J1948" s="12" t="s">
        <v>111</v>
      </c>
      <c r="K1948" s="14" t="n">
        <v>152930</v>
      </c>
      <c r="L1948" s="14" t="n">
        <v>1044</v>
      </c>
      <c r="M1948" s="15" t="n">
        <v>71</v>
      </c>
      <c r="N1948" s="11" t="n">
        <v>0.045</v>
      </c>
      <c r="O1948" s="11" t="n">
        <v>0.669</v>
      </c>
      <c r="P1948" s="11" t="n">
        <v>47.466</v>
      </c>
      <c r="Q1948" s="25"/>
    </row>
    <row r="1949" ht="22.5" customHeight="1">
      <c r="A1949" s="28"/>
      <c r="B1949" s="28"/>
      <c r="C1949" s="12"/>
      <c r="D1949" s="26"/>
      <c r="E1949" s="26"/>
      <c r="F1949" s="19"/>
      <c r="G1949" s="52"/>
      <c r="H1949" s="44"/>
      <c r="I1949" s="19"/>
      <c r="J1949" s="12" t="s">
        <v>112</v>
      </c>
      <c r="K1949" s="14" t="n">
        <v>226407</v>
      </c>
      <c r="L1949" s="14" t="n">
        <v>1853</v>
      </c>
      <c r="M1949" s="15" t="n">
        <v>183</v>
      </c>
      <c r="N1949" s="11" t="n">
        <v>0.075</v>
      </c>
      <c r="O1949" s="11" t="n">
        <v>0.759</v>
      </c>
      <c r="P1949" s="11" t="n">
        <v>138.962</v>
      </c>
      <c r="Q1949" s="25"/>
    </row>
    <row r="1950" ht="22.5" customHeight="1">
      <c r="A1950" s="28"/>
      <c r="B1950" s="28"/>
      <c r="C1950" s="12" t="n">
        <v>6529449</v>
      </c>
      <c r="D1950" s="13" t="s">
        <v>80</v>
      </c>
      <c r="E1950" s="13" t="s">
        <v>14</v>
      </c>
      <c r="F1950" s="12" t="s">
        <v>12</v>
      </c>
      <c r="G1950" s="23" t="n">
        <v>0.2</v>
      </c>
      <c r="H1950" s="38" t="n">
        <v>200</v>
      </c>
      <c r="I1950" s="20" t="n">
        <f>G1950*H1950*7</f>
        <v>280</v>
      </c>
      <c r="J1950" s="12" t="s">
        <v>110</v>
      </c>
      <c r="K1950" s="14" t="n">
        <v>2494</v>
      </c>
      <c r="L1950" s="14" t="n">
        <v>248</v>
      </c>
      <c r="M1950" s="15" t="n">
        <v>34</v>
      </c>
      <c r="N1950" s="11" t="n">
        <v>0.03</v>
      </c>
      <c r="O1950" s="11" t="n">
        <v>0.218</v>
      </c>
      <c r="P1950" s="11" t="n">
        <v>7.4164</v>
      </c>
      <c r="Q1950" s="22" t="n">
        <f>M1952/H1950</f>
        <v>0.665</v>
      </c>
    </row>
    <row r="1951" ht="22.5" customHeight="1">
      <c r="A1951" s="28"/>
      <c r="B1951" s="28"/>
      <c r="C1951" s="12"/>
      <c r="D1951" s="26"/>
      <c r="E1951" s="26"/>
      <c r="F1951" s="19"/>
      <c r="G1951" s="51"/>
      <c r="H1951" s="43"/>
      <c r="I1951" s="19"/>
      <c r="J1951" s="12" t="s">
        <v>111</v>
      </c>
      <c r="K1951" s="14" t="n">
        <v>33798</v>
      </c>
      <c r="L1951" s="14" t="n">
        <v>1825</v>
      </c>
      <c r="M1951" s="15" t="n">
        <v>85</v>
      </c>
      <c r="N1951" s="11" t="n">
        <v>0.026</v>
      </c>
      <c r="O1951" s="11" t="n">
        <v>0.553</v>
      </c>
      <c r="P1951" s="11" t="n">
        <v>47.0326</v>
      </c>
      <c r="Q1951" s="25"/>
    </row>
    <row r="1952" ht="22.5" customHeight="1">
      <c r="A1952" s="28"/>
      <c r="B1952" s="28"/>
      <c r="C1952" s="12"/>
      <c r="D1952" s="26"/>
      <c r="E1952" s="26"/>
      <c r="F1952" s="19"/>
      <c r="G1952" s="52"/>
      <c r="H1952" s="44"/>
      <c r="I1952" s="19"/>
      <c r="J1952" s="12" t="s">
        <v>112</v>
      </c>
      <c r="K1952" s="14" t="n">
        <v>47811</v>
      </c>
      <c r="L1952" s="14" t="n">
        <v>2948</v>
      </c>
      <c r="M1952" s="15" t="n">
        <v>133</v>
      </c>
      <c r="N1952" s="11" t="n">
        <v>0.019</v>
      </c>
      <c r="O1952" s="11" t="n">
        <v>0.42</v>
      </c>
      <c r="P1952" s="11" t="n">
        <v>55.8431</v>
      </c>
      <c r="Q1952" s="25"/>
    </row>
    <row r="1953" ht="22.5" customHeight="1">
      <c r="A1953" s="28"/>
      <c r="B1953" s="28"/>
      <c r="C1953" s="12" t="n">
        <v>5623760</v>
      </c>
      <c r="D1953" s="13" t="s">
        <v>86</v>
      </c>
      <c r="E1953" s="13" t="s">
        <v>14</v>
      </c>
      <c r="F1953" s="12" t="s">
        <v>15</v>
      </c>
      <c r="G1953" s="23" t="n">
        <v>0.15</v>
      </c>
      <c r="H1953" s="12" t="n">
        <v>50</v>
      </c>
      <c r="I1953" s="20" t="n">
        <f>G1953*H1953*7</f>
        <v>52.5</v>
      </c>
      <c r="J1953" s="12" t="s">
        <v>110</v>
      </c>
      <c r="K1953" s="14" t="s">
        <v>114</v>
      </c>
      <c r="L1953" s="14"/>
      <c r="M1953" s="15"/>
      <c r="N1953" s="11"/>
      <c r="O1953" s="11"/>
      <c r="P1953" s="11"/>
      <c r="Q1953" s="22" t="n">
        <f>M1955/H1953</f>
        <v>0</v>
      </c>
    </row>
    <row r="1954" ht="22.5" customHeight="1">
      <c r="A1954" s="28"/>
      <c r="B1954" s="28"/>
      <c r="C1954" s="12"/>
      <c r="D1954" s="26"/>
      <c r="E1954" s="26"/>
      <c r="F1954" s="19"/>
      <c r="G1954" s="51"/>
      <c r="H1954" s="19"/>
      <c r="I1954" s="19"/>
      <c r="J1954" s="12" t="s">
        <v>111</v>
      </c>
      <c r="K1954" s="14" t="n">
        <v>1707</v>
      </c>
      <c r="L1954" s="14" t="n">
        <v>396</v>
      </c>
      <c r="M1954" s="15" t="n">
        <v>0</v>
      </c>
      <c r="N1954" s="11" t="n">
        <v>0</v>
      </c>
      <c r="O1954" s="11" t="n">
        <v>0</v>
      </c>
      <c r="P1954" s="11" t="n">
        <v>0</v>
      </c>
      <c r="Q1954" s="25"/>
      <c r="R1954" s="4" t="s">
        <v>135</v>
      </c>
    </row>
    <row r="1955" ht="22.5" customHeight="1">
      <c r="A1955" s="28"/>
      <c r="B1955" s="28"/>
      <c r="C1955" s="12"/>
      <c r="D1955" s="26"/>
      <c r="E1955" s="26"/>
      <c r="F1955" s="19"/>
      <c r="G1955" s="51"/>
      <c r="H1955" s="19"/>
      <c r="I1955" s="19"/>
      <c r="J1955" s="12" t="s">
        <v>112</v>
      </c>
      <c r="K1955" s="14" t="n">
        <v>1729</v>
      </c>
      <c r="L1955" s="14" t="n">
        <v>397</v>
      </c>
      <c r="M1955" s="15" t="n">
        <v>0</v>
      </c>
      <c r="N1955" s="11" t="n">
        <v>0</v>
      </c>
      <c r="O1955" s="11" t="n">
        <v>0</v>
      </c>
      <c r="P1955" s="11" t="n">
        <v>0</v>
      </c>
      <c r="Q1955" s="25"/>
    </row>
    <row r="1956" ht="22.5" customHeight="1">
      <c r="A1956" s="28"/>
      <c r="B1956" s="28"/>
      <c r="C1956" s="12" t="n">
        <v>91573327</v>
      </c>
      <c r="D1956" s="13" t="s">
        <v>87</v>
      </c>
      <c r="E1956" s="13" t="s">
        <v>14</v>
      </c>
      <c r="F1956" s="12" t="s">
        <v>15</v>
      </c>
      <c r="G1956" s="23" t="n">
        <v>0.25</v>
      </c>
      <c r="H1956" s="38" t="n">
        <v>300</v>
      </c>
      <c r="I1956" s="20" t="n">
        <f>G1956*H1956*7</f>
        <v>525</v>
      </c>
      <c r="J1956" s="12" t="s">
        <v>110</v>
      </c>
      <c r="K1956" s="14" t="s">
        <v>114</v>
      </c>
      <c r="L1956" s="14"/>
      <c r="M1956" s="15"/>
      <c r="N1956" s="11"/>
      <c r="O1956" s="11"/>
      <c r="P1956" s="11"/>
      <c r="Q1956" s="22" t="n">
        <f>M1958/H1956</f>
        <v>0</v>
      </c>
    </row>
    <row r="1957" ht="22.5" customHeight="1">
      <c r="A1957" s="28"/>
      <c r="B1957" s="28"/>
      <c r="C1957" s="12"/>
      <c r="D1957" s="26"/>
      <c r="E1957" s="26"/>
      <c r="F1957" s="19"/>
      <c r="G1957" s="51"/>
      <c r="H1957" s="43"/>
      <c r="I1957" s="19"/>
      <c r="J1957" s="12" t="s">
        <v>111</v>
      </c>
      <c r="K1957" s="14" t="n">
        <v>36</v>
      </c>
      <c r="L1957" s="14" t="n">
        <v>1</v>
      </c>
      <c r="M1957" s="15" t="n">
        <v>0</v>
      </c>
      <c r="N1957" s="11" t="n">
        <v>0</v>
      </c>
      <c r="O1957" s="11" t="n">
        <v>0</v>
      </c>
      <c r="P1957" s="11" t="n">
        <v>0</v>
      </c>
      <c r="Q1957" s="25"/>
      <c r="R1957" s="4" t="s">
        <v>135</v>
      </c>
    </row>
    <row r="1958" ht="22.5" customHeight="1">
      <c r="A1958" s="28"/>
      <c r="B1958" s="28"/>
      <c r="C1958" s="12"/>
      <c r="D1958" s="26"/>
      <c r="E1958" s="26"/>
      <c r="F1958" s="19"/>
      <c r="G1958" s="52"/>
      <c r="H1958" s="44"/>
      <c r="I1958" s="19"/>
      <c r="J1958" s="12" t="s">
        <v>112</v>
      </c>
      <c r="K1958" s="14" t="n">
        <v>40</v>
      </c>
      <c r="L1958" s="14" t="n">
        <v>1</v>
      </c>
      <c r="M1958" s="15" t="n">
        <v>0</v>
      </c>
      <c r="N1958" s="11" t="n">
        <v>0</v>
      </c>
      <c r="O1958" s="11" t="n">
        <v>0</v>
      </c>
      <c r="P1958" s="11" t="n">
        <v>0</v>
      </c>
      <c r="Q1958" s="25"/>
    </row>
    <row r="1959" ht="22.5" customHeight="1">
      <c r="A1959" s="28"/>
      <c r="B1959" s="28"/>
      <c r="C1959" s="12" t="n">
        <v>13085659</v>
      </c>
      <c r="D1959" s="13" t="s">
        <v>88</v>
      </c>
      <c r="E1959" s="13" t="s">
        <v>14</v>
      </c>
      <c r="F1959" s="12" t="s">
        <v>15</v>
      </c>
      <c r="G1959" s="23" t="n">
        <v>0.2</v>
      </c>
      <c r="H1959" s="38" t="n">
        <v>100</v>
      </c>
      <c r="I1959" s="20" t="n">
        <f>G1959*H1959*7</f>
        <v>140</v>
      </c>
      <c r="J1959" s="12" t="s">
        <v>110</v>
      </c>
      <c r="K1959" s="14" t="n">
        <v>270</v>
      </c>
      <c r="L1959" s="14" t="n">
        <v>70</v>
      </c>
      <c r="M1959" s="15" t="n">
        <v>0</v>
      </c>
      <c r="N1959" s="11" t="n">
        <v>0</v>
      </c>
      <c r="O1959" s="11" t="n">
        <v>0</v>
      </c>
      <c r="P1959" s="11" t="n">
        <v>0</v>
      </c>
      <c r="Q1959" s="22" t="n">
        <f>M1961/H1959</f>
        <v>0</v>
      </c>
    </row>
    <row r="1960" ht="22.5" customHeight="1">
      <c r="A1960" s="28"/>
      <c r="B1960" s="28"/>
      <c r="C1960" s="12"/>
      <c r="D1960" s="26"/>
      <c r="E1960" s="26"/>
      <c r="F1960" s="19"/>
      <c r="G1960" s="51"/>
      <c r="H1960" s="43"/>
      <c r="I1960" s="19"/>
      <c r="J1960" s="12" t="s">
        <v>111</v>
      </c>
      <c r="K1960" s="14" t="n">
        <v>1791</v>
      </c>
      <c r="L1960" s="14" t="n">
        <v>716</v>
      </c>
      <c r="M1960" s="15" t="n">
        <v>0</v>
      </c>
      <c r="N1960" s="11" t="n">
        <v>0</v>
      </c>
      <c r="O1960" s="11" t="n">
        <v>0</v>
      </c>
      <c r="P1960" s="11" t="n">
        <v>0</v>
      </c>
      <c r="Q1960" s="25"/>
      <c r="R1960" s="4" t="s">
        <v>135</v>
      </c>
    </row>
    <row r="1961" ht="22.5" customHeight="1">
      <c r="A1961" s="28"/>
      <c r="B1961" s="28"/>
      <c r="C1961" s="12"/>
      <c r="D1961" s="26"/>
      <c r="E1961" s="26"/>
      <c r="F1961" s="19"/>
      <c r="G1961" s="52"/>
      <c r="H1961" s="44"/>
      <c r="I1961" s="19"/>
      <c r="J1961" s="12" t="s">
        <v>112</v>
      </c>
      <c r="K1961" s="14" t="n">
        <v>1797</v>
      </c>
      <c r="L1961" s="14" t="n">
        <v>724</v>
      </c>
      <c r="M1961" s="15" t="n">
        <v>0</v>
      </c>
      <c r="N1961" s="11" t="n">
        <v>0</v>
      </c>
      <c r="O1961" s="11" t="n">
        <v>0</v>
      </c>
      <c r="P1961" s="11" t="n">
        <v>0</v>
      </c>
      <c r="Q1961" s="25"/>
    </row>
    <row r="1962" ht="22.5" customHeight="1">
      <c r="A1962" s="28"/>
      <c r="B1962" s="28"/>
      <c r="C1962" s="12" t="n">
        <v>12829886</v>
      </c>
      <c r="D1962" s="13" t="s">
        <v>74</v>
      </c>
      <c r="E1962" s="13" t="s">
        <v>75</v>
      </c>
      <c r="F1962" s="12" t="s">
        <v>34</v>
      </c>
      <c r="G1962" s="23" t="n">
        <v>0.5</v>
      </c>
      <c r="H1962" s="38" t="n">
        <v>200</v>
      </c>
      <c r="I1962" s="20" t="n">
        <f>G1962*H1962*7</f>
        <v>700</v>
      </c>
      <c r="J1962" s="12" t="s">
        <v>110</v>
      </c>
      <c r="K1962" s="14" t="n">
        <v>145</v>
      </c>
      <c r="L1962" s="14" t="n">
        <v>91</v>
      </c>
      <c r="M1962" s="15" t="n">
        <v>0</v>
      </c>
      <c r="N1962" s="11" t="n">
        <v>0</v>
      </c>
      <c r="O1962" s="11" t="n">
        <v>0</v>
      </c>
      <c r="P1962" s="11" t="n">
        <v>0.18</v>
      </c>
      <c r="Q1962" s="22" t="n">
        <f>M1964/H1962</f>
        <v>0.01</v>
      </c>
    </row>
    <row r="1963" ht="22.5" customHeight="1">
      <c r="A1963" s="28"/>
      <c r="B1963" s="28"/>
      <c r="C1963" s="12"/>
      <c r="D1963" s="26"/>
      <c r="E1963" s="26"/>
      <c r="F1963" s="19"/>
      <c r="G1963" s="51"/>
      <c r="H1963" s="43"/>
      <c r="I1963" s="19"/>
      <c r="J1963" s="12" t="s">
        <v>111</v>
      </c>
      <c r="K1963" s="14" t="n">
        <v>3935</v>
      </c>
      <c r="L1963" s="14" t="n">
        <v>2110</v>
      </c>
      <c r="M1963" s="15" t="n">
        <v>0</v>
      </c>
      <c r="N1963" s="11" t="n">
        <v>0</v>
      </c>
      <c r="O1963" s="11" t="n">
        <v>0</v>
      </c>
      <c r="P1963" s="11" t="n">
        <v>4.22</v>
      </c>
      <c r="Q1963" s="25"/>
    </row>
    <row r="1964" ht="22.5" customHeight="1">
      <c r="A1964" s="28"/>
      <c r="B1964" s="28"/>
      <c r="C1964" s="12"/>
      <c r="D1964" s="26"/>
      <c r="E1964" s="26"/>
      <c r="F1964" s="19"/>
      <c r="G1964" s="52"/>
      <c r="H1964" s="44"/>
      <c r="I1964" s="19"/>
      <c r="J1964" s="12" t="s">
        <v>112</v>
      </c>
      <c r="K1964" s="14" t="n">
        <v>40343</v>
      </c>
      <c r="L1964" s="14" t="n">
        <v>17646</v>
      </c>
      <c r="M1964" s="15" t="n">
        <v>2</v>
      </c>
      <c r="N1964" s="11" t="n">
        <v>0</v>
      </c>
      <c r="O1964" s="11" t="n">
        <f>P1964/M1964</f>
        <v>17.645</v>
      </c>
      <c r="P1964" s="11" t="n">
        <v>35.29</v>
      </c>
      <c r="Q1964" s="25"/>
    </row>
    <row r="1965" ht="22.5" customHeight="1">
      <c r="A1965" s="28"/>
      <c r="B1965" s="28"/>
      <c r="C1965" s="12" t="n">
        <v>13149387</v>
      </c>
      <c r="D1965" s="13" t="s">
        <v>80</v>
      </c>
      <c r="E1965" s="13" t="s">
        <v>14</v>
      </c>
      <c r="F1965" s="12" t="s">
        <v>12</v>
      </c>
      <c r="G1965" s="23" t="n">
        <v>0.2</v>
      </c>
      <c r="H1965" s="38" t="n">
        <v>200</v>
      </c>
      <c r="I1965" s="20" t="n">
        <f>G1965*H1965*7</f>
        <v>280</v>
      </c>
      <c r="J1965" s="12" t="s">
        <v>110</v>
      </c>
      <c r="K1965" s="14" t="n">
        <v>277</v>
      </c>
      <c r="L1965" s="14" t="n">
        <v>22</v>
      </c>
      <c r="M1965" s="15" t="n">
        <v>1</v>
      </c>
      <c r="N1965" s="11" t="n">
        <v>0.03</v>
      </c>
      <c r="O1965" s="11" t="n">
        <v>0.665</v>
      </c>
      <c r="P1965" s="11" t="n">
        <v>0.6654</v>
      </c>
      <c r="Q1965" s="22" t="n">
        <f>M1967/H1965</f>
        <v>0.905</v>
      </c>
    </row>
    <row r="1966" ht="22.5" customHeight="1">
      <c r="A1966" s="28"/>
      <c r="B1966" s="28"/>
      <c r="C1966" s="12"/>
      <c r="D1966" s="26"/>
      <c r="E1966" s="26"/>
      <c r="F1966" s="19"/>
      <c r="G1966" s="51"/>
      <c r="H1966" s="43"/>
      <c r="I1966" s="19"/>
      <c r="J1966" s="12" t="s">
        <v>111</v>
      </c>
      <c r="K1966" s="14" t="n">
        <v>6419</v>
      </c>
      <c r="L1966" s="14" t="n">
        <v>676</v>
      </c>
      <c r="M1966" s="15" t="n">
        <v>96</v>
      </c>
      <c r="N1966" s="11" t="n">
        <v>0.028</v>
      </c>
      <c r="O1966" s="11" t="n">
        <v>0.2</v>
      </c>
      <c r="P1966" s="11" t="n">
        <v>19.185</v>
      </c>
      <c r="Q1966" s="25"/>
    </row>
    <row r="1967" ht="22.5" customHeight="1">
      <c r="A1967" s="28"/>
      <c r="B1967" s="28"/>
      <c r="C1967" s="12"/>
      <c r="D1967" s="26"/>
      <c r="E1967" s="26"/>
      <c r="F1967" s="19"/>
      <c r="G1967" s="52"/>
      <c r="H1967" s="44"/>
      <c r="I1967" s="19"/>
      <c r="J1967" s="12" t="s">
        <v>112</v>
      </c>
      <c r="K1967" s="14" t="n">
        <v>13600</v>
      </c>
      <c r="L1967" s="14" t="n">
        <v>1498</v>
      </c>
      <c r="M1967" s="15" t="n">
        <v>181</v>
      </c>
      <c r="N1967" s="11" t="n">
        <v>0.025</v>
      </c>
      <c r="O1967" s="11" t="n">
        <v>0.209</v>
      </c>
      <c r="P1967" s="11" t="n">
        <v>37.8986</v>
      </c>
      <c r="Q1967" s="25"/>
    </row>
    <row r="1968" ht="22.5" customHeight="1">
      <c r="A1968" s="28"/>
      <c r="B1968" s="28"/>
      <c r="C1968" s="12" t="n">
        <v>12893899</v>
      </c>
      <c r="D1968" s="13" t="s">
        <v>73</v>
      </c>
      <c r="E1968" s="13" t="s">
        <v>40</v>
      </c>
      <c r="F1968" s="12" t="s">
        <v>34</v>
      </c>
      <c r="G1968" s="23" t="n">
        <v>0.12</v>
      </c>
      <c r="H1968" s="38" t="n">
        <v>50</v>
      </c>
      <c r="I1968" s="20" t="n">
        <f>G1968*H1968*7</f>
        <v>42</v>
      </c>
      <c r="J1968" s="12" t="s">
        <v>110</v>
      </c>
      <c r="K1968" s="14" t="s">
        <v>123</v>
      </c>
      <c r="L1968" s="14"/>
      <c r="M1968" s="15"/>
      <c r="N1968" s="11"/>
      <c r="O1968" s="11"/>
      <c r="P1968" s="11"/>
      <c r="Q1968" s="22" t="n">
        <f>M1970/H1968</f>
        <v>0</v>
      </c>
    </row>
    <row r="1969" ht="22.5" customHeight="1">
      <c r="A1969" s="28"/>
      <c r="B1969" s="28"/>
      <c r="C1969" s="12"/>
      <c r="D1969" s="26"/>
      <c r="E1969" s="26"/>
      <c r="F1969" s="19"/>
      <c r="G1969" s="51"/>
      <c r="H1969" s="43"/>
      <c r="I1969" s="19"/>
      <c r="J1969" s="12" t="s">
        <v>111</v>
      </c>
      <c r="K1969" s="14" t="s">
        <v>123</v>
      </c>
      <c r="L1969" s="14"/>
      <c r="M1969" s="15"/>
      <c r="N1969" s="11"/>
      <c r="O1969" s="11"/>
      <c r="P1969" s="11"/>
      <c r="Q1969" s="25"/>
    </row>
    <row r="1970" ht="22.5" customHeight="1">
      <c r="A1970" s="28"/>
      <c r="B1970" s="28"/>
      <c r="C1970" s="12"/>
      <c r="D1970" s="26"/>
      <c r="E1970" s="26"/>
      <c r="F1970" s="19"/>
      <c r="G1970" s="52"/>
      <c r="H1970" s="44"/>
      <c r="I1970" s="19"/>
      <c r="J1970" s="12" t="s">
        <v>112</v>
      </c>
      <c r="K1970" s="14" t="n">
        <v>451</v>
      </c>
      <c r="L1970" s="14" t="n">
        <v>252</v>
      </c>
      <c r="M1970" s="15" t="n">
        <v>0</v>
      </c>
      <c r="N1970" s="11" t="n">
        <v>0</v>
      </c>
      <c r="O1970" s="11" t="n">
        <v>0</v>
      </c>
      <c r="P1970" s="11" t="n">
        <v>0.03</v>
      </c>
      <c r="Q1970" s="25"/>
    </row>
    <row r="1971" ht="22.5" customHeight="1">
      <c r="A1971" s="28"/>
      <c r="B1971" s="28"/>
      <c r="C1971" s="12" t="n">
        <v>13219587</v>
      </c>
      <c r="D1971" s="13" t="s">
        <v>74</v>
      </c>
      <c r="E1971" s="13" t="s">
        <v>77</v>
      </c>
      <c r="F1971" s="12" t="s">
        <v>34</v>
      </c>
      <c r="G1971" s="23" t="n">
        <v>0.3</v>
      </c>
      <c r="H1971" s="38" t="n">
        <v>100</v>
      </c>
      <c r="I1971" s="20" t="n">
        <f>G1971*H1971*7</f>
        <v>210</v>
      </c>
      <c r="J1971" s="12" t="s">
        <v>110</v>
      </c>
      <c r="K1971" s="14" t="s">
        <v>123</v>
      </c>
      <c r="L1971" s="14"/>
      <c r="M1971" s="15"/>
      <c r="N1971" s="11"/>
      <c r="O1971" s="11"/>
      <c r="P1971" s="11"/>
      <c r="Q1971" s="22" t="n">
        <f>M1973/H1971</f>
        <v>0</v>
      </c>
    </row>
    <row r="1972" ht="22.5" customHeight="1">
      <c r="A1972" s="28"/>
      <c r="B1972" s="28"/>
      <c r="C1972" s="12"/>
      <c r="D1972" s="26"/>
      <c r="E1972" s="26"/>
      <c r="F1972" s="19"/>
      <c r="G1972" s="51"/>
      <c r="H1972" s="43"/>
      <c r="I1972" s="19"/>
      <c r="J1972" s="12" t="s">
        <v>111</v>
      </c>
      <c r="K1972" s="14" t="s">
        <v>123</v>
      </c>
      <c r="L1972" s="14"/>
      <c r="M1972" s="15"/>
      <c r="N1972" s="11"/>
      <c r="O1972" s="11"/>
      <c r="P1972" s="11"/>
      <c r="Q1972" s="25"/>
    </row>
    <row r="1973" ht="22.5" customHeight="1">
      <c r="A1973" s="27"/>
      <c r="B1973" s="27"/>
      <c r="C1973" s="12"/>
      <c r="D1973" s="26"/>
      <c r="E1973" s="26"/>
      <c r="F1973" s="19"/>
      <c r="G1973" s="52"/>
      <c r="H1973" s="44"/>
      <c r="I1973" s="19"/>
      <c r="J1973" s="12" t="s">
        <v>112</v>
      </c>
      <c r="K1973" s="14" t="s">
        <v>114</v>
      </c>
      <c r="L1973" s="14"/>
      <c r="M1973" s="15"/>
      <c r="N1973" s="11"/>
      <c r="O1973" s="11"/>
      <c r="P1973" s="11"/>
      <c r="Q1973" s="25"/>
    </row>
    <row r="1974" ht="22.5" customHeight="1">
      <c r="A1974" s="18"/>
      <c r="C1974" s="10"/>
      <c r="D1974" s="10"/>
      <c r="E1974" s="10"/>
      <c r="F1974" s="10"/>
      <c r="G1974" s="17"/>
      <c r="H1974" s="10"/>
      <c r="I1974" s="17"/>
      <c r="J1974" s="10"/>
      <c r="K1974" s="15"/>
      <c r="L1974" s="15"/>
      <c r="M1974" s="15"/>
      <c r="N1974" s="15"/>
      <c r="O1974" s="15"/>
      <c r="P1974" s="75"/>
      <c r="Q1974" s="7"/>
    </row>
    <row r="1975" ht="22.5" customHeight="1">
      <c r="A1975" s="18" t="s">
        <v>107</v>
      </c>
      <c r="B1975" s="8" t="s">
        <v>140</v>
      </c>
      <c r="C1975" s="10"/>
      <c r="D1975" s="10"/>
      <c r="E1975" s="10"/>
      <c r="F1975" s="10"/>
      <c r="G1975" s="17"/>
      <c r="H1975" s="10"/>
      <c r="I1975" s="17"/>
      <c r="J1975" s="10"/>
      <c r="K1975" s="21" t="n">
        <f>SUM(K1976:K2128)</f>
        <v>14277227</v>
      </c>
      <c r="L1975" s="21" t="n">
        <f>SUM(L1976:L2128)</f>
        <v>1771784</v>
      </c>
      <c r="M1975" s="15"/>
      <c r="N1975" s="15"/>
      <c r="O1975" s="15"/>
      <c r="P1975" s="24" t="n">
        <f>SUM(P1976:P2128)</f>
        <v>5452.47810000001</v>
      </c>
      <c r="Q1975" s="7"/>
    </row>
    <row r="1976" ht="22.5" customHeight="1">
      <c r="A1976" s="73" t="n">
        <v>46306</v>
      </c>
      <c r="B1976" s="47" t="s">
        <v>109</v>
      </c>
      <c r="C1976" s="12" t="n">
        <v>10813123</v>
      </c>
      <c r="D1976" s="12" t="s">
        <v>10</v>
      </c>
      <c r="E1976" s="13" t="s">
        <v>11</v>
      </c>
      <c r="F1976" s="12" t="s">
        <v>12</v>
      </c>
      <c r="G1976" s="23" t="n">
        <v>0.25</v>
      </c>
      <c r="H1976" s="12" t="n">
        <v>1000</v>
      </c>
      <c r="I1976" s="20" t="n">
        <f>G1976*H1976*7</f>
        <v>1750</v>
      </c>
      <c r="J1976" s="12" t="s">
        <v>112</v>
      </c>
      <c r="K1976" s="14" t="n">
        <v>102452</v>
      </c>
      <c r="L1976" s="14" t="n">
        <v>3105</v>
      </c>
      <c r="M1976" s="14" t="n">
        <v>46</v>
      </c>
      <c r="N1976" s="11" t="n">
        <v>0.006</v>
      </c>
      <c r="O1976" s="11" t="n">
        <v>0.4434</v>
      </c>
      <c r="P1976" s="11" t="n">
        <v>20.3955</v>
      </c>
      <c r="Q1976" s="22" t="n">
        <f>M1976/H1976</f>
        <v>0.046</v>
      </c>
    </row>
    <row r="1977" ht="22.5" customHeight="1">
      <c r="A1977" s="74"/>
      <c r="B1977" s="28"/>
      <c r="C1977" s="12" t="n">
        <v>1745925</v>
      </c>
      <c r="D1977" s="12" t="s">
        <v>13</v>
      </c>
      <c r="E1977" s="13" t="s">
        <v>14</v>
      </c>
      <c r="F1977" s="12" t="s">
        <v>15</v>
      </c>
      <c r="G1977" s="23" t="n">
        <v>0.15</v>
      </c>
      <c r="H1977" s="12" t="n">
        <v>400</v>
      </c>
      <c r="I1977" s="20" t="n">
        <f>G1977*H1977*7</f>
        <v>420</v>
      </c>
      <c r="J1977" s="12" t="s">
        <v>112</v>
      </c>
      <c r="K1977" s="14" t="n">
        <v>90731</v>
      </c>
      <c r="L1977" s="14" t="n">
        <v>36306</v>
      </c>
      <c r="M1977" s="14" t="n">
        <v>400</v>
      </c>
      <c r="N1977" s="11" t="n">
        <v>0.002</v>
      </c>
      <c r="O1977" s="11" t="n">
        <v>0.15</v>
      </c>
      <c r="P1977" s="11" t="n">
        <v>60</v>
      </c>
      <c r="Q1977" s="22" t="n">
        <f>M1977/H1977</f>
        <v>1</v>
      </c>
    </row>
    <row r="1978" ht="22.5" customHeight="1">
      <c r="A1978" s="74"/>
      <c r="B1978" s="28"/>
      <c r="C1978" s="12" t="n">
        <v>6951600</v>
      </c>
      <c r="D1978" s="12" t="s">
        <v>16</v>
      </c>
      <c r="E1978" s="13" t="s">
        <v>17</v>
      </c>
      <c r="F1978" s="12" t="s">
        <v>15</v>
      </c>
      <c r="G1978" s="23" t="n">
        <v>0.17</v>
      </c>
      <c r="H1978" s="12" t="n">
        <v>100</v>
      </c>
      <c r="I1978" s="20" t="n">
        <f>G1978*H1978*7</f>
        <v>119</v>
      </c>
      <c r="J1978" s="12" t="s">
        <v>112</v>
      </c>
      <c r="K1978" s="14" t="n">
        <v>7515</v>
      </c>
      <c r="L1978" s="14" t="n">
        <v>1887</v>
      </c>
      <c r="M1978" s="14" t="n">
        <v>58</v>
      </c>
      <c r="N1978" s="11" t="n">
        <v>0.011</v>
      </c>
      <c r="O1978" s="11" t="n">
        <v>0.23</v>
      </c>
      <c r="P1978" s="11" t="n">
        <v>4.14</v>
      </c>
      <c r="Q1978" s="22" t="n">
        <f>M1978/H1978</f>
        <v>0.58</v>
      </c>
    </row>
    <row r="1979" ht="22.5" customHeight="1">
      <c r="A1979" s="74"/>
      <c r="B1979" s="28"/>
      <c r="C1979" s="12" t="n">
        <v>6951594</v>
      </c>
      <c r="D1979" s="12" t="s">
        <v>16</v>
      </c>
      <c r="E1979" s="13" t="s">
        <v>18</v>
      </c>
      <c r="F1979" s="12" t="s">
        <v>15</v>
      </c>
      <c r="G1979" s="23" t="n">
        <v>0.7</v>
      </c>
      <c r="H1979" s="12" t="n">
        <v>400</v>
      </c>
      <c r="I1979" s="20" t="n">
        <f>G1979*H1979*7</f>
        <v>1960</v>
      </c>
      <c r="J1979" s="12" t="s">
        <v>112</v>
      </c>
      <c r="K1979" s="14" t="n">
        <v>119792</v>
      </c>
      <c r="L1979" s="14" t="n">
        <v>50098</v>
      </c>
      <c r="M1979" s="14" t="n">
        <v>219</v>
      </c>
      <c r="N1979" s="11" t="n">
        <v>0.003</v>
      </c>
      <c r="O1979" s="11" t="n">
        <v>0.705</v>
      </c>
      <c r="P1979" s="11" t="n">
        <v>154.49</v>
      </c>
      <c r="Q1979" s="22" t="n">
        <f>M1979/H1979</f>
        <v>0.5475</v>
      </c>
    </row>
    <row r="1980" ht="22.5" customHeight="1">
      <c r="A1980" s="74"/>
      <c r="B1980" s="28"/>
      <c r="C1980" s="12" t="n">
        <v>2732727</v>
      </c>
      <c r="D1980" s="12" t="s">
        <v>10</v>
      </c>
      <c r="E1980" s="13" t="s">
        <v>19</v>
      </c>
      <c r="F1980" s="12" t="s">
        <v>15</v>
      </c>
      <c r="G1980" s="23" t="n">
        <v>0.25</v>
      </c>
      <c r="H1980" s="12" t="n">
        <v>1000</v>
      </c>
      <c r="I1980" s="20" t="n">
        <f>G1980*H1980*7</f>
        <v>1750</v>
      </c>
      <c r="J1980" s="12" t="s">
        <v>112</v>
      </c>
      <c r="K1980" s="14" t="n">
        <v>43247</v>
      </c>
      <c r="L1980" s="14" t="n">
        <v>14531</v>
      </c>
      <c r="M1980" s="14" t="n">
        <v>614</v>
      </c>
      <c r="N1980" s="11" t="n">
        <v>0.011</v>
      </c>
      <c r="O1980" s="11" t="n">
        <v>0.249</v>
      </c>
      <c r="P1980" s="11" t="n">
        <v>153.15</v>
      </c>
      <c r="Q1980" s="22" t="n">
        <f>M1980/H1980</f>
        <v>0.614</v>
      </c>
    </row>
    <row r="1981" ht="22.5" customHeight="1">
      <c r="A1981" s="74"/>
      <c r="B1981" s="28"/>
      <c r="C1981" s="12" t="n">
        <v>5619156</v>
      </c>
      <c r="D1981" s="12" t="s">
        <v>10</v>
      </c>
      <c r="E1981" s="13" t="s">
        <v>19</v>
      </c>
      <c r="F1981" s="12" t="s">
        <v>12</v>
      </c>
      <c r="G1981" s="23" t="n">
        <v>0.24</v>
      </c>
      <c r="H1981" s="12" t="n">
        <v>500</v>
      </c>
      <c r="I1981" s="20" t="n">
        <f>G1981*H1981*7</f>
        <v>840</v>
      </c>
      <c r="J1981" s="12" t="s">
        <v>112</v>
      </c>
      <c r="K1981" s="14" t="n">
        <v>532537</v>
      </c>
      <c r="L1981" s="14" t="n">
        <v>99421</v>
      </c>
      <c r="M1981" s="14" t="n">
        <v>39</v>
      </c>
      <c r="N1981" s="11" t="n">
        <v>0</v>
      </c>
      <c r="O1981" s="11" t="n">
        <v>0.4008</v>
      </c>
      <c r="P1981" s="11" t="n">
        <v>15.6306</v>
      </c>
      <c r="Q1981" s="22" t="n">
        <f>M1981/H1981</f>
        <v>0.078</v>
      </c>
    </row>
    <row r="1982" ht="22.5" customHeight="1">
      <c r="A1982" s="74"/>
      <c r="B1982" s="28"/>
      <c r="C1982" s="12" t="n">
        <v>6425889</v>
      </c>
      <c r="D1982" s="12" t="s">
        <v>10</v>
      </c>
      <c r="E1982" s="13" t="s">
        <v>20</v>
      </c>
      <c r="F1982" s="12" t="s">
        <v>15</v>
      </c>
      <c r="G1982" s="23" t="n">
        <v>0.25</v>
      </c>
      <c r="H1982" s="12" t="n">
        <v>400</v>
      </c>
      <c r="I1982" s="20" t="n">
        <f>G1982*H1982*7</f>
        <v>700</v>
      </c>
      <c r="J1982" s="12" t="s">
        <v>112</v>
      </c>
      <c r="K1982" s="14" t="n">
        <v>21365</v>
      </c>
      <c r="L1982" s="14" t="n">
        <v>7767</v>
      </c>
      <c r="M1982" s="14" t="n">
        <v>247</v>
      </c>
      <c r="N1982" s="11" t="n">
        <v>0.008</v>
      </c>
      <c r="O1982" s="11" t="n">
        <v>0.251</v>
      </c>
      <c r="P1982" s="11" t="n">
        <v>61.9</v>
      </c>
      <c r="Q1982" s="22" t="n">
        <f>M1982/H1982</f>
        <v>0.6175</v>
      </c>
    </row>
    <row r="1983" ht="22.5" customHeight="1">
      <c r="A1983" s="74"/>
      <c r="B1983" s="28"/>
      <c r="C1983" s="12" t="n">
        <v>6439005</v>
      </c>
      <c r="D1983" s="12" t="s">
        <v>10</v>
      </c>
      <c r="E1983" s="13" t="s">
        <v>20</v>
      </c>
      <c r="F1983" s="12" t="s">
        <v>21</v>
      </c>
      <c r="G1983" s="23" t="n">
        <v>0.3</v>
      </c>
      <c r="H1983" s="12" t="n">
        <v>300</v>
      </c>
      <c r="I1983" s="20" t="n">
        <f>G1983*H1983*7</f>
        <v>630</v>
      </c>
      <c r="J1983" s="12" t="s">
        <v>112</v>
      </c>
      <c r="K1983" s="14" t="n">
        <v>34577</v>
      </c>
      <c r="L1983" s="14" t="n">
        <v>11633</v>
      </c>
      <c r="M1983" s="14" t="n">
        <v>47</v>
      </c>
      <c r="N1983" s="11" t="n">
        <v>0.0012</v>
      </c>
      <c r="O1983" s="11" t="n">
        <v>0.3</v>
      </c>
      <c r="P1983" s="11" t="n">
        <v>14.1</v>
      </c>
      <c r="Q1983" s="22" t="n">
        <f>M1983/H1983</f>
        <v>0.156666666666667</v>
      </c>
    </row>
    <row r="1984" ht="22.5" customHeight="1">
      <c r="A1984" s="74"/>
      <c r="B1984" s="28"/>
      <c r="C1984" s="12" t="n">
        <v>7203110</v>
      </c>
      <c r="D1984" s="12" t="s">
        <v>22</v>
      </c>
      <c r="E1984" s="13" t="s">
        <v>23</v>
      </c>
      <c r="F1984" s="12" t="s">
        <v>15</v>
      </c>
      <c r="G1984" s="23" t="n">
        <v>0.2</v>
      </c>
      <c r="H1984" s="12" t="n">
        <v>100</v>
      </c>
      <c r="I1984" s="20" t="n">
        <f>G1984*H1984*7</f>
        <v>140</v>
      </c>
      <c r="J1984" s="12" t="s">
        <v>112</v>
      </c>
      <c r="K1984" s="14" t="n">
        <v>15657</v>
      </c>
      <c r="L1984" s="14" t="n">
        <v>5552</v>
      </c>
      <c r="M1984" s="14" t="n">
        <v>8</v>
      </c>
      <c r="N1984" s="11" t="n">
        <v>0</v>
      </c>
      <c r="O1984" s="11" t="n">
        <v>0.2</v>
      </c>
      <c r="P1984" s="11" t="n">
        <v>1.6</v>
      </c>
      <c r="Q1984" s="22" t="n">
        <f>M1984/H1984</f>
        <v>0.08</v>
      </c>
    </row>
    <row r="1985" ht="22.5" customHeight="1">
      <c r="A1985" s="74"/>
      <c r="B1985" s="28"/>
      <c r="C1985" s="12" t="n">
        <v>7202934</v>
      </c>
      <c r="D1985" s="12" t="s">
        <v>22</v>
      </c>
      <c r="E1985" s="13" t="s">
        <v>24</v>
      </c>
      <c r="F1985" s="12" t="s">
        <v>15</v>
      </c>
      <c r="G1985" s="23" t="n">
        <v>0.35</v>
      </c>
      <c r="H1985" s="12" t="n">
        <v>200</v>
      </c>
      <c r="I1985" s="20" t="n">
        <f>G1985*H1985*7</f>
        <v>490</v>
      </c>
      <c r="J1985" s="12" t="s">
        <v>112</v>
      </c>
      <c r="K1985" s="14" t="n">
        <v>191174</v>
      </c>
      <c r="L1985" s="14" t="n">
        <v>104357</v>
      </c>
      <c r="M1985" s="14" t="n">
        <v>71</v>
      </c>
      <c r="N1985" s="11" t="n">
        <v>0</v>
      </c>
      <c r="O1985" s="11" t="n">
        <v>0.35</v>
      </c>
      <c r="P1985" s="11" t="n">
        <v>24.85</v>
      </c>
      <c r="Q1985" s="22" t="n">
        <f>M1985/H1985</f>
        <v>0.355</v>
      </c>
    </row>
    <row r="1986" ht="22.5" customHeight="1">
      <c r="A1986" s="74"/>
      <c r="B1986" s="28"/>
      <c r="C1986" s="12" t="n">
        <v>5847496</v>
      </c>
      <c r="D1986" s="12" t="s">
        <v>10</v>
      </c>
      <c r="E1986" s="13" t="s">
        <v>25</v>
      </c>
      <c r="F1986" s="12" t="s">
        <v>12</v>
      </c>
      <c r="G1986" s="23" t="n">
        <v>0.3</v>
      </c>
      <c r="H1986" s="12" t="n">
        <v>200</v>
      </c>
      <c r="I1986" s="20" t="n">
        <f>G1986*H1986*7</f>
        <v>420</v>
      </c>
      <c r="J1986" s="12" t="s">
        <v>112</v>
      </c>
      <c r="K1986" s="14" t="n">
        <v>11164</v>
      </c>
      <c r="L1986" s="14" t="n">
        <v>1050</v>
      </c>
      <c r="M1986" s="14" t="n">
        <v>1</v>
      </c>
      <c r="N1986" s="11" t="n">
        <v>0</v>
      </c>
      <c r="O1986" s="11" t="n">
        <v>1.4383</v>
      </c>
      <c r="P1986" s="11" t="n">
        <v>1.4383</v>
      </c>
      <c r="Q1986" s="22" t="n">
        <f>M1986/H1986</f>
        <v>0.005</v>
      </c>
    </row>
    <row r="1987" ht="22.5" customHeight="1">
      <c r="A1987" s="74"/>
      <c r="B1987" s="28"/>
      <c r="C1987" s="12" t="n">
        <v>7572369</v>
      </c>
      <c r="D1987" s="12" t="s">
        <v>10</v>
      </c>
      <c r="E1987" s="13" t="s">
        <v>25</v>
      </c>
      <c r="F1987" s="12" t="s">
        <v>15</v>
      </c>
      <c r="G1987" s="23" t="n">
        <v>0.3</v>
      </c>
      <c r="H1987" s="12" t="n">
        <v>400</v>
      </c>
      <c r="I1987" s="20" t="n">
        <f>G1987*H1987*7</f>
        <v>840</v>
      </c>
      <c r="J1987" s="12" t="s">
        <v>112</v>
      </c>
      <c r="K1987" s="14" t="n">
        <v>13528</v>
      </c>
      <c r="L1987" s="14" t="n">
        <v>5178</v>
      </c>
      <c r="M1987" s="14" t="n">
        <v>124</v>
      </c>
      <c r="N1987" s="11" t="n">
        <v>0.007</v>
      </c>
      <c r="O1987" s="11" t="n">
        <v>0.304</v>
      </c>
      <c r="P1987" s="11" t="n">
        <v>37.65</v>
      </c>
      <c r="Q1987" s="22" t="n">
        <f>M1987/H1987</f>
        <v>0.31</v>
      </c>
    </row>
    <row r="1988" ht="22.5" customHeight="1">
      <c r="A1988" s="74"/>
      <c r="B1988" s="28"/>
      <c r="C1988" s="12" t="n">
        <v>8460883</v>
      </c>
      <c r="D1988" s="12" t="s">
        <v>16</v>
      </c>
      <c r="E1988" s="13" t="s">
        <v>11</v>
      </c>
      <c r="F1988" s="12" t="s">
        <v>15</v>
      </c>
      <c r="G1988" s="23" t="n">
        <v>0.14</v>
      </c>
      <c r="H1988" s="12" t="n">
        <v>900</v>
      </c>
      <c r="I1988" s="20" t="n">
        <f>G1988*H1988*7</f>
        <v>882</v>
      </c>
      <c r="J1988" s="12" t="s">
        <v>112</v>
      </c>
      <c r="K1988" s="14" t="n">
        <v>50980</v>
      </c>
      <c r="L1988" s="14" t="n">
        <v>14070</v>
      </c>
      <c r="M1988" s="14" t="n">
        <v>804</v>
      </c>
      <c r="N1988" s="11" t="n">
        <v>0.008</v>
      </c>
      <c r="O1988" s="11" t="n">
        <v>0.14</v>
      </c>
      <c r="P1988" s="11" t="n">
        <v>112.84</v>
      </c>
      <c r="Q1988" s="22" t="n">
        <f>M1988/H1988</f>
        <v>0.893333333333333</v>
      </c>
    </row>
    <row r="1989" ht="22.5" customHeight="1">
      <c r="A1989" s="74"/>
      <c r="B1989" s="28"/>
      <c r="C1989" s="12" t="n">
        <v>8531973</v>
      </c>
      <c r="D1989" s="12" t="s">
        <v>16</v>
      </c>
      <c r="E1989" s="13" t="s">
        <v>18</v>
      </c>
      <c r="F1989" s="12" t="s">
        <v>26</v>
      </c>
      <c r="G1989" s="23" t="n">
        <v>0.45</v>
      </c>
      <c r="H1989" s="12" t="n">
        <v>150</v>
      </c>
      <c r="I1989" s="20" t="n">
        <f>G1989*H1989*7</f>
        <v>472.5</v>
      </c>
      <c r="J1989" s="12" t="s">
        <v>112</v>
      </c>
      <c r="K1989" s="14" t="n">
        <v>468205</v>
      </c>
      <c r="L1989" s="14" t="n">
        <v>1032</v>
      </c>
      <c r="M1989" s="14" t="n">
        <v>43</v>
      </c>
      <c r="N1989" s="11" t="n">
        <v>0.03</v>
      </c>
      <c r="O1989" s="11" t="n">
        <v>0.64</v>
      </c>
      <c r="P1989" s="11" t="n">
        <v>27.49</v>
      </c>
      <c r="Q1989" s="22" t="n">
        <f>M1989/H1989</f>
        <v>0.286666666666667</v>
      </c>
    </row>
    <row r="1990" ht="22.5" customHeight="1">
      <c r="A1990" s="74"/>
      <c r="B1990" s="28"/>
      <c r="C1990" s="12" t="n">
        <v>8156506</v>
      </c>
      <c r="D1990" s="12" t="s">
        <v>82</v>
      </c>
      <c r="E1990" s="13" t="s">
        <v>14</v>
      </c>
      <c r="F1990" s="12" t="s">
        <v>15</v>
      </c>
      <c r="G1990" s="23" t="n">
        <v>0.13</v>
      </c>
      <c r="H1990" s="12" t="n">
        <v>1000</v>
      </c>
      <c r="I1990" s="20" t="n">
        <f>G1990*H1990*7</f>
        <v>910</v>
      </c>
      <c r="J1990" s="12" t="s">
        <v>112</v>
      </c>
      <c r="K1990" s="14" t="n">
        <v>68735</v>
      </c>
      <c r="L1990" s="14" t="n">
        <v>27487</v>
      </c>
      <c r="M1990" s="14" t="n">
        <v>1000</v>
      </c>
      <c r="N1990" s="11" t="n">
        <v>0.005</v>
      </c>
      <c r="O1990" s="11" t="n">
        <v>0.134</v>
      </c>
      <c r="P1990" s="11" t="n">
        <v>133.985</v>
      </c>
      <c r="Q1990" s="22" t="n">
        <f>M1990/H1990</f>
        <v>1</v>
      </c>
    </row>
    <row r="1991" ht="22.5" customHeight="1">
      <c r="A1991" s="74"/>
      <c r="B1991" s="28"/>
      <c r="C1991" s="12" t="n">
        <v>8819666</v>
      </c>
      <c r="D1991" s="12" t="s">
        <v>82</v>
      </c>
      <c r="E1991" s="13" t="s">
        <v>14</v>
      </c>
      <c r="F1991" s="12" t="s">
        <v>12</v>
      </c>
      <c r="G1991" s="23" t="n">
        <v>0.08</v>
      </c>
      <c r="H1991" s="12" t="n">
        <v>200</v>
      </c>
      <c r="I1991" s="20" t="n">
        <f>G1991*H1991*7</f>
        <v>112</v>
      </c>
      <c r="J1991" s="12" t="s">
        <v>112</v>
      </c>
      <c r="K1991" s="14" t="n">
        <v>8069</v>
      </c>
      <c r="L1991" s="14" t="n">
        <v>1389</v>
      </c>
      <c r="M1991" s="14" t="n">
        <v>166</v>
      </c>
      <c r="N1991" s="11" t="n">
        <v>0.015</v>
      </c>
      <c r="O1991" s="11" t="n">
        <v>0.121</v>
      </c>
      <c r="P1991" s="11" t="n">
        <v>20.1513</v>
      </c>
      <c r="Q1991" s="22" t="n">
        <f>M1991/H1991</f>
        <v>0.83</v>
      </c>
    </row>
    <row r="1992" ht="22.5" customHeight="1">
      <c r="A1992" s="74"/>
      <c r="B1992" s="28"/>
      <c r="C1992" s="12" t="n">
        <v>7872826</v>
      </c>
      <c r="D1992" s="12" t="s">
        <v>27</v>
      </c>
      <c r="E1992" s="13" t="s">
        <v>14</v>
      </c>
      <c r="F1992" s="12" t="s">
        <v>15</v>
      </c>
      <c r="G1992" s="23" t="n">
        <v>0.48</v>
      </c>
      <c r="H1992" s="12" t="n">
        <v>100</v>
      </c>
      <c r="I1992" s="20" t="n">
        <f>G1992*H1992*7</f>
        <v>336</v>
      </c>
      <c r="J1992" s="12" t="s">
        <v>112</v>
      </c>
      <c r="K1992" s="14" t="n">
        <v>49615</v>
      </c>
      <c r="L1992" s="14" t="n">
        <v>10351</v>
      </c>
      <c r="M1992" s="14" t="n">
        <v>100</v>
      </c>
      <c r="N1992" s="11" t="n">
        <v>0.005</v>
      </c>
      <c r="O1992" s="11" t="n">
        <v>0.484</v>
      </c>
      <c r="P1992" s="11" t="n">
        <v>48.408</v>
      </c>
      <c r="Q1992" s="22" t="n">
        <f>M1992/H1992</f>
        <v>1</v>
      </c>
    </row>
    <row r="1993" ht="22.5" customHeight="1">
      <c r="A1993" s="74"/>
      <c r="B1993" s="28"/>
      <c r="C1993" s="12" t="n">
        <v>9311355</v>
      </c>
      <c r="D1993" s="12" t="s">
        <v>28</v>
      </c>
      <c r="E1993" s="13" t="s">
        <v>14</v>
      </c>
      <c r="F1993" s="12" t="s">
        <v>15</v>
      </c>
      <c r="G1993" s="23" t="n">
        <v>0.15</v>
      </c>
      <c r="H1993" s="12" t="n">
        <v>80</v>
      </c>
      <c r="I1993" s="20" t="n">
        <f>G1993*H1993*7</f>
        <v>84</v>
      </c>
      <c r="J1993" s="12" t="s">
        <v>112</v>
      </c>
      <c r="K1993" s="14" t="n">
        <v>77848</v>
      </c>
      <c r="L1993" s="14" t="n">
        <v>14007</v>
      </c>
      <c r="M1993" s="14" t="n">
        <v>162</v>
      </c>
      <c r="N1993" s="11" t="n">
        <v>0.003</v>
      </c>
      <c r="O1993" s="11" t="n">
        <v>0.25</v>
      </c>
      <c r="P1993" s="11" t="n">
        <v>40.5</v>
      </c>
      <c r="Q1993" s="22" t="n">
        <f>M1993/H1993</f>
        <v>2.025</v>
      </c>
    </row>
    <row r="1994" ht="22.5" customHeight="1">
      <c r="A1994" s="74"/>
      <c r="B1994" s="28"/>
      <c r="C1994" s="12" t="n">
        <v>12114239</v>
      </c>
      <c r="D1994" s="12" t="s">
        <v>82</v>
      </c>
      <c r="E1994" s="13" t="s">
        <v>14</v>
      </c>
      <c r="F1994" s="12" t="s">
        <v>26</v>
      </c>
      <c r="G1994" s="23" t="n">
        <v>0.2</v>
      </c>
      <c r="H1994" s="12" t="n">
        <v>100</v>
      </c>
      <c r="I1994" s="20" t="n">
        <f>G1994*H1994*7</f>
        <v>140</v>
      </c>
      <c r="J1994" s="12" t="s">
        <v>112</v>
      </c>
      <c r="K1994" s="14" t="n">
        <v>25963</v>
      </c>
      <c r="L1994" s="14" t="n">
        <v>456</v>
      </c>
      <c r="M1994" s="14" t="n">
        <v>35</v>
      </c>
      <c r="N1994" s="11" t="n">
        <v>0.02</v>
      </c>
      <c r="O1994" s="11" t="n">
        <v>0.2</v>
      </c>
      <c r="P1994" s="11" t="n">
        <v>7.04</v>
      </c>
      <c r="Q1994" s="22" t="n">
        <f>M1994/H1994</f>
        <v>0.35</v>
      </c>
    </row>
    <row r="1995" ht="22.5" customHeight="1">
      <c r="A1995" s="74"/>
      <c r="B1995" s="28"/>
      <c r="C1995" s="12" t="n">
        <v>10501490</v>
      </c>
      <c r="D1995" s="12" t="s">
        <v>13</v>
      </c>
      <c r="E1995" s="13" t="s">
        <v>14</v>
      </c>
      <c r="F1995" s="12" t="s">
        <v>15</v>
      </c>
      <c r="G1995" s="23" t="n">
        <v>0.15</v>
      </c>
      <c r="H1995" s="12" t="n">
        <v>100</v>
      </c>
      <c r="I1995" s="20" t="n">
        <f>G1995*H1995*7</f>
        <v>105</v>
      </c>
      <c r="J1995" s="12" t="s">
        <v>112</v>
      </c>
      <c r="K1995" s="14" t="n">
        <v>1620</v>
      </c>
      <c r="L1995" s="14" t="n">
        <v>655</v>
      </c>
      <c r="M1995" s="14" t="n">
        <v>8</v>
      </c>
      <c r="N1995" s="11" t="n">
        <v>0.002</v>
      </c>
      <c r="O1995" s="11" t="n">
        <v>0.13</v>
      </c>
      <c r="P1995" s="11" t="n">
        <v>1.04</v>
      </c>
      <c r="Q1995" s="22" t="n">
        <f>M1995/H1995</f>
        <v>0.08</v>
      </c>
    </row>
    <row r="1996" ht="22.5" customHeight="1">
      <c r="A1996" s="74"/>
      <c r="B1996" s="28"/>
      <c r="C1996" s="39" t="n">
        <v>10912510</v>
      </c>
      <c r="D1996" s="12" t="s">
        <v>10</v>
      </c>
      <c r="E1996" s="13" t="s">
        <v>11</v>
      </c>
      <c r="F1996" s="12" t="s">
        <v>29</v>
      </c>
      <c r="G1996" s="23" t="n">
        <v>0.17</v>
      </c>
      <c r="H1996" s="12" t="n">
        <v>1500</v>
      </c>
      <c r="I1996" s="20" t="n">
        <f>G1996*H1996*7</f>
        <v>1785</v>
      </c>
      <c r="J1996" s="12" t="s">
        <v>112</v>
      </c>
      <c r="K1996" s="14" t="n">
        <v>96085</v>
      </c>
      <c r="L1996" s="14" t="n">
        <v>16633</v>
      </c>
      <c r="M1996" s="14" t="n">
        <v>239</v>
      </c>
      <c r="N1996" s="11" t="n">
        <v>0.01</v>
      </c>
      <c r="O1996" s="11" t="n">
        <v>0.45</v>
      </c>
      <c r="P1996" s="11" t="n">
        <v>106.81</v>
      </c>
      <c r="Q1996" s="22" t="n">
        <f>M1996/H1996</f>
        <v>0.159333333333333</v>
      </c>
    </row>
    <row r="1997" ht="22.5" customHeight="1">
      <c r="A1997" s="74"/>
      <c r="B1997" s="28"/>
      <c r="C1997" s="39" t="n">
        <v>11080098</v>
      </c>
      <c r="D1997" s="12" t="s">
        <v>22</v>
      </c>
      <c r="E1997" s="13" t="s">
        <v>24</v>
      </c>
      <c r="F1997" s="12" t="s">
        <v>15</v>
      </c>
      <c r="G1997" s="23" t="n">
        <v>0.6</v>
      </c>
      <c r="H1997" s="12" t="n">
        <v>100</v>
      </c>
      <c r="I1997" s="20" t="n">
        <f>G1997*H1997*7</f>
        <v>420</v>
      </c>
      <c r="J1997" s="12" t="s">
        <v>112</v>
      </c>
      <c r="K1997" s="14" t="n">
        <v>3239</v>
      </c>
      <c r="L1997" s="14" t="n">
        <v>1499</v>
      </c>
      <c r="M1997" s="14" t="n">
        <v>2</v>
      </c>
      <c r="N1997" s="11" t="n">
        <v>0.001</v>
      </c>
      <c r="O1997" s="11" t="n">
        <v>0.6</v>
      </c>
      <c r="P1997" s="11" t="n">
        <v>1.2</v>
      </c>
      <c r="Q1997" s="22" t="n">
        <f>M1997/H1997</f>
        <v>0.02</v>
      </c>
    </row>
    <row r="1998" ht="22.5" customHeight="1">
      <c r="A1998" s="74"/>
      <c r="B1998" s="28"/>
      <c r="C1998" s="39" t="n">
        <v>11715627</v>
      </c>
      <c r="D1998" s="12" t="s">
        <v>28</v>
      </c>
      <c r="E1998" s="13" t="s">
        <v>14</v>
      </c>
      <c r="F1998" s="12" t="s">
        <v>15</v>
      </c>
      <c r="G1998" s="23" t="n">
        <v>0.4</v>
      </c>
      <c r="H1998" s="12" t="n">
        <v>100</v>
      </c>
      <c r="I1998" s="20" t="n">
        <f>G1998*H1998*7</f>
        <v>280</v>
      </c>
      <c r="J1998" s="12" t="s">
        <v>112</v>
      </c>
      <c r="K1998" s="14" t="n">
        <v>134</v>
      </c>
      <c r="L1998" s="14" t="n">
        <v>10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2" t="n">
        <f>M1998/H1998</f>
        <v>0</v>
      </c>
    </row>
    <row r="1999" ht="22.5" customHeight="1">
      <c r="A1999" s="74"/>
      <c r="B1999" s="28"/>
      <c r="C1999" s="39" t="n">
        <v>11715655</v>
      </c>
      <c r="D1999" s="12" t="s">
        <v>16</v>
      </c>
      <c r="E1999" s="13" t="s">
        <v>11</v>
      </c>
      <c r="F1999" s="12" t="s">
        <v>15</v>
      </c>
      <c r="G1999" s="23" t="n">
        <v>0.15</v>
      </c>
      <c r="H1999" s="12" t="n">
        <v>100</v>
      </c>
      <c r="I1999" s="20" t="n">
        <f>G1999*H1999*7</f>
        <v>105</v>
      </c>
      <c r="J1999" s="12" t="s">
        <v>112</v>
      </c>
      <c r="K1999" s="14" t="n">
        <v>400</v>
      </c>
      <c r="L1999" s="14" t="n">
        <v>2</v>
      </c>
      <c r="M1999" s="14" t="n">
        <v>0</v>
      </c>
      <c r="N1999" s="11" t="n">
        <v>0</v>
      </c>
      <c r="O1999" s="11" t="n">
        <v>0</v>
      </c>
      <c r="P1999" s="11" t="n">
        <v>0</v>
      </c>
      <c r="Q1999" s="22" t="n">
        <f>M1999/H1999</f>
        <v>0</v>
      </c>
    </row>
    <row r="2000" ht="22.5" customHeight="1">
      <c r="A2000" s="74"/>
      <c r="B2000" s="28"/>
      <c r="C2000" s="39" t="n">
        <v>11715811</v>
      </c>
      <c r="D2000" s="12" t="s">
        <v>16</v>
      </c>
      <c r="E2000" s="13" t="s">
        <v>17</v>
      </c>
      <c r="F2000" s="12" t="s">
        <v>15</v>
      </c>
      <c r="G2000" s="23" t="n">
        <v>0.17</v>
      </c>
      <c r="H2000" s="12" t="n">
        <v>100</v>
      </c>
      <c r="I2000" s="20" t="n">
        <f>G2000*H2000*7</f>
        <v>119</v>
      </c>
      <c r="J2000" s="12" t="s">
        <v>112</v>
      </c>
      <c r="K2000" s="14" t="n">
        <v>95</v>
      </c>
      <c r="L2000" s="14" t="n">
        <v>1</v>
      </c>
      <c r="M2000" s="14" t="n">
        <v>0</v>
      </c>
      <c r="N2000" s="11" t="n">
        <v>0</v>
      </c>
      <c r="O2000" s="11" t="n">
        <v>0</v>
      </c>
      <c r="P2000" s="11" t="n">
        <v>0</v>
      </c>
      <c r="Q2000" s="22" t="n">
        <f>M2000/H2000</f>
        <v>0</v>
      </c>
    </row>
    <row r="2001" ht="22.5" customHeight="1">
      <c r="A2001" s="74"/>
      <c r="B2001" s="28"/>
      <c r="C2001" s="39" t="n">
        <v>11729927</v>
      </c>
      <c r="D2001" s="12" t="s">
        <v>10</v>
      </c>
      <c r="E2001" s="13" t="s">
        <v>20</v>
      </c>
      <c r="F2001" s="12" t="s">
        <v>15</v>
      </c>
      <c r="G2001" s="23" t="n">
        <v>0.25</v>
      </c>
      <c r="H2001" s="12" t="n">
        <v>100</v>
      </c>
      <c r="I2001" s="20" t="n">
        <f>G2001*H2001*7</f>
        <v>175</v>
      </c>
      <c r="J2001" s="12" t="s">
        <v>112</v>
      </c>
      <c r="K2001" s="14" t="n">
        <v>449</v>
      </c>
      <c r="L2001" s="14" t="n">
        <v>10</v>
      </c>
      <c r="M2001" s="14" t="n">
        <v>0</v>
      </c>
      <c r="N2001" s="11" t="n">
        <v>0</v>
      </c>
      <c r="O2001" s="11" t="n">
        <v>0</v>
      </c>
      <c r="P2001" s="11" t="n">
        <v>0</v>
      </c>
      <c r="Q2001" s="22" t="n">
        <f>M2001/H2001</f>
        <v>0</v>
      </c>
    </row>
    <row r="2002" ht="22.5" customHeight="1">
      <c r="A2002" s="74"/>
      <c r="B2002" s="28"/>
      <c r="C2002" s="39" t="n">
        <v>11729820</v>
      </c>
      <c r="D2002" s="12" t="s">
        <v>10</v>
      </c>
      <c r="E2002" s="13" t="s">
        <v>25</v>
      </c>
      <c r="F2002" s="12" t="s">
        <v>15</v>
      </c>
      <c r="G2002" s="23" t="n">
        <v>0.3</v>
      </c>
      <c r="H2002" s="12" t="n">
        <v>100</v>
      </c>
      <c r="I2002" s="20" t="n">
        <f>G2002*H2002*7</f>
        <v>210</v>
      </c>
      <c r="J2002" s="12" t="s">
        <v>112</v>
      </c>
      <c r="K2002" s="14" t="n">
        <v>15</v>
      </c>
      <c r="L2002" s="14" t="n">
        <v>2</v>
      </c>
      <c r="M2002" s="14" t="n">
        <v>1</v>
      </c>
      <c r="N2002" s="11" t="n">
        <v>0.15</v>
      </c>
      <c r="O2002" s="11" t="n">
        <v>0.3</v>
      </c>
      <c r="P2002" s="11" t="n">
        <v>0.3</v>
      </c>
      <c r="Q2002" s="22" t="n">
        <f>M2002/H2002</f>
        <v>0.01</v>
      </c>
    </row>
    <row r="2003" ht="22.5" customHeight="1">
      <c r="A2003" s="74"/>
      <c r="B2003" s="28"/>
      <c r="C2003" s="39" t="n">
        <v>11729830</v>
      </c>
      <c r="D2003" s="12" t="s">
        <v>10</v>
      </c>
      <c r="E2003" s="13" t="s">
        <v>11</v>
      </c>
      <c r="F2003" s="12" t="s">
        <v>12</v>
      </c>
      <c r="G2003" s="23" t="n">
        <v>0.17</v>
      </c>
      <c r="H2003" s="12" t="n">
        <v>100</v>
      </c>
      <c r="I2003" s="20" t="n">
        <f>G2003*H2003*7</f>
        <v>119</v>
      </c>
      <c r="J2003" s="12" t="s">
        <v>112</v>
      </c>
      <c r="K2003" s="14" t="n">
        <v>95</v>
      </c>
      <c r="L2003" s="14" t="n">
        <v>6</v>
      </c>
      <c r="M2003" s="14" t="n">
        <v>0</v>
      </c>
      <c r="N2003" s="11" t="n">
        <v>0</v>
      </c>
      <c r="O2003" s="11" t="n">
        <v>0</v>
      </c>
      <c r="P2003" s="11" t="n">
        <v>0.0007</v>
      </c>
      <c r="Q2003" s="22" t="n">
        <f>M2003/H2003</f>
        <v>0</v>
      </c>
    </row>
    <row r="2004" ht="22.5" customHeight="1">
      <c r="A2004" s="74"/>
      <c r="B2004" s="28"/>
      <c r="C2004" s="39" t="n">
        <v>11892329</v>
      </c>
      <c r="D2004" s="12" t="s">
        <v>10</v>
      </c>
      <c r="E2004" s="13" t="s">
        <v>11</v>
      </c>
      <c r="F2004" s="12" t="s">
        <v>15</v>
      </c>
      <c r="G2004" s="23" t="n">
        <v>0.25</v>
      </c>
      <c r="H2004" s="12" t="n">
        <v>1500</v>
      </c>
      <c r="I2004" s="20" t="n">
        <f>G2004*H2004*7</f>
        <v>2625</v>
      </c>
      <c r="J2004" s="12" t="s">
        <v>112</v>
      </c>
      <c r="K2004" s="14" t="n">
        <v>73216</v>
      </c>
      <c r="L2004" s="14" t="n">
        <v>24571</v>
      </c>
      <c r="M2004" s="14" t="n">
        <v>1500</v>
      </c>
      <c r="N2004" s="11" t="n">
        <v>0.015</v>
      </c>
      <c r="O2004" s="11" t="n">
        <v>0.25</v>
      </c>
      <c r="P2004" s="11" t="n">
        <v>375</v>
      </c>
      <c r="Q2004" s="22" t="n">
        <f>M2004/H2004</f>
        <v>1</v>
      </c>
    </row>
    <row r="2005" ht="22.5" customHeight="1">
      <c r="A2005" s="74"/>
      <c r="B2005" s="28"/>
      <c r="C2005" s="39" t="n">
        <v>91560708</v>
      </c>
      <c r="D2005" s="12" t="s">
        <v>30</v>
      </c>
      <c r="E2005" s="13" t="s">
        <v>31</v>
      </c>
      <c r="F2005" s="12" t="s">
        <v>15</v>
      </c>
      <c r="G2005" s="23" t="n">
        <v>0.09</v>
      </c>
      <c r="H2005" s="12" t="n">
        <v>800</v>
      </c>
      <c r="I2005" s="20" t="n">
        <f>G2005*H2005*7</f>
        <v>504</v>
      </c>
      <c r="J2005" s="12" t="s">
        <v>112</v>
      </c>
      <c r="K2005" s="14" t="n">
        <v>21443</v>
      </c>
      <c r="L2005" s="14" t="n">
        <v>6509</v>
      </c>
      <c r="M2005" s="14" t="n">
        <v>182</v>
      </c>
      <c r="N2005" s="11" t="n">
        <v>0.003</v>
      </c>
      <c r="O2005" s="11" t="n">
        <v>0.101</v>
      </c>
      <c r="P2005" s="11" t="n">
        <v>18.38</v>
      </c>
      <c r="Q2005" s="22" t="n">
        <f>M2005/H2005</f>
        <v>0.2275</v>
      </c>
    </row>
    <row r="2006" ht="22.5" customHeight="1">
      <c r="A2006" s="74"/>
      <c r="B2006" s="28"/>
      <c r="C2006" s="39" t="n">
        <v>91560709</v>
      </c>
      <c r="D2006" s="12" t="s">
        <v>30</v>
      </c>
      <c r="E2006" s="13" t="s">
        <v>32</v>
      </c>
      <c r="F2006" s="12" t="s">
        <v>15</v>
      </c>
      <c r="G2006" s="23" t="n">
        <v>0.06</v>
      </c>
      <c r="H2006" s="12" t="n">
        <v>1000</v>
      </c>
      <c r="I2006" s="20" t="n">
        <f>G2006*H2006*7</f>
        <v>420</v>
      </c>
      <c r="J2006" s="12" t="s">
        <v>112</v>
      </c>
      <c r="K2006" s="14" t="n">
        <v>90664</v>
      </c>
      <c r="L2006" s="14" t="n">
        <v>50881</v>
      </c>
      <c r="M2006" s="14" t="n">
        <v>977</v>
      </c>
      <c r="N2006" s="11" t="n">
        <v>0.001</v>
      </c>
      <c r="O2006" s="11" t="n">
        <v>0.06</v>
      </c>
      <c r="P2006" s="11" t="n">
        <v>58.62</v>
      </c>
      <c r="Q2006" s="22" t="n">
        <f>M2006/H2006</f>
        <v>0.977</v>
      </c>
    </row>
    <row r="2007" ht="22.5" customHeight="1">
      <c r="A2007" s="74"/>
      <c r="B2007" s="28"/>
      <c r="C2007" s="39" t="n">
        <v>12064281</v>
      </c>
      <c r="D2007" s="12" t="s">
        <v>16</v>
      </c>
      <c r="E2007" s="13" t="s">
        <v>18</v>
      </c>
      <c r="F2007" s="12" t="s">
        <v>15</v>
      </c>
      <c r="G2007" s="23" t="n">
        <v>0.7</v>
      </c>
      <c r="H2007" s="12" t="n">
        <v>100</v>
      </c>
      <c r="I2007" s="20" t="n">
        <f>G2007*H2007*7</f>
        <v>490</v>
      </c>
      <c r="J2007" s="12" t="s">
        <v>112</v>
      </c>
      <c r="K2007" s="14" t="n">
        <v>3446</v>
      </c>
      <c r="L2007" s="14" t="n">
        <v>6</v>
      </c>
      <c r="M2007" s="14" t="n">
        <v>0</v>
      </c>
      <c r="N2007" s="11" t="n">
        <v>0</v>
      </c>
      <c r="O2007" s="11" t="n">
        <v>0</v>
      </c>
      <c r="P2007" s="11" t="n">
        <v>0</v>
      </c>
      <c r="Q2007" s="22" t="n">
        <f>M2007/H2007</f>
        <v>0</v>
      </c>
    </row>
    <row r="2008" ht="22.5" customHeight="1">
      <c r="A2008" s="74"/>
      <c r="B2008" s="28"/>
      <c r="C2008" s="39" t="n">
        <v>11987622</v>
      </c>
      <c r="D2008" s="12" t="s">
        <v>10</v>
      </c>
      <c r="E2008" s="13" t="s">
        <v>11</v>
      </c>
      <c r="F2008" s="12" t="s">
        <v>29</v>
      </c>
      <c r="G2008" s="23" t="n">
        <v>0.23</v>
      </c>
      <c r="H2008" s="12" t="n">
        <v>200</v>
      </c>
      <c r="I2008" s="20" t="n">
        <f>G2008*H2008*7</f>
        <v>322</v>
      </c>
      <c r="J2008" s="12" t="s">
        <v>112</v>
      </c>
      <c r="K2008" s="14" t="n">
        <v>20753</v>
      </c>
      <c r="L2008" s="14" t="n">
        <v>4607</v>
      </c>
      <c r="M2008" s="14" t="n">
        <v>6</v>
      </c>
      <c r="N2008" s="11" t="n">
        <v>0</v>
      </c>
      <c r="O2008" s="11" t="n">
        <v>0.27</v>
      </c>
      <c r="P2008" s="11" t="n">
        <v>1.6</v>
      </c>
      <c r="Q2008" s="22" t="n">
        <f>M2008/H2008</f>
        <v>0.03</v>
      </c>
    </row>
    <row r="2009" ht="22.5" customHeight="1">
      <c r="A2009" s="74"/>
      <c r="B2009" s="28"/>
      <c r="C2009" s="39" t="n">
        <v>91567811</v>
      </c>
      <c r="D2009" s="12" t="s">
        <v>33</v>
      </c>
      <c r="E2009" s="13" t="s">
        <v>14</v>
      </c>
      <c r="F2009" s="12" t="s">
        <v>15</v>
      </c>
      <c r="G2009" s="20" t="n">
        <v>1</v>
      </c>
      <c r="H2009" s="12" t="n">
        <v>200</v>
      </c>
      <c r="I2009" s="20" t="n">
        <f>G2009*H2009*7</f>
        <v>1400</v>
      </c>
      <c r="J2009" s="12" t="s">
        <v>112</v>
      </c>
      <c r="K2009" s="14" t="n">
        <v>50999</v>
      </c>
      <c r="L2009" s="14" t="n">
        <v>12922</v>
      </c>
      <c r="M2009" s="14" t="n">
        <v>17</v>
      </c>
      <c r="N2009" s="11" t="n">
        <v>0.001</v>
      </c>
      <c r="O2009" s="11" t="n">
        <v>1</v>
      </c>
      <c r="P2009" s="11" t="n">
        <v>17</v>
      </c>
      <c r="Q2009" s="22" t="n">
        <f>M2009/H2009</f>
        <v>0.085</v>
      </c>
    </row>
    <row r="2010" ht="22.5" customHeight="1">
      <c r="A2010" s="74"/>
      <c r="B2010" s="28"/>
      <c r="C2010" s="39" t="n">
        <v>91548044</v>
      </c>
      <c r="D2010" s="12" t="s">
        <v>33</v>
      </c>
      <c r="E2010" s="13" t="s">
        <v>14</v>
      </c>
      <c r="F2010" s="12" t="s">
        <v>12</v>
      </c>
      <c r="G2010" s="20" t="n">
        <v>1</v>
      </c>
      <c r="H2010" s="12" t="n">
        <v>50</v>
      </c>
      <c r="I2010" s="20" t="n">
        <f>G2010*H2010*7</f>
        <v>350</v>
      </c>
      <c r="J2010" s="12" t="s">
        <v>112</v>
      </c>
      <c r="K2010" s="14" t="n">
        <v>32564</v>
      </c>
      <c r="L2010" s="14" t="n">
        <v>3290</v>
      </c>
      <c r="M2010" s="14" t="n">
        <v>23</v>
      </c>
      <c r="N2010" s="11" t="n">
        <v>0.015</v>
      </c>
      <c r="O2010" s="11" t="n">
        <v>2.18</v>
      </c>
      <c r="P2010" s="11" t="n">
        <v>50.1323</v>
      </c>
      <c r="Q2010" s="22" t="n">
        <f>M2010/H2010</f>
        <v>0.46</v>
      </c>
    </row>
    <row r="2011" ht="22.5" customHeight="1">
      <c r="A2011" s="74"/>
      <c r="B2011" s="28"/>
      <c r="C2011" s="39" t="n">
        <v>12801942</v>
      </c>
      <c r="D2011" s="12" t="s">
        <v>10</v>
      </c>
      <c r="E2011" s="13" t="s">
        <v>11</v>
      </c>
      <c r="F2011" s="12" t="s">
        <v>34</v>
      </c>
      <c r="G2011" s="20" t="n">
        <v>0.23</v>
      </c>
      <c r="H2011" s="12" t="n">
        <v>300</v>
      </c>
      <c r="I2011" s="20" t="n">
        <f>G2011*H2011*7</f>
        <v>483</v>
      </c>
      <c r="J2011" s="12" t="s">
        <v>112</v>
      </c>
      <c r="K2011" s="14" t="n">
        <v>607</v>
      </c>
      <c r="L2011" s="14" t="n">
        <v>265</v>
      </c>
      <c r="M2011" s="14" t="n">
        <v>0</v>
      </c>
      <c r="N2011" s="11" t="n">
        <v>0</v>
      </c>
      <c r="O2011" s="11" t="n">
        <v>0</v>
      </c>
      <c r="P2011" s="11" t="n">
        <v>0.53</v>
      </c>
      <c r="Q2011" s="22" t="n">
        <f>M2011/H2011</f>
        <v>0</v>
      </c>
    </row>
    <row r="2012" ht="22.5" customHeight="1">
      <c r="A2012" s="74"/>
      <c r="B2012" s="28"/>
      <c r="C2012" s="39" t="n">
        <v>13084710</v>
      </c>
      <c r="D2012" s="12" t="s">
        <v>10</v>
      </c>
      <c r="E2012" s="13" t="s">
        <v>11</v>
      </c>
      <c r="F2012" s="12" t="s">
        <v>15</v>
      </c>
      <c r="G2012" s="20" t="n">
        <v>0.23</v>
      </c>
      <c r="H2012" s="12" t="n">
        <v>200</v>
      </c>
      <c r="I2012" s="20" t="n">
        <f>G2012*H2012*7</f>
        <v>322</v>
      </c>
      <c r="J2012" s="12" t="s">
        <v>112</v>
      </c>
      <c r="K2012" s="14" t="n">
        <v>4021</v>
      </c>
      <c r="L2012" s="14" t="n">
        <v>375</v>
      </c>
      <c r="M2012" s="14" t="n">
        <v>18</v>
      </c>
      <c r="N2012" s="11" t="n">
        <v>0.011</v>
      </c>
      <c r="O2012" s="11" t="n">
        <v>0.23</v>
      </c>
      <c r="P2012" s="11" t="n">
        <v>4.14</v>
      </c>
      <c r="Q2012" s="22" t="n">
        <f>M2012/H2012</f>
        <v>0.09</v>
      </c>
    </row>
    <row r="2013" ht="22.5" customHeight="1">
      <c r="A2013" s="74"/>
      <c r="B2013" s="28"/>
      <c r="C2013" s="39" t="n">
        <v>13226265</v>
      </c>
      <c r="D2013" s="12" t="s">
        <v>10</v>
      </c>
      <c r="E2013" s="13" t="s">
        <v>35</v>
      </c>
      <c r="F2013" s="12" t="s">
        <v>34</v>
      </c>
      <c r="G2013" s="20" t="n">
        <v>0.3</v>
      </c>
      <c r="H2013" s="12" t="n">
        <v>100</v>
      </c>
      <c r="I2013" s="20" t="n">
        <f>G2013*H2013*7</f>
        <v>210</v>
      </c>
      <c r="J2013" s="12" t="s">
        <v>112</v>
      </c>
      <c r="K2013" s="14" t="n">
        <v>304</v>
      </c>
      <c r="L2013" s="14" t="n">
        <v>164</v>
      </c>
      <c r="M2013" s="14" t="n">
        <v>0</v>
      </c>
      <c r="N2013" s="11" t="n">
        <v>0</v>
      </c>
      <c r="O2013" s="11" t="n">
        <v>0</v>
      </c>
      <c r="P2013" s="11" t="n">
        <v>0.49</v>
      </c>
      <c r="Q2013" s="22" t="n">
        <f>M2013/H2013</f>
        <v>0</v>
      </c>
    </row>
    <row r="2014" ht="22.5" customHeight="1">
      <c r="A2014" s="74"/>
      <c r="B2014" s="28"/>
      <c r="C2014" s="39" t="n">
        <v>12814874</v>
      </c>
      <c r="D2014" s="12" t="s">
        <v>10</v>
      </c>
      <c r="E2014" s="13" t="s">
        <v>20</v>
      </c>
      <c r="F2014" s="12" t="s">
        <v>34</v>
      </c>
      <c r="G2014" s="20" t="n">
        <v>0.25</v>
      </c>
      <c r="H2014" s="12" t="n">
        <v>200</v>
      </c>
      <c r="I2014" s="20" t="n">
        <f>G2014*H2014*7</f>
        <v>350</v>
      </c>
      <c r="J2014" s="12" t="s">
        <v>112</v>
      </c>
      <c r="K2014" s="14" t="n">
        <v>5362</v>
      </c>
      <c r="L2014" s="14" t="n">
        <v>3316</v>
      </c>
      <c r="M2014" s="14" t="n">
        <v>8</v>
      </c>
      <c r="N2014" s="11" t="n">
        <v>0.01</v>
      </c>
      <c r="O2014" s="11" t="n">
        <v>2.0725</v>
      </c>
      <c r="P2014" s="11" t="n">
        <v>16.58</v>
      </c>
      <c r="Q2014" s="22" t="n">
        <f>M2014/H2014</f>
        <v>0.04</v>
      </c>
    </row>
    <row r="2015" ht="22.5" customHeight="1">
      <c r="A2015" s="74"/>
      <c r="B2015" s="27"/>
      <c r="C2015" s="39" t="n">
        <v>12814889</v>
      </c>
      <c r="D2015" s="12" t="s">
        <v>10</v>
      </c>
      <c r="E2015" s="13" t="s">
        <v>25</v>
      </c>
      <c r="F2015" s="12" t="s">
        <v>34</v>
      </c>
      <c r="G2015" s="20" t="n">
        <v>0.3</v>
      </c>
      <c r="H2015" s="12" t="n">
        <v>400</v>
      </c>
      <c r="I2015" s="20" t="n">
        <f>G2015*H2015*7</f>
        <v>840</v>
      </c>
      <c r="J2015" s="12" t="s">
        <v>112</v>
      </c>
      <c r="K2015" s="14" t="n">
        <v>2</v>
      </c>
      <c r="L2015" s="14" t="n">
        <v>2</v>
      </c>
      <c r="M2015" s="14" t="n">
        <v>0</v>
      </c>
      <c r="N2015" s="11" t="n">
        <v>0</v>
      </c>
      <c r="O2015" s="11" t="n">
        <v>0</v>
      </c>
      <c r="P2015" s="11" t="n">
        <v>0.02</v>
      </c>
      <c r="Q2015" s="22" t="n">
        <f>M2015/H2015</f>
        <v>0</v>
      </c>
    </row>
    <row r="2016" ht="22.5" customHeight="1">
      <c r="A2016" s="74"/>
      <c r="B2016" s="37" t="s">
        <v>113</v>
      </c>
      <c r="C2016" s="12" t="n">
        <v>6061077</v>
      </c>
      <c r="D2016" s="12" t="s">
        <v>36</v>
      </c>
      <c r="E2016" s="13" t="s">
        <v>14</v>
      </c>
      <c r="F2016" s="12" t="s">
        <v>15</v>
      </c>
      <c r="G2016" s="23" t="n">
        <v>2</v>
      </c>
      <c r="H2016" s="12" t="n">
        <v>20</v>
      </c>
      <c r="I2016" s="20" t="n">
        <f>G2016*H2016*7</f>
        <v>280</v>
      </c>
      <c r="J2016" s="12" t="s">
        <v>112</v>
      </c>
      <c r="K2016" s="16" t="n">
        <v>46696</v>
      </c>
      <c r="L2016" s="14" t="n">
        <v>688</v>
      </c>
      <c r="M2016" s="14" t="n">
        <v>2</v>
      </c>
      <c r="N2016" s="11" t="n">
        <v>0.003</v>
      </c>
      <c r="O2016" s="11" t="n">
        <v>0.985</v>
      </c>
      <c r="P2016" s="11" t="n">
        <v>1.969</v>
      </c>
      <c r="Q2016" s="22" t="n">
        <f>M2016/H2016</f>
        <v>0.1</v>
      </c>
    </row>
    <row r="2017" ht="22.5" customHeight="1">
      <c r="A2017" s="74"/>
      <c r="B2017" s="19"/>
      <c r="C2017" s="12" t="n">
        <v>6607117</v>
      </c>
      <c r="D2017" s="12" t="s">
        <v>36</v>
      </c>
      <c r="E2017" s="13" t="s">
        <v>14</v>
      </c>
      <c r="F2017" s="12" t="s">
        <v>15</v>
      </c>
      <c r="G2017" s="23" t="n">
        <v>2</v>
      </c>
      <c r="H2017" s="12" t="n">
        <v>300</v>
      </c>
      <c r="I2017" s="20" t="n">
        <f>G2017*H2017*7</f>
        <v>4200</v>
      </c>
      <c r="J2017" s="12" t="s">
        <v>112</v>
      </c>
      <c r="K2017" s="16" t="n">
        <v>83190</v>
      </c>
      <c r="L2017" s="14" t="n">
        <v>2297</v>
      </c>
      <c r="M2017" s="14" t="n">
        <v>164</v>
      </c>
      <c r="N2017" s="11" t="n">
        <v>0.057</v>
      </c>
      <c r="O2017" s="11" t="n">
        <v>0.805</v>
      </c>
      <c r="P2017" s="11" t="n">
        <v>132.005</v>
      </c>
      <c r="Q2017" s="22" t="n">
        <f>M2017/H2017</f>
        <v>0.546666666666667</v>
      </c>
    </row>
    <row r="2018" ht="22.5" customHeight="1">
      <c r="A2018" s="74"/>
      <c r="B2018" s="19"/>
      <c r="C2018" s="12" t="n">
        <v>5497580</v>
      </c>
      <c r="D2018" s="12" t="s">
        <v>30</v>
      </c>
      <c r="E2018" s="13" t="s">
        <v>17</v>
      </c>
      <c r="F2018" s="12" t="s">
        <v>15</v>
      </c>
      <c r="G2018" s="23" t="n">
        <v>0.28</v>
      </c>
      <c r="H2018" s="12" t="n">
        <v>1700</v>
      </c>
      <c r="I2018" s="20" t="n">
        <f>G2018*H2018*7</f>
        <v>3332</v>
      </c>
      <c r="J2018" s="12" t="s">
        <v>112</v>
      </c>
      <c r="K2018" s="16" t="n">
        <v>226466</v>
      </c>
      <c r="L2018" s="14" t="n">
        <v>73471</v>
      </c>
      <c r="M2018" s="14" t="n">
        <v>1544</v>
      </c>
      <c r="N2018" s="11" t="n">
        <v>0.005</v>
      </c>
      <c r="O2018" s="11" t="n">
        <v>0.255</v>
      </c>
      <c r="P2018" s="11" t="n">
        <v>393.439</v>
      </c>
      <c r="Q2018" s="22" t="n">
        <f>M2018/H2018</f>
        <v>0.908235294117647</v>
      </c>
    </row>
    <row r="2019" ht="22.5" customHeight="1">
      <c r="A2019" s="74"/>
      <c r="B2019" s="19"/>
      <c r="C2019" s="12" t="n">
        <v>91407542</v>
      </c>
      <c r="D2019" s="12" t="s">
        <v>30</v>
      </c>
      <c r="E2019" s="13" t="s">
        <v>37</v>
      </c>
      <c r="F2019" s="12" t="s">
        <v>15</v>
      </c>
      <c r="G2019" s="23" t="n">
        <v>0.02</v>
      </c>
      <c r="H2019" s="12" t="n">
        <v>300</v>
      </c>
      <c r="I2019" s="20" t="n">
        <f>G2019*H2019*7</f>
        <v>42</v>
      </c>
      <c r="J2019" s="12" t="s">
        <v>112</v>
      </c>
      <c r="K2019" s="16" t="n">
        <v>22737</v>
      </c>
      <c r="L2019" s="14" t="n">
        <v>2707</v>
      </c>
      <c r="M2019" s="14" t="n">
        <v>38</v>
      </c>
      <c r="N2019" s="11" t="n">
        <v>0</v>
      </c>
      <c r="O2019" s="11" t="n">
        <v>0.024</v>
      </c>
      <c r="P2019" s="11" t="n">
        <v>0.92</v>
      </c>
      <c r="Q2019" s="22" t="n">
        <f>M2019/H2019</f>
        <v>0.126666666666667</v>
      </c>
    </row>
    <row r="2020" ht="22.5" customHeight="1">
      <c r="A2020" s="74"/>
      <c r="B2020" s="19"/>
      <c r="C2020" s="12" t="n">
        <v>8998645</v>
      </c>
      <c r="D2020" s="12" t="s">
        <v>30</v>
      </c>
      <c r="E2020" s="13" t="s">
        <v>17</v>
      </c>
      <c r="F2020" s="12" t="s">
        <v>15</v>
      </c>
      <c r="G2020" s="23" t="n">
        <v>0.28</v>
      </c>
      <c r="H2020" s="12" t="n">
        <v>200</v>
      </c>
      <c r="I2020" s="20" t="n">
        <f>G2020*H2020*7</f>
        <v>392</v>
      </c>
      <c r="J2020" s="12" t="s">
        <v>112</v>
      </c>
      <c r="K2020" s="16" t="n">
        <v>473194</v>
      </c>
      <c r="L2020" s="14" t="n">
        <v>25838</v>
      </c>
      <c r="M2020" s="14" t="n">
        <v>190</v>
      </c>
      <c r="N2020" s="11" t="n">
        <v>0.006</v>
      </c>
      <c r="O2020" s="11" t="n">
        <v>0.776</v>
      </c>
      <c r="P2020" s="11" t="n">
        <v>147.433</v>
      </c>
      <c r="Q2020" s="22" t="n">
        <f>M2020/H2020</f>
        <v>0.95</v>
      </c>
    </row>
    <row r="2021" ht="22.5" customHeight="1">
      <c r="A2021" s="74"/>
      <c r="B2021" s="19"/>
      <c r="C2021" s="12" t="n">
        <v>4383473</v>
      </c>
      <c r="D2021" s="12" t="s">
        <v>36</v>
      </c>
      <c r="E2021" s="13" t="s">
        <v>14</v>
      </c>
      <c r="F2021" s="12" t="s">
        <v>15</v>
      </c>
      <c r="G2021" s="23" t="n">
        <v>0.2</v>
      </c>
      <c r="H2021" s="12" t="n">
        <v>150</v>
      </c>
      <c r="I2021" s="20" t="n">
        <f>G2021*H2021*7</f>
        <v>210</v>
      </c>
      <c r="J2021" s="12" t="s">
        <v>112</v>
      </c>
      <c r="K2021" s="16" t="n">
        <v>47654</v>
      </c>
      <c r="L2021" s="14" t="n">
        <v>6391</v>
      </c>
      <c r="M2021" s="14" t="n">
        <v>150</v>
      </c>
      <c r="N2021" s="11" t="n">
        <v>0.005</v>
      </c>
      <c r="O2021" s="11" t="n">
        <v>0.194</v>
      </c>
      <c r="P2021" s="11" t="n">
        <v>29.142</v>
      </c>
      <c r="Q2021" s="22" t="n">
        <f>M2021/H2021</f>
        <v>1</v>
      </c>
    </row>
    <row r="2022" ht="22.5" customHeight="1">
      <c r="A2022" s="74"/>
      <c r="B2022" s="19"/>
      <c r="C2022" s="12" t="n">
        <v>8094753</v>
      </c>
      <c r="D2022" s="12" t="s">
        <v>36</v>
      </c>
      <c r="E2022" s="13" t="s">
        <v>14</v>
      </c>
      <c r="F2022" s="12" t="s">
        <v>26</v>
      </c>
      <c r="G2022" s="23" t="n">
        <v>0.3</v>
      </c>
      <c r="H2022" s="12" t="n">
        <v>200</v>
      </c>
      <c r="I2022" s="20" t="n">
        <f>G2022*H2022*7</f>
        <v>420</v>
      </c>
      <c r="J2022" s="12" t="s">
        <v>112</v>
      </c>
      <c r="K2022" s="16" t="n">
        <v>2053335</v>
      </c>
      <c r="L2022" s="14" t="n">
        <v>9007</v>
      </c>
      <c r="M2022" s="14" t="n">
        <v>370</v>
      </c>
      <c r="N2022" s="11" t="n">
        <v>0.01</v>
      </c>
      <c r="O2022" s="11" t="n">
        <v>0.28</v>
      </c>
      <c r="P2022" s="11" t="n">
        <v>104.31</v>
      </c>
      <c r="Q2022" s="22" t="n">
        <f>M2022/H2022</f>
        <v>1.85</v>
      </c>
    </row>
    <row r="2023" ht="22.5" customHeight="1">
      <c r="A2023" s="74"/>
      <c r="B2023" s="19"/>
      <c r="C2023" s="12" t="n">
        <v>2783561</v>
      </c>
      <c r="D2023" s="12" t="s">
        <v>38</v>
      </c>
      <c r="E2023" s="13" t="s">
        <v>14</v>
      </c>
      <c r="F2023" s="12" t="s">
        <v>15</v>
      </c>
      <c r="G2023" s="23" t="n">
        <v>0.1</v>
      </c>
      <c r="H2023" s="12" t="n">
        <v>500</v>
      </c>
      <c r="I2023" s="20" t="n">
        <f>G2023*H2023*7</f>
        <v>350</v>
      </c>
      <c r="J2023" s="12" t="s">
        <v>112</v>
      </c>
      <c r="K2023" s="16" t="n">
        <v>80571</v>
      </c>
      <c r="L2023" s="14" t="n">
        <v>16240</v>
      </c>
      <c r="M2023" s="14" t="n">
        <v>450</v>
      </c>
      <c r="N2023" s="11" t="n">
        <v>0.003</v>
      </c>
      <c r="O2023" s="11" t="n">
        <v>0.102</v>
      </c>
      <c r="P2023" s="11" t="n">
        <v>46.02</v>
      </c>
      <c r="Q2023" s="22" t="n">
        <f>M2023/H2023</f>
        <v>0.9</v>
      </c>
    </row>
    <row r="2024" ht="22.5" customHeight="1">
      <c r="A2024" s="74"/>
      <c r="B2024" s="19"/>
      <c r="C2024" s="12" t="n">
        <v>10599157</v>
      </c>
      <c r="D2024" s="12" t="s">
        <v>39</v>
      </c>
      <c r="E2024" s="13" t="s">
        <v>14</v>
      </c>
      <c r="F2024" s="12" t="s">
        <v>15</v>
      </c>
      <c r="G2024" s="23" t="n">
        <v>0.3</v>
      </c>
      <c r="H2024" s="12" t="n">
        <v>150</v>
      </c>
      <c r="I2024" s="20" t="n">
        <f>G2024*H2024*7</f>
        <v>315</v>
      </c>
      <c r="J2024" s="12" t="s">
        <v>112</v>
      </c>
      <c r="K2024" s="16" t="n">
        <v>32813</v>
      </c>
      <c r="L2024" s="14" t="n">
        <v>6553</v>
      </c>
      <c r="M2024" s="14" t="n">
        <v>101</v>
      </c>
      <c r="N2024" s="11" t="n">
        <v>0.005</v>
      </c>
      <c r="O2024" s="11" t="n">
        <v>0.308</v>
      </c>
      <c r="P2024" s="11" t="n">
        <v>31.1</v>
      </c>
      <c r="Q2024" s="22" t="n">
        <f>M2024/H2024</f>
        <v>0.673333333333333</v>
      </c>
    </row>
    <row r="2025" ht="22.5" customHeight="1">
      <c r="A2025" s="74"/>
      <c r="B2025" s="19"/>
      <c r="C2025" s="12" t="n">
        <v>10599681</v>
      </c>
      <c r="D2025" s="12" t="s">
        <v>79</v>
      </c>
      <c r="E2025" s="13" t="s">
        <v>14</v>
      </c>
      <c r="F2025" s="12" t="s">
        <v>15</v>
      </c>
      <c r="G2025" s="23" t="n">
        <v>0.13</v>
      </c>
      <c r="H2025" s="12" t="n">
        <v>400</v>
      </c>
      <c r="I2025" s="20" t="n">
        <f>G2025*H2025*7</f>
        <v>364</v>
      </c>
      <c r="J2025" s="12" t="s">
        <v>112</v>
      </c>
      <c r="K2025" s="14" t="n">
        <v>31026</v>
      </c>
      <c r="L2025" s="14" t="n">
        <v>6976</v>
      </c>
      <c r="M2025" s="14" t="n">
        <v>33</v>
      </c>
      <c r="N2025" s="11" t="n">
        <v>0.001</v>
      </c>
      <c r="O2025" s="11" t="n">
        <v>0.13</v>
      </c>
      <c r="P2025" s="11" t="n">
        <v>4.29</v>
      </c>
      <c r="Q2025" s="22" t="n">
        <f>M2025/H2025</f>
        <v>0.0825</v>
      </c>
    </row>
    <row r="2026" ht="22.5" customHeight="1">
      <c r="A2026" s="74"/>
      <c r="B2026" s="19"/>
      <c r="C2026" s="12" t="n">
        <v>6060965</v>
      </c>
      <c r="D2026" s="12" t="s">
        <v>36</v>
      </c>
      <c r="E2026" s="13" t="s">
        <v>14</v>
      </c>
      <c r="F2026" s="12" t="s">
        <v>15</v>
      </c>
      <c r="G2026" s="50" t="n">
        <v>0.3</v>
      </c>
      <c r="H2026" s="30" t="n">
        <v>100</v>
      </c>
      <c r="I2026" s="31" t="n">
        <f>G2026*H2026*7</f>
        <v>210</v>
      </c>
      <c r="J2026" s="12" t="s">
        <v>112</v>
      </c>
      <c r="K2026" s="14" t="n">
        <v>36118</v>
      </c>
      <c r="L2026" s="14" t="n">
        <v>4180</v>
      </c>
      <c r="M2026" s="14" t="n">
        <v>100</v>
      </c>
      <c r="N2026" s="11" t="n">
        <v>0.007</v>
      </c>
      <c r="O2026" s="11" t="n">
        <v>0.301</v>
      </c>
      <c r="P2026" s="11" t="n">
        <v>30.1</v>
      </c>
      <c r="Q2026" s="22" t="n">
        <f>M2026/H2026</f>
        <v>1</v>
      </c>
    </row>
    <row r="2027" ht="22.5" customHeight="1">
      <c r="A2027" s="74"/>
      <c r="B2027" s="19"/>
      <c r="C2027" s="12" t="n">
        <v>91535229</v>
      </c>
      <c r="D2027" s="12" t="s">
        <v>30</v>
      </c>
      <c r="E2027" s="13" t="s">
        <v>37</v>
      </c>
      <c r="F2027" s="12" t="s">
        <v>15</v>
      </c>
      <c r="G2027" s="50" t="n">
        <v>0.02</v>
      </c>
      <c r="H2027" s="30" t="n">
        <v>500</v>
      </c>
      <c r="I2027" s="31" t="n">
        <f>G2027*H2027*7</f>
        <v>70</v>
      </c>
      <c r="J2027" s="12" t="s">
        <v>112</v>
      </c>
      <c r="K2027" s="14" t="n">
        <v>1999</v>
      </c>
      <c r="L2027" s="14" t="n">
        <v>628</v>
      </c>
      <c r="M2027" s="14" t="n">
        <v>8</v>
      </c>
      <c r="N2027" s="11" t="n">
        <v>0.001</v>
      </c>
      <c r="O2027" s="11" t="n">
        <v>0.04</v>
      </c>
      <c r="P2027" s="11" t="n">
        <v>0.32</v>
      </c>
      <c r="Q2027" s="22" t="n">
        <f>M2027/H2027</f>
        <v>0.016</v>
      </c>
    </row>
    <row r="2028" ht="22.5" customHeight="1">
      <c r="A2028" s="74"/>
      <c r="B2028" s="19"/>
      <c r="C2028" s="12" t="n">
        <v>91535331</v>
      </c>
      <c r="D2028" s="12" t="s">
        <v>30</v>
      </c>
      <c r="E2028" s="13" t="s">
        <v>40</v>
      </c>
      <c r="F2028" s="12" t="s">
        <v>15</v>
      </c>
      <c r="G2028" s="50" t="n">
        <v>0.02</v>
      </c>
      <c r="H2028" s="30" t="n">
        <v>750</v>
      </c>
      <c r="I2028" s="31" t="n">
        <f>G2028*H2028*7</f>
        <v>105</v>
      </c>
      <c r="J2028" s="12" t="s">
        <v>112</v>
      </c>
      <c r="K2028" s="14" t="n">
        <v>2009</v>
      </c>
      <c r="L2028" s="14" t="n">
        <v>460</v>
      </c>
      <c r="M2028" s="14" t="n">
        <v>3</v>
      </c>
      <c r="N2028" s="11" t="n">
        <v>0</v>
      </c>
      <c r="O2028" s="11" t="n">
        <v>0.037</v>
      </c>
      <c r="P2028" s="11" t="n">
        <v>0.11</v>
      </c>
      <c r="Q2028" s="22" t="n">
        <f>M2028/H2028</f>
        <v>0.004</v>
      </c>
    </row>
    <row r="2029" ht="22.5" customHeight="1">
      <c r="A2029" s="74"/>
      <c r="B2029" s="19"/>
      <c r="C2029" s="12" t="n">
        <v>11324493</v>
      </c>
      <c r="D2029" s="12" t="s">
        <v>30</v>
      </c>
      <c r="E2029" s="13" t="s">
        <v>17</v>
      </c>
      <c r="F2029" s="12" t="s">
        <v>15</v>
      </c>
      <c r="G2029" s="50" t="n">
        <v>0.28</v>
      </c>
      <c r="H2029" s="30" t="n">
        <v>100</v>
      </c>
      <c r="I2029" s="31" t="n">
        <f>G2029*H2029*7</f>
        <v>196</v>
      </c>
      <c r="J2029" s="12" t="s">
        <v>112</v>
      </c>
      <c r="K2029" s="14" t="n">
        <v>865</v>
      </c>
      <c r="L2029" s="14" t="n">
        <v>298</v>
      </c>
      <c r="M2029" s="14" t="n">
        <v>6</v>
      </c>
      <c r="N2029" s="11" t="n">
        <v>0.011</v>
      </c>
      <c r="O2029" s="11" t="n">
        <v>0.533</v>
      </c>
      <c r="P2029" s="11" t="n">
        <v>3.2</v>
      </c>
      <c r="Q2029" s="22" t="n">
        <f>M2029/H2029</f>
        <v>0.06</v>
      </c>
    </row>
    <row r="2030" ht="22.5" customHeight="1">
      <c r="A2030" s="74"/>
      <c r="B2030" s="19"/>
      <c r="C2030" s="12" t="n">
        <v>10298628</v>
      </c>
      <c r="D2030" s="12" t="s">
        <v>83</v>
      </c>
      <c r="E2030" s="13" t="s">
        <v>14</v>
      </c>
      <c r="F2030" s="12" t="s">
        <v>26</v>
      </c>
      <c r="G2030" s="50" t="n">
        <v>0.14</v>
      </c>
      <c r="H2030" s="30" t="n">
        <v>80</v>
      </c>
      <c r="I2030" s="31" t="n">
        <f>G2030*H2030*7</f>
        <v>78.4</v>
      </c>
      <c r="J2030" s="12" t="s">
        <v>112</v>
      </c>
      <c r="K2030" s="14" t="n">
        <v>78531</v>
      </c>
      <c r="L2030" s="14" t="n">
        <v>879</v>
      </c>
      <c r="M2030" s="14" t="n">
        <v>0</v>
      </c>
      <c r="N2030" s="11" t="n">
        <v>0</v>
      </c>
      <c r="O2030" s="11" t="n">
        <v>0</v>
      </c>
      <c r="P2030" s="11" t="n">
        <v>9.12</v>
      </c>
      <c r="Q2030" s="22" t="n">
        <f>M2030/H2030</f>
        <v>0</v>
      </c>
    </row>
    <row r="2031" ht="22.5" customHeight="1">
      <c r="A2031" s="74"/>
      <c r="B2031" s="19"/>
      <c r="C2031" s="12" t="n">
        <v>11655595</v>
      </c>
      <c r="D2031" s="12" t="s">
        <v>41</v>
      </c>
      <c r="E2031" s="13" t="s">
        <v>14</v>
      </c>
      <c r="F2031" s="12" t="s">
        <v>26</v>
      </c>
      <c r="G2031" s="50" t="n">
        <v>0.4</v>
      </c>
      <c r="H2031" s="30" t="n">
        <v>100</v>
      </c>
      <c r="I2031" s="31" t="n">
        <f>G2031*H2031*7</f>
        <v>280</v>
      </c>
      <c r="J2031" s="12" t="s">
        <v>112</v>
      </c>
      <c r="K2031" s="14" t="n">
        <v>42383</v>
      </c>
      <c r="L2031" s="14" t="n">
        <v>314</v>
      </c>
      <c r="M2031" s="14" t="n">
        <v>0</v>
      </c>
      <c r="N2031" s="11" t="n">
        <v>0.02</v>
      </c>
      <c r="O2031" s="11" t="n">
        <v>0</v>
      </c>
      <c r="P2031" s="11" t="n">
        <v>6.29</v>
      </c>
      <c r="Q2031" s="22" t="n">
        <f>M2031/H2031</f>
        <v>0</v>
      </c>
      <c r="R2031" s="4" t="s">
        <v>115</v>
      </c>
    </row>
    <row r="2032" ht="22.5" customHeight="1">
      <c r="A2032" s="74"/>
      <c r="B2032" s="19"/>
      <c r="C2032" s="12" t="n">
        <v>11655596</v>
      </c>
      <c r="D2032" s="12" t="s">
        <v>41</v>
      </c>
      <c r="E2032" s="13" t="s">
        <v>14</v>
      </c>
      <c r="F2032" s="12" t="s">
        <v>12</v>
      </c>
      <c r="G2032" s="50" t="n">
        <v>0.3</v>
      </c>
      <c r="H2032" s="30" t="n">
        <v>50</v>
      </c>
      <c r="I2032" s="31" t="n">
        <f>G2032*H2032*7</f>
        <v>105</v>
      </c>
      <c r="J2032" s="12" t="s">
        <v>112</v>
      </c>
      <c r="K2032" s="14" t="n">
        <v>950</v>
      </c>
      <c r="L2032" s="14" t="n">
        <v>6</v>
      </c>
      <c r="M2032" s="14" t="n">
        <v>0</v>
      </c>
      <c r="N2032" s="11" t="n">
        <v>0</v>
      </c>
      <c r="O2032" s="11" t="n">
        <v>0</v>
      </c>
      <c r="P2032" s="11" t="n">
        <v>0.0003</v>
      </c>
      <c r="Q2032" s="22" t="n">
        <f>M2032/H2032</f>
        <v>0</v>
      </c>
      <c r="R2032" s="4" t="s">
        <v>116</v>
      </c>
    </row>
    <row r="2033" ht="22.5" customHeight="1">
      <c r="A2033" s="74"/>
      <c r="B2033" s="19"/>
      <c r="C2033" s="12" t="n">
        <v>11690183</v>
      </c>
      <c r="D2033" s="12" t="s">
        <v>38</v>
      </c>
      <c r="E2033" s="13" t="s">
        <v>14</v>
      </c>
      <c r="F2033" s="12" t="s">
        <v>15</v>
      </c>
      <c r="G2033" s="50" t="n">
        <v>0.1</v>
      </c>
      <c r="H2033" s="30" t="n">
        <v>100</v>
      </c>
      <c r="I2033" s="31" t="n">
        <f>G2033*H2033*7</f>
        <v>70</v>
      </c>
      <c r="J2033" s="12" t="s">
        <v>112</v>
      </c>
      <c r="K2033" s="14" t="n">
        <v>17769</v>
      </c>
      <c r="L2033" s="14" t="n">
        <v>4408</v>
      </c>
      <c r="M2033" s="14" t="n">
        <v>50</v>
      </c>
      <c r="N2033" s="11" t="n">
        <v>0.002</v>
      </c>
      <c r="O2033" s="11" t="n">
        <v>0.195</v>
      </c>
      <c r="P2033" s="11" t="n">
        <v>9.735</v>
      </c>
      <c r="Q2033" s="22" t="n">
        <f>M2033/H2033</f>
        <v>0.5</v>
      </c>
    </row>
    <row r="2034" ht="22.5" customHeight="1">
      <c r="A2034" s="74"/>
      <c r="B2034" s="19"/>
      <c r="C2034" s="12" t="n">
        <v>11763482</v>
      </c>
      <c r="D2034" s="12" t="s">
        <v>41</v>
      </c>
      <c r="E2034" s="13" t="s">
        <v>14</v>
      </c>
      <c r="F2034" s="12" t="s">
        <v>12</v>
      </c>
      <c r="G2034" s="50" t="n">
        <v>0.4</v>
      </c>
      <c r="H2034" s="30" t="n">
        <v>100</v>
      </c>
      <c r="I2034" s="31" t="n">
        <f>G2034*H2034*7</f>
        <v>280</v>
      </c>
      <c r="J2034" s="12" t="s">
        <v>112</v>
      </c>
      <c r="K2034" s="14" t="n">
        <v>686</v>
      </c>
      <c r="L2034" s="14" t="n">
        <v>162</v>
      </c>
      <c r="M2034" s="14" t="n">
        <v>0</v>
      </c>
      <c r="N2034" s="11" t="n">
        <v>0</v>
      </c>
      <c r="O2034" s="11" t="n">
        <v>0</v>
      </c>
      <c r="P2034" s="11" t="n">
        <v>0.3767</v>
      </c>
      <c r="Q2034" s="22" t="n">
        <f>M2034/H2034</f>
        <v>0</v>
      </c>
      <c r="R2034" s="4" t="s">
        <v>117</v>
      </c>
    </row>
    <row r="2035" ht="22.5" customHeight="1">
      <c r="A2035" s="74"/>
      <c r="B2035" s="19"/>
      <c r="C2035" s="12" t="n">
        <v>91565942</v>
      </c>
      <c r="D2035" s="12" t="s">
        <v>30</v>
      </c>
      <c r="E2035" s="13" t="s">
        <v>37</v>
      </c>
      <c r="F2035" s="12" t="s">
        <v>15</v>
      </c>
      <c r="G2035" s="50" t="n">
        <v>0.03</v>
      </c>
      <c r="H2035" s="30" t="n">
        <v>600</v>
      </c>
      <c r="I2035" s="31" t="n">
        <f>G2035*H2035*7</f>
        <v>126</v>
      </c>
      <c r="J2035" s="12" t="s">
        <v>112</v>
      </c>
      <c r="K2035" s="14" t="n">
        <v>98151</v>
      </c>
      <c r="L2035" s="14" t="n">
        <v>21324</v>
      </c>
      <c r="M2035" s="14" t="n">
        <v>219</v>
      </c>
      <c r="N2035" s="11" t="n">
        <v>0</v>
      </c>
      <c r="O2035" s="11" t="n">
        <v>0.031</v>
      </c>
      <c r="P2035" s="11" t="n">
        <v>6.717</v>
      </c>
      <c r="Q2035" s="22" t="n">
        <f>M2035/H2035</f>
        <v>0.365</v>
      </c>
    </row>
    <row r="2036" ht="22.5" customHeight="1">
      <c r="A2036" s="74"/>
      <c r="B2036" s="19"/>
      <c r="C2036" s="12" t="n">
        <v>91565947</v>
      </c>
      <c r="D2036" s="12" t="s">
        <v>30</v>
      </c>
      <c r="E2036" s="13" t="s">
        <v>40</v>
      </c>
      <c r="F2036" s="12" t="s">
        <v>15</v>
      </c>
      <c r="G2036" s="50" t="n">
        <v>0.02</v>
      </c>
      <c r="H2036" s="30" t="n">
        <v>1000</v>
      </c>
      <c r="I2036" s="31" t="n">
        <f>G2036*H2036*7</f>
        <v>140</v>
      </c>
      <c r="J2036" s="12" t="s">
        <v>112</v>
      </c>
      <c r="K2036" s="14" t="n">
        <v>209654</v>
      </c>
      <c r="L2036" s="14" t="n">
        <v>116719</v>
      </c>
      <c r="M2036" s="14" t="n">
        <v>1000</v>
      </c>
      <c r="N2036" s="11" t="n">
        <v>0</v>
      </c>
      <c r="O2036" s="11" t="n">
        <v>0.02</v>
      </c>
      <c r="P2036" s="11" t="n">
        <v>20</v>
      </c>
      <c r="Q2036" s="22" t="n">
        <f>M2036/H2036</f>
        <v>1</v>
      </c>
    </row>
    <row r="2037" ht="22.5" customHeight="1">
      <c r="A2037" s="74"/>
      <c r="B2037" s="19"/>
      <c r="C2037" s="12" t="n">
        <v>12807775</v>
      </c>
      <c r="D2037" s="12" t="s">
        <v>38</v>
      </c>
      <c r="E2037" s="13" t="s">
        <v>14</v>
      </c>
      <c r="F2037" s="12" t="s">
        <v>34</v>
      </c>
      <c r="G2037" s="50" t="n">
        <v>0.1</v>
      </c>
      <c r="H2037" s="30" t="n">
        <v>100</v>
      </c>
      <c r="I2037" s="31" t="n">
        <f>G2037*H2037*7</f>
        <v>70</v>
      </c>
      <c r="J2037" s="12" t="s">
        <v>112</v>
      </c>
      <c r="K2037" s="14" t="n">
        <v>839</v>
      </c>
      <c r="L2037" s="14" t="n">
        <v>247</v>
      </c>
      <c r="M2037" s="14" t="n">
        <v>0</v>
      </c>
      <c r="N2037" s="11" t="n">
        <v>0</v>
      </c>
      <c r="O2037" s="11" t="n">
        <v>0</v>
      </c>
      <c r="P2037" s="11" t="n">
        <v>2.47</v>
      </c>
      <c r="Q2037" s="22" t="n">
        <f>M2037/H2037</f>
        <v>0</v>
      </c>
    </row>
    <row r="2038" ht="22.5" customHeight="1">
      <c r="A2038" s="74"/>
      <c r="B2038" s="19"/>
      <c r="C2038" s="12" t="n">
        <v>12808718</v>
      </c>
      <c r="D2038" s="12" t="s">
        <v>36</v>
      </c>
      <c r="E2038" s="13" t="s">
        <v>14</v>
      </c>
      <c r="F2038" s="12" t="s">
        <v>34</v>
      </c>
      <c r="G2038" s="50" t="n">
        <v>0.2</v>
      </c>
      <c r="H2038" s="30" t="n">
        <v>100</v>
      </c>
      <c r="I2038" s="31" t="n">
        <f>G2038*H2038*7</f>
        <v>140</v>
      </c>
      <c r="J2038" s="12" t="s">
        <v>112</v>
      </c>
      <c r="K2038" s="14" t="n">
        <v>5026</v>
      </c>
      <c r="L2038" s="14" t="n">
        <v>2280</v>
      </c>
      <c r="M2038" s="14" t="n">
        <v>2</v>
      </c>
      <c r="N2038" s="11" t="n">
        <v>0</v>
      </c>
      <c r="O2038" s="11" t="n">
        <f>P2038/M2038</f>
        <v>11.4</v>
      </c>
      <c r="P2038" s="11" t="n">
        <v>22.8</v>
      </c>
      <c r="Q2038" s="22" t="n">
        <f>M2038/H2038</f>
        <v>0.02</v>
      </c>
    </row>
    <row r="2039" ht="22.5" customHeight="1">
      <c r="A2039" s="74"/>
      <c r="B2039" s="19"/>
      <c r="C2039" s="12" t="n">
        <v>91574951</v>
      </c>
      <c r="D2039" s="12" t="s">
        <v>30</v>
      </c>
      <c r="E2039" s="13" t="s">
        <v>40</v>
      </c>
      <c r="F2039" s="12" t="s">
        <v>34</v>
      </c>
      <c r="G2039" s="50" t="n">
        <v>0.02</v>
      </c>
      <c r="H2039" s="30" t="n">
        <v>1000</v>
      </c>
      <c r="I2039" s="31" t="n">
        <f>G2039*H2039*7</f>
        <v>140</v>
      </c>
      <c r="J2039" s="12" t="s">
        <v>112</v>
      </c>
      <c r="K2039" s="14" t="n">
        <v>0</v>
      </c>
      <c r="L2039" s="14" t="n">
        <v>0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M2039/H2039</f>
        <v>0</v>
      </c>
    </row>
    <row r="2040" ht="22.5" customHeight="1">
      <c r="A2040" s="74"/>
      <c r="B2040" s="19"/>
      <c r="C2040" s="12" t="n">
        <v>91574964</v>
      </c>
      <c r="D2040" s="12" t="s">
        <v>30</v>
      </c>
      <c r="E2040" s="13" t="s">
        <v>37</v>
      </c>
      <c r="F2040" s="12" t="s">
        <v>34</v>
      </c>
      <c r="G2040" s="50" t="n">
        <v>0.03</v>
      </c>
      <c r="H2040" s="30" t="n">
        <v>600</v>
      </c>
      <c r="I2040" s="31" t="n">
        <f>G2040*H2040*7</f>
        <v>126</v>
      </c>
      <c r="J2040" s="12" t="s">
        <v>112</v>
      </c>
      <c r="K2040" s="14" t="n">
        <v>0</v>
      </c>
      <c r="L2040" s="14" t="n">
        <v>0</v>
      </c>
      <c r="M2040" s="14" t="n">
        <v>0</v>
      </c>
      <c r="N2040" s="11" t="n">
        <v>0</v>
      </c>
      <c r="O2040" s="11" t="n">
        <v>0</v>
      </c>
      <c r="P2040" s="11" t="n">
        <v>0</v>
      </c>
      <c r="Q2040" s="22" t="n">
        <f>M2040/H2040</f>
        <v>0</v>
      </c>
    </row>
    <row r="2041" ht="22.5" customHeight="1">
      <c r="A2041" s="74"/>
      <c r="B2041" s="47" t="s">
        <v>118</v>
      </c>
      <c r="C2041" s="12" t="n">
        <v>5464039</v>
      </c>
      <c r="D2041" s="12" t="s">
        <v>30</v>
      </c>
      <c r="E2041" s="13" t="s">
        <v>43</v>
      </c>
      <c r="F2041" s="13" t="s">
        <v>15</v>
      </c>
      <c r="G2041" s="23" t="n">
        <v>0.28</v>
      </c>
      <c r="H2041" s="12" t="n">
        <v>1700</v>
      </c>
      <c r="I2041" s="20" t="n">
        <f>G2041*H2041*7</f>
        <v>3332</v>
      </c>
      <c r="J2041" s="12" t="s">
        <v>112</v>
      </c>
      <c r="K2041" s="14" t="n">
        <v>314815</v>
      </c>
      <c r="L2041" s="14" t="n">
        <v>39636</v>
      </c>
      <c r="M2041" s="14" t="n">
        <v>722</v>
      </c>
      <c r="N2041" s="11" t="n">
        <v>0.005</v>
      </c>
      <c r="O2041" s="11" t="n">
        <v>0.296</v>
      </c>
      <c r="P2041" s="11" t="n">
        <v>213.57</v>
      </c>
      <c r="Q2041" s="22" t="n">
        <f>M2041/H2041</f>
        <v>0.424705882352941</v>
      </c>
    </row>
    <row r="2042" ht="22.5" customHeight="1">
      <c r="A2042" s="74"/>
      <c r="B2042" s="28"/>
      <c r="C2042" s="12" t="n">
        <v>8057746</v>
      </c>
      <c r="D2042" s="12" t="s">
        <v>30</v>
      </c>
      <c r="E2042" s="13" t="s">
        <v>43</v>
      </c>
      <c r="F2042" s="13" t="s">
        <v>15</v>
      </c>
      <c r="G2042" s="23" t="n">
        <v>0.32</v>
      </c>
      <c r="H2042" s="12" t="n">
        <v>300</v>
      </c>
      <c r="I2042" s="20" t="n">
        <f>G2042*H2042*7</f>
        <v>672</v>
      </c>
      <c r="J2042" s="12" t="s">
        <v>112</v>
      </c>
      <c r="K2042" s="14" t="n">
        <v>0</v>
      </c>
      <c r="L2042" s="14" t="n">
        <v>0</v>
      </c>
      <c r="M2042" s="14" t="n">
        <v>0</v>
      </c>
      <c r="N2042" s="11" t="n">
        <v>0</v>
      </c>
      <c r="O2042" s="11" t="n">
        <v>0</v>
      </c>
      <c r="P2042" s="11" t="n">
        <v>0</v>
      </c>
      <c r="Q2042" s="22" t="n">
        <f>M2042/H2042</f>
        <v>0</v>
      </c>
    </row>
    <row r="2043" ht="22.5" customHeight="1">
      <c r="A2043" s="74"/>
      <c r="B2043" s="28"/>
      <c r="C2043" s="12" t="n">
        <v>91399821</v>
      </c>
      <c r="D2043" s="12" t="s">
        <v>79</v>
      </c>
      <c r="E2043" s="13" t="s">
        <v>14</v>
      </c>
      <c r="F2043" s="13" t="s">
        <v>26</v>
      </c>
      <c r="G2043" s="23" t="n">
        <v>0.1</v>
      </c>
      <c r="H2043" s="12" t="n">
        <v>500</v>
      </c>
      <c r="I2043" s="20" t="n">
        <f>G2043*H2043*7</f>
        <v>350</v>
      </c>
      <c r="J2043" s="12" t="s">
        <v>112</v>
      </c>
      <c r="K2043" s="14" t="n">
        <v>92681</v>
      </c>
      <c r="L2043" s="14" t="n">
        <v>14008</v>
      </c>
      <c r="M2043" s="14" t="n">
        <v>9</v>
      </c>
      <c r="N2043" s="11" t="n">
        <v>0</v>
      </c>
      <c r="O2043" s="11" t="n">
        <v>5.7</v>
      </c>
      <c r="P2043" s="11" t="n">
        <v>51.31</v>
      </c>
      <c r="Q2043" s="22" t="n">
        <f>M2043/H2043</f>
        <v>0.018</v>
      </c>
    </row>
    <row r="2044" ht="22.5" customHeight="1">
      <c r="A2044" s="74"/>
      <c r="B2044" s="28"/>
      <c r="C2044" s="12" t="n">
        <v>8670368</v>
      </c>
      <c r="D2044" s="12" t="s">
        <v>16</v>
      </c>
      <c r="E2044" s="13" t="s">
        <v>11</v>
      </c>
      <c r="F2044" s="13" t="s">
        <v>29</v>
      </c>
      <c r="G2044" s="23" t="n">
        <v>0.12</v>
      </c>
      <c r="H2044" s="12" t="n">
        <v>100</v>
      </c>
      <c r="I2044" s="20" t="n">
        <f>G2044*H2044*7</f>
        <v>84</v>
      </c>
      <c r="J2044" s="12" t="s">
        <v>112</v>
      </c>
      <c r="K2044" s="14" t="n">
        <v>16784</v>
      </c>
      <c r="L2044" s="14" t="n">
        <v>2577</v>
      </c>
      <c r="M2044" s="14" t="n">
        <v>23</v>
      </c>
      <c r="N2044" s="11" t="n">
        <v>0</v>
      </c>
      <c r="O2044" s="11" t="n">
        <v>0.19</v>
      </c>
      <c r="P2044" s="11" t="n">
        <v>4.46</v>
      </c>
      <c r="Q2044" s="22" t="n">
        <f>M2044/H2044</f>
        <v>0.23</v>
      </c>
    </row>
    <row r="2045" ht="22.5" customHeight="1">
      <c r="A2045" s="74"/>
      <c r="B2045" s="28"/>
      <c r="C2045" s="12" t="n">
        <v>10514860</v>
      </c>
      <c r="D2045" s="12" t="s">
        <v>41</v>
      </c>
      <c r="E2045" s="13" t="s">
        <v>14</v>
      </c>
      <c r="F2045" s="13" t="s">
        <v>15</v>
      </c>
      <c r="G2045" s="23" t="n">
        <v>0.6</v>
      </c>
      <c r="H2045" s="12" t="n">
        <v>150</v>
      </c>
      <c r="I2045" s="20" t="n">
        <f>G2045*H2045*7</f>
        <v>630</v>
      </c>
      <c r="J2045" s="12" t="s">
        <v>112</v>
      </c>
      <c r="K2045" s="14" t="n">
        <v>82000</v>
      </c>
      <c r="L2045" s="14" t="n">
        <v>15055</v>
      </c>
      <c r="M2045" s="14" t="n">
        <v>122</v>
      </c>
      <c r="N2045" s="11" t="n">
        <v>0.006</v>
      </c>
      <c r="O2045" s="11" t="n">
        <v>0.749</v>
      </c>
      <c r="P2045" s="11" t="n">
        <v>91.39</v>
      </c>
      <c r="Q2045" s="22" t="n">
        <f>M2045/H2045</f>
        <v>0.813333333333333</v>
      </c>
    </row>
    <row r="2046" ht="22.5" customHeight="1">
      <c r="A2046" s="74"/>
      <c r="B2046" s="28"/>
      <c r="C2046" s="12" t="n">
        <v>91532857</v>
      </c>
      <c r="D2046" s="12" t="s">
        <v>44</v>
      </c>
      <c r="E2046" s="13" t="s">
        <v>14</v>
      </c>
      <c r="F2046" s="13" t="s">
        <v>12</v>
      </c>
      <c r="G2046" s="23" t="n">
        <v>0.12</v>
      </c>
      <c r="H2046" s="12" t="n">
        <v>100</v>
      </c>
      <c r="I2046" s="20" t="n">
        <f>G2046*H2046*7</f>
        <v>84</v>
      </c>
      <c r="J2046" s="12" t="s">
        <v>112</v>
      </c>
      <c r="K2046" s="14" t="n">
        <v>5136</v>
      </c>
      <c r="L2046" s="14" t="n">
        <v>714</v>
      </c>
      <c r="M2046" s="14" t="n">
        <v>33</v>
      </c>
      <c r="N2046" s="11" t="n">
        <v>0.007</v>
      </c>
      <c r="O2046" s="11" t="n">
        <v>0.159</v>
      </c>
      <c r="P2046" s="11" t="n">
        <v>5.243</v>
      </c>
      <c r="Q2046" s="22" t="n">
        <f>M2046/H2046</f>
        <v>0.33</v>
      </c>
    </row>
    <row r="2047" ht="22.5" customHeight="1">
      <c r="A2047" s="74"/>
      <c r="B2047" s="28"/>
      <c r="C2047" s="12" t="n">
        <v>91545519</v>
      </c>
      <c r="D2047" s="12" t="s">
        <v>45</v>
      </c>
      <c r="E2047" s="13" t="s">
        <v>43</v>
      </c>
      <c r="F2047" s="13" t="s">
        <v>15</v>
      </c>
      <c r="G2047" s="23" t="n">
        <v>0.2</v>
      </c>
      <c r="H2047" s="12" t="n">
        <v>100</v>
      </c>
      <c r="I2047" s="20" t="n">
        <f>G2047*H2047*7</f>
        <v>140</v>
      </c>
      <c r="J2047" s="12" t="s">
        <v>112</v>
      </c>
      <c r="K2047" s="14" t="n">
        <v>81019</v>
      </c>
      <c r="L2047" s="14" t="n">
        <v>16910</v>
      </c>
      <c r="M2047" s="14" t="n">
        <v>75</v>
      </c>
      <c r="N2047" s="11" t="n">
        <v>0.001</v>
      </c>
      <c r="O2047" s="11" t="n">
        <v>0.155</v>
      </c>
      <c r="P2047" s="11" t="n">
        <v>11.62</v>
      </c>
      <c r="Q2047" s="22" t="n">
        <f>M2047/H2047</f>
        <v>0.75</v>
      </c>
    </row>
    <row r="2048" ht="22.5" customHeight="1">
      <c r="A2048" s="74"/>
      <c r="B2048" s="28"/>
      <c r="C2048" s="12" t="n">
        <v>91551388</v>
      </c>
      <c r="D2048" s="12" t="s">
        <v>46</v>
      </c>
      <c r="E2048" s="13" t="s">
        <v>47</v>
      </c>
      <c r="F2048" s="13" t="s">
        <v>12</v>
      </c>
      <c r="G2048" s="23" t="n">
        <v>0.8</v>
      </c>
      <c r="H2048" s="12" t="n">
        <v>100</v>
      </c>
      <c r="I2048" s="20" t="n">
        <f>G2048*H2048*7</f>
        <v>560</v>
      </c>
      <c r="J2048" s="12" t="s">
        <v>112</v>
      </c>
      <c r="K2048" s="14" t="n">
        <v>4092</v>
      </c>
      <c r="L2048" s="14" t="n">
        <v>1058</v>
      </c>
      <c r="M2048" s="14" t="n">
        <v>35</v>
      </c>
      <c r="N2048" s="11" t="n">
        <v>0.024</v>
      </c>
      <c r="O2048" s="11" t="n">
        <v>0.723</v>
      </c>
      <c r="P2048" s="11" t="n">
        <v>25.3031</v>
      </c>
      <c r="Q2048" s="22" t="n">
        <f>M2048/H2048</f>
        <v>0.35</v>
      </c>
      <c r="S2048" s="4" t="s">
        <v>119</v>
      </c>
    </row>
    <row r="2049" ht="22.5" customHeight="1">
      <c r="A2049" s="74"/>
      <c r="B2049" s="28"/>
      <c r="C2049" s="12" t="n">
        <v>91565948</v>
      </c>
      <c r="D2049" s="12" t="s">
        <v>44</v>
      </c>
      <c r="E2049" s="13" t="s">
        <v>14</v>
      </c>
      <c r="F2049" s="13" t="s">
        <v>12</v>
      </c>
      <c r="G2049" s="23" t="n">
        <v>0.12</v>
      </c>
      <c r="H2049" s="12" t="n">
        <v>170</v>
      </c>
      <c r="I2049" s="20" t="n">
        <f>G2049*H2049*7</f>
        <v>142.8</v>
      </c>
      <c r="J2049" s="12" t="s">
        <v>112</v>
      </c>
      <c r="K2049" s="14" t="n">
        <v>3579</v>
      </c>
      <c r="L2049" s="14" t="n">
        <v>161</v>
      </c>
      <c r="M2049" s="14" t="n">
        <v>3</v>
      </c>
      <c r="N2049" s="11" t="n">
        <v>0.004</v>
      </c>
      <c r="O2049" s="11" t="n">
        <v>0.219</v>
      </c>
      <c r="P2049" s="11" t="n">
        <v>0.6562</v>
      </c>
      <c r="Q2049" s="22" t="n">
        <f>M2049/H2049</f>
        <v>0.0176470588235294</v>
      </c>
    </row>
    <row r="2050" ht="22.5" customHeight="1">
      <c r="A2050" s="74"/>
      <c r="B2050" s="28"/>
      <c r="C2050" s="12" t="n">
        <v>91550293</v>
      </c>
      <c r="D2050" s="12" t="s">
        <v>48</v>
      </c>
      <c r="E2050" s="13" t="s">
        <v>35</v>
      </c>
      <c r="F2050" s="13" t="s">
        <v>15</v>
      </c>
      <c r="G2050" s="23" t="n">
        <v>0.35</v>
      </c>
      <c r="H2050" s="12" t="n">
        <v>155</v>
      </c>
      <c r="I2050" s="20" t="n">
        <f>G2050*H2050*7</f>
        <v>379.75</v>
      </c>
      <c r="J2050" s="12" t="s">
        <v>112</v>
      </c>
      <c r="K2050" s="14" t="n">
        <v>27909</v>
      </c>
      <c r="L2050" s="14" t="n">
        <v>2501</v>
      </c>
      <c r="M2050" s="14" t="n">
        <v>19</v>
      </c>
      <c r="N2050" s="11" t="n">
        <v>0.003</v>
      </c>
      <c r="O2050" s="11" t="n">
        <v>0.35</v>
      </c>
      <c r="P2050" s="11" t="n">
        <v>6.65</v>
      </c>
      <c r="Q2050" s="22" t="n">
        <f>M2050/H2050</f>
        <v>0.12258064516129</v>
      </c>
    </row>
    <row r="2051" ht="22.5" customHeight="1">
      <c r="A2051" s="74"/>
      <c r="B2051" s="28"/>
      <c r="C2051" s="12" t="n">
        <v>91557347</v>
      </c>
      <c r="D2051" s="12" t="s">
        <v>49</v>
      </c>
      <c r="E2051" s="13" t="s">
        <v>14</v>
      </c>
      <c r="F2051" s="13" t="s">
        <v>15</v>
      </c>
      <c r="G2051" s="23" t="n">
        <v>0.5</v>
      </c>
      <c r="H2051" s="12" t="n">
        <v>50</v>
      </c>
      <c r="I2051" s="20" t="n">
        <f>G2051*H2051*7</f>
        <v>175</v>
      </c>
      <c r="J2051" s="12" t="s">
        <v>112</v>
      </c>
      <c r="K2051" s="14" t="n">
        <v>37709</v>
      </c>
      <c r="L2051" s="14" t="n">
        <v>7847</v>
      </c>
      <c r="M2051" s="14" t="n">
        <v>11</v>
      </c>
      <c r="N2051" s="11" t="n">
        <v>0.001</v>
      </c>
      <c r="O2051" s="11" t="n">
        <v>0.8</v>
      </c>
      <c r="P2051" s="11" t="n">
        <v>8.8</v>
      </c>
      <c r="Q2051" s="22" t="n">
        <f>M2051/H2051</f>
        <v>0.22</v>
      </c>
    </row>
    <row r="2052" ht="22.5" customHeight="1">
      <c r="A2052" s="74"/>
      <c r="B2052" s="28"/>
      <c r="C2052" s="12" t="n">
        <v>91564896</v>
      </c>
      <c r="D2052" s="12" t="s">
        <v>50</v>
      </c>
      <c r="E2052" s="13" t="s">
        <v>14</v>
      </c>
      <c r="F2052" s="13" t="s">
        <v>15</v>
      </c>
      <c r="G2052" s="23" t="n">
        <v>0.35</v>
      </c>
      <c r="H2052" s="12" t="n">
        <v>200</v>
      </c>
      <c r="I2052" s="20" t="n">
        <f>G2052*H2052*7</f>
        <v>490</v>
      </c>
      <c r="J2052" s="12" t="s">
        <v>112</v>
      </c>
      <c r="K2052" s="14" t="n">
        <v>95215</v>
      </c>
      <c r="L2052" s="14" t="n">
        <v>22110</v>
      </c>
      <c r="M2052" s="14" t="n">
        <v>90</v>
      </c>
      <c r="N2052" s="11" t="n">
        <v>0.002</v>
      </c>
      <c r="O2052" s="11" t="n">
        <v>0.4</v>
      </c>
      <c r="P2052" s="11" t="n">
        <v>36</v>
      </c>
      <c r="Q2052" s="22" t="n">
        <f>M2052/H2052</f>
        <v>0.45</v>
      </c>
      <c r="S2052" s="10"/>
    </row>
    <row r="2053" ht="22.5" customHeight="1">
      <c r="A2053" s="74"/>
      <c r="B2053" s="28"/>
      <c r="C2053" s="12" t="n">
        <v>91566789</v>
      </c>
      <c r="D2053" s="12" t="s">
        <v>84</v>
      </c>
      <c r="E2053" s="13" t="s">
        <v>40</v>
      </c>
      <c r="F2053" s="13" t="s">
        <v>15</v>
      </c>
      <c r="G2053" s="23" t="n">
        <v>0.15</v>
      </c>
      <c r="H2053" s="12" t="n">
        <v>50</v>
      </c>
      <c r="I2053" s="20" t="n">
        <f>G2053*H2053*7</f>
        <v>52.5</v>
      </c>
      <c r="J2053" s="12" t="s">
        <v>112</v>
      </c>
      <c r="K2053" s="14" t="n">
        <v>507</v>
      </c>
      <c r="L2053" s="14" t="n">
        <v>319</v>
      </c>
      <c r="M2053" s="14" t="n">
        <v>1</v>
      </c>
      <c r="N2053" s="11" t="n">
        <v>0</v>
      </c>
      <c r="O2053" s="11" t="n">
        <v>0.1</v>
      </c>
      <c r="P2053" s="11" t="n">
        <v>0.1</v>
      </c>
      <c r="Q2053" s="22" t="n">
        <f>M2053/H2053</f>
        <v>0.02</v>
      </c>
    </row>
    <row r="2054" ht="22.5" customHeight="1">
      <c r="A2054" s="74"/>
      <c r="B2054" s="28"/>
      <c r="C2054" s="12" t="n">
        <v>12306671</v>
      </c>
      <c r="D2054" s="12" t="s">
        <v>51</v>
      </c>
      <c r="E2054" s="13" t="s">
        <v>52</v>
      </c>
      <c r="F2054" s="13" t="s">
        <v>21</v>
      </c>
      <c r="G2054" s="23" t="n">
        <v>0.22</v>
      </c>
      <c r="H2054" s="12" t="n">
        <v>100</v>
      </c>
      <c r="I2054" s="20" t="n">
        <f>G2054*H2054*7</f>
        <v>154</v>
      </c>
      <c r="J2054" s="12" t="s">
        <v>112</v>
      </c>
      <c r="K2054" s="14" t="n">
        <v>10582</v>
      </c>
      <c r="L2054" s="14" t="n">
        <v>2767</v>
      </c>
      <c r="M2054" s="14" t="n">
        <v>12</v>
      </c>
      <c r="N2054" s="11" t="n">
        <v>0</v>
      </c>
      <c r="O2054" s="11" t="n">
        <v>0.22</v>
      </c>
      <c r="P2054" s="11" t="n">
        <v>2.64</v>
      </c>
      <c r="Q2054" s="22" t="n">
        <f>M2054/H2054</f>
        <v>0.12</v>
      </c>
    </row>
    <row r="2055" ht="22.5" customHeight="1">
      <c r="A2055" s="74"/>
      <c r="B2055" s="28"/>
      <c r="C2055" s="12" t="n">
        <v>91567363</v>
      </c>
      <c r="D2055" s="12" t="s">
        <v>53</v>
      </c>
      <c r="E2055" s="13" t="s">
        <v>14</v>
      </c>
      <c r="F2055" s="13" t="s">
        <v>15</v>
      </c>
      <c r="G2055" s="23" t="n">
        <v>0.25</v>
      </c>
      <c r="H2055" s="12" t="n">
        <v>200</v>
      </c>
      <c r="I2055" s="20" t="n">
        <f>G2055*H2055*7</f>
        <v>350</v>
      </c>
      <c r="J2055" s="12" t="s">
        <v>112</v>
      </c>
      <c r="K2055" s="14" t="n">
        <v>43712</v>
      </c>
      <c r="L2055" s="14" t="n">
        <v>8839</v>
      </c>
      <c r="M2055" s="14" t="n">
        <v>80</v>
      </c>
      <c r="N2055" s="11" t="n">
        <v>0.002</v>
      </c>
      <c r="O2055" s="11" t="n">
        <v>0.25</v>
      </c>
      <c r="P2055" s="11" t="n">
        <v>20</v>
      </c>
      <c r="Q2055" s="22" t="n">
        <f>M2055/H2055</f>
        <v>0.4</v>
      </c>
    </row>
    <row r="2056" ht="22.5" customHeight="1">
      <c r="A2056" s="74"/>
      <c r="B2056" s="28"/>
      <c r="C2056" s="12" t="n">
        <v>91567806</v>
      </c>
      <c r="D2056" s="12" t="s">
        <v>53</v>
      </c>
      <c r="E2056" s="13" t="s">
        <v>54</v>
      </c>
      <c r="F2056" s="13" t="s">
        <v>15</v>
      </c>
      <c r="G2056" s="23" t="n">
        <v>0.15</v>
      </c>
      <c r="H2056" s="12" t="n">
        <v>200</v>
      </c>
      <c r="I2056" s="20" t="n">
        <f>G2056*H2056*7</f>
        <v>210</v>
      </c>
      <c r="J2056" s="12" t="s">
        <v>112</v>
      </c>
      <c r="K2056" s="14" t="n">
        <v>47040</v>
      </c>
      <c r="L2056" s="14" t="n">
        <v>6956</v>
      </c>
      <c r="M2056" s="14" t="n">
        <v>66</v>
      </c>
      <c r="N2056" s="11" t="n">
        <v>0.001</v>
      </c>
      <c r="O2056" s="11" t="n">
        <v>0.15</v>
      </c>
      <c r="P2056" s="11" t="n">
        <v>9.9</v>
      </c>
      <c r="Q2056" s="22" t="n">
        <f>M2056/H2056</f>
        <v>0.33</v>
      </c>
    </row>
    <row r="2057" ht="22.5" customHeight="1">
      <c r="A2057" s="74"/>
      <c r="B2057" s="28"/>
      <c r="C2057" s="12" t="n">
        <v>5365721</v>
      </c>
      <c r="D2057" s="12" t="s">
        <v>55</v>
      </c>
      <c r="E2057" s="13" t="s">
        <v>54</v>
      </c>
      <c r="F2057" s="13" t="s">
        <v>15</v>
      </c>
      <c r="G2057" s="23" t="n">
        <v>0.5</v>
      </c>
      <c r="H2057" s="12" t="n">
        <v>100</v>
      </c>
      <c r="I2057" s="20" t="n">
        <f>G2057*H2057*7</f>
        <v>350</v>
      </c>
      <c r="J2057" s="12" t="s">
        <v>112</v>
      </c>
      <c r="K2057" s="14" t="n">
        <v>81288</v>
      </c>
      <c r="L2057" s="14" t="n">
        <v>30913</v>
      </c>
      <c r="M2057" s="14" t="n">
        <v>93</v>
      </c>
      <c r="N2057" s="11" t="n">
        <v>0.002</v>
      </c>
      <c r="O2057" s="11" t="n">
        <v>0.5</v>
      </c>
      <c r="P2057" s="11" t="n">
        <v>46.5</v>
      </c>
      <c r="Q2057" s="22" t="n">
        <f>M2057/H2057</f>
        <v>0.93</v>
      </c>
    </row>
    <row r="2058" ht="22.5" customHeight="1">
      <c r="A2058" s="74"/>
      <c r="B2058" s="28"/>
      <c r="C2058" s="12" t="n">
        <v>91568575</v>
      </c>
      <c r="D2058" s="12" t="s">
        <v>56</v>
      </c>
      <c r="E2058" s="13" t="s">
        <v>14</v>
      </c>
      <c r="F2058" s="13" t="s">
        <v>15</v>
      </c>
      <c r="G2058" s="23" t="n">
        <v>0.4</v>
      </c>
      <c r="H2058" s="12" t="n">
        <v>30</v>
      </c>
      <c r="I2058" s="20" t="n">
        <f>G2058*H2058*7</f>
        <v>84</v>
      </c>
      <c r="J2058" s="12" t="s">
        <v>112</v>
      </c>
      <c r="K2058" s="14" t="n">
        <v>11786</v>
      </c>
      <c r="L2058" s="14" t="n">
        <v>89</v>
      </c>
      <c r="M2058" s="14" t="n">
        <v>0</v>
      </c>
      <c r="N2058" s="11" t="n">
        <v>0</v>
      </c>
      <c r="O2058" s="11" t="n">
        <v>0</v>
      </c>
      <c r="P2058" s="11" t="n">
        <v>0</v>
      </c>
      <c r="Q2058" s="22" t="n">
        <f>M2058/H2058</f>
        <v>0</v>
      </c>
    </row>
    <row r="2059" ht="22.5" customHeight="1">
      <c r="A2059" s="74"/>
      <c r="B2059" s="28"/>
      <c r="C2059" s="12" t="n">
        <v>12811904</v>
      </c>
      <c r="D2059" s="12" t="s">
        <v>51</v>
      </c>
      <c r="E2059" s="13" t="s">
        <v>52</v>
      </c>
      <c r="F2059" s="13" t="s">
        <v>34</v>
      </c>
      <c r="G2059" s="23" t="n">
        <v>0.24</v>
      </c>
      <c r="H2059" s="12" t="n">
        <v>100</v>
      </c>
      <c r="I2059" s="20" t="n">
        <f>G2059*H2059*7</f>
        <v>168</v>
      </c>
      <c r="J2059" s="12" t="s">
        <v>112</v>
      </c>
      <c r="K2059" s="14" t="n">
        <v>26824</v>
      </c>
      <c r="L2059" s="14" t="n">
        <v>10975</v>
      </c>
      <c r="M2059" s="14" t="n">
        <v>3</v>
      </c>
      <c r="N2059" s="11" t="n">
        <v>0</v>
      </c>
      <c r="O2059" s="11" t="n">
        <v>3.66</v>
      </c>
      <c r="P2059" s="11" t="n">
        <v>10.98</v>
      </c>
      <c r="Q2059" s="22" t="n">
        <f>M2059/H2059</f>
        <v>0.03</v>
      </c>
    </row>
    <row r="2060" ht="22.5" customHeight="1">
      <c r="A2060" s="74"/>
      <c r="B2060" s="28"/>
      <c r="C2060" s="12" t="n">
        <v>91557160</v>
      </c>
      <c r="D2060" s="12" t="s">
        <v>57</v>
      </c>
      <c r="E2060" s="13" t="s">
        <v>11</v>
      </c>
      <c r="F2060" s="13" t="s">
        <v>15</v>
      </c>
      <c r="G2060" s="23" t="n">
        <v>0.2</v>
      </c>
      <c r="H2060" s="12" t="n">
        <v>66</v>
      </c>
      <c r="I2060" s="20" t="n">
        <f>G2060*H2060*7</f>
        <v>92.4</v>
      </c>
      <c r="J2060" s="12" t="s">
        <v>112</v>
      </c>
      <c r="K2060" s="14" t="n">
        <v>20422</v>
      </c>
      <c r="L2060" s="14" t="n">
        <v>250</v>
      </c>
      <c r="M2060" s="14" t="n">
        <v>0</v>
      </c>
      <c r="N2060" s="11" t="n">
        <v>0</v>
      </c>
      <c r="O2060" s="11" t="n">
        <v>0</v>
      </c>
      <c r="P2060" s="11" t="n">
        <v>0</v>
      </c>
      <c r="Q2060" s="22" t="n">
        <f>M2060/H2060</f>
        <v>0</v>
      </c>
    </row>
    <row r="2061" ht="22.5" customHeight="1">
      <c r="A2061" s="74"/>
      <c r="B2061" s="28"/>
      <c r="C2061" s="12" t="n">
        <v>12810820</v>
      </c>
      <c r="D2061" s="12" t="s">
        <v>58</v>
      </c>
      <c r="E2061" s="13" t="s">
        <v>14</v>
      </c>
      <c r="F2061" s="13" t="s">
        <v>34</v>
      </c>
      <c r="G2061" s="23" t="n">
        <v>0.15</v>
      </c>
      <c r="H2061" s="12" t="n">
        <v>100</v>
      </c>
      <c r="I2061" s="20" t="n">
        <f>G2061*H2061*7</f>
        <v>105</v>
      </c>
      <c r="J2061" s="12" t="s">
        <v>112</v>
      </c>
      <c r="K2061" s="14" t="n">
        <v>0</v>
      </c>
      <c r="L2061" s="14" t="n">
        <v>0</v>
      </c>
      <c r="M2061" s="14" t="n">
        <v>0</v>
      </c>
      <c r="N2061" s="11" t="n">
        <v>0</v>
      </c>
      <c r="O2061" s="11" t="n">
        <v>0</v>
      </c>
      <c r="P2061" s="11" t="n">
        <v>0</v>
      </c>
      <c r="Q2061" s="22" t="n">
        <f>M2061/H2061</f>
        <v>0</v>
      </c>
    </row>
    <row r="2062" ht="22.5" customHeight="1">
      <c r="A2062" s="74"/>
      <c r="B2062" s="28"/>
      <c r="C2062" s="12" t="n">
        <v>12814983</v>
      </c>
      <c r="D2062" s="12" t="s">
        <v>10</v>
      </c>
      <c r="E2062" s="13" t="s">
        <v>54</v>
      </c>
      <c r="F2062" s="13" t="s">
        <v>34</v>
      </c>
      <c r="G2062" s="23" t="n">
        <v>0.5</v>
      </c>
      <c r="H2062" s="12" t="n">
        <v>20</v>
      </c>
      <c r="I2062" s="20" t="n">
        <f>G2062*H2062*7</f>
        <v>70</v>
      </c>
      <c r="J2062" s="12" t="s">
        <v>112</v>
      </c>
      <c r="K2062" s="14" t="n">
        <v>15411</v>
      </c>
      <c r="L2062" s="14" t="n">
        <v>7448</v>
      </c>
      <c r="M2062" s="14" t="n">
        <v>0</v>
      </c>
      <c r="N2062" s="11" t="n">
        <v>0</v>
      </c>
      <c r="O2062" s="11" t="n">
        <v>0</v>
      </c>
      <c r="P2062" s="11" t="n">
        <v>0.74</v>
      </c>
      <c r="Q2062" s="22" t="n">
        <f>M2062/H2062</f>
        <v>0</v>
      </c>
    </row>
    <row r="2063" ht="22.5" customHeight="1">
      <c r="A2063" s="74"/>
      <c r="B2063" s="28"/>
      <c r="C2063" s="12" t="n">
        <v>91574956</v>
      </c>
      <c r="D2063" s="12" t="s">
        <v>50</v>
      </c>
      <c r="E2063" s="13" t="s">
        <v>14</v>
      </c>
      <c r="F2063" s="13" t="s">
        <v>34</v>
      </c>
      <c r="G2063" s="23" t="n">
        <v>0.35</v>
      </c>
      <c r="H2063" s="12" t="n">
        <v>200</v>
      </c>
      <c r="I2063" s="20" t="n">
        <f>G2063*H2063*7</f>
        <v>490</v>
      </c>
      <c r="J2063" s="12" t="s">
        <v>112</v>
      </c>
      <c r="K2063" s="14" t="n">
        <v>2467</v>
      </c>
      <c r="L2063" s="14" t="n">
        <v>1111</v>
      </c>
      <c r="M2063" s="14" t="n">
        <v>1</v>
      </c>
      <c r="N2063" s="11" t="n">
        <v>0</v>
      </c>
      <c r="O2063" s="11" t="n">
        <v>0.11</v>
      </c>
      <c r="P2063" s="11" t="n">
        <v>0.11</v>
      </c>
      <c r="Q2063" s="22" t="n">
        <f>M2063/H2063</f>
        <v>0.005</v>
      </c>
    </row>
    <row r="2064" ht="22.5" customHeight="1">
      <c r="A2064" s="74"/>
      <c r="B2064" s="28"/>
      <c r="C2064" s="12" t="n">
        <v>91574957</v>
      </c>
      <c r="D2064" s="12" t="s">
        <v>53</v>
      </c>
      <c r="E2064" s="13" t="s">
        <v>14</v>
      </c>
      <c r="F2064" s="13" t="s">
        <v>34</v>
      </c>
      <c r="G2064" s="23" t="n">
        <v>0.25</v>
      </c>
      <c r="H2064" s="12" t="n">
        <v>200</v>
      </c>
      <c r="I2064" s="20" t="n">
        <f>G2064*H2064*7</f>
        <v>350</v>
      </c>
      <c r="J2064" s="12" t="s">
        <v>112</v>
      </c>
      <c r="K2064" s="14" t="n">
        <v>175</v>
      </c>
      <c r="L2064" s="14" t="n">
        <v>48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2" t="n">
        <f>M2064/H2064</f>
        <v>0</v>
      </c>
    </row>
    <row r="2065" ht="22.5" customHeight="1">
      <c r="A2065" s="74"/>
      <c r="B2065" s="28"/>
      <c r="C2065" s="12" t="n">
        <v>91574959</v>
      </c>
      <c r="D2065" s="12" t="s">
        <v>53</v>
      </c>
      <c r="E2065" s="13" t="s">
        <v>54</v>
      </c>
      <c r="F2065" s="13" t="s">
        <v>34</v>
      </c>
      <c r="G2065" s="23" t="n">
        <v>0.15</v>
      </c>
      <c r="H2065" s="12" t="n">
        <v>100</v>
      </c>
      <c r="I2065" s="20" t="n">
        <f>G2065*H2065*7</f>
        <v>105</v>
      </c>
      <c r="J2065" s="12" t="s">
        <v>112</v>
      </c>
      <c r="K2065" s="14" t="n">
        <v>15743</v>
      </c>
      <c r="L2065" s="14" t="n">
        <v>8641</v>
      </c>
      <c r="M2065" s="14" t="n">
        <v>4</v>
      </c>
      <c r="N2065" s="11" t="n">
        <v>0</v>
      </c>
      <c r="O2065" s="11" t="n">
        <v>1</v>
      </c>
      <c r="P2065" s="11" t="n">
        <v>4</v>
      </c>
      <c r="Q2065" s="22" t="n">
        <f>M2065/H2065</f>
        <v>0.04</v>
      </c>
    </row>
    <row r="2066" ht="22.5" customHeight="1">
      <c r="A2066" s="74"/>
      <c r="B2066" s="28"/>
      <c r="C2066" s="12" t="n">
        <v>91574961</v>
      </c>
      <c r="D2066" s="12" t="s">
        <v>48</v>
      </c>
      <c r="E2066" s="13" t="s">
        <v>35</v>
      </c>
      <c r="F2066" s="13" t="s">
        <v>34</v>
      </c>
      <c r="G2066" s="23" t="n">
        <v>0.35</v>
      </c>
      <c r="H2066" s="12" t="n">
        <v>66</v>
      </c>
      <c r="I2066" s="20" t="n">
        <f>G2066*H2066*7</f>
        <v>161.7</v>
      </c>
      <c r="J2066" s="12" t="s">
        <v>112</v>
      </c>
      <c r="K2066" s="14" t="n">
        <v>16634</v>
      </c>
      <c r="L2066" s="14" t="n">
        <v>8223</v>
      </c>
      <c r="M2066" s="14" t="n">
        <v>1</v>
      </c>
      <c r="N2066" s="11" t="n">
        <v>0</v>
      </c>
      <c r="O2066" s="11" t="n">
        <v>1.84</v>
      </c>
      <c r="P2066" s="11" t="n">
        <v>1.84</v>
      </c>
      <c r="Q2066" s="22" t="n">
        <f>M2066/H2066</f>
        <v>0.0151515151515152</v>
      </c>
    </row>
    <row r="2067" ht="22.5" customHeight="1">
      <c r="A2067" s="74"/>
      <c r="B2067" s="28"/>
      <c r="C2067" s="12" t="n">
        <v>91574966</v>
      </c>
      <c r="D2067" s="12" t="s">
        <v>49</v>
      </c>
      <c r="E2067" s="13" t="s">
        <v>14</v>
      </c>
      <c r="F2067" s="13" t="s">
        <v>34</v>
      </c>
      <c r="G2067" s="23" t="n">
        <v>0.9</v>
      </c>
      <c r="H2067" s="12" t="n">
        <v>50</v>
      </c>
      <c r="I2067" s="20" t="n">
        <f>G2067*H2067*7</f>
        <v>315</v>
      </c>
      <c r="J2067" s="12" t="s">
        <v>112</v>
      </c>
      <c r="K2067" s="14" t="n">
        <v>8401</v>
      </c>
      <c r="L2067" s="14" t="n">
        <v>4014</v>
      </c>
      <c r="M2067" s="14" t="n">
        <v>1</v>
      </c>
      <c r="N2067" s="11" t="n">
        <v>0</v>
      </c>
      <c r="O2067" s="11" t="n">
        <v>0.4</v>
      </c>
      <c r="P2067" s="11" t="n">
        <v>0.4</v>
      </c>
      <c r="Q2067" s="22" t="n">
        <f>M2067/H2067</f>
        <v>0.02</v>
      </c>
    </row>
    <row r="2068" ht="22.5" customHeight="1">
      <c r="A2068" s="74"/>
      <c r="B2068" s="27"/>
      <c r="C2068" s="12" t="n">
        <v>6724852</v>
      </c>
      <c r="D2068" s="12" t="s">
        <v>10</v>
      </c>
      <c r="E2068" s="13" t="s">
        <v>35</v>
      </c>
      <c r="F2068" s="13" t="s">
        <v>26</v>
      </c>
      <c r="G2068" s="23" t="n">
        <v>0.4</v>
      </c>
      <c r="H2068" s="12" t="n">
        <v>100</v>
      </c>
      <c r="I2068" s="20" t="n">
        <f>G2068*H2068*7</f>
        <v>280</v>
      </c>
      <c r="J2068" s="12" t="s">
        <v>112</v>
      </c>
      <c r="K2068" s="14" t="n">
        <v>1121809</v>
      </c>
      <c r="L2068" s="14" t="n">
        <v>3850</v>
      </c>
      <c r="M2068" s="14" t="n">
        <v>76</v>
      </c>
      <c r="N2068" s="11" t="n">
        <v>0.01</v>
      </c>
      <c r="O2068" s="11" t="n">
        <v>0.26</v>
      </c>
      <c r="P2068" s="11" t="n">
        <v>19.74</v>
      </c>
      <c r="Q2068" s="22" t="n">
        <f>M2068/H2068</f>
        <v>0.76</v>
      </c>
    </row>
    <row r="2069" ht="22.5" customHeight="1">
      <c r="A2069" s="74"/>
      <c r="B2069" s="12" t="s">
        <v>120</v>
      </c>
      <c r="C2069" s="12" t="n">
        <v>5556054</v>
      </c>
      <c r="D2069" s="12" t="s">
        <v>64</v>
      </c>
      <c r="E2069" s="13" t="s">
        <v>37</v>
      </c>
      <c r="F2069" s="13" t="s">
        <v>15</v>
      </c>
      <c r="G2069" s="23" t="n">
        <v>0.8</v>
      </c>
      <c r="H2069" s="12" t="n">
        <v>100</v>
      </c>
      <c r="I2069" s="20" t="n">
        <f>G2069*H2069*7</f>
        <v>560</v>
      </c>
      <c r="J2069" s="12" t="s">
        <v>112</v>
      </c>
      <c r="K2069" s="16" t="n">
        <v>23152</v>
      </c>
      <c r="L2069" s="14" t="n">
        <v>783</v>
      </c>
      <c r="M2069" s="14" t="n">
        <v>4</v>
      </c>
      <c r="N2069" s="11" t="n">
        <v>0.008</v>
      </c>
      <c r="O2069" s="11" t="n">
        <v>1.614</v>
      </c>
      <c r="P2069" s="11" t="n">
        <v>6.455</v>
      </c>
      <c r="Q2069" s="22" t="n">
        <f>M2069/H2069</f>
        <v>0.04</v>
      </c>
    </row>
    <row r="2070" ht="22.5" customHeight="1">
      <c r="A2070" s="74"/>
      <c r="B2070" s="19"/>
      <c r="C2070" s="12" t="n">
        <v>8628042</v>
      </c>
      <c r="D2070" s="12" t="s">
        <v>27</v>
      </c>
      <c r="E2070" s="13" t="s">
        <v>14</v>
      </c>
      <c r="F2070" s="13" t="s">
        <v>26</v>
      </c>
      <c r="G2070" s="23" t="n">
        <v>0.48</v>
      </c>
      <c r="H2070" s="12" t="n">
        <v>400</v>
      </c>
      <c r="I2070" s="20" t="n">
        <f>G2070*H2070*7</f>
        <v>1344</v>
      </c>
      <c r="J2070" s="12" t="s">
        <v>112</v>
      </c>
      <c r="K2070" s="16" t="n">
        <v>71959</v>
      </c>
      <c r="L2070" s="14" t="n">
        <v>17694</v>
      </c>
      <c r="M2070" s="16" t="n">
        <v>384</v>
      </c>
      <c r="N2070" s="11" t="n">
        <v>0.01</v>
      </c>
      <c r="O2070" s="11" t="n">
        <v>0.47</v>
      </c>
      <c r="P2070" s="11" t="n">
        <v>180.97</v>
      </c>
      <c r="Q2070" s="22" t="n">
        <f>M2070/H2070</f>
        <v>0.96</v>
      </c>
    </row>
    <row r="2071" ht="22.5" customHeight="1">
      <c r="A2071" s="74"/>
      <c r="B2071" s="19"/>
      <c r="C2071" s="12" t="n">
        <v>9297014</v>
      </c>
      <c r="D2071" s="12" t="s">
        <v>13</v>
      </c>
      <c r="E2071" s="13" t="s">
        <v>14</v>
      </c>
      <c r="F2071" s="13" t="s">
        <v>26</v>
      </c>
      <c r="G2071" s="23" t="n">
        <v>0.18</v>
      </c>
      <c r="H2071" s="12" t="n">
        <v>200</v>
      </c>
      <c r="I2071" s="20" t="n">
        <f>G2071*H2071*7</f>
        <v>252</v>
      </c>
      <c r="J2071" s="12" t="s">
        <v>112</v>
      </c>
      <c r="K2071" s="16" t="n">
        <v>31083</v>
      </c>
      <c r="L2071" s="14" t="n">
        <v>2840</v>
      </c>
      <c r="M2071" s="16" t="n">
        <v>199</v>
      </c>
      <c r="N2071" s="11" t="n">
        <v>0.01</v>
      </c>
      <c r="O2071" s="11" t="n">
        <v>0.17</v>
      </c>
      <c r="P2071" s="11" t="n">
        <v>34.3</v>
      </c>
      <c r="Q2071" s="22" t="n">
        <f>M2071/H2071</f>
        <v>0.995</v>
      </c>
    </row>
    <row r="2072" ht="22.5" customHeight="1">
      <c r="A2072" s="74"/>
      <c r="B2072" s="19"/>
      <c r="C2072" s="12" t="n">
        <v>7815836</v>
      </c>
      <c r="D2072" s="12" t="s">
        <v>65</v>
      </c>
      <c r="E2072" s="13" t="s">
        <v>37</v>
      </c>
      <c r="F2072" s="13" t="s">
        <v>15</v>
      </c>
      <c r="G2072" s="23" t="n">
        <v>0.08</v>
      </c>
      <c r="H2072" s="12" t="n">
        <v>12000</v>
      </c>
      <c r="I2072" s="20" t="n">
        <f>G2072*H2072*7</f>
        <v>6720</v>
      </c>
      <c r="J2072" s="12" t="s">
        <v>112</v>
      </c>
      <c r="K2072" s="16" t="n">
        <v>1487702</v>
      </c>
      <c r="L2072" s="14" t="n">
        <v>185828</v>
      </c>
      <c r="M2072" s="16" t="n">
        <v>3622</v>
      </c>
      <c r="N2072" s="11" t="n">
        <v>0.002</v>
      </c>
      <c r="O2072" s="11" t="n">
        <v>0.111</v>
      </c>
      <c r="P2072" s="11" t="n">
        <v>401.78</v>
      </c>
      <c r="Q2072" s="22" t="n">
        <f>M2072/H2072</f>
        <v>0.301833333333333</v>
      </c>
    </row>
    <row r="2073" ht="22.5" customHeight="1">
      <c r="A2073" s="74"/>
      <c r="B2073" s="19"/>
      <c r="C2073" s="12" t="n">
        <v>91467820</v>
      </c>
      <c r="D2073" s="12" t="s">
        <v>66</v>
      </c>
      <c r="E2073" s="13" t="s">
        <v>37</v>
      </c>
      <c r="F2073" s="13" t="s">
        <v>15</v>
      </c>
      <c r="G2073" s="23" t="n">
        <v>0.1</v>
      </c>
      <c r="H2073" s="13" t="n">
        <v>300</v>
      </c>
      <c r="I2073" s="20" t="n">
        <f>G2073*H2073*7</f>
        <v>210</v>
      </c>
      <c r="J2073" s="12" t="s">
        <v>112</v>
      </c>
      <c r="K2073" s="16" t="n">
        <v>70662</v>
      </c>
      <c r="L2073" s="14" t="n">
        <v>17482</v>
      </c>
      <c r="M2073" s="16" t="n">
        <v>125</v>
      </c>
      <c r="N2073" s="11" t="n">
        <v>0.001</v>
      </c>
      <c r="O2073" s="11" t="n">
        <v>0.1</v>
      </c>
      <c r="P2073" s="11" t="n">
        <v>12.5</v>
      </c>
      <c r="Q2073" s="22" t="n">
        <f>M2073/H2073</f>
        <v>0.416666666666667</v>
      </c>
    </row>
    <row r="2074" ht="22.5" customHeight="1">
      <c r="A2074" s="74"/>
      <c r="B2074" s="19"/>
      <c r="C2074" s="12" t="n">
        <v>91496145</v>
      </c>
      <c r="D2074" s="12" t="s">
        <v>66</v>
      </c>
      <c r="E2074" s="13" t="s">
        <v>67</v>
      </c>
      <c r="F2074" s="13" t="s">
        <v>15</v>
      </c>
      <c r="G2074" s="23" t="n">
        <v>0.14</v>
      </c>
      <c r="H2074" s="13" t="n">
        <v>50</v>
      </c>
      <c r="I2074" s="20" t="n">
        <f>G2074*H2074*7</f>
        <v>49</v>
      </c>
      <c r="J2074" s="12" t="s">
        <v>112</v>
      </c>
      <c r="K2074" s="16" t="n">
        <v>48427</v>
      </c>
      <c r="L2074" s="16" t="n">
        <v>9628</v>
      </c>
      <c r="M2074" s="14" t="n">
        <v>30</v>
      </c>
      <c r="N2074" s="11" t="n">
        <v>0</v>
      </c>
      <c r="O2074" s="11" t="n">
        <v>0.15</v>
      </c>
      <c r="P2074" s="11" t="n">
        <v>4.5</v>
      </c>
      <c r="Q2074" s="22" t="n">
        <f>M2074/H2074</f>
        <v>0.6</v>
      </c>
    </row>
    <row r="2075" ht="22.5" customHeight="1">
      <c r="A2075" s="74"/>
      <c r="B2075" s="19"/>
      <c r="C2075" s="12" t="n">
        <v>91496146</v>
      </c>
      <c r="D2075" s="12" t="s">
        <v>66</v>
      </c>
      <c r="E2075" s="13" t="s">
        <v>43</v>
      </c>
      <c r="F2075" s="13" t="s">
        <v>15</v>
      </c>
      <c r="G2075" s="23" t="n">
        <v>0.14</v>
      </c>
      <c r="H2075" s="13" t="n">
        <v>200</v>
      </c>
      <c r="I2075" s="20" t="n">
        <f>G2075*H2075*7</f>
        <v>196</v>
      </c>
      <c r="J2075" s="12" t="s">
        <v>112</v>
      </c>
      <c r="K2075" s="16" t="n">
        <v>21598</v>
      </c>
      <c r="L2075" s="14" t="n">
        <v>6213</v>
      </c>
      <c r="M2075" s="14" t="n">
        <v>88</v>
      </c>
      <c r="N2075" s="11" t="n">
        <v>0.002</v>
      </c>
      <c r="O2075" s="11" t="n">
        <v>0.14</v>
      </c>
      <c r="P2075" s="11" t="n">
        <v>12.32</v>
      </c>
      <c r="Q2075" s="22" t="n">
        <f>M2075/H2075</f>
        <v>0.44</v>
      </c>
    </row>
    <row r="2076" ht="22.5" customHeight="1">
      <c r="A2076" s="74"/>
      <c r="B2076" s="19"/>
      <c r="C2076" s="12" t="n">
        <v>91496147</v>
      </c>
      <c r="D2076" s="12" t="s">
        <v>66</v>
      </c>
      <c r="E2076" s="13" t="s">
        <v>11</v>
      </c>
      <c r="F2076" s="13" t="s">
        <v>15</v>
      </c>
      <c r="G2076" s="23" t="n">
        <v>0.14</v>
      </c>
      <c r="H2076" s="13" t="n">
        <v>150</v>
      </c>
      <c r="I2076" s="20" t="n">
        <f>G2076*H2076*7</f>
        <v>147</v>
      </c>
      <c r="J2076" s="12" t="s">
        <v>112</v>
      </c>
      <c r="K2076" s="16" t="n">
        <v>65026</v>
      </c>
      <c r="L2076" s="14" t="n">
        <v>8436</v>
      </c>
      <c r="M2076" s="14" t="n">
        <v>126</v>
      </c>
      <c r="N2076" s="11" t="n">
        <v>0.002</v>
      </c>
      <c r="O2076" s="11" t="n">
        <v>0.13</v>
      </c>
      <c r="P2076" s="11" t="n">
        <v>16.38</v>
      </c>
      <c r="Q2076" s="22" t="n">
        <f>M2076/H2076</f>
        <v>0.84</v>
      </c>
    </row>
    <row r="2077" ht="22.5" customHeight="1">
      <c r="A2077" s="74"/>
      <c r="B2077" s="19"/>
      <c r="C2077" s="12" t="n">
        <v>91496148</v>
      </c>
      <c r="D2077" s="12" t="s">
        <v>66</v>
      </c>
      <c r="E2077" s="13" t="s">
        <v>14</v>
      </c>
      <c r="F2077" s="13" t="s">
        <v>15</v>
      </c>
      <c r="G2077" s="23" t="n">
        <v>0.15</v>
      </c>
      <c r="H2077" s="13" t="n">
        <v>160</v>
      </c>
      <c r="I2077" s="20" t="n">
        <f>G2077*H2077*7</f>
        <v>168</v>
      </c>
      <c r="J2077" s="12" t="s">
        <v>112</v>
      </c>
      <c r="K2077" s="16" t="n">
        <v>75138</v>
      </c>
      <c r="L2077" s="16" t="n">
        <v>25724</v>
      </c>
      <c r="M2077" s="14" t="n">
        <v>160</v>
      </c>
      <c r="N2077" s="11" t="n">
        <v>0.001</v>
      </c>
      <c r="O2077" s="11" t="n">
        <v>0.15</v>
      </c>
      <c r="P2077" s="11" t="n">
        <v>24</v>
      </c>
      <c r="Q2077" s="22" t="n">
        <f>M2077/H2077</f>
        <v>1</v>
      </c>
    </row>
    <row r="2078" ht="22.5" customHeight="1">
      <c r="A2078" s="74"/>
      <c r="B2078" s="19"/>
      <c r="C2078" s="12" t="n">
        <v>11079953</v>
      </c>
      <c r="D2078" s="12" t="s">
        <v>64</v>
      </c>
      <c r="E2078" s="13" t="s">
        <v>37</v>
      </c>
      <c r="F2078" s="13" t="s">
        <v>15</v>
      </c>
      <c r="G2078" s="23" t="n">
        <v>0.8</v>
      </c>
      <c r="H2078" s="13" t="n">
        <v>100</v>
      </c>
      <c r="I2078" s="20" t="n">
        <f>G2078*H2078*7</f>
        <v>560</v>
      </c>
      <c r="J2078" s="12" t="s">
        <v>112</v>
      </c>
      <c r="K2078" s="14" t="n">
        <v>11074</v>
      </c>
      <c r="L2078" s="14" t="n">
        <v>1105</v>
      </c>
      <c r="M2078" s="14" t="n">
        <v>0</v>
      </c>
      <c r="N2078" s="11" t="n">
        <v>0</v>
      </c>
      <c r="O2078" s="11" t="n">
        <v>0</v>
      </c>
      <c r="P2078" s="11" t="n">
        <v>0</v>
      </c>
      <c r="Q2078" s="22" t="n">
        <f>M2078/H2078</f>
        <v>0</v>
      </c>
    </row>
    <row r="2079" ht="22.5" customHeight="1">
      <c r="A2079" s="74"/>
      <c r="B2079" s="19"/>
      <c r="C2079" s="12" t="n">
        <v>11690181</v>
      </c>
      <c r="D2079" s="12" t="s">
        <v>68</v>
      </c>
      <c r="E2079" s="13" t="s">
        <v>14</v>
      </c>
      <c r="F2079" s="13" t="s">
        <v>15</v>
      </c>
      <c r="G2079" s="23" t="n">
        <v>0.45</v>
      </c>
      <c r="H2079" s="13" t="n">
        <v>1300</v>
      </c>
      <c r="I2079" s="20" t="n">
        <f>G2079*H2079*7</f>
        <v>4095</v>
      </c>
      <c r="J2079" s="12" t="s">
        <v>112</v>
      </c>
      <c r="K2079" s="16" t="n">
        <v>704442</v>
      </c>
      <c r="L2079" s="16" t="n">
        <v>48177</v>
      </c>
      <c r="M2079" s="14" t="n">
        <v>1300</v>
      </c>
      <c r="N2079" s="11" t="n">
        <v>0.011</v>
      </c>
      <c r="O2079" s="11" t="n">
        <v>0.42</v>
      </c>
      <c r="P2079" s="11" t="n">
        <v>546</v>
      </c>
      <c r="Q2079" s="22" t="n">
        <f>M2079/H2079</f>
        <v>1</v>
      </c>
    </row>
    <row r="2080" ht="22.5" customHeight="1">
      <c r="A2080" s="74"/>
      <c r="B2080" s="19"/>
      <c r="C2080" s="12" t="n">
        <v>11836152</v>
      </c>
      <c r="D2080" s="12" t="s">
        <v>65</v>
      </c>
      <c r="E2080" s="13" t="s">
        <v>37</v>
      </c>
      <c r="F2080" s="13" t="s">
        <v>15</v>
      </c>
      <c r="G2080" s="23" t="n">
        <v>0.09</v>
      </c>
      <c r="H2080" s="13" t="n">
        <v>100</v>
      </c>
      <c r="I2080" s="20" t="n">
        <f>G2080*H2080*7</f>
        <v>63</v>
      </c>
      <c r="J2080" s="12" t="s">
        <v>112</v>
      </c>
      <c r="K2080" s="16" t="n">
        <v>866</v>
      </c>
      <c r="L2080" s="16" t="n">
        <v>151</v>
      </c>
      <c r="M2080" s="14" t="n">
        <v>3</v>
      </c>
      <c r="N2080" s="11" t="n">
        <v>0.002</v>
      </c>
      <c r="O2080" s="11" t="n">
        <v>0.09</v>
      </c>
      <c r="P2080" s="11" t="n">
        <v>0.27</v>
      </c>
      <c r="Q2080" s="22" t="n">
        <f>M2080/H2080</f>
        <v>0.03</v>
      </c>
    </row>
    <row r="2081" ht="22.5" customHeight="1">
      <c r="A2081" s="74"/>
      <c r="B2081" s="19"/>
      <c r="C2081" s="12" t="n">
        <v>12038500</v>
      </c>
      <c r="D2081" s="12" t="s">
        <v>68</v>
      </c>
      <c r="E2081" s="13" t="s">
        <v>14</v>
      </c>
      <c r="F2081" s="13" t="s">
        <v>15</v>
      </c>
      <c r="G2081" s="23" t="n">
        <v>0.4</v>
      </c>
      <c r="H2081" s="13" t="n">
        <v>100</v>
      </c>
      <c r="I2081" s="20" t="n">
        <f>G2081*H2081*7</f>
        <v>280</v>
      </c>
      <c r="J2081" s="12" t="s">
        <v>112</v>
      </c>
      <c r="K2081" s="16" t="n">
        <v>19068</v>
      </c>
      <c r="L2081" s="14" t="n">
        <v>2054</v>
      </c>
      <c r="M2081" s="14" t="n">
        <v>42</v>
      </c>
      <c r="N2081" s="11" t="n">
        <v>0.008</v>
      </c>
      <c r="O2081" s="11" t="n">
        <v>0.4</v>
      </c>
      <c r="P2081" s="11" t="n">
        <v>16.8</v>
      </c>
      <c r="Q2081" s="22" t="n">
        <f>M2081/H2081</f>
        <v>0.42</v>
      </c>
    </row>
    <row r="2082" ht="22.5" customHeight="1">
      <c r="A2082" s="74"/>
      <c r="B2082" s="19"/>
      <c r="C2082" s="12" t="n">
        <v>91565943</v>
      </c>
      <c r="D2082" s="12" t="s">
        <v>66</v>
      </c>
      <c r="E2082" s="13" t="s">
        <v>43</v>
      </c>
      <c r="F2082" s="13" t="s">
        <v>15</v>
      </c>
      <c r="G2082" s="23" t="n">
        <v>0.14</v>
      </c>
      <c r="H2082" s="13" t="n">
        <v>200</v>
      </c>
      <c r="I2082" s="20" t="n">
        <f>G2082*H2082*7</f>
        <v>196</v>
      </c>
      <c r="J2082" s="12" t="s">
        <v>112</v>
      </c>
      <c r="K2082" s="16" t="n">
        <v>7100</v>
      </c>
      <c r="L2082" s="16" t="n">
        <v>563</v>
      </c>
      <c r="M2082" s="14" t="n">
        <v>9</v>
      </c>
      <c r="N2082" s="11" t="n">
        <v>0.002</v>
      </c>
      <c r="O2082" s="11" t="n">
        <v>0.14</v>
      </c>
      <c r="P2082" s="11" t="n">
        <v>1.26</v>
      </c>
      <c r="Q2082" s="22" t="n">
        <f>M2082/H2082</f>
        <v>0.045</v>
      </c>
    </row>
    <row r="2083" ht="22.5" customHeight="1">
      <c r="A2083" s="74"/>
      <c r="B2083" s="19"/>
      <c r="C2083" s="12" t="n">
        <v>91565945</v>
      </c>
      <c r="D2083" s="12" t="s">
        <v>66</v>
      </c>
      <c r="E2083" s="13" t="s">
        <v>37</v>
      </c>
      <c r="F2083" s="13" t="s">
        <v>15</v>
      </c>
      <c r="G2083" s="23" t="n">
        <v>0.12</v>
      </c>
      <c r="H2083" s="13" t="n">
        <v>200</v>
      </c>
      <c r="I2083" s="20" t="n">
        <f>G2083*H2083*7</f>
        <v>168</v>
      </c>
      <c r="J2083" s="12" t="s">
        <v>112</v>
      </c>
      <c r="K2083" s="16" t="n">
        <v>182867</v>
      </c>
      <c r="L2083" s="14" t="n">
        <v>37435</v>
      </c>
      <c r="M2083" s="16" t="n">
        <v>149</v>
      </c>
      <c r="N2083" s="11" t="n">
        <v>0</v>
      </c>
      <c r="O2083" s="11" t="n">
        <v>0.12</v>
      </c>
      <c r="P2083" s="11" t="n">
        <v>17.88</v>
      </c>
      <c r="Q2083" s="22" t="n">
        <f>M2083/H2083</f>
        <v>0.745</v>
      </c>
    </row>
    <row r="2084" ht="22.5" customHeight="1">
      <c r="A2084" s="74"/>
      <c r="B2084" s="19"/>
      <c r="C2084" s="12" t="n">
        <v>91551845</v>
      </c>
      <c r="D2084" s="12" t="s">
        <v>66</v>
      </c>
      <c r="E2084" s="13" t="s">
        <v>11</v>
      </c>
      <c r="F2084" s="13" t="s">
        <v>15</v>
      </c>
      <c r="G2084" s="23" t="n">
        <v>0.14</v>
      </c>
      <c r="H2084" s="13" t="n">
        <v>150</v>
      </c>
      <c r="I2084" s="20" t="n">
        <f>G2084*H2084*7</f>
        <v>147</v>
      </c>
      <c r="J2084" s="12" t="s">
        <v>112</v>
      </c>
      <c r="K2084" s="16" t="n">
        <v>166912</v>
      </c>
      <c r="L2084" s="14" t="n">
        <v>19240</v>
      </c>
      <c r="M2084" s="16" t="n">
        <v>128</v>
      </c>
      <c r="N2084" s="11" t="n">
        <v>0.001</v>
      </c>
      <c r="O2084" s="11" t="n">
        <v>0.14</v>
      </c>
      <c r="P2084" s="11" t="n">
        <v>17.92</v>
      </c>
      <c r="Q2084" s="22" t="n">
        <f>M2084/H2084</f>
        <v>0.853333333333333</v>
      </c>
    </row>
    <row r="2085" ht="22.5" customHeight="1">
      <c r="A2085" s="74"/>
      <c r="B2085" s="19"/>
      <c r="C2085" s="12" t="n">
        <v>91565949</v>
      </c>
      <c r="D2085" s="12" t="s">
        <v>66</v>
      </c>
      <c r="E2085" s="13" t="s">
        <v>67</v>
      </c>
      <c r="F2085" s="13" t="s">
        <v>15</v>
      </c>
      <c r="G2085" s="23" t="n">
        <v>0.15</v>
      </c>
      <c r="H2085" s="13" t="n">
        <v>50</v>
      </c>
      <c r="I2085" s="20" t="n">
        <f>G2085*H2085*7</f>
        <v>52.5</v>
      </c>
      <c r="J2085" s="12" t="s">
        <v>112</v>
      </c>
      <c r="K2085" s="16" t="n">
        <v>105308</v>
      </c>
      <c r="L2085" s="14" t="n">
        <v>23227</v>
      </c>
      <c r="M2085" s="16" t="n">
        <v>50</v>
      </c>
      <c r="N2085" s="11" t="n">
        <v>0</v>
      </c>
      <c r="O2085" s="11" t="n">
        <v>0.15</v>
      </c>
      <c r="P2085" s="11" t="n">
        <v>7.5</v>
      </c>
      <c r="Q2085" s="22" t="n">
        <f>M2085/H2085</f>
        <v>1</v>
      </c>
    </row>
    <row r="2086" ht="22.5" customHeight="1">
      <c r="A2086" s="74"/>
      <c r="B2086" s="19"/>
      <c r="C2086" s="12" t="n">
        <v>91573130</v>
      </c>
      <c r="D2086" s="12" t="s">
        <v>46</v>
      </c>
      <c r="E2086" s="13" t="s">
        <v>17</v>
      </c>
      <c r="F2086" s="13" t="s">
        <v>15</v>
      </c>
      <c r="G2086" s="23" t="n">
        <v>0.2</v>
      </c>
      <c r="H2086" s="13" t="n">
        <v>80</v>
      </c>
      <c r="I2086" s="20" t="n">
        <f>G2086*H2086*7</f>
        <v>112</v>
      </c>
      <c r="J2086" s="12" t="s">
        <v>112</v>
      </c>
      <c r="K2086" s="16" t="n">
        <v>5578</v>
      </c>
      <c r="L2086" s="14" t="n">
        <v>257</v>
      </c>
      <c r="M2086" s="16" t="n">
        <v>1</v>
      </c>
      <c r="N2086" s="11" t="n">
        <v>0.001</v>
      </c>
      <c r="O2086" s="11" t="n">
        <v>0.2</v>
      </c>
      <c r="P2086" s="11" t="n">
        <v>0.2</v>
      </c>
      <c r="Q2086" s="22" t="n">
        <f>M2086/H2086</f>
        <v>0.0125</v>
      </c>
    </row>
    <row r="2087" ht="22.5" customHeight="1">
      <c r="A2087" s="74"/>
      <c r="B2087" s="19"/>
      <c r="C2087" s="12" t="n">
        <v>91573131</v>
      </c>
      <c r="D2087" s="12" t="s">
        <v>46</v>
      </c>
      <c r="E2087" s="13" t="s">
        <v>32</v>
      </c>
      <c r="F2087" s="13" t="s">
        <v>15</v>
      </c>
      <c r="G2087" s="23" t="n">
        <v>0.2</v>
      </c>
      <c r="H2087" s="13" t="n">
        <v>80</v>
      </c>
      <c r="I2087" s="20" t="n">
        <f>G2087*H2087*7</f>
        <v>112</v>
      </c>
      <c r="J2087" s="12" t="s">
        <v>112</v>
      </c>
      <c r="K2087" s="16" t="n">
        <v>1561</v>
      </c>
      <c r="L2087" s="16" t="n">
        <v>26</v>
      </c>
      <c r="M2087" s="14" t="n">
        <v>0</v>
      </c>
      <c r="N2087" s="11" t="n">
        <v>0</v>
      </c>
      <c r="O2087" s="11" t="n">
        <v>0</v>
      </c>
      <c r="P2087" s="11" t="n">
        <v>0</v>
      </c>
      <c r="Q2087" s="22" t="n">
        <f>M2087/H2087</f>
        <v>0</v>
      </c>
    </row>
    <row r="2088" ht="22.5" customHeight="1">
      <c r="A2088" s="74"/>
      <c r="B2088" s="19"/>
      <c r="C2088" s="12" t="n">
        <v>12809532</v>
      </c>
      <c r="D2088" s="12" t="s">
        <v>68</v>
      </c>
      <c r="E2088" s="13" t="s">
        <v>14</v>
      </c>
      <c r="F2088" s="13" t="s">
        <v>34</v>
      </c>
      <c r="G2088" s="23" t="n">
        <v>0.4</v>
      </c>
      <c r="H2088" s="13" t="n">
        <v>100</v>
      </c>
      <c r="I2088" s="20" t="n">
        <f>G2088*H2088*7</f>
        <v>280</v>
      </c>
      <c r="J2088" s="12" t="s">
        <v>112</v>
      </c>
      <c r="K2088" s="16" t="n">
        <v>2603</v>
      </c>
      <c r="L2088" s="14" t="n">
        <v>1050</v>
      </c>
      <c r="M2088" s="16" t="n">
        <v>1</v>
      </c>
      <c r="N2088" s="11" t="n">
        <v>0.03</v>
      </c>
      <c r="O2088" s="11" t="n">
        <v>31.5</v>
      </c>
      <c r="P2088" s="11" t="n">
        <v>31.5</v>
      </c>
      <c r="Q2088" s="22" t="n">
        <f>M2088/H2088</f>
        <v>0.01</v>
      </c>
    </row>
    <row r="2089" ht="22.5" customHeight="1">
      <c r="A2089" s="74"/>
      <c r="B2089" s="19"/>
      <c r="C2089" s="12" t="n">
        <v>12895313</v>
      </c>
      <c r="D2089" s="12" t="s">
        <v>65</v>
      </c>
      <c r="E2089" s="13" t="s">
        <v>37</v>
      </c>
      <c r="F2089" s="13" t="s">
        <v>34</v>
      </c>
      <c r="G2089" s="23" t="n">
        <v>0.09</v>
      </c>
      <c r="H2089" s="13" t="n">
        <v>200</v>
      </c>
      <c r="I2089" s="20" t="n">
        <f>G2089*H2089*7</f>
        <v>126</v>
      </c>
      <c r="J2089" s="12" t="s">
        <v>112</v>
      </c>
      <c r="K2089" s="16" t="n">
        <v>67674</v>
      </c>
      <c r="L2089" s="14" t="n">
        <v>28816</v>
      </c>
      <c r="M2089" s="14" t="n">
        <v>0</v>
      </c>
      <c r="N2089" s="11" t="n">
        <v>0</v>
      </c>
      <c r="O2089" s="11" t="n">
        <v>0</v>
      </c>
      <c r="P2089" s="11" t="n">
        <v>2.88</v>
      </c>
      <c r="Q2089" s="22" t="n">
        <f>M2089/H2089</f>
        <v>0</v>
      </c>
    </row>
    <row r="2090" ht="22.5" customHeight="1">
      <c r="A2090" s="74"/>
      <c r="B2090" s="19"/>
      <c r="C2090" s="12" t="n">
        <v>91574954</v>
      </c>
      <c r="D2090" s="12" t="s">
        <v>66</v>
      </c>
      <c r="E2090" s="13" t="s">
        <v>11</v>
      </c>
      <c r="F2090" s="13" t="s">
        <v>34</v>
      </c>
      <c r="G2090" s="23" t="n">
        <v>0.14</v>
      </c>
      <c r="H2090" s="13" t="n">
        <v>150</v>
      </c>
      <c r="I2090" s="20" t="n">
        <f>G2090*H2090*7</f>
        <v>147</v>
      </c>
      <c r="J2090" s="12" t="s">
        <v>112</v>
      </c>
      <c r="K2090" s="16" t="n">
        <v>776</v>
      </c>
      <c r="L2090" s="14" t="n">
        <v>414</v>
      </c>
      <c r="M2090" s="14" t="n">
        <v>0</v>
      </c>
      <c r="N2090" s="11" t="n">
        <v>0.01</v>
      </c>
      <c r="O2090" s="11" t="n">
        <v>0</v>
      </c>
      <c r="P2090" s="11" t="n">
        <v>4.14</v>
      </c>
      <c r="Q2090" s="22" t="n">
        <f>M2090/H2090</f>
        <v>0</v>
      </c>
    </row>
    <row r="2091" ht="22.5" customHeight="1">
      <c r="A2091" s="74"/>
      <c r="B2091" s="19"/>
      <c r="C2091" s="12" t="n">
        <v>91574960</v>
      </c>
      <c r="D2091" s="12" t="s">
        <v>66</v>
      </c>
      <c r="E2091" s="13" t="s">
        <v>67</v>
      </c>
      <c r="F2091" s="13" t="s">
        <v>34</v>
      </c>
      <c r="G2091" s="23" t="n">
        <v>0.15</v>
      </c>
      <c r="H2091" s="13" t="n">
        <v>100</v>
      </c>
      <c r="I2091" s="20" t="n">
        <f>G2091*H2091*7</f>
        <v>105</v>
      </c>
      <c r="J2091" s="12" t="s">
        <v>112</v>
      </c>
      <c r="K2091" s="16" t="n">
        <v>1551</v>
      </c>
      <c r="L2091" s="14" t="n">
        <v>727</v>
      </c>
      <c r="M2091" s="14" t="n">
        <v>0</v>
      </c>
      <c r="N2091" s="11" t="n">
        <v>0.01</v>
      </c>
      <c r="O2091" s="11" t="n">
        <v>0</v>
      </c>
      <c r="P2091" s="11" t="n">
        <v>7.27</v>
      </c>
      <c r="Q2091" s="22" t="n">
        <f>M2091/H2091</f>
        <v>0</v>
      </c>
    </row>
    <row r="2092" ht="22.5" customHeight="1">
      <c r="A2092" s="74"/>
      <c r="B2092" s="19"/>
      <c r="C2092" s="12" t="n">
        <v>91574963</v>
      </c>
      <c r="D2092" s="12" t="s">
        <v>66</v>
      </c>
      <c r="E2092" s="13" t="s">
        <v>37</v>
      </c>
      <c r="F2092" s="13" t="s">
        <v>34</v>
      </c>
      <c r="G2092" s="23" t="n">
        <v>0.12</v>
      </c>
      <c r="H2092" s="13" t="n">
        <v>200</v>
      </c>
      <c r="I2092" s="20" t="n">
        <f>G2092*H2092*7</f>
        <v>168</v>
      </c>
      <c r="J2092" s="12" t="s">
        <v>112</v>
      </c>
      <c r="K2092" s="16" t="n">
        <v>2120</v>
      </c>
      <c r="L2092" s="14" t="n">
        <v>951</v>
      </c>
      <c r="M2092" s="14" t="n">
        <v>0</v>
      </c>
      <c r="N2092" s="11" t="n">
        <v>0.01</v>
      </c>
      <c r="O2092" s="11" t="n">
        <v>0</v>
      </c>
      <c r="P2092" s="11" t="n">
        <v>9.51</v>
      </c>
      <c r="Q2092" s="22" t="n">
        <f>M2092/H2092</f>
        <v>0</v>
      </c>
    </row>
    <row r="2093" ht="22.5" customHeight="1">
      <c r="A2093" s="74"/>
      <c r="B2093" s="19"/>
      <c r="C2093" s="12" t="n">
        <v>91574965</v>
      </c>
      <c r="D2093" s="12" t="s">
        <v>46</v>
      </c>
      <c r="E2093" s="69" t="s">
        <v>17</v>
      </c>
      <c r="F2093" s="69" t="s">
        <v>34</v>
      </c>
      <c r="G2093" s="50" t="n">
        <v>0.2</v>
      </c>
      <c r="H2093" s="69" t="n">
        <v>80</v>
      </c>
      <c r="I2093" s="31" t="n">
        <f>G2093*H2093*7</f>
        <v>112</v>
      </c>
      <c r="J2093" s="12" t="s">
        <v>112</v>
      </c>
      <c r="K2093" s="16" t="n">
        <v>871</v>
      </c>
      <c r="L2093" s="14" t="n">
        <v>434</v>
      </c>
      <c r="M2093" s="14" t="n">
        <v>0</v>
      </c>
      <c r="N2093" s="11" t="n">
        <v>0.01</v>
      </c>
      <c r="O2093" s="11" t="n">
        <v>0</v>
      </c>
      <c r="P2093" s="11" t="n">
        <v>4.34</v>
      </c>
      <c r="Q2093" s="22" t="n">
        <f>M2093/H2093</f>
        <v>0</v>
      </c>
    </row>
    <row r="2094" ht="22.5" customHeight="1">
      <c r="A2094" s="74"/>
      <c r="B2094" s="19"/>
      <c r="C2094" s="12" t="n">
        <v>13146531</v>
      </c>
      <c r="D2094" s="12" t="s">
        <v>27</v>
      </c>
      <c r="E2094" s="13" t="s">
        <v>14</v>
      </c>
      <c r="F2094" s="12" t="s">
        <v>12</v>
      </c>
      <c r="G2094" s="20" t="n">
        <v>0.4</v>
      </c>
      <c r="H2094" s="12" t="n">
        <v>100</v>
      </c>
      <c r="I2094" s="20" t="n">
        <f>G2094*H2094*7</f>
        <v>280</v>
      </c>
      <c r="J2094" s="13" t="s">
        <v>112</v>
      </c>
      <c r="K2094" s="16" t="n">
        <v>35255</v>
      </c>
      <c r="L2094" s="14" t="n">
        <v>4019</v>
      </c>
      <c r="M2094" s="16" t="n">
        <v>14</v>
      </c>
      <c r="N2094" s="11" t="n">
        <v>0.003</v>
      </c>
      <c r="O2094" s="11" t="n">
        <v>0.741</v>
      </c>
      <c r="P2094" s="11" t="n">
        <v>10.3718</v>
      </c>
      <c r="Q2094" s="22" t="n">
        <f>M2094/H2094</f>
        <v>0.14</v>
      </c>
    </row>
    <row r="2095" ht="22.5" customHeight="1">
      <c r="A2095" s="74"/>
      <c r="B2095" s="19"/>
      <c r="C2095" s="12" t="n">
        <v>13151696</v>
      </c>
      <c r="D2095" s="12" t="s">
        <v>68</v>
      </c>
      <c r="E2095" s="13" t="s">
        <v>14</v>
      </c>
      <c r="F2095" s="12" t="s">
        <v>12</v>
      </c>
      <c r="G2095" s="20" t="n">
        <v>0.4</v>
      </c>
      <c r="H2095" s="12" t="n">
        <v>100</v>
      </c>
      <c r="I2095" s="20" t="n">
        <f>G2095*H2095*7</f>
        <v>280</v>
      </c>
      <c r="J2095" s="13" t="s">
        <v>112</v>
      </c>
      <c r="K2095" s="16" t="n">
        <v>421</v>
      </c>
      <c r="L2095" s="14" t="n">
        <v>73</v>
      </c>
      <c r="M2095" s="16" t="n">
        <v>1</v>
      </c>
      <c r="N2095" s="11" t="n">
        <v>0.002</v>
      </c>
      <c r="O2095" s="11" t="n">
        <v>0.167</v>
      </c>
      <c r="P2095" s="11" t="n">
        <v>0.167</v>
      </c>
      <c r="Q2095" s="22" t="n">
        <f>M2095/H2095</f>
        <v>0.01</v>
      </c>
    </row>
    <row r="2096" ht="22.5" customHeight="1">
      <c r="A2096" s="74"/>
      <c r="B2096" s="37" t="s">
        <v>121</v>
      </c>
      <c r="C2096" s="12" t="n">
        <v>6395488</v>
      </c>
      <c r="D2096" s="12" t="s">
        <v>39</v>
      </c>
      <c r="E2096" s="13" t="s">
        <v>14</v>
      </c>
      <c r="F2096" s="12" t="s">
        <v>15</v>
      </c>
      <c r="G2096" s="20" t="n">
        <v>0.3</v>
      </c>
      <c r="H2096" s="12" t="n">
        <v>200</v>
      </c>
      <c r="I2096" s="20" t="n">
        <f>G2096*H2096*7</f>
        <v>420</v>
      </c>
      <c r="J2096" s="13" t="s">
        <v>112</v>
      </c>
      <c r="K2096" s="14" t="n">
        <v>80175</v>
      </c>
      <c r="L2096" s="14" t="n">
        <v>29686</v>
      </c>
      <c r="M2096" s="15" t="n">
        <v>200</v>
      </c>
      <c r="N2096" s="11" t="n">
        <v>0.002</v>
      </c>
      <c r="O2096" s="11" t="n">
        <v>0.3</v>
      </c>
      <c r="P2096" s="11" t="n">
        <v>60</v>
      </c>
      <c r="Q2096" s="22" t="n">
        <f>M2096/H2096</f>
        <v>1</v>
      </c>
    </row>
    <row r="2097" ht="22.5" customHeight="1">
      <c r="A2097" s="74"/>
      <c r="B2097" s="19"/>
      <c r="C2097" s="12" t="n">
        <v>8291713</v>
      </c>
      <c r="D2097" s="12" t="s">
        <v>79</v>
      </c>
      <c r="E2097" s="46" t="s">
        <v>14</v>
      </c>
      <c r="F2097" s="45" t="s">
        <v>15</v>
      </c>
      <c r="G2097" s="83" t="n">
        <v>0.14</v>
      </c>
      <c r="H2097" s="45" t="n">
        <v>2000</v>
      </c>
      <c r="I2097" s="84" t="n">
        <f>G2097*H2097*7</f>
        <v>1960</v>
      </c>
      <c r="J2097" s="12" t="s">
        <v>112</v>
      </c>
      <c r="K2097" s="14" t="n">
        <v>131701</v>
      </c>
      <c r="L2097" s="14" t="n">
        <v>36767</v>
      </c>
      <c r="M2097" s="15" t="n">
        <v>26</v>
      </c>
      <c r="N2097" s="11" t="n">
        <v>0</v>
      </c>
      <c r="O2097" s="11" t="n">
        <v>0.14</v>
      </c>
      <c r="P2097" s="11" t="n">
        <v>3.64</v>
      </c>
      <c r="Q2097" s="22" t="n">
        <f>M2097/H2097</f>
        <v>0.013</v>
      </c>
    </row>
    <row r="2098" ht="22.5" customHeight="1">
      <c r="A2098" s="74"/>
      <c r="B2098" s="19"/>
      <c r="C2098" s="12" t="n">
        <v>8566541</v>
      </c>
      <c r="D2098" s="12" t="s">
        <v>85</v>
      </c>
      <c r="E2098" s="13" t="s">
        <v>14</v>
      </c>
      <c r="F2098" s="12" t="s">
        <v>26</v>
      </c>
      <c r="G2098" s="23" t="n">
        <v>0.13</v>
      </c>
      <c r="H2098" s="12" t="n">
        <v>500</v>
      </c>
      <c r="I2098" s="20" t="n">
        <f>G2098*H2098*7</f>
        <v>455</v>
      </c>
      <c r="J2098" s="12" t="s">
        <v>112</v>
      </c>
      <c r="K2098" s="14" t="n">
        <v>168409</v>
      </c>
      <c r="L2098" s="14" t="n">
        <v>2074</v>
      </c>
      <c r="M2098" s="15" t="n">
        <v>8</v>
      </c>
      <c r="N2098" s="11" t="n">
        <v>0.03</v>
      </c>
      <c r="O2098" s="11" t="n">
        <v>8.69</v>
      </c>
      <c r="P2098" s="11" t="n">
        <v>69.52</v>
      </c>
      <c r="Q2098" s="22" t="n">
        <f>M2098/H2098</f>
        <v>0.016</v>
      </c>
    </row>
    <row r="2099" ht="22.5" customHeight="1">
      <c r="A2099" s="74"/>
      <c r="B2099" s="19"/>
      <c r="C2099" s="12" t="n">
        <v>8566084</v>
      </c>
      <c r="D2099" s="12" t="s">
        <v>73</v>
      </c>
      <c r="E2099" s="13" t="s">
        <v>40</v>
      </c>
      <c r="F2099" s="12" t="s">
        <v>15</v>
      </c>
      <c r="G2099" s="23" t="n">
        <v>0.12</v>
      </c>
      <c r="H2099" s="12" t="n">
        <v>100</v>
      </c>
      <c r="I2099" s="20" t="n">
        <f>G2099*H2099*7</f>
        <v>84</v>
      </c>
      <c r="J2099" s="12" t="s">
        <v>112</v>
      </c>
      <c r="K2099" s="14" t="n">
        <v>30389</v>
      </c>
      <c r="L2099" s="14" t="n">
        <v>7152</v>
      </c>
      <c r="M2099" s="15" t="n">
        <v>100</v>
      </c>
      <c r="N2099" s="11" t="n">
        <v>0.002</v>
      </c>
      <c r="O2099" s="11" t="n">
        <v>0.12</v>
      </c>
      <c r="P2099" s="11" t="n">
        <v>12</v>
      </c>
      <c r="Q2099" s="22" t="n">
        <f>M2099/H2099</f>
        <v>1</v>
      </c>
    </row>
    <row r="2100" ht="22.5" customHeight="1">
      <c r="A2100" s="74"/>
      <c r="B2100" s="19"/>
      <c r="C2100" s="12" t="n">
        <v>2937658</v>
      </c>
      <c r="D2100" s="12" t="s">
        <v>80</v>
      </c>
      <c r="E2100" s="13" t="s">
        <v>14</v>
      </c>
      <c r="F2100" s="12" t="s">
        <v>15</v>
      </c>
      <c r="G2100" s="23" t="n">
        <v>0.15</v>
      </c>
      <c r="H2100" s="12" t="n">
        <v>100</v>
      </c>
      <c r="I2100" s="20" t="n">
        <f>G2100*H2100*7</f>
        <v>105</v>
      </c>
      <c r="J2100" s="12" t="s">
        <v>112</v>
      </c>
      <c r="K2100" s="14" t="n">
        <v>4580</v>
      </c>
      <c r="L2100" s="14" t="n">
        <v>1839</v>
      </c>
      <c r="M2100" s="15" t="n">
        <v>100</v>
      </c>
      <c r="N2100" s="11" t="n">
        <v>0.007</v>
      </c>
      <c r="O2100" s="11" t="n">
        <v>0.123</v>
      </c>
      <c r="P2100" s="11" t="n">
        <v>12.3</v>
      </c>
      <c r="Q2100" s="22" t="n">
        <f>M2100/H2100</f>
        <v>1</v>
      </c>
    </row>
    <row r="2101" ht="22.5" customHeight="1">
      <c r="A2101" s="74"/>
      <c r="B2101" s="19"/>
      <c r="C2101" s="12" t="n">
        <v>6706444</v>
      </c>
      <c r="D2101" s="12" t="s">
        <v>74</v>
      </c>
      <c r="E2101" s="13" t="s">
        <v>75</v>
      </c>
      <c r="F2101" s="12" t="s">
        <v>12</v>
      </c>
      <c r="G2101" s="23" t="n">
        <v>0.5</v>
      </c>
      <c r="H2101" s="12" t="n">
        <v>100</v>
      </c>
      <c r="I2101" s="20" t="n">
        <f>G2101*H2101*7</f>
        <v>350</v>
      </c>
      <c r="J2101" s="12" t="s">
        <v>112</v>
      </c>
      <c r="K2101" s="14" t="n">
        <v>115878</v>
      </c>
      <c r="L2101" s="14" t="n">
        <v>13899</v>
      </c>
      <c r="M2101" s="15" t="n">
        <v>13</v>
      </c>
      <c r="N2101" s="11" t="n">
        <v>0.001</v>
      </c>
      <c r="O2101" s="11" t="n">
        <v>0.829</v>
      </c>
      <c r="P2101" s="11" t="n">
        <v>10.7765</v>
      </c>
      <c r="Q2101" s="22" t="n">
        <f>M2101/H2101</f>
        <v>0.13</v>
      </c>
    </row>
    <row r="2102" ht="22.5" customHeight="1">
      <c r="A2102" s="74"/>
      <c r="B2102" s="19"/>
      <c r="C2102" s="12" t="n">
        <v>5963354</v>
      </c>
      <c r="D2102" s="12" t="s">
        <v>74</v>
      </c>
      <c r="E2102" s="13" t="s">
        <v>75</v>
      </c>
      <c r="F2102" s="12" t="s">
        <v>15</v>
      </c>
      <c r="G2102" s="23" t="n">
        <v>0.55</v>
      </c>
      <c r="H2102" s="12" t="n">
        <v>500</v>
      </c>
      <c r="I2102" s="20" t="n">
        <f>G2102*H2102*7</f>
        <v>1925</v>
      </c>
      <c r="J2102" s="12" t="s">
        <v>112</v>
      </c>
      <c r="K2102" s="14" t="n">
        <v>291270</v>
      </c>
      <c r="L2102" s="14" t="n">
        <v>84902</v>
      </c>
      <c r="M2102" s="15" t="n">
        <v>391</v>
      </c>
      <c r="N2102" s="11" t="n">
        <v>0.003</v>
      </c>
      <c r="O2102" s="11" t="n">
        <v>0.568</v>
      </c>
      <c r="P2102" s="11" t="n">
        <v>221.974</v>
      </c>
      <c r="Q2102" s="22" t="n">
        <f>M2102/H2102</f>
        <v>0.782</v>
      </c>
    </row>
    <row r="2103" ht="22.5" customHeight="1">
      <c r="A2103" s="74"/>
      <c r="B2103" s="19"/>
      <c r="C2103" s="12" t="n">
        <v>9686529</v>
      </c>
      <c r="D2103" s="12" t="s">
        <v>74</v>
      </c>
      <c r="E2103" s="13" t="s">
        <v>76</v>
      </c>
      <c r="F2103" s="12" t="s">
        <v>15</v>
      </c>
      <c r="G2103" s="23" t="n">
        <v>0.4</v>
      </c>
      <c r="H2103" s="12" t="n">
        <v>200</v>
      </c>
      <c r="I2103" s="20" t="n">
        <f>G2103*H2103*7</f>
        <v>560</v>
      </c>
      <c r="J2103" s="12" t="s">
        <v>112</v>
      </c>
      <c r="K2103" s="14" t="n">
        <v>103603</v>
      </c>
      <c r="L2103" s="14" t="n">
        <v>30308</v>
      </c>
      <c r="M2103" s="15" t="n">
        <v>75</v>
      </c>
      <c r="N2103" s="11" t="n">
        <v>0.001</v>
      </c>
      <c r="O2103" s="11" t="n">
        <v>0.5</v>
      </c>
      <c r="P2103" s="11" t="n">
        <v>37.5</v>
      </c>
      <c r="Q2103" s="22" t="n">
        <f>M2103/H2103</f>
        <v>0.375</v>
      </c>
    </row>
    <row r="2104" ht="22.5" customHeight="1">
      <c r="A2104" s="74"/>
      <c r="B2104" s="19"/>
      <c r="C2104" s="12" t="n">
        <v>5963400</v>
      </c>
      <c r="D2104" s="12" t="s">
        <v>74</v>
      </c>
      <c r="E2104" s="13" t="s">
        <v>77</v>
      </c>
      <c r="F2104" s="12" t="s">
        <v>15</v>
      </c>
      <c r="G2104" s="23" t="n">
        <v>0.2</v>
      </c>
      <c r="H2104" s="12" t="n">
        <v>50</v>
      </c>
      <c r="I2104" s="20" t="n">
        <f>G2104*H2104*7</f>
        <v>70</v>
      </c>
      <c r="J2104" s="12" t="s">
        <v>112</v>
      </c>
      <c r="K2104" s="14" t="n">
        <v>34562</v>
      </c>
      <c r="L2104" s="14" t="n">
        <v>7993</v>
      </c>
      <c r="M2104" s="15" t="n">
        <v>45</v>
      </c>
      <c r="N2104" s="11" t="n">
        <v>0.001</v>
      </c>
      <c r="O2104" s="11" t="n">
        <v>0.2</v>
      </c>
      <c r="P2104" s="11" t="n">
        <v>9</v>
      </c>
      <c r="Q2104" s="22" t="n">
        <f>M2104/H2104</f>
        <v>0.9</v>
      </c>
    </row>
    <row r="2105" ht="22.5" customHeight="1">
      <c r="A2105" s="74"/>
      <c r="B2105" s="19"/>
      <c r="C2105" s="12" t="n">
        <v>10080665</v>
      </c>
      <c r="D2105" s="12" t="s">
        <v>74</v>
      </c>
      <c r="E2105" s="13" t="s">
        <v>78</v>
      </c>
      <c r="F2105" s="12" t="s">
        <v>15</v>
      </c>
      <c r="G2105" s="23" t="n">
        <v>0.38</v>
      </c>
      <c r="H2105" s="12" t="n">
        <v>40</v>
      </c>
      <c r="I2105" s="20" t="n">
        <f>G2105*H2105*7</f>
        <v>106.4</v>
      </c>
      <c r="J2105" s="12" t="s">
        <v>112</v>
      </c>
      <c r="K2105" s="14" t="n">
        <v>8595</v>
      </c>
      <c r="L2105" s="14" t="n">
        <v>2798</v>
      </c>
      <c r="M2105" s="15" t="n">
        <v>11</v>
      </c>
      <c r="N2105" s="11" t="n">
        <v>0.001</v>
      </c>
      <c r="O2105" s="11" t="n">
        <v>0.38</v>
      </c>
      <c r="P2105" s="11" t="n">
        <v>4.18</v>
      </c>
      <c r="Q2105" s="22" t="n">
        <f>M2105/H2105</f>
        <v>0.275</v>
      </c>
    </row>
    <row r="2106" ht="22.5" customHeight="1">
      <c r="A2106" s="74"/>
      <c r="B2106" s="19"/>
      <c r="C2106" s="12" t="n">
        <v>91520433</v>
      </c>
      <c r="D2106" s="12" t="s">
        <v>66</v>
      </c>
      <c r="E2106" s="13" t="s">
        <v>14</v>
      </c>
      <c r="F2106" s="12" t="s">
        <v>15</v>
      </c>
      <c r="G2106" s="23" t="n">
        <v>0.16</v>
      </c>
      <c r="H2106" s="12" t="n">
        <v>200</v>
      </c>
      <c r="I2106" s="20" t="n">
        <f>G2106*H2106*7</f>
        <v>224</v>
      </c>
      <c r="J2106" s="12" t="s">
        <v>112</v>
      </c>
      <c r="K2106" s="14" t="n">
        <v>54070</v>
      </c>
      <c r="L2106" s="14" t="n">
        <v>1634</v>
      </c>
      <c r="M2106" s="15" t="n">
        <v>2</v>
      </c>
      <c r="N2106" s="11" t="n">
        <v>0</v>
      </c>
      <c r="O2106" s="11" t="n">
        <v>0.16</v>
      </c>
      <c r="P2106" s="11" t="n">
        <v>0.32</v>
      </c>
      <c r="Q2106" s="22" t="n">
        <f>M2106/H2106</f>
        <v>0.01</v>
      </c>
    </row>
    <row r="2107" ht="22.5" customHeight="1">
      <c r="A2107" s="74"/>
      <c r="B2107" s="19"/>
      <c r="C2107" s="12" t="n">
        <v>11078827</v>
      </c>
      <c r="D2107" s="12" t="s">
        <v>74</v>
      </c>
      <c r="E2107" s="13" t="s">
        <v>77</v>
      </c>
      <c r="F2107" s="12" t="s">
        <v>15</v>
      </c>
      <c r="G2107" s="23" t="n">
        <v>0.2</v>
      </c>
      <c r="H2107" s="12" t="n">
        <v>50</v>
      </c>
      <c r="I2107" s="20" t="n">
        <f>G2107*H2107*7</f>
        <v>70</v>
      </c>
      <c r="J2107" s="12" t="s">
        <v>112</v>
      </c>
      <c r="K2107" s="14" t="n">
        <v>1756</v>
      </c>
      <c r="L2107" s="14" t="n">
        <v>371</v>
      </c>
      <c r="M2107" s="15" t="n">
        <v>2</v>
      </c>
      <c r="N2107" s="11" t="n">
        <v>0.002</v>
      </c>
      <c r="O2107" s="11" t="n">
        <v>0.3</v>
      </c>
      <c r="P2107" s="11" t="n">
        <v>0.6</v>
      </c>
      <c r="Q2107" s="22" t="n">
        <f>M2107/H2107</f>
        <v>0.04</v>
      </c>
    </row>
    <row r="2108" ht="22.5" customHeight="1">
      <c r="A2108" s="74"/>
      <c r="B2108" s="19"/>
      <c r="C2108" s="12" t="n">
        <v>11078981</v>
      </c>
      <c r="D2108" s="12" t="s">
        <v>74</v>
      </c>
      <c r="E2108" s="13" t="s">
        <v>75</v>
      </c>
      <c r="F2108" s="12" t="s">
        <v>15</v>
      </c>
      <c r="G2108" s="23" t="n">
        <v>0.2</v>
      </c>
      <c r="H2108" s="12" t="n">
        <v>50</v>
      </c>
      <c r="I2108" s="20" t="n">
        <f>G2108*H2108*7</f>
        <v>70</v>
      </c>
      <c r="J2108" s="12" t="s">
        <v>112</v>
      </c>
      <c r="K2108" s="14" t="n">
        <v>285</v>
      </c>
      <c r="L2108" s="14" t="n">
        <v>24</v>
      </c>
      <c r="M2108" s="15" t="n">
        <v>0</v>
      </c>
      <c r="N2108" s="11" t="n">
        <v>0</v>
      </c>
      <c r="O2108" s="11" t="n">
        <v>0</v>
      </c>
      <c r="P2108" s="11" t="n">
        <v>0</v>
      </c>
      <c r="Q2108" s="22" t="n">
        <f>M2108/H2108</f>
        <v>0</v>
      </c>
    </row>
    <row r="2109" ht="22.5" customHeight="1">
      <c r="A2109" s="74"/>
      <c r="B2109" s="19"/>
      <c r="C2109" s="12" t="n">
        <v>11080833</v>
      </c>
      <c r="D2109" s="12" t="s">
        <v>74</v>
      </c>
      <c r="E2109" s="13" t="s">
        <v>76</v>
      </c>
      <c r="F2109" s="12" t="s">
        <v>15</v>
      </c>
      <c r="G2109" s="23" t="n">
        <v>0.2</v>
      </c>
      <c r="H2109" s="12" t="n">
        <v>50</v>
      </c>
      <c r="I2109" s="20" t="n">
        <f>G2109*H2109*7</f>
        <v>70</v>
      </c>
      <c r="J2109" s="12" t="s">
        <v>112</v>
      </c>
      <c r="K2109" s="14" t="n">
        <v>30</v>
      </c>
      <c r="L2109" s="14" t="n">
        <v>1</v>
      </c>
      <c r="M2109" s="15" t="n">
        <v>0</v>
      </c>
      <c r="N2109" s="11" t="n">
        <v>0</v>
      </c>
      <c r="O2109" s="11" t="n">
        <v>0</v>
      </c>
      <c r="P2109" s="11" t="n">
        <v>0</v>
      </c>
      <c r="Q2109" s="22" t="n">
        <f>M2109/H2109</f>
        <v>0</v>
      </c>
    </row>
    <row r="2110" ht="22.5" customHeight="1">
      <c r="A2110" s="74"/>
      <c r="B2110" s="19"/>
      <c r="C2110" s="12" t="n">
        <v>11081056</v>
      </c>
      <c r="D2110" s="12" t="s">
        <v>74</v>
      </c>
      <c r="E2110" s="13" t="s">
        <v>78</v>
      </c>
      <c r="F2110" s="12" t="s">
        <v>15</v>
      </c>
      <c r="G2110" s="23" t="n">
        <v>0.2</v>
      </c>
      <c r="H2110" s="12" t="n">
        <v>50</v>
      </c>
      <c r="I2110" s="20" t="n">
        <f>G2110*H2110*7</f>
        <v>70</v>
      </c>
      <c r="J2110" s="12" t="s">
        <v>112</v>
      </c>
      <c r="K2110" s="14" t="n">
        <v>133</v>
      </c>
      <c r="L2110" s="14" t="n">
        <v>8</v>
      </c>
      <c r="M2110" s="15" t="n">
        <v>0</v>
      </c>
      <c r="N2110" s="11" t="n">
        <v>0</v>
      </c>
      <c r="O2110" s="11" t="n">
        <v>0</v>
      </c>
      <c r="P2110" s="11" t="n">
        <v>0</v>
      </c>
      <c r="Q2110" s="22" t="n">
        <f>M2110/H2110</f>
        <v>0</v>
      </c>
    </row>
    <row r="2111" ht="22.5" customHeight="1">
      <c r="A2111" s="74"/>
      <c r="B2111" s="19"/>
      <c r="C2111" s="12" t="n">
        <v>11078963</v>
      </c>
      <c r="D2111" s="12" t="s">
        <v>80</v>
      </c>
      <c r="E2111" s="13" t="s">
        <v>14</v>
      </c>
      <c r="F2111" s="12" t="s">
        <v>15</v>
      </c>
      <c r="G2111" s="23" t="n">
        <v>0.4</v>
      </c>
      <c r="H2111" s="12" t="n">
        <v>100</v>
      </c>
      <c r="I2111" s="20" t="n">
        <f>G2111*H2111*7</f>
        <v>280</v>
      </c>
      <c r="J2111" s="12" t="s">
        <v>112</v>
      </c>
      <c r="K2111" s="14" t="n">
        <v>13695</v>
      </c>
      <c r="L2111" s="14" t="n">
        <v>2279</v>
      </c>
      <c r="M2111" s="15" t="n">
        <v>70</v>
      </c>
      <c r="N2111" s="11" t="n">
        <v>0.012</v>
      </c>
      <c r="O2111" s="11" t="n">
        <v>0.4</v>
      </c>
      <c r="P2111" s="11" t="n">
        <v>28</v>
      </c>
      <c r="Q2111" s="22" t="n">
        <f>M2111/H2111</f>
        <v>0.7</v>
      </c>
    </row>
    <row r="2112" ht="22.5" customHeight="1">
      <c r="A2112" s="74"/>
      <c r="B2112" s="19"/>
      <c r="C2112" s="12" t="n">
        <v>91538300</v>
      </c>
      <c r="D2112" s="12" t="s">
        <v>66</v>
      </c>
      <c r="E2112" s="13" t="s">
        <v>37</v>
      </c>
      <c r="F2112" s="12" t="s">
        <v>15</v>
      </c>
      <c r="G2112" s="23" t="n">
        <v>0.14</v>
      </c>
      <c r="H2112" s="12" t="n">
        <v>300</v>
      </c>
      <c r="I2112" s="20" t="n">
        <f>G2112*H2112*7</f>
        <v>294</v>
      </c>
      <c r="J2112" s="12" t="s">
        <v>112</v>
      </c>
      <c r="K2112" s="14" t="n">
        <v>3478</v>
      </c>
      <c r="L2112" s="14" t="n">
        <v>474</v>
      </c>
      <c r="M2112" s="15" t="n">
        <v>4</v>
      </c>
      <c r="N2112" s="11" t="n">
        <v>0.001</v>
      </c>
      <c r="O2112" s="11" t="n">
        <v>0.14</v>
      </c>
      <c r="P2112" s="11" t="n">
        <v>0.56</v>
      </c>
      <c r="Q2112" s="22" t="n">
        <f>M2112/H2112</f>
        <v>0.0133333333333333</v>
      </c>
    </row>
    <row r="2113" ht="22.5" customHeight="1">
      <c r="A2113" s="74"/>
      <c r="B2113" s="19"/>
      <c r="C2113" s="12" t="n">
        <v>91538301</v>
      </c>
      <c r="D2113" s="12" t="s">
        <v>66</v>
      </c>
      <c r="E2113" s="13" t="s">
        <v>14</v>
      </c>
      <c r="F2113" s="12" t="s">
        <v>15</v>
      </c>
      <c r="G2113" s="23" t="n">
        <v>0.22</v>
      </c>
      <c r="H2113" s="12" t="n">
        <v>200</v>
      </c>
      <c r="I2113" s="20" t="n">
        <f>G2113*H2113*7</f>
        <v>308</v>
      </c>
      <c r="J2113" s="12" t="s">
        <v>112</v>
      </c>
      <c r="K2113" s="14" t="n">
        <v>411</v>
      </c>
      <c r="L2113" s="14" t="n">
        <v>131</v>
      </c>
      <c r="M2113" s="15" t="n">
        <v>0</v>
      </c>
      <c r="N2113" s="11" t="n">
        <v>0</v>
      </c>
      <c r="O2113" s="11" t="n">
        <v>0</v>
      </c>
      <c r="P2113" s="11" t="n">
        <v>0</v>
      </c>
      <c r="Q2113" s="22" t="n">
        <f>M2113/H2113</f>
        <v>0</v>
      </c>
    </row>
    <row r="2114" ht="22.5" customHeight="1">
      <c r="A2114" s="74"/>
      <c r="B2114" s="19"/>
      <c r="C2114" s="12" t="n">
        <v>91538306</v>
      </c>
      <c r="D2114" s="12" t="s">
        <v>66</v>
      </c>
      <c r="E2114" s="13" t="s">
        <v>67</v>
      </c>
      <c r="F2114" s="12" t="s">
        <v>15</v>
      </c>
      <c r="G2114" s="23" t="n">
        <v>0.18</v>
      </c>
      <c r="H2114" s="12" t="n">
        <v>250</v>
      </c>
      <c r="I2114" s="20" t="n">
        <f>G2114*H2114*7</f>
        <v>315</v>
      </c>
      <c r="J2114" s="12" t="s">
        <v>112</v>
      </c>
      <c r="K2114" s="14" t="n">
        <v>1336</v>
      </c>
      <c r="L2114" s="14" t="n">
        <v>346</v>
      </c>
      <c r="M2114" s="15" t="n">
        <v>2</v>
      </c>
      <c r="N2114" s="11" t="n">
        <v>0.001</v>
      </c>
      <c r="O2114" s="11" t="n">
        <v>0.18</v>
      </c>
      <c r="P2114" s="11" t="n">
        <v>0.36</v>
      </c>
      <c r="Q2114" s="22" t="n">
        <f>M2114/H2114</f>
        <v>0.008</v>
      </c>
    </row>
    <row r="2115" ht="22.5" customHeight="1">
      <c r="A2115" s="74"/>
      <c r="B2115" s="19"/>
      <c r="C2115" s="12" t="n">
        <v>91538307</v>
      </c>
      <c r="D2115" s="12" t="s">
        <v>66</v>
      </c>
      <c r="E2115" s="13" t="s">
        <v>17</v>
      </c>
      <c r="F2115" s="12" t="s">
        <v>15</v>
      </c>
      <c r="G2115" s="23" t="n">
        <v>0.22</v>
      </c>
      <c r="H2115" s="12" t="n">
        <v>200</v>
      </c>
      <c r="I2115" s="20" t="n">
        <f>G2115*H2115*7</f>
        <v>308</v>
      </c>
      <c r="J2115" s="12" t="s">
        <v>112</v>
      </c>
      <c r="K2115" s="14" t="n">
        <v>17</v>
      </c>
      <c r="L2115" s="14" t="n">
        <v>1</v>
      </c>
      <c r="M2115" s="15" t="n">
        <v>0</v>
      </c>
      <c r="N2115" s="11" t="n">
        <v>0</v>
      </c>
      <c r="O2115" s="11" t="n">
        <v>0</v>
      </c>
      <c r="P2115" s="11" t="n">
        <v>0</v>
      </c>
      <c r="Q2115" s="22" t="n">
        <f>M2115/H2115</f>
        <v>0</v>
      </c>
    </row>
    <row r="2116" ht="22.5" customHeight="1">
      <c r="A2116" s="74"/>
      <c r="B2116" s="19"/>
      <c r="C2116" s="12" t="n">
        <v>91538308</v>
      </c>
      <c r="D2116" s="12" t="s">
        <v>66</v>
      </c>
      <c r="E2116" s="13" t="s">
        <v>11</v>
      </c>
      <c r="F2116" s="12" t="s">
        <v>15</v>
      </c>
      <c r="G2116" s="23" t="n">
        <v>0.18</v>
      </c>
      <c r="H2116" s="12" t="n">
        <v>200</v>
      </c>
      <c r="I2116" s="20" t="n">
        <f>G2116*H2116*7</f>
        <v>252</v>
      </c>
      <c r="J2116" s="12" t="s">
        <v>112</v>
      </c>
      <c r="K2116" s="14" t="n">
        <v>162</v>
      </c>
      <c r="L2116" s="14" t="n">
        <v>7</v>
      </c>
      <c r="M2116" s="15" t="n">
        <v>0</v>
      </c>
      <c r="N2116" s="11" t="n">
        <v>0</v>
      </c>
      <c r="O2116" s="11" t="n">
        <v>0</v>
      </c>
      <c r="P2116" s="11" t="n">
        <v>0</v>
      </c>
      <c r="Q2116" s="22" t="n">
        <f>M2116/H2116</f>
        <v>0</v>
      </c>
    </row>
    <row r="2117" ht="22.5" customHeight="1">
      <c r="A2117" s="74"/>
      <c r="B2117" s="19"/>
      <c r="C2117" s="12" t="n">
        <v>91538309</v>
      </c>
      <c r="D2117" s="12" t="s">
        <v>66</v>
      </c>
      <c r="E2117" s="13" t="s">
        <v>43</v>
      </c>
      <c r="F2117" s="12" t="s">
        <v>15</v>
      </c>
      <c r="G2117" s="23" t="n">
        <v>0.18</v>
      </c>
      <c r="H2117" s="12" t="n">
        <v>198</v>
      </c>
      <c r="I2117" s="20" t="n">
        <f>G2117*H2117*7</f>
        <v>249.48</v>
      </c>
      <c r="J2117" s="12" t="s">
        <v>112</v>
      </c>
      <c r="K2117" s="14" t="n">
        <v>136</v>
      </c>
      <c r="L2117" s="14" t="n">
        <v>13</v>
      </c>
      <c r="M2117" s="15" t="n">
        <v>0</v>
      </c>
      <c r="N2117" s="11" t="n">
        <v>0</v>
      </c>
      <c r="O2117" s="11" t="n">
        <v>0</v>
      </c>
      <c r="P2117" s="11" t="n">
        <v>0</v>
      </c>
      <c r="Q2117" s="22" t="n">
        <f>M2117/H2117</f>
        <v>0</v>
      </c>
    </row>
    <row r="2118" ht="22.5" customHeight="1">
      <c r="A2118" s="74"/>
      <c r="B2118" s="19"/>
      <c r="C2118" s="12" t="n">
        <v>11511535</v>
      </c>
      <c r="D2118" s="12" t="s">
        <v>80</v>
      </c>
      <c r="E2118" s="13" t="s">
        <v>14</v>
      </c>
      <c r="F2118" s="12" t="s">
        <v>26</v>
      </c>
      <c r="G2118" s="23" t="n">
        <v>0.4</v>
      </c>
      <c r="H2118" s="12" t="n">
        <v>600</v>
      </c>
      <c r="I2118" s="20" t="n">
        <f>G2118*H2118*7</f>
        <v>1680</v>
      </c>
      <c r="J2118" s="12" t="s">
        <v>112</v>
      </c>
      <c r="K2118" s="14" t="n">
        <f>1650320+6356</f>
        <v>1656676</v>
      </c>
      <c r="L2118" s="14" t="n">
        <f>11151+2689</f>
        <v>13840</v>
      </c>
      <c r="M2118" s="15" t="n">
        <f>446+210</f>
        <v>656</v>
      </c>
      <c r="N2118" s="11" t="n">
        <v>0.02</v>
      </c>
      <c r="O2118" s="11" t="n">
        <f>P2118/M2118</f>
        <v>0.368917682926829</v>
      </c>
      <c r="P2118" s="11" t="n">
        <f>168.37+73.64</f>
        <v>242.01</v>
      </c>
      <c r="Q2118" s="22" t="n">
        <f>M2118/H2118</f>
        <v>1.09333333333333</v>
      </c>
    </row>
    <row r="2119" ht="22.5" customHeight="1">
      <c r="A2119" s="74"/>
      <c r="B2119" s="19"/>
      <c r="C2119" s="12" t="n">
        <v>11792342</v>
      </c>
      <c r="D2119" s="12" t="s">
        <v>81</v>
      </c>
      <c r="E2119" s="13" t="s">
        <v>40</v>
      </c>
      <c r="F2119" s="12" t="s">
        <v>15</v>
      </c>
      <c r="G2119" s="23" t="n">
        <v>0.2</v>
      </c>
      <c r="H2119" s="38" t="n">
        <v>40</v>
      </c>
      <c r="I2119" s="20" t="n">
        <f>G2119*H2119*7</f>
        <v>56</v>
      </c>
      <c r="J2119" s="12" t="s">
        <v>112</v>
      </c>
      <c r="K2119" s="14" t="n">
        <v>4497</v>
      </c>
      <c r="L2119" s="14" t="n">
        <v>15</v>
      </c>
      <c r="M2119" s="15" t="n">
        <v>0</v>
      </c>
      <c r="N2119" s="11" t="n">
        <v>0</v>
      </c>
      <c r="O2119" s="11" t="n">
        <v>0</v>
      </c>
      <c r="P2119" s="11" t="n">
        <v>0</v>
      </c>
      <c r="Q2119" s="22" t="n">
        <f>M2119/H2119</f>
        <v>0</v>
      </c>
    </row>
    <row r="2120" ht="22.5" customHeight="1">
      <c r="A2120" s="74"/>
      <c r="B2120" s="19"/>
      <c r="C2120" s="12" t="n">
        <v>5365722</v>
      </c>
      <c r="D2120" s="12" t="s">
        <v>55</v>
      </c>
      <c r="E2120" s="13" t="s">
        <v>54</v>
      </c>
      <c r="F2120" s="12" t="s">
        <v>12</v>
      </c>
      <c r="G2120" s="23" t="n">
        <v>0.3</v>
      </c>
      <c r="H2120" s="38" t="n">
        <v>50</v>
      </c>
      <c r="I2120" s="20" t="n">
        <f>G2120*H2120*7</f>
        <v>105</v>
      </c>
      <c r="J2120" s="12" t="s">
        <v>112</v>
      </c>
      <c r="K2120" s="14" t="n">
        <v>35120</v>
      </c>
      <c r="L2120" s="14" t="n">
        <v>11950</v>
      </c>
      <c r="M2120" s="15" t="n">
        <v>22</v>
      </c>
      <c r="N2120" s="11" t="n">
        <v>0.001</v>
      </c>
      <c r="O2120" s="11" t="n">
        <v>0.331</v>
      </c>
      <c r="P2120" s="11" t="n">
        <v>7.2836</v>
      </c>
      <c r="Q2120" s="22" t="n">
        <f>M2120/H2120</f>
        <v>0.44</v>
      </c>
    </row>
    <row r="2121" ht="22.5" customHeight="1">
      <c r="A2121" s="74"/>
      <c r="B2121" s="19"/>
      <c r="C2121" s="12" t="n">
        <v>11924654</v>
      </c>
      <c r="D2121" s="12" t="s">
        <v>55</v>
      </c>
      <c r="E2121" s="13" t="s">
        <v>54</v>
      </c>
      <c r="F2121" s="12" t="s">
        <v>12</v>
      </c>
      <c r="G2121" s="23" t="n">
        <v>0.3</v>
      </c>
      <c r="H2121" s="38" t="n">
        <v>50</v>
      </c>
      <c r="I2121" s="20" t="n">
        <f>G2121*H2121*7</f>
        <v>105</v>
      </c>
      <c r="J2121" s="12" t="s">
        <v>112</v>
      </c>
      <c r="K2121" s="14" t="n">
        <v>544</v>
      </c>
      <c r="L2121" s="14" t="n">
        <v>223</v>
      </c>
      <c r="M2121" s="15" t="n">
        <v>0</v>
      </c>
      <c r="N2121" s="11" t="n">
        <v>0.001</v>
      </c>
      <c r="O2121" s="11" t="n">
        <v>0</v>
      </c>
      <c r="P2121" s="11" t="n">
        <v>0.1985</v>
      </c>
      <c r="Q2121" s="22" t="n">
        <f>M2121/H2121</f>
        <v>0</v>
      </c>
    </row>
    <row r="2122" ht="22.5" customHeight="1">
      <c r="A2122" s="74"/>
      <c r="B2122" s="19"/>
      <c r="C2122" s="12" t="n">
        <v>12072287</v>
      </c>
      <c r="D2122" s="12" t="s">
        <v>80</v>
      </c>
      <c r="E2122" s="13" t="s">
        <v>14</v>
      </c>
      <c r="F2122" s="12" t="s">
        <v>15</v>
      </c>
      <c r="G2122" s="23" t="n">
        <v>0.5</v>
      </c>
      <c r="H2122" s="38" t="n">
        <v>200</v>
      </c>
      <c r="I2122" s="20" t="n">
        <f>G2122*H2122*7</f>
        <v>700</v>
      </c>
      <c r="J2122" s="12" t="s">
        <v>112</v>
      </c>
      <c r="K2122" s="14" t="n">
        <v>129250</v>
      </c>
      <c r="L2122" s="14" t="n">
        <v>982</v>
      </c>
      <c r="M2122" s="15" t="n">
        <v>86</v>
      </c>
      <c r="N2122" s="11" t="n">
        <v>0.06</v>
      </c>
      <c r="O2122" s="11" t="n">
        <v>0.686</v>
      </c>
      <c r="P2122" s="11" t="n">
        <v>58.966</v>
      </c>
      <c r="Q2122" s="22" t="n">
        <f>M2122/H2122</f>
        <v>0.43</v>
      </c>
    </row>
    <row r="2123" ht="22.5" customHeight="1">
      <c r="A2123" s="74"/>
      <c r="B2123" s="19"/>
      <c r="C2123" s="12" t="n">
        <v>6529449</v>
      </c>
      <c r="D2123" s="12" t="s">
        <v>80</v>
      </c>
      <c r="E2123" s="13" t="s">
        <v>14</v>
      </c>
      <c r="F2123" s="12" t="s">
        <v>12</v>
      </c>
      <c r="G2123" s="23" t="n">
        <v>0.2</v>
      </c>
      <c r="H2123" s="38" t="n">
        <v>200</v>
      </c>
      <c r="I2123" s="20" t="n">
        <f>G2123*H2123*7</f>
        <v>280</v>
      </c>
      <c r="J2123" s="12" t="s">
        <v>112</v>
      </c>
      <c r="K2123" s="14" t="n">
        <v>26757</v>
      </c>
      <c r="L2123" s="14" t="n">
        <v>2123</v>
      </c>
      <c r="M2123" s="15" t="n">
        <v>235</v>
      </c>
      <c r="N2123" s="11" t="n">
        <v>0.028</v>
      </c>
      <c r="O2123" s="11" t="n">
        <v>0.249</v>
      </c>
      <c r="P2123" s="11" t="n">
        <v>58.4942</v>
      </c>
      <c r="Q2123" s="22" t="n">
        <f>M2123/H2123</f>
        <v>1.175</v>
      </c>
    </row>
    <row r="2124" ht="22.5" customHeight="1">
      <c r="A2124" s="74"/>
      <c r="B2124" s="19"/>
      <c r="C2124" s="12" t="n">
        <v>5623760</v>
      </c>
      <c r="D2124" s="12" t="s">
        <v>86</v>
      </c>
      <c r="E2124" s="13" t="s">
        <v>14</v>
      </c>
      <c r="F2124" s="12" t="s">
        <v>15</v>
      </c>
      <c r="G2124" s="23" t="n">
        <v>0.15</v>
      </c>
      <c r="H2124" s="12" t="n">
        <v>50</v>
      </c>
      <c r="I2124" s="20" t="n">
        <f>G2124*H2124*7</f>
        <v>52.5</v>
      </c>
      <c r="J2124" s="12" t="s">
        <v>112</v>
      </c>
      <c r="K2124" s="14" t="n">
        <v>8826</v>
      </c>
      <c r="L2124" s="14" t="n">
        <v>2725</v>
      </c>
      <c r="M2124" s="15" t="n">
        <v>0</v>
      </c>
      <c r="N2124" s="11" t="n">
        <v>0</v>
      </c>
      <c r="O2124" s="11" t="n">
        <v>0</v>
      </c>
      <c r="P2124" s="11" t="n">
        <v>0</v>
      </c>
      <c r="Q2124" s="22" t="n">
        <f>M2124/H2124</f>
        <v>0</v>
      </c>
    </row>
    <row r="2125" ht="22.5" customHeight="1">
      <c r="A2125" s="74"/>
      <c r="B2125" s="19"/>
      <c r="C2125" s="12" t="n">
        <v>91573327</v>
      </c>
      <c r="D2125" s="12" t="s">
        <v>87</v>
      </c>
      <c r="E2125" s="13" t="s">
        <v>14</v>
      </c>
      <c r="F2125" s="12" t="s">
        <v>15</v>
      </c>
      <c r="G2125" s="23" t="n">
        <v>0.25</v>
      </c>
      <c r="H2125" s="38" t="n">
        <v>300</v>
      </c>
      <c r="I2125" s="20" t="n">
        <f>G2125*H2125*7</f>
        <v>525</v>
      </c>
      <c r="J2125" s="12" t="s">
        <v>112</v>
      </c>
      <c r="K2125" s="14" t="n">
        <v>1199</v>
      </c>
      <c r="L2125" s="14" t="n">
        <v>27</v>
      </c>
      <c r="M2125" s="15" t="n">
        <v>0</v>
      </c>
      <c r="N2125" s="11" t="n">
        <v>0</v>
      </c>
      <c r="O2125" s="11" t="n">
        <v>0</v>
      </c>
      <c r="P2125" s="11" t="n">
        <v>0</v>
      </c>
      <c r="Q2125" s="22" t="n">
        <f>M2125/H2125</f>
        <v>0</v>
      </c>
    </row>
    <row r="2126" ht="22.5" customHeight="1">
      <c r="A2126" s="74"/>
      <c r="B2126" s="19"/>
      <c r="C2126" s="12" t="n">
        <v>13085659</v>
      </c>
      <c r="D2126" s="12" t="s">
        <v>88</v>
      </c>
      <c r="E2126" s="13" t="s">
        <v>14</v>
      </c>
      <c r="F2126" s="12" t="s">
        <v>15</v>
      </c>
      <c r="G2126" s="23" t="n">
        <v>0.2</v>
      </c>
      <c r="H2126" s="38" t="n">
        <v>100</v>
      </c>
      <c r="I2126" s="20" t="n">
        <f>G2126*H2126*7</f>
        <v>140</v>
      </c>
      <c r="J2126" s="12" t="s">
        <v>112</v>
      </c>
      <c r="K2126" s="14" t="n">
        <v>11208</v>
      </c>
      <c r="L2126" s="14" t="n">
        <v>4570</v>
      </c>
      <c r="M2126" s="15" t="n">
        <v>100</v>
      </c>
      <c r="N2126" s="11" t="n">
        <v>0.004</v>
      </c>
      <c r="O2126" s="11" t="n">
        <v>0.2</v>
      </c>
      <c r="P2126" s="11" t="n">
        <v>20</v>
      </c>
      <c r="Q2126" s="22" t="n">
        <f>M2126/H2126</f>
        <v>1</v>
      </c>
    </row>
    <row r="2127" ht="22.5" customHeight="1">
      <c r="A2127" s="74"/>
      <c r="B2127" s="19"/>
      <c r="C2127" s="12" t="n">
        <v>12829886</v>
      </c>
      <c r="D2127" s="12" t="s">
        <v>74</v>
      </c>
      <c r="E2127" s="13" t="s">
        <v>75</v>
      </c>
      <c r="F2127" s="12" t="s">
        <v>34</v>
      </c>
      <c r="G2127" s="23" t="n">
        <v>0.5</v>
      </c>
      <c r="H2127" s="38" t="n">
        <v>200</v>
      </c>
      <c r="I2127" s="20" t="n">
        <f>G2127*H2127*7</f>
        <v>700</v>
      </c>
      <c r="J2127" s="12" t="s">
        <v>112</v>
      </c>
      <c r="K2127" s="14" t="n">
        <v>23487</v>
      </c>
      <c r="L2127" s="14" t="n">
        <v>13544</v>
      </c>
      <c r="M2127" s="15" t="n">
        <v>2</v>
      </c>
      <c r="N2127" s="11" t="n">
        <v>0</v>
      </c>
      <c r="O2127" s="11" t="n">
        <f>P2127/M2127</f>
        <v>12.36</v>
      </c>
      <c r="P2127" s="11" t="n">
        <v>24.72</v>
      </c>
      <c r="Q2127" s="22" t="n">
        <f>M2127/H2127</f>
        <v>0.01</v>
      </c>
    </row>
    <row r="2128" ht="22.5" customHeight="1">
      <c r="A2128" s="74"/>
      <c r="B2128" s="19"/>
      <c r="C2128" s="12" t="n">
        <v>13149387</v>
      </c>
      <c r="D2128" s="12" t="s">
        <v>80</v>
      </c>
      <c r="E2128" s="13" t="s">
        <v>14</v>
      </c>
      <c r="F2128" s="12" t="s">
        <v>12</v>
      </c>
      <c r="G2128" s="23" t="n">
        <v>0.2</v>
      </c>
      <c r="H2128" s="38" t="n">
        <v>200</v>
      </c>
      <c r="I2128" s="20" t="n">
        <f>G2128*H2128*7</f>
        <v>280</v>
      </c>
      <c r="J2128" s="12" t="s">
        <v>112</v>
      </c>
      <c r="K2128" s="14" t="n">
        <v>9129</v>
      </c>
      <c r="L2128" s="14" t="n">
        <v>1235</v>
      </c>
      <c r="M2128" s="15" t="n">
        <v>156</v>
      </c>
      <c r="N2128" s="11" t="n">
        <v>0.027</v>
      </c>
      <c r="O2128" s="11" t="n">
        <v>0.214</v>
      </c>
      <c r="P2128" s="11" t="n">
        <v>33.4405</v>
      </c>
      <c r="Q2128" s="22" t="n">
        <f>M2128/H2128</f>
        <v>0.78</v>
      </c>
    </row>
    <row r="2129" ht="22.5" customHeight="1">
      <c r="A2129" s="18"/>
      <c r="C2129" s="10"/>
      <c r="D2129" s="10"/>
      <c r="E2129" s="10"/>
      <c r="F2129" s="10"/>
      <c r="G2129" s="17"/>
      <c r="H2129" s="10"/>
      <c r="I2129" s="17"/>
      <c r="J2129" s="10"/>
      <c r="K2129" s="15"/>
      <c r="L2129" s="15"/>
      <c r="M2129" s="15"/>
      <c r="N2129" s="15"/>
      <c r="O2129" s="15"/>
      <c r="P2129" s="75"/>
      <c r="Q2129" s="7"/>
    </row>
    <row r="2130" ht="22.5" customHeight="1">
      <c r="A2130" s="18" t="s">
        <v>107</v>
      </c>
      <c r="B2130" s="8" t="s">
        <v>141</v>
      </c>
      <c r="C2130" s="10"/>
      <c r="D2130" s="10"/>
      <c r="E2130" s="10"/>
      <c r="F2130" s="10"/>
      <c r="G2130" s="17"/>
      <c r="H2130" s="10"/>
      <c r="I2130" s="17"/>
      <c r="J2130" s="10"/>
      <c r="K2130" s="21" t="n">
        <f>K2133+K2136+K2139+K2142+K2145+K2148+K2151+K2154+K2157+K2160+K2163+K2166+K2169+K2172+K2175+K2178+K2181+K2184+K2187+K2190+K2193+K2196+K2199+K2202+K2205+K2208+K2211+K2214+K2217+K2220+K2223+K2226+K2229+K2232+K2235+K2238+K2241+K2247+K2250+K2253+K2256+K2259+K2262+K2265+K2268+K2271+K2274+K2277+K2280+K2283+K2286+K2289+K2292+K2295+K2298+K2301+K2304+K2307+K2310+K2313+K2322+K2325+K2328+K2331+K2334+K2337+K2340+K2343+K2346+K2349+K2352+K2355+K2358+K2361+K2364+K2367+K2370+K2373+K2376+K2379+K2382+K2385+K2388+K2391+K2394+K2397+K2400+K2403+K2409+K2412+K2415+K2418+K2421+K2424+K2427+K2430+K2433+K2436+K2439+K2442+K2445+K2448+K2451+K2454+K2457+K2460+K2463+K2466+K2469+K2472+K2475+K2478+K2481+K2484+K2487+K2490+K2493+K2496+K2499+K2502+K2505+K2508+K2511+K2514+K2517+K2520+K2523+K2526+K2529+K2532+K2535+K2538+K2541+K2544+K2547+K2550+K2553+K2556+K2559+K2562+K2565+K2568+K2571+K2574+K2577+K2580+K2583+K2586+K2406+K2244</f>
        <v>15864532</v>
      </c>
      <c r="L2130" s="21" t="n">
        <f>L2133+L2136+L2139+L2142+L2145+L2148+L2151+L2154+L2157+L2160+L2163+L2166+L2169+L2172+L2175+L2178+L2181+L2184+L2187+L2190+L2193+L2196+L2199+L2202+L2205+L2208+L2211+L2214+L2217+L2220+L2223+L2226+L2229+L2232+L2235+L2238+L2241+L2247+L2250+L2253+L2256+L2259+L2262+L2265+L2268+L2271+L2274+L2277+L2280+L2283+L2286+L2289+L2292+L2295+L2298+L2301+L2304+L2307+L2310+L2313+L2322+L2325+L2328+L2331+L2334+L2337+L2340+L2343+L2346+L2349+L2352+L2355+L2358+L2361+L2364+L2367+L2370+L2373+L2376+L2379+L2382+L2385+L2388+L2391+L2394+L2397+L2400+L2403+L2409+L2412+L2415+L2418+L2421+L2424+L2427+L2430+L2433+L2436+L2439+L2442+L2445+L2448+L2451+L2454+L2457+L2460+L2463+L2466+L2469+L2472+L2475+L2478+L2481+L2484+L2487+L2490+L2493+L2496+L2499+L2502+L2505+L2508+L2511+L2514+L2517+L2520+L2523+L2526+L2529+L2532+L2535+L2538+L2541+L2544+L2547+L2550+L2553+L2556+L2559+L2562+L2565+L2568+L2571+L2574+L2577+L2580+L2583+L2586+L2406+L2244</f>
        <v>1572808</v>
      </c>
      <c r="M2130" s="15"/>
      <c r="N2130" s="15"/>
      <c r="O2130" s="15"/>
      <c r="P2130" s="40" t="n">
        <f>P2133+P2136+P2139+P2142+P2145+P2148+P2151+P2154+P2157+P2160+P2163+P2166+P2169+P2172+P2175+P2178+P2181+P2184+P2187+P2190+P2193+P2196+P2199+P2202+P2205+P2208+P2211+P2214+P2217+P2220+P2223+P2226+P2229+P2232+P2235+P2238+P2241+P2247+P2250+P2253+P2256+P2259+P2262+P2265+P2268+P2271+P2274+P2277+P2280+P2283+P2286+P2289+P2292+P2295+P2298+P2301+P2304+P2307+P2310+P2313+P2322+P2325+P2328+P2331+P2334+P2337+P2340+P2343+P2346+P2349+P2352+P2355+P2358+P2361+P2364+P2367+P2370+P2373+P2376+P2379+P2382+P2385+P2388+P2391+P2394+P2397+P2400+P2403+P2409+P2412+P2415+P2418+P2421+P2424+P2427+P2430+P2433+P2436+P2439+P2442+P2445+P2448+P2451+P2454+P2457+P2460+P2463+P2466+P2469+P2472+P2475+P2478+P2481+P2484+P2487+P2490+P2493+P2496+P2499+P2502+P2505+P2508+P2511+P2514+P2517+P2520+P2523+P2526+P2529+P2532+P2535+P2538+P2541+P2544+P2547+P2550+P2553+P2556+P2559+P2562+P2565+P2568+P2571+P2574+P2577+P2580+P2583+P2586+P2406+P2244</f>
        <v>5359.0876</v>
      </c>
      <c r="Q2130" s="7"/>
    </row>
    <row r="2131" ht="22.5" customHeight="1">
      <c r="A2131" s="80" t="n">
        <v>46305</v>
      </c>
      <c r="B2131" s="47" t="s">
        <v>109</v>
      </c>
      <c r="C2131" s="12" t="n">
        <v>10813123</v>
      </c>
      <c r="D2131" s="12" t="s">
        <v>10</v>
      </c>
      <c r="E2131" s="13" t="s">
        <v>11</v>
      </c>
      <c r="F2131" s="12" t="s">
        <v>12</v>
      </c>
      <c r="G2131" s="23" t="n">
        <v>0.25</v>
      </c>
      <c r="H2131" s="12" t="n">
        <v>1000</v>
      </c>
      <c r="I2131" s="20" t="n">
        <f>G2131*H2131*7</f>
        <v>1750</v>
      </c>
      <c r="J2131" s="12" t="s">
        <v>110</v>
      </c>
      <c r="K2131" s="14" t="n">
        <v>8880</v>
      </c>
      <c r="L2131" s="14" t="n">
        <v>112</v>
      </c>
      <c r="M2131" s="14" t="n">
        <v>0</v>
      </c>
      <c r="N2131" s="11" t="n">
        <v>0</v>
      </c>
      <c r="O2131" s="11" t="n">
        <v>0</v>
      </c>
      <c r="P2131" s="11" t="n">
        <v>1.1331</v>
      </c>
      <c r="Q2131" s="22" t="n">
        <f>M2133/H2131</f>
        <v>0.069</v>
      </c>
    </row>
    <row r="2132" ht="22.5" customHeight="1">
      <c r="A2132" s="28"/>
      <c r="B2132" s="28"/>
      <c r="C2132" s="12"/>
      <c r="D2132" s="19"/>
      <c r="E2132" s="26"/>
      <c r="F2132" s="19"/>
      <c r="G2132" s="26"/>
      <c r="H2132" s="19"/>
      <c r="I2132" s="19"/>
      <c r="J2132" s="12" t="s">
        <v>111</v>
      </c>
      <c r="K2132" s="10"/>
      <c r="L2132" s="10"/>
      <c r="M2132" s="14"/>
      <c r="N2132" s="11"/>
      <c r="O2132" s="11"/>
      <c r="P2132" s="11"/>
      <c r="Q2132" s="25"/>
    </row>
    <row r="2133" ht="22.5" customHeight="1">
      <c r="A2133" s="28"/>
      <c r="B2133" s="28"/>
      <c r="C2133" s="12"/>
      <c r="D2133" s="19"/>
      <c r="E2133" s="26"/>
      <c r="F2133" s="19"/>
      <c r="G2133" s="26"/>
      <c r="H2133" s="19"/>
      <c r="I2133" s="19"/>
      <c r="J2133" s="12" t="s">
        <v>112</v>
      </c>
      <c r="K2133" s="10" t="n">
        <v>65157</v>
      </c>
      <c r="L2133" s="10" t="n">
        <v>2302</v>
      </c>
      <c r="M2133" s="10" t="n">
        <v>69</v>
      </c>
      <c r="N2133" s="11" t="n">
        <v>0</v>
      </c>
      <c r="O2133" s="11" t="n">
        <v>0.2655</v>
      </c>
      <c r="P2133" s="11" t="n">
        <v>18.3198</v>
      </c>
      <c r="Q2133" s="25"/>
    </row>
    <row r="2134" ht="22.5" customHeight="1">
      <c r="A2134" s="28"/>
      <c r="B2134" s="28"/>
      <c r="C2134" s="12" t="n">
        <v>1745925</v>
      </c>
      <c r="D2134" s="12" t="s">
        <v>13</v>
      </c>
      <c r="E2134" s="13" t="s">
        <v>14</v>
      </c>
      <c r="F2134" s="12" t="s">
        <v>15</v>
      </c>
      <c r="G2134" s="23" t="n">
        <v>0.15</v>
      </c>
      <c r="H2134" s="12" t="n">
        <v>400</v>
      </c>
      <c r="I2134" s="20" t="n">
        <f>G2134*H2134*7</f>
        <v>420</v>
      </c>
      <c r="J2134" s="12" t="s">
        <v>110</v>
      </c>
      <c r="K2134" s="14" t="n">
        <v>63</v>
      </c>
      <c r="L2134" s="14" t="n">
        <v>24</v>
      </c>
      <c r="M2134" s="14" t="n">
        <v>0</v>
      </c>
      <c r="N2134" s="11" t="n">
        <v>0</v>
      </c>
      <c r="O2134" s="11" t="n">
        <v>0</v>
      </c>
      <c r="P2134" s="11" t="n">
        <v>0</v>
      </c>
      <c r="Q2134" s="22" t="n">
        <f>M2136/H2134</f>
        <v>1</v>
      </c>
    </row>
    <row r="2135" ht="22.5" customHeight="1">
      <c r="A2135" s="28"/>
      <c r="B2135" s="28"/>
      <c r="C2135" s="12"/>
      <c r="D2135" s="19"/>
      <c r="E2135" s="26"/>
      <c r="F2135" s="19"/>
      <c r="G2135" s="26"/>
      <c r="H2135" s="19"/>
      <c r="I2135" s="19"/>
      <c r="J2135" s="12" t="s">
        <v>111</v>
      </c>
      <c r="K2135" s="16"/>
      <c r="L2135" s="14"/>
      <c r="M2135" s="14"/>
      <c r="N2135" s="11"/>
      <c r="O2135" s="11"/>
      <c r="P2135" s="11"/>
      <c r="Q2135" s="25"/>
    </row>
    <row r="2136" ht="22.5" customHeight="1">
      <c r="A2136" s="28"/>
      <c r="B2136" s="28"/>
      <c r="C2136" s="12"/>
      <c r="D2136" s="19"/>
      <c r="E2136" s="26"/>
      <c r="F2136" s="19"/>
      <c r="G2136" s="26"/>
      <c r="H2136" s="19"/>
      <c r="I2136" s="19"/>
      <c r="J2136" s="12" t="s">
        <v>112</v>
      </c>
      <c r="K2136" s="16" t="n">
        <v>72796</v>
      </c>
      <c r="L2136" s="14" t="n">
        <v>31136</v>
      </c>
      <c r="M2136" s="14" t="n">
        <v>400</v>
      </c>
      <c r="N2136" s="11" t="n">
        <v>0.002</v>
      </c>
      <c r="O2136" s="11" t="n">
        <v>0.15</v>
      </c>
      <c r="P2136" s="11" t="n">
        <v>60</v>
      </c>
      <c r="Q2136" s="25"/>
    </row>
    <row r="2137" ht="22.5" customHeight="1">
      <c r="A2137" s="28"/>
      <c r="B2137" s="28"/>
      <c r="C2137" s="12" t="n">
        <v>6951600</v>
      </c>
      <c r="D2137" s="12" t="s">
        <v>16</v>
      </c>
      <c r="E2137" s="13" t="s">
        <v>17</v>
      </c>
      <c r="F2137" s="12" t="s">
        <v>15</v>
      </c>
      <c r="G2137" s="23" t="n">
        <v>0.17</v>
      </c>
      <c r="H2137" s="12" t="n">
        <v>100</v>
      </c>
      <c r="I2137" s="20" t="n">
        <f>G2137*H2137*7</f>
        <v>119</v>
      </c>
      <c r="J2137" s="12" t="s">
        <v>110</v>
      </c>
      <c r="K2137" s="14" t="n">
        <v>189</v>
      </c>
      <c r="L2137" s="14" t="n">
        <v>50</v>
      </c>
      <c r="M2137" s="14" t="n">
        <v>0</v>
      </c>
      <c r="N2137" s="11" t="n">
        <v>0</v>
      </c>
      <c r="O2137" s="11" t="n">
        <v>0</v>
      </c>
      <c r="P2137" s="11" t="n">
        <v>0</v>
      </c>
      <c r="Q2137" s="22" t="n">
        <f>M2139/H2137</f>
        <v>0.53</v>
      </c>
    </row>
    <row r="2138" ht="22.5" customHeight="1">
      <c r="A2138" s="28"/>
      <c r="B2138" s="28"/>
      <c r="C2138" s="12"/>
      <c r="D2138" s="19"/>
      <c r="E2138" s="26"/>
      <c r="F2138" s="19"/>
      <c r="G2138" s="26"/>
      <c r="H2138" s="19"/>
      <c r="I2138" s="19"/>
      <c r="J2138" s="12" t="s">
        <v>111</v>
      </c>
      <c r="K2138" s="14"/>
      <c r="L2138" s="14"/>
      <c r="M2138" s="14"/>
      <c r="N2138" s="11"/>
      <c r="O2138" s="11"/>
      <c r="P2138" s="11"/>
      <c r="Q2138" s="25"/>
    </row>
    <row r="2139" ht="22.5" customHeight="1">
      <c r="A2139" s="28"/>
      <c r="B2139" s="28"/>
      <c r="C2139" s="12"/>
      <c r="D2139" s="19"/>
      <c r="E2139" s="26"/>
      <c r="F2139" s="19"/>
      <c r="G2139" s="26"/>
      <c r="H2139" s="19"/>
      <c r="I2139" s="19"/>
      <c r="J2139" s="12" t="s">
        <v>112</v>
      </c>
      <c r="K2139" s="14" t="n">
        <v>7776</v>
      </c>
      <c r="L2139" s="14" t="n">
        <v>1863</v>
      </c>
      <c r="M2139" s="14" t="n">
        <v>53</v>
      </c>
      <c r="N2139" s="11" t="n">
        <v>0.005</v>
      </c>
      <c r="O2139" s="11" t="n">
        <v>0.18</v>
      </c>
      <c r="P2139" s="11" t="n">
        <v>9.554</v>
      </c>
      <c r="Q2139" s="25"/>
    </row>
    <row r="2140" ht="22.5" customHeight="1">
      <c r="A2140" s="28"/>
      <c r="B2140" s="28"/>
      <c r="C2140" s="12" t="n">
        <v>6951594</v>
      </c>
      <c r="D2140" s="12" t="s">
        <v>16</v>
      </c>
      <c r="E2140" s="13" t="s">
        <v>18</v>
      </c>
      <c r="F2140" s="12" t="s">
        <v>15</v>
      </c>
      <c r="G2140" s="23" t="n">
        <v>0.7</v>
      </c>
      <c r="H2140" s="12" t="n">
        <v>400</v>
      </c>
      <c r="I2140" s="20" t="n">
        <f>G2140*H2140*7</f>
        <v>1960</v>
      </c>
      <c r="J2140" s="12" t="s">
        <v>110</v>
      </c>
      <c r="K2140" s="14" t="n">
        <v>667</v>
      </c>
      <c r="L2140" s="14" t="n">
        <v>291</v>
      </c>
      <c r="M2140" s="14" t="n">
        <v>0</v>
      </c>
      <c r="N2140" s="11" t="n">
        <v>0</v>
      </c>
      <c r="O2140" s="11" t="n">
        <v>0</v>
      </c>
      <c r="P2140" s="11" t="n">
        <v>0</v>
      </c>
      <c r="Q2140" s="22" t="n">
        <f>M2142/H2140</f>
        <v>0.4925</v>
      </c>
    </row>
    <row r="2141" ht="22.5" customHeight="1">
      <c r="A2141" s="28"/>
      <c r="B2141" s="28"/>
      <c r="C2141" s="12"/>
      <c r="D2141" s="19"/>
      <c r="E2141" s="26"/>
      <c r="F2141" s="19"/>
      <c r="G2141" s="26"/>
      <c r="H2141" s="19"/>
      <c r="I2141" s="19"/>
      <c r="J2141" s="12" t="s">
        <v>111</v>
      </c>
      <c r="K2141" s="14"/>
      <c r="L2141" s="14"/>
      <c r="M2141" s="14"/>
      <c r="N2141" s="11"/>
      <c r="O2141" s="11"/>
      <c r="P2141" s="11"/>
      <c r="Q2141" s="25"/>
    </row>
    <row r="2142" ht="22.5" customHeight="1">
      <c r="A2142" s="28"/>
      <c r="B2142" s="28"/>
      <c r="C2142" s="12"/>
      <c r="D2142" s="19"/>
      <c r="E2142" s="26"/>
      <c r="F2142" s="19"/>
      <c r="G2142" s="26"/>
      <c r="H2142" s="19"/>
      <c r="I2142" s="19"/>
      <c r="J2142" s="12" t="s">
        <v>112</v>
      </c>
      <c r="K2142" s="14" t="n">
        <v>101180</v>
      </c>
      <c r="L2142" s="14" t="n">
        <v>40392</v>
      </c>
      <c r="M2142" s="14" t="n">
        <v>197</v>
      </c>
      <c r="N2142" s="11" t="n">
        <v>0.003</v>
      </c>
      <c r="O2142" s="11" t="n">
        <v>0.705</v>
      </c>
      <c r="P2142" s="11" t="n">
        <v>138.95</v>
      </c>
      <c r="Q2142" s="25"/>
    </row>
    <row r="2143" ht="22.5" customHeight="1">
      <c r="A2143" s="28"/>
      <c r="B2143" s="28"/>
      <c r="C2143" s="12" t="n">
        <v>2732727</v>
      </c>
      <c r="D2143" s="12" t="s">
        <v>10</v>
      </c>
      <c r="E2143" s="13" t="s">
        <v>19</v>
      </c>
      <c r="F2143" s="12" t="s">
        <v>15</v>
      </c>
      <c r="G2143" s="23" t="n">
        <v>0.25</v>
      </c>
      <c r="H2143" s="12" t="n">
        <v>1000</v>
      </c>
      <c r="I2143" s="20" t="n">
        <f>G2143*H2143*7</f>
        <v>1750</v>
      </c>
      <c r="J2143" s="12" t="s">
        <v>110</v>
      </c>
      <c r="K2143" s="14" t="n">
        <v>431</v>
      </c>
      <c r="L2143" s="14" t="n">
        <v>141</v>
      </c>
      <c r="M2143" s="14" t="n">
        <v>0</v>
      </c>
      <c r="N2143" s="11" t="n">
        <v>0</v>
      </c>
      <c r="O2143" s="11" t="n">
        <v>0</v>
      </c>
      <c r="P2143" s="11" t="n">
        <v>0</v>
      </c>
      <c r="Q2143" s="22" t="n">
        <f>M2145/H2143</f>
        <v>0.596</v>
      </c>
    </row>
    <row r="2144" ht="22.5" customHeight="1">
      <c r="A2144" s="28"/>
      <c r="B2144" s="28"/>
      <c r="C2144" s="12"/>
      <c r="D2144" s="19"/>
      <c r="E2144" s="26"/>
      <c r="F2144" s="19"/>
      <c r="G2144" s="26"/>
      <c r="H2144" s="19"/>
      <c r="I2144" s="19"/>
      <c r="J2144" s="12" t="s">
        <v>111</v>
      </c>
      <c r="K2144" s="14"/>
      <c r="L2144" s="14"/>
      <c r="M2144" s="14"/>
      <c r="N2144" s="11"/>
      <c r="O2144" s="11"/>
      <c r="P2144" s="11"/>
      <c r="Q2144" s="25"/>
    </row>
    <row r="2145" ht="22.5" customHeight="1">
      <c r="A2145" s="28"/>
      <c r="B2145" s="28"/>
      <c r="C2145" s="12"/>
      <c r="D2145" s="19"/>
      <c r="E2145" s="26"/>
      <c r="F2145" s="19"/>
      <c r="G2145" s="26"/>
      <c r="H2145" s="19"/>
      <c r="I2145" s="19"/>
      <c r="J2145" s="12" t="s">
        <v>112</v>
      </c>
      <c r="K2145" s="14" t="n">
        <v>34984</v>
      </c>
      <c r="L2145" s="14" t="n">
        <v>12706</v>
      </c>
      <c r="M2145" s="14" t="n">
        <v>596</v>
      </c>
      <c r="N2145" s="11" t="n">
        <v>0.012</v>
      </c>
      <c r="O2145" s="11" t="n">
        <v>0.249</v>
      </c>
      <c r="P2145" s="11" t="n">
        <v>148.65</v>
      </c>
      <c r="Q2145" s="25"/>
    </row>
    <row r="2146" ht="22.5" customHeight="1">
      <c r="A2146" s="28"/>
      <c r="B2146" s="28"/>
      <c r="C2146" s="12" t="n">
        <v>5619156</v>
      </c>
      <c r="D2146" s="12" t="s">
        <v>10</v>
      </c>
      <c r="E2146" s="13" t="s">
        <v>19</v>
      </c>
      <c r="F2146" s="12" t="s">
        <v>12</v>
      </c>
      <c r="G2146" s="23" t="n">
        <v>0.24</v>
      </c>
      <c r="H2146" s="12" t="n">
        <v>500</v>
      </c>
      <c r="I2146" s="20" t="n">
        <f>G2146*H2146*7</f>
        <v>840</v>
      </c>
      <c r="J2146" s="12" t="s">
        <v>110</v>
      </c>
      <c r="K2146" s="14" t="n">
        <v>19171</v>
      </c>
      <c r="L2146" s="14" t="n">
        <v>3351</v>
      </c>
      <c r="M2146" s="14" t="n">
        <v>0</v>
      </c>
      <c r="N2146" s="11" t="n">
        <v>0</v>
      </c>
      <c r="O2146" s="11" t="n">
        <v>0</v>
      </c>
      <c r="P2146" s="11" t="n">
        <v>0.7466</v>
      </c>
      <c r="Q2146" s="22" t="n">
        <f>M2148/H2146</f>
        <v>0.104</v>
      </c>
    </row>
    <row r="2147" ht="22.5" customHeight="1">
      <c r="A2147" s="28"/>
      <c r="B2147" s="28"/>
      <c r="C2147" s="12"/>
      <c r="D2147" s="19"/>
      <c r="E2147" s="26"/>
      <c r="F2147" s="19"/>
      <c r="G2147" s="26"/>
      <c r="H2147" s="19"/>
      <c r="I2147" s="19"/>
      <c r="J2147" s="12" t="s">
        <v>111</v>
      </c>
      <c r="K2147" s="14"/>
      <c r="L2147" s="14"/>
      <c r="M2147" s="14"/>
      <c r="N2147" s="11"/>
      <c r="O2147" s="11"/>
      <c r="P2147" s="11"/>
      <c r="Q2147" s="25"/>
    </row>
    <row r="2148" ht="22.5" customHeight="1">
      <c r="A2148" s="28"/>
      <c r="B2148" s="28"/>
      <c r="C2148" s="12"/>
      <c r="D2148" s="19"/>
      <c r="E2148" s="26"/>
      <c r="F2148" s="19"/>
      <c r="G2148" s="26"/>
      <c r="H2148" s="19"/>
      <c r="I2148" s="19"/>
      <c r="J2148" s="12" t="s">
        <v>112</v>
      </c>
      <c r="K2148" s="14" t="n">
        <v>588988</v>
      </c>
      <c r="L2148" s="14" t="n">
        <v>108442</v>
      </c>
      <c r="M2148" s="14" t="n">
        <v>52</v>
      </c>
      <c r="N2148" s="11" t="n">
        <v>0</v>
      </c>
      <c r="O2148" s="11" t="n">
        <v>0.375</v>
      </c>
      <c r="P2148" s="11" t="n">
        <v>19.5022</v>
      </c>
      <c r="Q2148" s="25"/>
    </row>
    <row r="2149" ht="22.5" customHeight="1">
      <c r="A2149" s="28"/>
      <c r="B2149" s="28"/>
      <c r="C2149" s="12" t="n">
        <v>6425889</v>
      </c>
      <c r="D2149" s="12" t="s">
        <v>10</v>
      </c>
      <c r="E2149" s="13" t="s">
        <v>20</v>
      </c>
      <c r="F2149" s="12" t="s">
        <v>15</v>
      </c>
      <c r="G2149" s="23" t="n">
        <v>0.25</v>
      </c>
      <c r="H2149" s="12" t="n">
        <v>400</v>
      </c>
      <c r="I2149" s="20" t="n">
        <f>G2149*H2149*7</f>
        <v>700</v>
      </c>
      <c r="J2149" s="12" t="s">
        <v>110</v>
      </c>
      <c r="K2149" s="14" t="n">
        <v>125</v>
      </c>
      <c r="L2149" s="14" t="n">
        <v>41</v>
      </c>
      <c r="M2149" s="14" t="n">
        <v>0</v>
      </c>
      <c r="N2149" s="11" t="n">
        <v>0</v>
      </c>
      <c r="O2149" s="11" t="n">
        <v>0</v>
      </c>
      <c r="P2149" s="11" t="n">
        <v>0</v>
      </c>
      <c r="Q2149" s="22" t="n">
        <v>0.003</v>
      </c>
    </row>
    <row r="2150" ht="22.5" customHeight="1">
      <c r="A2150" s="28"/>
      <c r="B2150" s="28"/>
      <c r="C2150" s="12"/>
      <c r="D2150" s="19"/>
      <c r="E2150" s="26"/>
      <c r="F2150" s="19"/>
      <c r="G2150" s="26"/>
      <c r="H2150" s="19"/>
      <c r="I2150" s="19"/>
      <c r="J2150" s="12" t="s">
        <v>111</v>
      </c>
      <c r="K2150" s="14"/>
      <c r="L2150" s="29"/>
      <c r="M2150" s="14"/>
      <c r="N2150" s="11"/>
      <c r="O2150" s="11"/>
      <c r="P2150" s="11"/>
      <c r="Q2150" s="25"/>
    </row>
    <row r="2151" ht="22.5" customHeight="1">
      <c r="A2151" s="28"/>
      <c r="B2151" s="28"/>
      <c r="C2151" s="12"/>
      <c r="D2151" s="19"/>
      <c r="E2151" s="26"/>
      <c r="F2151" s="19"/>
      <c r="G2151" s="26"/>
      <c r="H2151" s="19"/>
      <c r="I2151" s="19"/>
      <c r="J2151" s="12" t="s">
        <v>112</v>
      </c>
      <c r="K2151" s="14" t="n">
        <v>22764</v>
      </c>
      <c r="L2151" s="14" t="n">
        <v>7850</v>
      </c>
      <c r="M2151" s="14" t="n">
        <v>239</v>
      </c>
      <c r="N2151" s="11" t="n">
        <v>0.008</v>
      </c>
      <c r="O2151" s="11" t="n">
        <v>0.251</v>
      </c>
      <c r="P2151" s="11" t="n">
        <v>59.975</v>
      </c>
      <c r="Q2151" s="25"/>
    </row>
    <row r="2152" ht="22.5" customHeight="1">
      <c r="A2152" s="28"/>
      <c r="B2152" s="28"/>
      <c r="C2152" s="12" t="n">
        <v>6439005</v>
      </c>
      <c r="D2152" s="12" t="s">
        <v>10</v>
      </c>
      <c r="E2152" s="13" t="s">
        <v>20</v>
      </c>
      <c r="F2152" s="12" t="s">
        <v>21</v>
      </c>
      <c r="G2152" s="23" t="n">
        <v>0.3</v>
      </c>
      <c r="H2152" s="12" t="n">
        <v>300</v>
      </c>
      <c r="I2152" s="20" t="n">
        <f>G2152*H2152*7</f>
        <v>630</v>
      </c>
      <c r="J2152" s="12" t="s">
        <v>110</v>
      </c>
      <c r="K2152" s="14" t="n">
        <v>0</v>
      </c>
      <c r="L2152" s="14" t="n">
        <v>0</v>
      </c>
      <c r="M2152" s="14" t="n">
        <v>0</v>
      </c>
      <c r="N2152" s="11" t="n">
        <v>0</v>
      </c>
      <c r="O2152" s="11" t="n">
        <v>0</v>
      </c>
      <c r="P2152" s="11" t="n">
        <v>0</v>
      </c>
      <c r="Q2152" s="22" t="n">
        <f>M2154/H2152</f>
        <v>0.176666666666667</v>
      </c>
    </row>
    <row r="2153" ht="22.5" customHeight="1">
      <c r="A2153" s="28"/>
      <c r="B2153" s="28"/>
      <c r="C2153" s="12"/>
      <c r="D2153" s="19"/>
      <c r="E2153" s="26"/>
      <c r="F2153" s="19"/>
      <c r="G2153" s="26"/>
      <c r="H2153" s="19"/>
      <c r="I2153" s="19"/>
      <c r="J2153" s="12" t="s">
        <v>111</v>
      </c>
      <c r="K2153" s="14"/>
      <c r="L2153" s="14"/>
      <c r="M2153" s="14"/>
      <c r="N2153" s="11"/>
      <c r="O2153" s="11"/>
      <c r="P2153" s="11"/>
      <c r="Q2153" s="25"/>
    </row>
    <row r="2154" ht="22.5" customHeight="1">
      <c r="A2154" s="28"/>
      <c r="B2154" s="28"/>
      <c r="C2154" s="12"/>
      <c r="D2154" s="19"/>
      <c r="E2154" s="26"/>
      <c r="F2154" s="19"/>
      <c r="G2154" s="26"/>
      <c r="H2154" s="19"/>
      <c r="I2154" s="19"/>
      <c r="J2154" s="12" t="s">
        <v>112</v>
      </c>
      <c r="K2154" s="14" t="n">
        <v>36419</v>
      </c>
      <c r="L2154" s="14" t="n">
        <v>12536</v>
      </c>
      <c r="M2154" s="14" t="n">
        <v>53</v>
      </c>
      <c r="N2154" s="11" t="n">
        <v>0.0013</v>
      </c>
      <c r="O2154" s="11" t="n">
        <v>0.3</v>
      </c>
      <c r="P2154" s="11" t="n">
        <v>15.9</v>
      </c>
      <c r="Q2154" s="25"/>
    </row>
    <row r="2155" ht="22.5" customHeight="1">
      <c r="A2155" s="28"/>
      <c r="B2155" s="28"/>
      <c r="C2155" s="12" t="n">
        <v>7203110</v>
      </c>
      <c r="D2155" s="12" t="s">
        <v>22</v>
      </c>
      <c r="E2155" s="13" t="s">
        <v>23</v>
      </c>
      <c r="F2155" s="12" t="s">
        <v>15</v>
      </c>
      <c r="G2155" s="23" t="n">
        <v>0.2</v>
      </c>
      <c r="H2155" s="12" t="n">
        <v>100</v>
      </c>
      <c r="I2155" s="20" t="n">
        <f>G2155*H2155*7</f>
        <v>140</v>
      </c>
      <c r="J2155" s="12" t="s">
        <v>110</v>
      </c>
      <c r="K2155" s="14" t="n">
        <v>140</v>
      </c>
      <c r="L2155" s="14" t="n">
        <v>40</v>
      </c>
      <c r="M2155" s="14" t="n">
        <v>0</v>
      </c>
      <c r="N2155" s="11" t="n">
        <v>0</v>
      </c>
      <c r="O2155" s="11" t="n">
        <v>0</v>
      </c>
      <c r="P2155" s="11" t="n">
        <v>0</v>
      </c>
      <c r="Q2155" s="22" t="n">
        <f>M2157/H2155</f>
        <v>0.02</v>
      </c>
    </row>
    <row r="2156" ht="22.5" customHeight="1">
      <c r="A2156" s="28"/>
      <c r="B2156" s="28"/>
      <c r="C2156" s="12"/>
      <c r="D2156" s="19"/>
      <c r="E2156" s="26"/>
      <c r="F2156" s="19"/>
      <c r="G2156" s="26"/>
      <c r="H2156" s="19"/>
      <c r="I2156" s="19"/>
      <c r="J2156" s="12" t="s">
        <v>111</v>
      </c>
      <c r="K2156" s="14"/>
      <c r="L2156" s="14"/>
      <c r="M2156" s="14"/>
      <c r="N2156" s="11"/>
      <c r="O2156" s="11"/>
      <c r="P2156" s="11"/>
      <c r="Q2156" s="25"/>
    </row>
    <row r="2157" ht="22.5" customHeight="1">
      <c r="A2157" s="28"/>
      <c r="B2157" s="28"/>
      <c r="C2157" s="12"/>
      <c r="D2157" s="19"/>
      <c r="E2157" s="26"/>
      <c r="F2157" s="19"/>
      <c r="G2157" s="26"/>
      <c r="H2157" s="19"/>
      <c r="I2157" s="19"/>
      <c r="J2157" s="12" t="s">
        <v>112</v>
      </c>
      <c r="K2157" s="14" t="n">
        <v>16726</v>
      </c>
      <c r="L2157" s="14" t="n">
        <v>6809</v>
      </c>
      <c r="M2157" s="14" t="n">
        <v>2</v>
      </c>
      <c r="N2157" s="11" t="n">
        <v>0</v>
      </c>
      <c r="O2157" s="11" t="n">
        <v>0.2</v>
      </c>
      <c r="P2157" s="11" t="n">
        <v>0.4</v>
      </c>
      <c r="Q2157" s="25"/>
    </row>
    <row r="2158" ht="22.5" customHeight="1">
      <c r="A2158" s="28"/>
      <c r="B2158" s="28"/>
      <c r="C2158" s="12" t="n">
        <v>7202934</v>
      </c>
      <c r="D2158" s="12" t="s">
        <v>22</v>
      </c>
      <c r="E2158" s="13" t="s">
        <v>24</v>
      </c>
      <c r="F2158" s="12" t="s">
        <v>15</v>
      </c>
      <c r="G2158" s="23" t="n">
        <v>0.35</v>
      </c>
      <c r="H2158" s="12" t="n">
        <v>200</v>
      </c>
      <c r="I2158" s="20" t="n">
        <f>G2158*H2158*7</f>
        <v>490</v>
      </c>
      <c r="J2158" s="12" t="s">
        <v>110</v>
      </c>
      <c r="K2158" s="14" t="n">
        <v>847</v>
      </c>
      <c r="L2158" s="14" t="n">
        <v>355</v>
      </c>
      <c r="M2158" s="14" t="n">
        <v>0</v>
      </c>
      <c r="N2158" s="11" t="n">
        <v>0</v>
      </c>
      <c r="O2158" s="11" t="n">
        <v>0</v>
      </c>
      <c r="P2158" s="11" t="n">
        <v>0</v>
      </c>
      <c r="Q2158" s="22" t="n">
        <v>0</v>
      </c>
    </row>
    <row r="2159" ht="22.5" customHeight="1">
      <c r="A2159" s="28"/>
      <c r="B2159" s="28"/>
      <c r="C2159" s="12"/>
      <c r="D2159" s="19"/>
      <c r="E2159" s="26"/>
      <c r="F2159" s="19"/>
      <c r="G2159" s="26"/>
      <c r="H2159" s="19"/>
      <c r="I2159" s="19"/>
      <c r="J2159" s="12" t="s">
        <v>111</v>
      </c>
      <c r="K2159" s="16"/>
      <c r="L2159" s="14"/>
      <c r="M2159" s="14"/>
      <c r="N2159" s="11"/>
      <c r="O2159" s="11"/>
      <c r="P2159" s="11"/>
      <c r="Q2159" s="25"/>
    </row>
    <row r="2160" ht="22.5" customHeight="1">
      <c r="A2160" s="28"/>
      <c r="B2160" s="28"/>
      <c r="C2160" s="12"/>
      <c r="D2160" s="19"/>
      <c r="E2160" s="26"/>
      <c r="F2160" s="19"/>
      <c r="G2160" s="26"/>
      <c r="H2160" s="19"/>
      <c r="I2160" s="19"/>
      <c r="J2160" s="12" t="s">
        <v>112</v>
      </c>
      <c r="K2160" s="14" t="n">
        <v>243622</v>
      </c>
      <c r="L2160" s="14" t="n">
        <v>138511</v>
      </c>
      <c r="M2160" s="14" t="n">
        <v>69</v>
      </c>
      <c r="N2160" s="11" t="n">
        <v>0</v>
      </c>
      <c r="O2160" s="11" t="n">
        <v>0.35</v>
      </c>
      <c r="P2160" s="11" t="n">
        <v>24.15</v>
      </c>
      <c r="Q2160" s="25"/>
    </row>
    <row r="2161" ht="22.5" customHeight="1">
      <c r="A2161" s="28"/>
      <c r="B2161" s="28"/>
      <c r="C2161" s="12" t="n">
        <v>5847496</v>
      </c>
      <c r="D2161" s="12" t="s">
        <v>10</v>
      </c>
      <c r="E2161" s="13" t="s">
        <v>25</v>
      </c>
      <c r="F2161" s="12" t="s">
        <v>12</v>
      </c>
      <c r="G2161" s="23" t="n">
        <v>0.3</v>
      </c>
      <c r="H2161" s="12" t="n">
        <v>200</v>
      </c>
      <c r="I2161" s="20" t="n">
        <f>G2161*H2161*7</f>
        <v>420</v>
      </c>
      <c r="J2161" s="12" t="s">
        <v>110</v>
      </c>
      <c r="K2161" s="14" t="n">
        <v>1422</v>
      </c>
      <c r="L2161" s="14" t="n">
        <v>82</v>
      </c>
      <c r="M2161" s="14" t="n">
        <v>0</v>
      </c>
      <c r="N2161" s="11" t="n">
        <v>0</v>
      </c>
      <c r="O2161" s="11" t="n">
        <v>0</v>
      </c>
      <c r="P2161" s="11" t="n">
        <v>0.1314</v>
      </c>
      <c r="Q2161" s="22" t="n">
        <f>M2163/H2161</f>
        <v>0.04</v>
      </c>
    </row>
    <row r="2162" ht="22.5" customHeight="1">
      <c r="A2162" s="28"/>
      <c r="B2162" s="28"/>
      <c r="C2162" s="12"/>
      <c r="D2162" s="19"/>
      <c r="E2162" s="26"/>
      <c r="F2162" s="19"/>
      <c r="G2162" s="26"/>
      <c r="H2162" s="19"/>
      <c r="I2162" s="19"/>
      <c r="J2162" s="12" t="s">
        <v>111</v>
      </c>
      <c r="K2162" s="14"/>
      <c r="L2162" s="14"/>
      <c r="M2162" s="14"/>
      <c r="N2162" s="11"/>
      <c r="O2162" s="11"/>
      <c r="P2162" s="11"/>
      <c r="Q2162" s="25"/>
    </row>
    <row r="2163" ht="22.5" customHeight="1">
      <c r="A2163" s="28"/>
      <c r="B2163" s="28"/>
      <c r="C2163" s="12"/>
      <c r="D2163" s="19"/>
      <c r="E2163" s="26"/>
      <c r="F2163" s="19"/>
      <c r="G2163" s="26"/>
      <c r="H2163" s="19"/>
      <c r="I2163" s="19"/>
      <c r="J2163" s="12" t="s">
        <v>112</v>
      </c>
      <c r="K2163" s="14" t="n">
        <v>18870</v>
      </c>
      <c r="L2163" s="14" t="n">
        <v>1840</v>
      </c>
      <c r="M2163" s="14" t="n">
        <v>8</v>
      </c>
      <c r="N2163" s="11" t="n">
        <v>0.001</v>
      </c>
      <c r="O2163" s="11" t="n">
        <v>0.271</v>
      </c>
      <c r="P2163" s="11" t="n">
        <v>2.1671</v>
      </c>
      <c r="Q2163" s="25"/>
    </row>
    <row r="2164" ht="22.5" customHeight="1">
      <c r="A2164" s="28"/>
      <c r="B2164" s="28"/>
      <c r="C2164" s="12" t="n">
        <v>7572369</v>
      </c>
      <c r="D2164" s="12" t="s">
        <v>10</v>
      </c>
      <c r="E2164" s="13" t="s">
        <v>25</v>
      </c>
      <c r="F2164" s="12" t="s">
        <v>15</v>
      </c>
      <c r="G2164" s="23" t="n">
        <v>0.3</v>
      </c>
      <c r="H2164" s="12" t="n">
        <v>400</v>
      </c>
      <c r="I2164" s="20" t="n">
        <f>G2164*H2164*7</f>
        <v>840</v>
      </c>
      <c r="J2164" s="12" t="s">
        <v>110</v>
      </c>
      <c r="K2164" s="14" t="n">
        <v>13</v>
      </c>
      <c r="L2164" s="14" t="n">
        <v>1</v>
      </c>
      <c r="M2164" s="14" t="n">
        <v>0</v>
      </c>
      <c r="N2164" s="11" t="n">
        <v>0</v>
      </c>
      <c r="O2164" s="11" t="n">
        <v>0</v>
      </c>
      <c r="P2164" s="11" t="n">
        <v>0</v>
      </c>
      <c r="Q2164" s="22" t="n">
        <f>M2166/H2164</f>
        <v>0.21</v>
      </c>
    </row>
    <row r="2165" ht="22.5" customHeight="1">
      <c r="A2165" s="28"/>
      <c r="B2165" s="28"/>
      <c r="C2165" s="12"/>
      <c r="D2165" s="19"/>
      <c r="E2165" s="26"/>
      <c r="F2165" s="19"/>
      <c r="G2165" s="26"/>
      <c r="H2165" s="19"/>
      <c r="I2165" s="19"/>
      <c r="J2165" s="12" t="s">
        <v>111</v>
      </c>
      <c r="K2165" s="14"/>
      <c r="L2165" s="14"/>
      <c r="M2165" s="14"/>
      <c r="N2165" s="11"/>
      <c r="O2165" s="11"/>
      <c r="P2165" s="11"/>
      <c r="Q2165" s="25"/>
    </row>
    <row r="2166" ht="22.5" customHeight="1">
      <c r="A2166" s="28"/>
      <c r="B2166" s="28"/>
      <c r="C2166" s="12"/>
      <c r="D2166" s="19"/>
      <c r="E2166" s="26"/>
      <c r="F2166" s="19"/>
      <c r="G2166" s="26"/>
      <c r="H2166" s="19"/>
      <c r="I2166" s="19"/>
      <c r="J2166" s="12" t="s">
        <v>112</v>
      </c>
      <c r="K2166" s="14" t="n">
        <v>13356</v>
      </c>
      <c r="L2166" s="14" t="n">
        <v>5390</v>
      </c>
      <c r="M2166" s="14" t="n">
        <v>84</v>
      </c>
      <c r="N2166" s="11" t="n">
        <v>0.005</v>
      </c>
      <c r="O2166" s="11" t="n">
        <v>0.307</v>
      </c>
      <c r="P2166" s="11" t="n">
        <v>25.77</v>
      </c>
      <c r="Q2166" s="25"/>
    </row>
    <row r="2167" ht="22.5" customHeight="1">
      <c r="A2167" s="28"/>
      <c r="B2167" s="28"/>
      <c r="C2167" s="12" t="n">
        <v>8460883</v>
      </c>
      <c r="D2167" s="12" t="s">
        <v>16</v>
      </c>
      <c r="E2167" s="13" t="s">
        <v>11</v>
      </c>
      <c r="F2167" s="12" t="s">
        <v>15</v>
      </c>
      <c r="G2167" s="23" t="n">
        <v>0.14</v>
      </c>
      <c r="H2167" s="12" t="n">
        <v>900</v>
      </c>
      <c r="I2167" s="20" t="n">
        <f>G2167*H2167*7</f>
        <v>882</v>
      </c>
      <c r="J2167" s="12" t="s">
        <v>110</v>
      </c>
      <c r="K2167" s="14" t="n">
        <v>3952</v>
      </c>
      <c r="L2167" s="14" t="n">
        <v>833</v>
      </c>
      <c r="M2167" s="14" t="n">
        <v>0</v>
      </c>
      <c r="N2167" s="11" t="n">
        <v>0</v>
      </c>
      <c r="O2167" s="11" t="n">
        <v>0</v>
      </c>
      <c r="P2167" s="11" t="n">
        <v>0</v>
      </c>
      <c r="Q2167" s="22" t="n">
        <f>M2169/H2167</f>
        <v>0.867777777777778</v>
      </c>
    </row>
    <row r="2168" ht="22.5" customHeight="1">
      <c r="A2168" s="28"/>
      <c r="B2168" s="28"/>
      <c r="C2168" s="12"/>
      <c r="D2168" s="19"/>
      <c r="E2168" s="26"/>
      <c r="F2168" s="19"/>
      <c r="G2168" s="26"/>
      <c r="H2168" s="19"/>
      <c r="I2168" s="19"/>
      <c r="J2168" s="12" t="s">
        <v>111</v>
      </c>
      <c r="K2168" s="14"/>
      <c r="L2168" s="14"/>
      <c r="M2168" s="14"/>
      <c r="N2168" s="11"/>
      <c r="O2168" s="11"/>
      <c r="P2168" s="11"/>
      <c r="Q2168" s="25"/>
    </row>
    <row r="2169" ht="22.5" customHeight="1">
      <c r="A2169" s="28"/>
      <c r="B2169" s="28"/>
      <c r="C2169" s="12"/>
      <c r="D2169" s="19"/>
      <c r="E2169" s="26"/>
      <c r="F2169" s="19"/>
      <c r="G2169" s="26"/>
      <c r="H2169" s="19"/>
      <c r="I2169" s="19"/>
      <c r="J2169" s="12" t="s">
        <v>112</v>
      </c>
      <c r="K2169" s="14" t="n">
        <v>56832</v>
      </c>
      <c r="L2169" s="14" t="n">
        <v>15987</v>
      </c>
      <c r="M2169" s="14" t="n">
        <v>781</v>
      </c>
      <c r="N2169" s="11" t="n">
        <v>0.007</v>
      </c>
      <c r="O2169" s="11" t="n">
        <v>0.14</v>
      </c>
      <c r="P2169" s="11" t="n">
        <v>109.55</v>
      </c>
      <c r="Q2169" s="25"/>
    </row>
    <row r="2170" ht="22.5" customHeight="1">
      <c r="A2170" s="28"/>
      <c r="B2170" s="28"/>
      <c r="C2170" s="12" t="n">
        <v>8531973</v>
      </c>
      <c r="D2170" s="12" t="s">
        <v>16</v>
      </c>
      <c r="E2170" s="13" t="s">
        <v>18</v>
      </c>
      <c r="F2170" s="12" t="s">
        <v>26</v>
      </c>
      <c r="G2170" s="23" t="n">
        <v>0.45</v>
      </c>
      <c r="H2170" s="12" t="n">
        <v>150</v>
      </c>
      <c r="I2170" s="20" t="n">
        <f>G2170*H2170*7</f>
        <v>472.5</v>
      </c>
      <c r="J2170" s="12" t="s">
        <v>110</v>
      </c>
      <c r="K2170" s="14" t="n">
        <v>0</v>
      </c>
      <c r="L2170" s="14" t="n">
        <v>0</v>
      </c>
      <c r="M2170" s="14" t="n">
        <v>0</v>
      </c>
      <c r="N2170" s="11" t="n">
        <v>0</v>
      </c>
      <c r="O2170" s="11" t="n">
        <v>0</v>
      </c>
      <c r="P2170" s="11" t="n">
        <v>0</v>
      </c>
      <c r="Q2170" s="22" t="n">
        <f>M2172/H2170</f>
        <v>0.193333333333333</v>
      </c>
    </row>
    <row r="2171" ht="22.5" customHeight="1">
      <c r="A2171" s="28"/>
      <c r="B2171" s="28"/>
      <c r="C2171" s="12"/>
      <c r="D2171" s="19"/>
      <c r="E2171" s="26"/>
      <c r="F2171" s="19"/>
      <c r="G2171" s="26"/>
      <c r="H2171" s="19"/>
      <c r="I2171" s="19"/>
      <c r="J2171" s="12" t="s">
        <v>111</v>
      </c>
      <c r="K2171" s="14"/>
      <c r="L2171" s="14"/>
      <c r="M2171" s="14"/>
      <c r="N2171" s="11"/>
      <c r="O2171" s="11"/>
      <c r="P2171" s="11"/>
      <c r="Q2171" s="25"/>
    </row>
    <row r="2172" ht="22.5" customHeight="1">
      <c r="A2172" s="28"/>
      <c r="B2172" s="28"/>
      <c r="C2172" s="12"/>
      <c r="D2172" s="19"/>
      <c r="E2172" s="26"/>
      <c r="F2172" s="19"/>
      <c r="G2172" s="26"/>
      <c r="H2172" s="19"/>
      <c r="I2172" s="19"/>
      <c r="J2172" s="12" t="s">
        <v>112</v>
      </c>
      <c r="K2172" s="14" t="n">
        <v>232898</v>
      </c>
      <c r="L2172" s="14" t="n">
        <v>585</v>
      </c>
      <c r="M2172" s="14" t="n">
        <v>29</v>
      </c>
      <c r="N2172" s="11" t="n">
        <v>0.02</v>
      </c>
      <c r="O2172" s="11" t="n">
        <v>0.4</v>
      </c>
      <c r="P2172" s="11" t="n">
        <v>11.6</v>
      </c>
      <c r="Q2172" s="25"/>
    </row>
    <row r="2173" ht="22.5" customHeight="1">
      <c r="A2173" s="28"/>
      <c r="B2173" s="28"/>
      <c r="C2173" s="12" t="n">
        <v>8156506</v>
      </c>
      <c r="D2173" s="12" t="s">
        <v>82</v>
      </c>
      <c r="E2173" s="13" t="s">
        <v>14</v>
      </c>
      <c r="F2173" s="12" t="s">
        <v>15</v>
      </c>
      <c r="G2173" s="23" t="n">
        <v>0.13</v>
      </c>
      <c r="H2173" s="12" t="n">
        <v>1000</v>
      </c>
      <c r="I2173" s="20" t="n">
        <f>G2173*H2173*7</f>
        <v>910</v>
      </c>
      <c r="J2173" s="12" t="s">
        <v>110</v>
      </c>
      <c r="K2173" s="14" t="n">
        <v>0</v>
      </c>
      <c r="L2173" s="14" t="n">
        <v>0</v>
      </c>
      <c r="M2173" s="14" t="n">
        <v>0</v>
      </c>
      <c r="N2173" s="11" t="n">
        <v>0</v>
      </c>
      <c r="O2173" s="11" t="n">
        <v>0</v>
      </c>
      <c r="P2173" s="11" t="n">
        <v>0</v>
      </c>
      <c r="Q2173" s="22" t="n">
        <f>M2175/H2173</f>
        <v>1</v>
      </c>
    </row>
    <row r="2174" ht="22.5" customHeight="1">
      <c r="A2174" s="28"/>
      <c r="B2174" s="28"/>
      <c r="C2174" s="12"/>
      <c r="D2174" s="19"/>
      <c r="E2174" s="26"/>
      <c r="F2174" s="19"/>
      <c r="G2174" s="26"/>
      <c r="H2174" s="19"/>
      <c r="I2174" s="19"/>
      <c r="J2174" s="12" t="s">
        <v>111</v>
      </c>
      <c r="K2174" s="14"/>
      <c r="L2174" s="14"/>
      <c r="M2174" s="14"/>
      <c r="N2174" s="11"/>
      <c r="O2174" s="11"/>
      <c r="P2174" s="11"/>
      <c r="Q2174" s="25"/>
    </row>
    <row r="2175" ht="22.5" customHeight="1">
      <c r="A2175" s="28"/>
      <c r="B2175" s="28"/>
      <c r="C2175" s="12"/>
      <c r="D2175" s="19"/>
      <c r="E2175" s="26"/>
      <c r="F2175" s="19"/>
      <c r="G2175" s="26"/>
      <c r="H2175" s="19"/>
      <c r="I2175" s="19"/>
      <c r="J2175" s="12" t="s">
        <v>112</v>
      </c>
      <c r="K2175" s="14" t="n">
        <v>55715</v>
      </c>
      <c r="L2175" s="14" t="n">
        <v>19880</v>
      </c>
      <c r="M2175" s="14" t="n">
        <v>1000</v>
      </c>
      <c r="N2175" s="11" t="n">
        <v>0.007</v>
      </c>
      <c r="O2175" s="11" t="n">
        <v>0.136</v>
      </c>
      <c r="P2175" s="11" t="n">
        <v>136.015</v>
      </c>
      <c r="Q2175" s="25"/>
    </row>
    <row r="2176" ht="22.5" customHeight="1">
      <c r="A2176" s="28"/>
      <c r="B2176" s="28"/>
      <c r="C2176" s="12" t="n">
        <v>8819666</v>
      </c>
      <c r="D2176" s="12" t="s">
        <v>82</v>
      </c>
      <c r="E2176" s="13" t="s">
        <v>14</v>
      </c>
      <c r="F2176" s="12" t="s">
        <v>12</v>
      </c>
      <c r="G2176" s="23" t="n">
        <v>0.08</v>
      </c>
      <c r="H2176" s="12" t="n">
        <v>200</v>
      </c>
      <c r="I2176" s="20" t="n">
        <f>G2176*H2176*7</f>
        <v>112</v>
      </c>
      <c r="J2176" s="12" t="s">
        <v>110</v>
      </c>
      <c r="K2176" s="14" t="n">
        <v>0</v>
      </c>
      <c r="L2176" s="14" t="n">
        <v>0</v>
      </c>
      <c r="M2176" s="14" t="n">
        <v>0</v>
      </c>
      <c r="N2176" s="11" t="n">
        <v>0</v>
      </c>
      <c r="O2176" s="11" t="n">
        <v>0</v>
      </c>
      <c r="P2176" s="11" t="n">
        <v>0</v>
      </c>
      <c r="Q2176" s="22" t="n">
        <f>M2178/H2176</f>
        <v>0.99</v>
      </c>
    </row>
    <row r="2177" ht="22.5" customHeight="1">
      <c r="A2177" s="28"/>
      <c r="B2177" s="28"/>
      <c r="C2177" s="12"/>
      <c r="D2177" s="19"/>
      <c r="E2177" s="26"/>
      <c r="F2177" s="19"/>
      <c r="G2177" s="26"/>
      <c r="H2177" s="19"/>
      <c r="I2177" s="19"/>
      <c r="J2177" s="12" t="s">
        <v>111</v>
      </c>
      <c r="K2177" s="14"/>
      <c r="L2177" s="14"/>
      <c r="M2177" s="14"/>
      <c r="N2177" s="11"/>
      <c r="O2177" s="11"/>
      <c r="P2177" s="11"/>
      <c r="Q2177" s="25"/>
    </row>
    <row r="2178" ht="22.5" customHeight="1">
      <c r="A2178" s="28"/>
      <c r="B2178" s="28"/>
      <c r="C2178" s="12"/>
      <c r="D2178" s="19"/>
      <c r="E2178" s="26"/>
      <c r="F2178" s="19"/>
      <c r="G2178" s="26"/>
      <c r="H2178" s="19"/>
      <c r="I2178" s="19"/>
      <c r="J2178" s="12" t="s">
        <v>112</v>
      </c>
      <c r="K2178" s="14" t="n">
        <v>7819</v>
      </c>
      <c r="L2178" s="14" t="n">
        <v>1407</v>
      </c>
      <c r="M2178" s="14" t="n">
        <v>198</v>
      </c>
      <c r="N2178" s="11" t="n">
        <v>0.014</v>
      </c>
      <c r="O2178" s="11" t="n">
        <v>0.101</v>
      </c>
      <c r="P2178" s="11" t="n">
        <v>20.0089</v>
      </c>
      <c r="Q2178" s="25"/>
    </row>
    <row r="2179" ht="22.5" customHeight="1">
      <c r="A2179" s="28"/>
      <c r="B2179" s="28"/>
      <c r="C2179" s="12" t="n">
        <v>7872826</v>
      </c>
      <c r="D2179" s="12" t="s">
        <v>27</v>
      </c>
      <c r="E2179" s="13" t="s">
        <v>14</v>
      </c>
      <c r="F2179" s="12" t="s">
        <v>15</v>
      </c>
      <c r="G2179" s="23" t="n">
        <v>0.48</v>
      </c>
      <c r="H2179" s="12" t="n">
        <v>100</v>
      </c>
      <c r="I2179" s="20" t="n">
        <f>G2179*H2179*7</f>
        <v>336</v>
      </c>
      <c r="J2179" s="12" t="s">
        <v>110</v>
      </c>
      <c r="K2179" s="14" t="n">
        <v>165</v>
      </c>
      <c r="L2179" s="14" t="n">
        <v>35</v>
      </c>
      <c r="M2179" s="14" t="n">
        <v>0</v>
      </c>
      <c r="N2179" s="11" t="n">
        <v>0</v>
      </c>
      <c r="O2179" s="11" t="n">
        <v>0</v>
      </c>
      <c r="P2179" s="11" t="n">
        <v>0</v>
      </c>
      <c r="Q2179" s="22" t="n">
        <f>M2181/H2179</f>
        <v>1</v>
      </c>
    </row>
    <row r="2180" ht="22.5" customHeight="1">
      <c r="A2180" s="28"/>
      <c r="B2180" s="28"/>
      <c r="C2180" s="12"/>
      <c r="D2180" s="19"/>
      <c r="E2180" s="26"/>
      <c r="F2180" s="19"/>
      <c r="G2180" s="26"/>
      <c r="H2180" s="19"/>
      <c r="I2180" s="19"/>
      <c r="J2180" s="12" t="s">
        <v>111</v>
      </c>
      <c r="K2180" s="14"/>
      <c r="L2180" s="14"/>
      <c r="M2180" s="14"/>
      <c r="N2180" s="11"/>
      <c r="O2180" s="11"/>
      <c r="P2180" s="11"/>
      <c r="Q2180" s="25"/>
    </row>
    <row r="2181" ht="22.5" customHeight="1">
      <c r="A2181" s="28"/>
      <c r="B2181" s="28"/>
      <c r="C2181" s="12"/>
      <c r="D2181" s="19"/>
      <c r="E2181" s="26"/>
      <c r="F2181" s="19"/>
      <c r="G2181" s="26"/>
      <c r="H2181" s="19"/>
      <c r="I2181" s="19"/>
      <c r="J2181" s="12" t="s">
        <v>112</v>
      </c>
      <c r="K2181" s="14" t="n">
        <v>44930</v>
      </c>
      <c r="L2181" s="14" t="n">
        <v>12073</v>
      </c>
      <c r="M2181" s="14" t="n">
        <v>100</v>
      </c>
      <c r="N2181" s="11" t="n">
        <v>0.004</v>
      </c>
      <c r="O2181" s="11" t="n">
        <v>0.483</v>
      </c>
      <c r="P2181" s="11" t="n">
        <v>48.288</v>
      </c>
      <c r="Q2181" s="25"/>
    </row>
    <row r="2182" ht="22.5" customHeight="1">
      <c r="A2182" s="28"/>
      <c r="B2182" s="28"/>
      <c r="C2182" s="12" t="n">
        <v>9311355</v>
      </c>
      <c r="D2182" s="12" t="s">
        <v>28</v>
      </c>
      <c r="E2182" s="13" t="s">
        <v>14</v>
      </c>
      <c r="F2182" s="12" t="s">
        <v>15</v>
      </c>
      <c r="G2182" s="23" t="n">
        <v>0.15</v>
      </c>
      <c r="H2182" s="12" t="n">
        <v>80</v>
      </c>
      <c r="I2182" s="20" t="n">
        <f>G2182*H2182*7</f>
        <v>84</v>
      </c>
      <c r="J2182" s="12" t="s">
        <v>110</v>
      </c>
      <c r="K2182" s="14" t="n">
        <v>334</v>
      </c>
      <c r="L2182" s="14" t="n">
        <v>45</v>
      </c>
      <c r="M2182" s="14" t="n">
        <v>0</v>
      </c>
      <c r="N2182" s="11" t="n">
        <v>0</v>
      </c>
      <c r="O2182" s="11" t="n">
        <v>0</v>
      </c>
      <c r="P2182" s="11" t="n">
        <v>0</v>
      </c>
      <c r="Q2182" s="22" t="n">
        <f>M2184/H2182</f>
        <v>1.6375</v>
      </c>
    </row>
    <row r="2183" ht="22.5" customHeight="1">
      <c r="A2183" s="28"/>
      <c r="B2183" s="28"/>
      <c r="C2183" s="12"/>
      <c r="D2183" s="19"/>
      <c r="E2183" s="26"/>
      <c r="F2183" s="19"/>
      <c r="G2183" s="26"/>
      <c r="H2183" s="19"/>
      <c r="I2183" s="19"/>
      <c r="J2183" s="12" t="s">
        <v>111</v>
      </c>
      <c r="K2183" s="14"/>
      <c r="L2183" s="14"/>
      <c r="M2183" s="14"/>
      <c r="N2183" s="11"/>
      <c r="O2183" s="11"/>
      <c r="P2183" s="11"/>
      <c r="Q2183" s="25"/>
    </row>
    <row r="2184" ht="22.5" customHeight="1">
      <c r="A2184" s="28"/>
      <c r="B2184" s="28"/>
      <c r="C2184" s="12"/>
      <c r="D2184" s="19"/>
      <c r="E2184" s="26"/>
      <c r="F2184" s="19"/>
      <c r="G2184" s="26"/>
      <c r="H2184" s="19"/>
      <c r="I2184" s="19"/>
      <c r="J2184" s="12" t="s">
        <v>112</v>
      </c>
      <c r="K2184" s="14" t="n">
        <v>53849</v>
      </c>
      <c r="L2184" s="14" t="n">
        <v>9162</v>
      </c>
      <c r="M2184" s="14" t="n">
        <v>131</v>
      </c>
      <c r="N2184" s="11" t="n">
        <v>0.004</v>
      </c>
      <c r="O2184" s="11" t="n">
        <v>0.25</v>
      </c>
      <c r="P2184" s="11" t="n">
        <v>32.75</v>
      </c>
      <c r="Q2184" s="25"/>
    </row>
    <row r="2185" ht="22.5" customHeight="1">
      <c r="A2185" s="28"/>
      <c r="B2185" s="28"/>
      <c r="C2185" s="12" t="n">
        <v>12114239</v>
      </c>
      <c r="D2185" s="12" t="s">
        <v>82</v>
      </c>
      <c r="E2185" s="13" t="s">
        <v>14</v>
      </c>
      <c r="F2185" s="12" t="s">
        <v>26</v>
      </c>
      <c r="G2185" s="23" t="n">
        <v>0.2</v>
      </c>
      <c r="H2185" s="12" t="n">
        <v>100</v>
      </c>
      <c r="I2185" s="20" t="n">
        <f>G2185*H2185*7</f>
        <v>140</v>
      </c>
      <c r="J2185" s="12" t="s">
        <v>110</v>
      </c>
      <c r="K2185" s="14" t="n">
        <v>0</v>
      </c>
      <c r="L2185" s="14" t="n">
        <v>0</v>
      </c>
      <c r="M2185" s="14" t="n">
        <v>0</v>
      </c>
      <c r="N2185" s="11" t="n">
        <v>0</v>
      </c>
      <c r="O2185" s="11" t="n">
        <v>0</v>
      </c>
      <c r="P2185" s="11" t="n">
        <v>0</v>
      </c>
      <c r="Q2185" s="22" t="n">
        <f>M2187/H2185</f>
        <v>0.3</v>
      </c>
    </row>
    <row r="2186" ht="22.5" customHeight="1">
      <c r="A2186" s="28"/>
      <c r="B2186" s="28"/>
      <c r="C2186" s="12"/>
      <c r="D2186" s="19"/>
      <c r="E2186" s="26"/>
      <c r="F2186" s="19"/>
      <c r="G2186" s="26"/>
      <c r="H2186" s="19"/>
      <c r="I2186" s="19"/>
      <c r="J2186" s="12" t="s">
        <v>111</v>
      </c>
      <c r="K2186" s="14"/>
      <c r="L2186" s="14"/>
      <c r="M2186" s="14"/>
      <c r="N2186" s="11"/>
      <c r="O2186" s="11"/>
      <c r="P2186" s="11"/>
      <c r="Q2186" s="25"/>
    </row>
    <row r="2187" ht="22.5" customHeight="1">
      <c r="A2187" s="28"/>
      <c r="B2187" s="28"/>
      <c r="C2187" s="12"/>
      <c r="D2187" s="19"/>
      <c r="E2187" s="26"/>
      <c r="F2187" s="19"/>
      <c r="G2187" s="26"/>
      <c r="H2187" s="19"/>
      <c r="I2187" s="19"/>
      <c r="J2187" s="12" t="s">
        <v>112</v>
      </c>
      <c r="K2187" s="14" t="n">
        <v>90701</v>
      </c>
      <c r="L2187" s="14" t="n">
        <v>304</v>
      </c>
      <c r="M2187" s="14" t="n">
        <v>30</v>
      </c>
      <c r="N2187" s="11" t="n">
        <v>0.02</v>
      </c>
      <c r="O2187" s="11" t="n">
        <v>0.17</v>
      </c>
      <c r="P2187" s="11" t="n">
        <v>4.97</v>
      </c>
      <c r="Q2187" s="25"/>
    </row>
    <row r="2188" ht="22.5" customHeight="1">
      <c r="A2188" s="28"/>
      <c r="B2188" s="28"/>
      <c r="C2188" s="12" t="n">
        <v>10501490</v>
      </c>
      <c r="D2188" s="12" t="s">
        <v>13</v>
      </c>
      <c r="E2188" s="13" t="s">
        <v>14</v>
      </c>
      <c r="F2188" s="12" t="s">
        <v>15</v>
      </c>
      <c r="G2188" s="23" t="n">
        <v>0.15</v>
      </c>
      <c r="H2188" s="12" t="n">
        <v>100</v>
      </c>
      <c r="I2188" s="20" t="n">
        <f>G2188*H2188*7</f>
        <v>105</v>
      </c>
      <c r="J2188" s="12" t="s">
        <v>110</v>
      </c>
      <c r="K2188" s="14" t="n">
        <v>0</v>
      </c>
      <c r="L2188" s="14" t="n">
        <v>0</v>
      </c>
      <c r="M2188" s="14" t="n">
        <v>0</v>
      </c>
      <c r="N2188" s="11" t="n">
        <v>0</v>
      </c>
      <c r="O2188" s="11" t="n">
        <v>0</v>
      </c>
      <c r="P2188" s="11" t="n">
        <v>0</v>
      </c>
      <c r="Q2188" s="22" t="n">
        <f>M2190/H2188</f>
        <v>0.07</v>
      </c>
    </row>
    <row r="2189" ht="22.5" customHeight="1">
      <c r="A2189" s="28"/>
      <c r="B2189" s="28"/>
      <c r="C2189" s="12"/>
      <c r="D2189" s="19"/>
      <c r="E2189" s="26"/>
      <c r="F2189" s="19"/>
      <c r="G2189" s="26"/>
      <c r="H2189" s="19"/>
      <c r="I2189" s="19"/>
      <c r="J2189" s="12" t="s">
        <v>111</v>
      </c>
      <c r="K2189" s="14"/>
      <c r="L2189" s="14"/>
      <c r="M2189" s="14"/>
      <c r="N2189" s="11"/>
      <c r="O2189" s="11"/>
      <c r="P2189" s="11"/>
      <c r="Q2189" s="25"/>
    </row>
    <row r="2190" ht="22.5" customHeight="1">
      <c r="A2190" s="28"/>
      <c r="B2190" s="28"/>
      <c r="C2190" s="12"/>
      <c r="D2190" s="19"/>
      <c r="E2190" s="26"/>
      <c r="F2190" s="19"/>
      <c r="G2190" s="26"/>
      <c r="H2190" s="19"/>
      <c r="I2190" s="19"/>
      <c r="J2190" s="12" t="s">
        <v>112</v>
      </c>
      <c r="K2190" s="14" t="n">
        <v>1398</v>
      </c>
      <c r="L2190" s="14" t="n">
        <v>606</v>
      </c>
      <c r="M2190" s="14" t="n">
        <v>7</v>
      </c>
      <c r="N2190" s="11" t="n">
        <v>0.002</v>
      </c>
      <c r="O2190" s="11" t="n">
        <v>0.13</v>
      </c>
      <c r="P2190" s="11" t="n">
        <v>0.91</v>
      </c>
      <c r="Q2190" s="25"/>
    </row>
    <row r="2191" ht="22.5" customHeight="1">
      <c r="A2191" s="28"/>
      <c r="B2191" s="28"/>
      <c r="C2191" s="39" t="n">
        <v>10912510</v>
      </c>
      <c r="D2191" s="12" t="s">
        <v>10</v>
      </c>
      <c r="E2191" s="13" t="s">
        <v>11</v>
      </c>
      <c r="F2191" s="12" t="s">
        <v>29</v>
      </c>
      <c r="G2191" s="23" t="n">
        <v>0.17</v>
      </c>
      <c r="H2191" s="12" t="n">
        <v>1500</v>
      </c>
      <c r="I2191" s="20" t="n">
        <f>G2191*H2191*7</f>
        <v>1785</v>
      </c>
      <c r="J2191" s="12" t="s">
        <v>110</v>
      </c>
      <c r="K2191" s="14" t="n">
        <v>0</v>
      </c>
      <c r="L2191" s="14" t="n">
        <v>0</v>
      </c>
      <c r="M2191" s="14" t="n">
        <v>0</v>
      </c>
      <c r="N2191" s="11" t="n">
        <v>0</v>
      </c>
      <c r="O2191" s="11" t="n">
        <v>0</v>
      </c>
      <c r="P2191" s="11" t="n">
        <v>0</v>
      </c>
      <c r="Q2191" s="22" t="n">
        <f>M2193/H2191</f>
        <v>0.226</v>
      </c>
    </row>
    <row r="2192" ht="22.5" customHeight="1">
      <c r="A2192" s="28"/>
      <c r="B2192" s="28"/>
      <c r="C2192" s="12"/>
      <c r="D2192" s="19"/>
      <c r="E2192" s="26"/>
      <c r="F2192" s="19"/>
      <c r="G2192" s="26"/>
      <c r="H2192" s="19"/>
      <c r="I2192" s="19"/>
      <c r="J2192" s="12" t="s">
        <v>111</v>
      </c>
      <c r="K2192" s="14"/>
      <c r="L2192" s="14"/>
      <c r="M2192" s="14"/>
      <c r="N2192" s="11"/>
      <c r="O2192" s="11"/>
      <c r="P2192" s="11"/>
      <c r="Q2192" s="25"/>
    </row>
    <row r="2193" ht="22.5" customHeight="1">
      <c r="A2193" s="28"/>
      <c r="B2193" s="28"/>
      <c r="C2193" s="12"/>
      <c r="D2193" s="19"/>
      <c r="E2193" s="26"/>
      <c r="F2193" s="19"/>
      <c r="G2193" s="26"/>
      <c r="H2193" s="19"/>
      <c r="I2193" s="19"/>
      <c r="J2193" s="12" t="s">
        <v>112</v>
      </c>
      <c r="K2193" s="14" t="n">
        <v>88044</v>
      </c>
      <c r="L2193" s="14" t="n">
        <v>18385</v>
      </c>
      <c r="M2193" s="14" t="n">
        <v>339</v>
      </c>
      <c r="N2193" s="11" t="n">
        <v>0.01</v>
      </c>
      <c r="O2193" s="11" t="n">
        <v>0.3</v>
      </c>
      <c r="P2193" s="11" t="n">
        <v>101.2</v>
      </c>
      <c r="Q2193" s="25"/>
    </row>
    <row r="2194" ht="22.5" customHeight="1">
      <c r="A2194" s="28"/>
      <c r="B2194" s="28"/>
      <c r="C2194" s="39" t="n">
        <v>11080098</v>
      </c>
      <c r="D2194" s="12" t="s">
        <v>22</v>
      </c>
      <c r="E2194" s="13" t="s">
        <v>24</v>
      </c>
      <c r="F2194" s="12" t="s">
        <v>15</v>
      </c>
      <c r="G2194" s="23" t="n">
        <v>0.6</v>
      </c>
      <c r="H2194" s="12" t="n">
        <v>100</v>
      </c>
      <c r="I2194" s="20" t="n">
        <f>G2194*H2194*7</f>
        <v>420</v>
      </c>
      <c r="J2194" s="12" t="s">
        <v>110</v>
      </c>
      <c r="K2194" s="14" t="n">
        <v>0</v>
      </c>
      <c r="L2194" s="14" t="n">
        <v>0</v>
      </c>
      <c r="M2194" s="14" t="n">
        <v>0</v>
      </c>
      <c r="N2194" s="11" t="n">
        <v>0</v>
      </c>
      <c r="O2194" s="11" t="n">
        <v>0</v>
      </c>
      <c r="P2194" s="11" t="n">
        <v>0</v>
      </c>
      <c r="Q2194" s="22" t="n">
        <f>M2196/H2194</f>
        <v>0.03</v>
      </c>
    </row>
    <row r="2195" ht="22.5" customHeight="1">
      <c r="A2195" s="28"/>
      <c r="B2195" s="28"/>
      <c r="C2195" s="12"/>
      <c r="D2195" s="19"/>
      <c r="E2195" s="26"/>
      <c r="F2195" s="19"/>
      <c r="G2195" s="26"/>
      <c r="H2195" s="19"/>
      <c r="I2195" s="19"/>
      <c r="J2195" s="12" t="s">
        <v>111</v>
      </c>
      <c r="K2195" s="14"/>
      <c r="L2195" s="14"/>
      <c r="M2195" s="14"/>
      <c r="N2195" s="11"/>
      <c r="O2195" s="11"/>
      <c r="P2195" s="11"/>
      <c r="Q2195" s="25"/>
    </row>
    <row r="2196" ht="22.5" customHeight="1">
      <c r="A2196" s="28"/>
      <c r="B2196" s="28"/>
      <c r="C2196" s="12"/>
      <c r="D2196" s="19"/>
      <c r="E2196" s="26"/>
      <c r="F2196" s="19"/>
      <c r="G2196" s="26"/>
      <c r="H2196" s="19"/>
      <c r="I2196" s="19"/>
      <c r="J2196" s="12" t="s">
        <v>112</v>
      </c>
      <c r="K2196" s="14" t="n">
        <v>3578</v>
      </c>
      <c r="L2196" s="14" t="n">
        <v>1663</v>
      </c>
      <c r="M2196" s="14" t="n">
        <v>3</v>
      </c>
      <c r="N2196" s="11" t="n">
        <v>0.001</v>
      </c>
      <c r="O2196" s="11" t="n">
        <v>0.6</v>
      </c>
      <c r="P2196" s="11" t="n">
        <v>1.8</v>
      </c>
      <c r="Q2196" s="25"/>
    </row>
    <row r="2197" ht="22.5" customHeight="1">
      <c r="A2197" s="28"/>
      <c r="B2197" s="28"/>
      <c r="C2197" s="39" t="n">
        <v>11715627</v>
      </c>
      <c r="D2197" s="12" t="s">
        <v>28</v>
      </c>
      <c r="E2197" s="13" t="s">
        <v>14</v>
      </c>
      <c r="F2197" s="12" t="s">
        <v>15</v>
      </c>
      <c r="G2197" s="23" t="n">
        <v>0.4</v>
      </c>
      <c r="H2197" s="12" t="n">
        <v>100</v>
      </c>
      <c r="I2197" s="20" t="n">
        <f>G2197*H2197*7</f>
        <v>280</v>
      </c>
      <c r="J2197" s="12" t="s">
        <v>110</v>
      </c>
      <c r="K2197" s="14" t="n">
        <v>0</v>
      </c>
      <c r="L2197" s="14" t="n">
        <v>0</v>
      </c>
      <c r="M2197" s="14" t="n">
        <v>0</v>
      </c>
      <c r="N2197" s="11" t="n">
        <v>0</v>
      </c>
      <c r="O2197" s="11" t="n">
        <v>0</v>
      </c>
      <c r="P2197" s="11" t="n">
        <v>0</v>
      </c>
      <c r="Q2197" s="22" t="n">
        <f>M2199/H2197</f>
        <v>0</v>
      </c>
    </row>
    <row r="2198" ht="22.5" customHeight="1">
      <c r="A2198" s="28"/>
      <c r="B2198" s="28"/>
      <c r="C2198" s="12"/>
      <c r="D2198" s="19"/>
      <c r="E2198" s="26"/>
      <c r="F2198" s="19"/>
      <c r="G2198" s="26"/>
      <c r="H2198" s="19"/>
      <c r="I2198" s="19"/>
      <c r="J2198" s="12" t="s">
        <v>111</v>
      </c>
      <c r="K2198" s="14"/>
      <c r="L2198" s="14"/>
      <c r="M2198" s="14"/>
      <c r="N2198" s="11"/>
      <c r="O2198" s="11"/>
      <c r="P2198" s="11"/>
      <c r="Q2198" s="25"/>
    </row>
    <row r="2199" ht="22.5" customHeight="1">
      <c r="A2199" s="28"/>
      <c r="B2199" s="28"/>
      <c r="C2199" s="12"/>
      <c r="D2199" s="19"/>
      <c r="E2199" s="26"/>
      <c r="F2199" s="19"/>
      <c r="G2199" s="26"/>
      <c r="H2199" s="19"/>
      <c r="I2199" s="19"/>
      <c r="J2199" s="12" t="s">
        <v>112</v>
      </c>
      <c r="K2199" s="14" t="n">
        <v>143</v>
      </c>
      <c r="L2199" s="14" t="n">
        <v>9</v>
      </c>
      <c r="M2199" s="14" t="n">
        <v>0</v>
      </c>
      <c r="N2199" s="11" t="n">
        <v>0</v>
      </c>
      <c r="O2199" s="11" t="n">
        <v>0</v>
      </c>
      <c r="P2199" s="11" t="n">
        <v>0</v>
      </c>
      <c r="Q2199" s="25"/>
    </row>
    <row r="2200" ht="22.5" customHeight="1">
      <c r="A2200" s="28"/>
      <c r="B2200" s="28"/>
      <c r="C2200" s="39" t="n">
        <v>11715655</v>
      </c>
      <c r="D2200" s="12" t="s">
        <v>16</v>
      </c>
      <c r="E2200" s="13" t="s">
        <v>11</v>
      </c>
      <c r="F2200" s="12" t="s">
        <v>15</v>
      </c>
      <c r="G2200" s="23" t="n">
        <v>0.15</v>
      </c>
      <c r="H2200" s="12" t="n">
        <v>100</v>
      </c>
      <c r="I2200" s="20" t="n">
        <f>G2200*H2200*7</f>
        <v>105</v>
      </c>
      <c r="J2200" s="12" t="s">
        <v>110</v>
      </c>
      <c r="K2200" s="14" t="n">
        <v>0</v>
      </c>
      <c r="L2200" s="14" t="n">
        <v>0</v>
      </c>
      <c r="M2200" s="14" t="n">
        <v>0</v>
      </c>
      <c r="N2200" s="11" t="n">
        <v>0</v>
      </c>
      <c r="O2200" s="11" t="n">
        <v>0</v>
      </c>
      <c r="P2200" s="11" t="n">
        <v>0</v>
      </c>
      <c r="Q2200" s="22" t="n">
        <f>M2202/H2200</f>
        <v>0</v>
      </c>
    </row>
    <row r="2201" ht="22.5" customHeight="1">
      <c r="A2201" s="28"/>
      <c r="B2201" s="28"/>
      <c r="C2201" s="12"/>
      <c r="D2201" s="19"/>
      <c r="E2201" s="26"/>
      <c r="F2201" s="19"/>
      <c r="G2201" s="26"/>
      <c r="H2201" s="19"/>
      <c r="I2201" s="19"/>
      <c r="J2201" s="12" t="s">
        <v>111</v>
      </c>
      <c r="K2201" s="14"/>
      <c r="L2201" s="14"/>
      <c r="M2201" s="14"/>
      <c r="N2201" s="11"/>
      <c r="O2201" s="11"/>
      <c r="P2201" s="11"/>
      <c r="Q2201" s="25"/>
    </row>
    <row r="2202" ht="22.5" customHeight="1">
      <c r="A2202" s="28"/>
      <c r="B2202" s="28"/>
      <c r="C2202" s="12"/>
      <c r="D2202" s="19"/>
      <c r="E2202" s="26"/>
      <c r="F2202" s="19"/>
      <c r="G2202" s="26"/>
      <c r="H2202" s="19"/>
      <c r="I2202" s="19"/>
      <c r="J2202" s="12" t="s">
        <v>112</v>
      </c>
      <c r="K2202" s="14" t="n">
        <v>319</v>
      </c>
      <c r="L2202" s="14" t="n">
        <v>2</v>
      </c>
      <c r="M2202" s="14" t="n">
        <v>0</v>
      </c>
      <c r="N2202" s="11" t="n">
        <v>0</v>
      </c>
      <c r="O2202" s="11" t="n">
        <v>0</v>
      </c>
      <c r="P2202" s="11" t="n">
        <v>0</v>
      </c>
      <c r="Q2202" s="25"/>
    </row>
    <row r="2203" ht="22.5" customHeight="1">
      <c r="A2203" s="28"/>
      <c r="B2203" s="28"/>
      <c r="C2203" s="39" t="n">
        <v>11715811</v>
      </c>
      <c r="D2203" s="12" t="s">
        <v>16</v>
      </c>
      <c r="E2203" s="13" t="s">
        <v>17</v>
      </c>
      <c r="F2203" s="12" t="s">
        <v>15</v>
      </c>
      <c r="G2203" s="23" t="n">
        <v>0.17</v>
      </c>
      <c r="H2203" s="12" t="n">
        <v>100</v>
      </c>
      <c r="I2203" s="20" t="n">
        <f>G2203*H2203*7</f>
        <v>119</v>
      </c>
      <c r="J2203" s="12" t="s">
        <v>110</v>
      </c>
      <c r="K2203" s="14" t="n">
        <v>0</v>
      </c>
      <c r="L2203" s="14" t="n">
        <v>0</v>
      </c>
      <c r="M2203" s="14" t="n">
        <v>0</v>
      </c>
      <c r="N2203" s="11" t="n">
        <v>0</v>
      </c>
      <c r="O2203" s="11" t="n">
        <v>0</v>
      </c>
      <c r="P2203" s="11" t="n">
        <v>0</v>
      </c>
      <c r="Q2203" s="22" t="n">
        <f>M2205/H2203</f>
        <v>0</v>
      </c>
    </row>
    <row r="2204" ht="22.5" customHeight="1">
      <c r="A2204" s="28"/>
      <c r="B2204" s="28"/>
      <c r="C2204" s="12"/>
      <c r="D2204" s="19"/>
      <c r="E2204" s="26"/>
      <c r="F2204" s="19"/>
      <c r="G2204" s="26"/>
      <c r="H2204" s="19"/>
      <c r="I2204" s="19"/>
      <c r="J2204" s="12" t="s">
        <v>111</v>
      </c>
      <c r="K2204" s="14"/>
      <c r="L2204" s="14"/>
      <c r="M2204" s="14"/>
      <c r="N2204" s="11"/>
      <c r="O2204" s="11"/>
      <c r="P2204" s="11"/>
      <c r="Q2204" s="25"/>
    </row>
    <row r="2205" ht="22.5" customHeight="1">
      <c r="A2205" s="28"/>
      <c r="B2205" s="28"/>
      <c r="C2205" s="12"/>
      <c r="D2205" s="19"/>
      <c r="E2205" s="26"/>
      <c r="F2205" s="19"/>
      <c r="G2205" s="26"/>
      <c r="H2205" s="19"/>
      <c r="I2205" s="19"/>
      <c r="J2205" s="12" t="s">
        <v>112</v>
      </c>
      <c r="K2205" s="14" t="n">
        <v>81</v>
      </c>
      <c r="L2205" s="14" t="n">
        <v>0</v>
      </c>
      <c r="M2205" s="14" t="n">
        <v>0</v>
      </c>
      <c r="N2205" s="11" t="n">
        <v>0</v>
      </c>
      <c r="O2205" s="11" t="n">
        <v>0</v>
      </c>
      <c r="P2205" s="11" t="n">
        <v>0</v>
      </c>
      <c r="Q2205" s="25"/>
    </row>
    <row r="2206" ht="22.5" customHeight="1">
      <c r="A2206" s="28"/>
      <c r="B2206" s="28"/>
      <c r="C2206" s="39" t="n">
        <v>11729927</v>
      </c>
      <c r="D2206" s="12" t="s">
        <v>10</v>
      </c>
      <c r="E2206" s="13" t="s">
        <v>20</v>
      </c>
      <c r="F2206" s="12" t="s">
        <v>15</v>
      </c>
      <c r="G2206" s="23" t="n">
        <v>0.25</v>
      </c>
      <c r="H2206" s="12" t="n">
        <v>100</v>
      </c>
      <c r="I2206" s="20" t="n">
        <f>G2206*H2206*7</f>
        <v>175</v>
      </c>
      <c r="J2206" s="12" t="s">
        <v>110</v>
      </c>
      <c r="K2206" s="14" t="n">
        <v>0</v>
      </c>
      <c r="L2206" s="14" t="n">
        <v>0</v>
      </c>
      <c r="M2206" s="14" t="n">
        <v>0</v>
      </c>
      <c r="N2206" s="11" t="n">
        <v>0</v>
      </c>
      <c r="O2206" s="11" t="n">
        <v>0</v>
      </c>
      <c r="P2206" s="11" t="n">
        <v>0</v>
      </c>
      <c r="Q2206" s="22" t="n">
        <f>M2208/H2206</f>
        <v>0</v>
      </c>
    </row>
    <row r="2207" ht="22.5" customHeight="1">
      <c r="A2207" s="28"/>
      <c r="B2207" s="28"/>
      <c r="C2207" s="12"/>
      <c r="D2207" s="19"/>
      <c r="E2207" s="26"/>
      <c r="F2207" s="19"/>
      <c r="G2207" s="26"/>
      <c r="H2207" s="19"/>
      <c r="I2207" s="19"/>
      <c r="J2207" s="12" t="s">
        <v>111</v>
      </c>
      <c r="K2207" s="14"/>
      <c r="L2207" s="14"/>
      <c r="M2207" s="14"/>
      <c r="N2207" s="11"/>
      <c r="O2207" s="11"/>
      <c r="P2207" s="11"/>
      <c r="Q2207" s="25"/>
    </row>
    <row r="2208" ht="22.5" customHeight="1">
      <c r="A2208" s="28"/>
      <c r="B2208" s="28"/>
      <c r="C2208" s="12"/>
      <c r="D2208" s="19"/>
      <c r="E2208" s="26"/>
      <c r="F2208" s="19"/>
      <c r="G2208" s="26"/>
      <c r="H2208" s="19"/>
      <c r="I2208" s="19"/>
      <c r="J2208" s="12" t="s">
        <v>112</v>
      </c>
      <c r="K2208" s="14" t="n">
        <v>570</v>
      </c>
      <c r="L2208" s="14" t="n">
        <v>22</v>
      </c>
      <c r="M2208" s="14" t="n">
        <v>0</v>
      </c>
      <c r="N2208" s="11" t="n">
        <v>0</v>
      </c>
      <c r="O2208" s="11" t="n">
        <v>0</v>
      </c>
      <c r="P2208" s="11" t="n">
        <v>0</v>
      </c>
      <c r="Q2208" s="25"/>
    </row>
    <row r="2209" ht="22.5" customHeight="1">
      <c r="A2209" s="28"/>
      <c r="B2209" s="28"/>
      <c r="C2209" s="39" t="n">
        <v>11729820</v>
      </c>
      <c r="D2209" s="12" t="s">
        <v>10</v>
      </c>
      <c r="E2209" s="13" t="s">
        <v>25</v>
      </c>
      <c r="F2209" s="12" t="s">
        <v>15</v>
      </c>
      <c r="G2209" s="23" t="n">
        <v>0.3</v>
      </c>
      <c r="H2209" s="12" t="n">
        <v>100</v>
      </c>
      <c r="I2209" s="20" t="n">
        <f>G2209*H2209*7</f>
        <v>210</v>
      </c>
      <c r="J2209" s="12" t="s">
        <v>110</v>
      </c>
      <c r="K2209" s="14" t="n">
        <v>0</v>
      </c>
      <c r="L2209" s="14" t="n">
        <v>0</v>
      </c>
      <c r="M2209" s="14" t="n">
        <v>0</v>
      </c>
      <c r="N2209" s="11" t="n">
        <v>0</v>
      </c>
      <c r="O2209" s="11" t="n">
        <v>0</v>
      </c>
      <c r="P2209" s="11" t="n">
        <v>0</v>
      </c>
      <c r="Q2209" s="22" t="n">
        <f>M2211/H2209</f>
        <v>0</v>
      </c>
    </row>
    <row r="2210" ht="22.5" customHeight="1">
      <c r="A2210" s="28"/>
      <c r="B2210" s="28"/>
      <c r="C2210" s="12"/>
      <c r="D2210" s="19"/>
      <c r="E2210" s="26"/>
      <c r="F2210" s="19"/>
      <c r="G2210" s="26"/>
      <c r="H2210" s="19"/>
      <c r="I2210" s="19"/>
      <c r="J2210" s="12" t="s">
        <v>111</v>
      </c>
      <c r="K2210" s="14"/>
      <c r="L2210" s="14"/>
      <c r="M2210" s="14"/>
      <c r="N2210" s="11"/>
      <c r="O2210" s="11"/>
      <c r="P2210" s="11"/>
      <c r="Q2210" s="25"/>
    </row>
    <row r="2211" ht="22.5" customHeight="1">
      <c r="A2211" s="28"/>
      <c r="B2211" s="28"/>
      <c r="C2211" s="12"/>
      <c r="D2211" s="19"/>
      <c r="E2211" s="26"/>
      <c r="F2211" s="19"/>
      <c r="G2211" s="26"/>
      <c r="H2211" s="19"/>
      <c r="I2211" s="19"/>
      <c r="J2211" s="12" t="s">
        <v>112</v>
      </c>
      <c r="K2211" s="14" t="n">
        <v>9</v>
      </c>
      <c r="L2211" s="14" t="n">
        <v>2</v>
      </c>
      <c r="M2211" s="14" t="n">
        <v>0</v>
      </c>
      <c r="N2211" s="11" t="n">
        <v>0</v>
      </c>
      <c r="O2211" s="11" t="n">
        <v>0</v>
      </c>
      <c r="P2211" s="11" t="n">
        <v>0</v>
      </c>
      <c r="Q2211" s="25"/>
    </row>
    <row r="2212" ht="22.5" customHeight="1">
      <c r="A2212" s="28"/>
      <c r="B2212" s="28"/>
      <c r="C2212" s="39" t="n">
        <v>11729830</v>
      </c>
      <c r="D2212" s="12" t="s">
        <v>10</v>
      </c>
      <c r="E2212" s="13" t="s">
        <v>11</v>
      </c>
      <c r="F2212" s="12" t="s">
        <v>12</v>
      </c>
      <c r="G2212" s="23" t="n">
        <v>0.17</v>
      </c>
      <c r="H2212" s="12" t="n">
        <v>100</v>
      </c>
      <c r="I2212" s="20" t="n">
        <f>G2212*H2212*7</f>
        <v>119</v>
      </c>
      <c r="J2212" s="12" t="s">
        <v>110</v>
      </c>
      <c r="K2212" s="14" t="n">
        <v>0</v>
      </c>
      <c r="L2212" s="14" t="n">
        <v>0</v>
      </c>
      <c r="M2212" s="14" t="n">
        <v>0</v>
      </c>
      <c r="N2212" s="11" t="n">
        <v>0</v>
      </c>
      <c r="O2212" s="11" t="n">
        <v>0</v>
      </c>
      <c r="P2212" s="11" t="n">
        <v>0</v>
      </c>
      <c r="Q2212" s="22" t="n">
        <f>M2214/H2212</f>
        <v>0</v>
      </c>
    </row>
    <row r="2213" ht="22.5" customHeight="1">
      <c r="A2213" s="28"/>
      <c r="B2213" s="28"/>
      <c r="C2213" s="12"/>
      <c r="D2213" s="19"/>
      <c r="E2213" s="26"/>
      <c r="F2213" s="19"/>
      <c r="G2213" s="26"/>
      <c r="H2213" s="19"/>
      <c r="I2213" s="19"/>
      <c r="J2213" s="12" t="s">
        <v>111</v>
      </c>
      <c r="K2213" s="14"/>
      <c r="L2213" s="14"/>
      <c r="M2213" s="14"/>
      <c r="N2213" s="11"/>
      <c r="O2213" s="11"/>
      <c r="P2213" s="11"/>
      <c r="Q2213" s="25"/>
    </row>
    <row r="2214" ht="22.5" customHeight="1">
      <c r="A2214" s="28"/>
      <c r="B2214" s="28"/>
      <c r="C2214" s="12"/>
      <c r="D2214" s="19"/>
      <c r="E2214" s="26"/>
      <c r="F2214" s="19"/>
      <c r="G2214" s="26"/>
      <c r="H2214" s="19"/>
      <c r="I2214" s="19"/>
      <c r="J2214" s="12" t="s">
        <v>112</v>
      </c>
      <c r="K2214" s="14" t="n">
        <v>92</v>
      </c>
      <c r="L2214" s="14" t="n">
        <v>8</v>
      </c>
      <c r="M2214" s="14" t="n">
        <v>0</v>
      </c>
      <c r="N2214" s="11" t="n">
        <v>0</v>
      </c>
      <c r="O2214" s="11" t="n">
        <v>0</v>
      </c>
      <c r="P2214" s="11" t="n">
        <v>0.0013</v>
      </c>
      <c r="Q2214" s="25"/>
    </row>
    <row r="2215" ht="22.5" customHeight="1">
      <c r="A2215" s="28"/>
      <c r="B2215" s="28"/>
      <c r="C2215" s="39" t="n">
        <v>11892329</v>
      </c>
      <c r="D2215" s="12" t="s">
        <v>10</v>
      </c>
      <c r="E2215" s="13" t="s">
        <v>11</v>
      </c>
      <c r="F2215" s="12" t="s">
        <v>15</v>
      </c>
      <c r="G2215" s="23" t="n">
        <v>0.25</v>
      </c>
      <c r="H2215" s="12" t="n">
        <v>1500</v>
      </c>
      <c r="I2215" s="20" t="n">
        <f>G2215*H2215*7</f>
        <v>2625</v>
      </c>
      <c r="J2215" s="12" t="s">
        <v>110</v>
      </c>
      <c r="K2215" s="14" t="n">
        <v>3137</v>
      </c>
      <c r="L2215" s="14" t="n">
        <v>871</v>
      </c>
      <c r="M2215" s="14" t="n">
        <v>0</v>
      </c>
      <c r="N2215" s="11" t="n">
        <v>0</v>
      </c>
      <c r="O2215" s="11" t="n">
        <v>0</v>
      </c>
      <c r="P2215" s="11" t="n">
        <v>0</v>
      </c>
      <c r="Q2215" s="22" t="n">
        <f>M2217/H2215</f>
        <v>1.00066666666667</v>
      </c>
    </row>
    <row r="2216" ht="22.5" customHeight="1">
      <c r="A2216" s="28"/>
      <c r="B2216" s="28"/>
      <c r="C2216" s="12"/>
      <c r="D2216" s="19"/>
      <c r="E2216" s="26"/>
      <c r="F2216" s="19"/>
      <c r="G2216" s="26"/>
      <c r="H2216" s="19"/>
      <c r="I2216" s="19"/>
      <c r="J2216" s="12" t="s">
        <v>111</v>
      </c>
      <c r="K2216" s="14"/>
      <c r="L2216" s="14"/>
      <c r="M2216" s="14"/>
      <c r="N2216" s="11"/>
      <c r="O2216" s="11"/>
      <c r="P2216" s="11"/>
      <c r="Q2216" s="25"/>
    </row>
    <row r="2217" ht="22.5" customHeight="1">
      <c r="A2217" s="28"/>
      <c r="B2217" s="28"/>
      <c r="C2217" s="12"/>
      <c r="D2217" s="19"/>
      <c r="E2217" s="26"/>
      <c r="F2217" s="19"/>
      <c r="G2217" s="26"/>
      <c r="H2217" s="19"/>
      <c r="I2217" s="19"/>
      <c r="J2217" s="12" t="s">
        <v>112</v>
      </c>
      <c r="K2217" s="14" t="n">
        <v>128984</v>
      </c>
      <c r="L2217" s="14" t="n">
        <v>45858</v>
      </c>
      <c r="M2217" s="14" t="n">
        <v>1501</v>
      </c>
      <c r="N2217" s="11" t="n">
        <v>0.008</v>
      </c>
      <c r="O2217" s="11" t="n">
        <v>0.25</v>
      </c>
      <c r="P2217" s="11" t="n">
        <v>375.25</v>
      </c>
      <c r="Q2217" s="25"/>
    </row>
    <row r="2218" ht="22.5" customHeight="1">
      <c r="A2218" s="28"/>
      <c r="B2218" s="28"/>
      <c r="C2218" s="39" t="n">
        <v>91560708</v>
      </c>
      <c r="D2218" s="12" t="s">
        <v>30</v>
      </c>
      <c r="E2218" s="13" t="s">
        <v>31</v>
      </c>
      <c r="F2218" s="12" t="s">
        <v>15</v>
      </c>
      <c r="G2218" s="23" t="n">
        <v>0.09</v>
      </c>
      <c r="H2218" s="12" t="n">
        <v>800</v>
      </c>
      <c r="I2218" s="20" t="n">
        <f>G2218*H2218*7</f>
        <v>504</v>
      </c>
      <c r="J2218" s="12" t="s">
        <v>110</v>
      </c>
      <c r="K2218" s="14" t="n">
        <v>49</v>
      </c>
      <c r="L2218" s="14" t="n">
        <v>11</v>
      </c>
      <c r="M2218" s="14" t="n">
        <v>0</v>
      </c>
      <c r="N2218" s="11" t="n">
        <v>0</v>
      </c>
      <c r="O2218" s="11" t="n">
        <v>0</v>
      </c>
      <c r="P2218" s="11" t="n">
        <v>0</v>
      </c>
      <c r="Q2218" s="22" t="n">
        <f>M2220/H2218</f>
        <v>0.1575</v>
      </c>
    </row>
    <row r="2219" ht="22.5" customHeight="1">
      <c r="A2219" s="28"/>
      <c r="B2219" s="28"/>
      <c r="C2219" s="12"/>
      <c r="D2219" s="19"/>
      <c r="E2219" s="26"/>
      <c r="F2219" s="19"/>
      <c r="G2219" s="26"/>
      <c r="H2219" s="19"/>
      <c r="I2219" s="19"/>
      <c r="J2219" s="12" t="s">
        <v>111</v>
      </c>
      <c r="K2219" s="14"/>
      <c r="L2219" s="14"/>
      <c r="M2219" s="14"/>
      <c r="N2219" s="11"/>
      <c r="O2219" s="11"/>
      <c r="P2219" s="11"/>
      <c r="Q2219" s="25"/>
    </row>
    <row r="2220" ht="22.5" customHeight="1">
      <c r="A2220" s="28"/>
      <c r="B2220" s="28"/>
      <c r="C2220" s="12"/>
      <c r="D2220" s="19"/>
      <c r="E2220" s="26"/>
      <c r="F2220" s="19"/>
      <c r="G2220" s="26"/>
      <c r="H2220" s="19"/>
      <c r="I2220" s="19"/>
      <c r="J2220" s="12" t="s">
        <v>112</v>
      </c>
      <c r="K2220" s="14" t="n">
        <v>20886</v>
      </c>
      <c r="L2220" s="14" t="n">
        <v>6330</v>
      </c>
      <c r="M2220" s="14" t="n">
        <v>126</v>
      </c>
      <c r="N2220" s="11" t="n">
        <v>0.002</v>
      </c>
      <c r="O2220" s="11" t="n">
        <v>0.101</v>
      </c>
      <c r="P2220" s="11" t="n">
        <v>12.735</v>
      </c>
      <c r="Q2220" s="25"/>
    </row>
    <row r="2221" ht="22.5" customHeight="1">
      <c r="A2221" s="28"/>
      <c r="B2221" s="28"/>
      <c r="C2221" s="39" t="n">
        <v>91560709</v>
      </c>
      <c r="D2221" s="12" t="s">
        <v>30</v>
      </c>
      <c r="E2221" s="13" t="s">
        <v>32</v>
      </c>
      <c r="F2221" s="12" t="s">
        <v>15</v>
      </c>
      <c r="G2221" s="23" t="n">
        <v>0.06</v>
      </c>
      <c r="H2221" s="12" t="n">
        <v>1000</v>
      </c>
      <c r="I2221" s="20" t="n">
        <f>G2221*H2221*7</f>
        <v>420</v>
      </c>
      <c r="J2221" s="12" t="s">
        <v>110</v>
      </c>
      <c r="K2221" s="14" t="n">
        <v>108</v>
      </c>
      <c r="L2221" s="14" t="n">
        <v>34</v>
      </c>
      <c r="M2221" s="14" t="n">
        <v>0</v>
      </c>
      <c r="N2221" s="11" t="n">
        <v>0</v>
      </c>
      <c r="O2221" s="11" t="n">
        <v>0</v>
      </c>
      <c r="P2221" s="11" t="n">
        <v>0</v>
      </c>
      <c r="Q2221" s="22" t="n">
        <f>M2223/H2221</f>
        <v>0.677</v>
      </c>
    </row>
    <row r="2222" ht="22.5" customHeight="1">
      <c r="A2222" s="28"/>
      <c r="B2222" s="28"/>
      <c r="C2222" s="12"/>
      <c r="D2222" s="19"/>
      <c r="E2222" s="26"/>
      <c r="F2222" s="19"/>
      <c r="G2222" s="26"/>
      <c r="H2222" s="19"/>
      <c r="I2222" s="19"/>
      <c r="J2222" s="12" t="s">
        <v>111</v>
      </c>
      <c r="K2222" s="14"/>
      <c r="L2222" s="14"/>
      <c r="M2222" s="14"/>
      <c r="N2222" s="11"/>
      <c r="O2222" s="11"/>
      <c r="P2222" s="11"/>
      <c r="Q2222" s="25"/>
    </row>
    <row r="2223" ht="22.5" customHeight="1">
      <c r="A2223" s="28"/>
      <c r="B2223" s="28"/>
      <c r="C2223" s="12"/>
      <c r="D2223" s="19"/>
      <c r="E2223" s="26"/>
      <c r="F2223" s="19"/>
      <c r="G2223" s="26"/>
      <c r="H2223" s="19"/>
      <c r="I2223" s="19"/>
      <c r="J2223" s="12" t="s">
        <v>112</v>
      </c>
      <c r="K2223" s="14" t="n">
        <v>49983</v>
      </c>
      <c r="L2223" s="14" t="n">
        <v>26200</v>
      </c>
      <c r="M2223" s="14" t="n">
        <v>677</v>
      </c>
      <c r="N2223" s="11" t="n">
        <v>0.002</v>
      </c>
      <c r="O2223" s="11" t="n">
        <v>0.06</v>
      </c>
      <c r="P2223" s="11" t="n">
        <v>40.62</v>
      </c>
      <c r="Q2223" s="25"/>
    </row>
    <row r="2224" ht="22.5" customHeight="1">
      <c r="A2224" s="28"/>
      <c r="B2224" s="28"/>
      <c r="C2224" s="39" t="n">
        <v>12064281</v>
      </c>
      <c r="D2224" s="12" t="s">
        <v>16</v>
      </c>
      <c r="E2224" s="13" t="s">
        <v>18</v>
      </c>
      <c r="F2224" s="12" t="s">
        <v>15</v>
      </c>
      <c r="G2224" s="23" t="n">
        <v>0.7</v>
      </c>
      <c r="H2224" s="12" t="n">
        <v>100</v>
      </c>
      <c r="I2224" s="20" t="n">
        <f>G2224*H2224*7</f>
        <v>490</v>
      </c>
      <c r="J2224" s="12" t="s">
        <v>110</v>
      </c>
      <c r="K2224" s="14" t="n">
        <v>0</v>
      </c>
      <c r="L2224" s="14" t="n">
        <v>0</v>
      </c>
      <c r="M2224" s="14" t="n">
        <v>0</v>
      </c>
      <c r="N2224" s="11" t="n">
        <v>0</v>
      </c>
      <c r="O2224" s="11" t="n">
        <v>0</v>
      </c>
      <c r="P2224" s="11" t="n">
        <v>0</v>
      </c>
      <c r="Q2224" s="22" t="n">
        <f>M2226/H2224</f>
        <v>0</v>
      </c>
    </row>
    <row r="2225" ht="22.5" customHeight="1">
      <c r="A2225" s="28"/>
      <c r="B2225" s="28"/>
      <c r="C2225" s="12"/>
      <c r="D2225" s="19"/>
      <c r="E2225" s="26"/>
      <c r="F2225" s="19"/>
      <c r="G2225" s="26"/>
      <c r="H2225" s="19"/>
      <c r="I2225" s="19"/>
      <c r="J2225" s="12" t="s">
        <v>111</v>
      </c>
      <c r="K2225" s="14"/>
      <c r="L2225" s="14"/>
      <c r="M2225" s="14"/>
      <c r="N2225" s="11"/>
      <c r="O2225" s="11"/>
      <c r="P2225" s="11"/>
      <c r="Q2225" s="25"/>
    </row>
    <row r="2226" ht="22.5" customHeight="1">
      <c r="A2226" s="28"/>
      <c r="B2226" s="28"/>
      <c r="C2226" s="12"/>
      <c r="D2226" s="19"/>
      <c r="E2226" s="26"/>
      <c r="F2226" s="19"/>
      <c r="G2226" s="26"/>
      <c r="H2226" s="19"/>
      <c r="I2226" s="19"/>
      <c r="J2226" s="12" t="s">
        <v>112</v>
      </c>
      <c r="K2226" s="14" t="n">
        <v>3459</v>
      </c>
      <c r="L2226" s="14" t="n">
        <v>8</v>
      </c>
      <c r="M2226" s="14" t="n">
        <v>0</v>
      </c>
      <c r="N2226" s="11" t="n">
        <v>0</v>
      </c>
      <c r="O2226" s="11" t="n">
        <v>0</v>
      </c>
      <c r="P2226" s="11" t="n">
        <v>0</v>
      </c>
      <c r="Q2226" s="25"/>
    </row>
    <row r="2227" ht="22.5" customHeight="1">
      <c r="A2227" s="28"/>
      <c r="B2227" s="28"/>
      <c r="C2227" s="39" t="n">
        <v>11987622</v>
      </c>
      <c r="D2227" s="12" t="s">
        <v>10</v>
      </c>
      <c r="E2227" s="13" t="s">
        <v>11</v>
      </c>
      <c r="F2227" s="12" t="s">
        <v>29</v>
      </c>
      <c r="G2227" s="23" t="n">
        <v>0.23</v>
      </c>
      <c r="H2227" s="12" t="n">
        <v>200</v>
      </c>
      <c r="I2227" s="20" t="n">
        <f>G2227*H2227*7</f>
        <v>322</v>
      </c>
      <c r="J2227" s="12" t="s">
        <v>110</v>
      </c>
      <c r="K2227" s="14" t="n">
        <v>0</v>
      </c>
      <c r="L2227" s="14" t="n">
        <v>0</v>
      </c>
      <c r="M2227" s="14" t="n">
        <v>0</v>
      </c>
      <c r="N2227" s="11" t="n">
        <v>0</v>
      </c>
      <c r="O2227" s="11" t="n">
        <v>0</v>
      </c>
      <c r="P2227" s="11" t="n">
        <v>0</v>
      </c>
      <c r="Q2227" s="22" t="n">
        <f>M2229/H2227</f>
        <v>0.005</v>
      </c>
    </row>
    <row r="2228" ht="22.5" customHeight="1">
      <c r="A2228" s="28"/>
      <c r="B2228" s="28"/>
      <c r="C2228" s="12"/>
      <c r="D2228" s="19"/>
      <c r="E2228" s="26"/>
      <c r="F2228" s="19"/>
      <c r="G2228" s="26"/>
      <c r="H2228" s="19"/>
      <c r="I2228" s="19"/>
      <c r="J2228" s="12" t="s">
        <v>111</v>
      </c>
      <c r="K2228" s="14"/>
      <c r="L2228" s="14"/>
      <c r="M2228" s="14"/>
      <c r="N2228" s="11"/>
      <c r="O2228" s="11"/>
      <c r="P2228" s="11"/>
      <c r="Q2228" s="25"/>
    </row>
    <row r="2229" ht="22.5" customHeight="1">
      <c r="A2229" s="28"/>
      <c r="B2229" s="28"/>
      <c r="C2229" s="12"/>
      <c r="D2229" s="19"/>
      <c r="E2229" s="26"/>
      <c r="F2229" s="19"/>
      <c r="G2229" s="26"/>
      <c r="H2229" s="19"/>
      <c r="I2229" s="19"/>
      <c r="J2229" s="12" t="s">
        <v>112</v>
      </c>
      <c r="K2229" s="14" t="n">
        <v>23214</v>
      </c>
      <c r="L2229" s="14" t="n">
        <v>5222</v>
      </c>
      <c r="M2229" s="14" t="n">
        <v>1</v>
      </c>
      <c r="N2229" s="11" t="n">
        <v>0</v>
      </c>
      <c r="O2229" s="11" t="n">
        <v>0.77</v>
      </c>
      <c r="P2229" s="11" t="n">
        <v>0.77</v>
      </c>
      <c r="Q2229" s="25"/>
    </row>
    <row r="2230" ht="22.5" customHeight="1">
      <c r="A2230" s="28"/>
      <c r="B2230" s="28"/>
      <c r="C2230" s="39" t="n">
        <v>91567811</v>
      </c>
      <c r="D2230" s="12" t="s">
        <v>33</v>
      </c>
      <c r="E2230" s="13" t="s">
        <v>14</v>
      </c>
      <c r="F2230" s="12" t="s">
        <v>15</v>
      </c>
      <c r="G2230" s="20" t="n">
        <v>1</v>
      </c>
      <c r="H2230" s="12" t="n">
        <v>200</v>
      </c>
      <c r="I2230" s="20" t="n">
        <f>G2230*H2230*7</f>
        <v>1400</v>
      </c>
      <c r="J2230" s="12" t="s">
        <v>110</v>
      </c>
      <c r="K2230" s="14" t="n">
        <v>30</v>
      </c>
      <c r="L2230" s="14" t="n">
        <v>9</v>
      </c>
      <c r="M2230" s="14" t="n">
        <v>0</v>
      </c>
      <c r="N2230" s="11" t="n">
        <v>0</v>
      </c>
      <c r="O2230" s="11" t="n">
        <v>0</v>
      </c>
      <c r="P2230" s="11" t="n">
        <v>0</v>
      </c>
      <c r="Q2230" s="22" t="n">
        <f>M2232/H2230</f>
        <v>0.16</v>
      </c>
    </row>
    <row r="2231" ht="22.5" customHeight="1">
      <c r="A2231" s="28"/>
      <c r="B2231" s="28"/>
      <c r="C2231" s="12"/>
      <c r="D2231" s="19"/>
      <c r="E2231" s="26"/>
      <c r="F2231" s="19"/>
      <c r="G2231" s="19"/>
      <c r="H2231" s="19"/>
      <c r="I2231" s="19"/>
      <c r="J2231" s="12" t="s">
        <v>111</v>
      </c>
      <c r="K2231" s="14"/>
      <c r="L2231" s="14"/>
      <c r="M2231" s="14"/>
      <c r="N2231" s="11"/>
      <c r="O2231" s="11"/>
      <c r="P2231" s="11"/>
      <c r="Q2231" s="25"/>
    </row>
    <row r="2232" ht="22.5" customHeight="1">
      <c r="A2232" s="28"/>
      <c r="B2232" s="28"/>
      <c r="C2232" s="12"/>
      <c r="D2232" s="19"/>
      <c r="E2232" s="26"/>
      <c r="F2232" s="19"/>
      <c r="G2232" s="19"/>
      <c r="H2232" s="19"/>
      <c r="I2232" s="19"/>
      <c r="J2232" s="12" t="s">
        <v>112</v>
      </c>
      <c r="K2232" s="14" t="n">
        <v>30096</v>
      </c>
      <c r="L2232" s="14" t="n">
        <v>6631</v>
      </c>
      <c r="M2232" s="14" t="n">
        <v>32</v>
      </c>
      <c r="N2232" s="11" t="n">
        <v>0.005</v>
      </c>
      <c r="O2232" s="11" t="n">
        <v>1</v>
      </c>
      <c r="P2232" s="11" t="n">
        <v>32</v>
      </c>
      <c r="Q2232" s="25"/>
    </row>
    <row r="2233" ht="22.5" customHeight="1">
      <c r="A2233" s="28"/>
      <c r="B2233" s="28"/>
      <c r="C2233" s="39" t="n">
        <v>91548044</v>
      </c>
      <c r="D2233" s="12" t="s">
        <v>33</v>
      </c>
      <c r="E2233" s="13" t="s">
        <v>14</v>
      </c>
      <c r="F2233" s="12" t="s">
        <v>12</v>
      </c>
      <c r="G2233" s="20" t="n">
        <v>1</v>
      </c>
      <c r="H2233" s="12" t="n">
        <v>50</v>
      </c>
      <c r="I2233" s="20" t="n">
        <f>G2233*H2233*7</f>
        <v>350</v>
      </c>
      <c r="J2233" s="12" t="s">
        <v>110</v>
      </c>
      <c r="K2233" s="14" t="n">
        <v>0</v>
      </c>
      <c r="L2233" s="14" t="n">
        <v>0</v>
      </c>
      <c r="M2233" s="14" t="n">
        <v>0</v>
      </c>
      <c r="N2233" s="11" t="n">
        <v>0</v>
      </c>
      <c r="O2233" s="11" t="n">
        <v>0</v>
      </c>
      <c r="P2233" s="11" t="n">
        <v>0</v>
      </c>
      <c r="Q2233" s="22" t="n">
        <f>M2235/H2233</f>
        <v>1</v>
      </c>
    </row>
    <row r="2234" ht="22.5" customHeight="1">
      <c r="A2234" s="28"/>
      <c r="B2234" s="28"/>
      <c r="C2234" s="12"/>
      <c r="D2234" s="19"/>
      <c r="E2234" s="26"/>
      <c r="F2234" s="19"/>
      <c r="G2234" s="19"/>
      <c r="H2234" s="19"/>
      <c r="I2234" s="19"/>
      <c r="J2234" s="12" t="s">
        <v>111</v>
      </c>
      <c r="K2234" s="14"/>
      <c r="L2234" s="14"/>
      <c r="M2234" s="14"/>
      <c r="N2234" s="11"/>
      <c r="O2234" s="11"/>
      <c r="P2234" s="11"/>
      <c r="Q2234" s="25"/>
    </row>
    <row r="2235" ht="22.5" customHeight="1">
      <c r="A2235" s="28"/>
      <c r="B2235" s="28"/>
      <c r="C2235" s="12"/>
      <c r="D2235" s="19"/>
      <c r="E2235" s="26"/>
      <c r="F2235" s="19"/>
      <c r="G2235" s="19"/>
      <c r="H2235" s="19"/>
      <c r="I2235" s="19"/>
      <c r="J2235" s="12" t="s">
        <v>112</v>
      </c>
      <c r="K2235" s="14" t="n">
        <v>15952</v>
      </c>
      <c r="L2235" s="14" t="n">
        <v>2215</v>
      </c>
      <c r="M2235" s="14" t="n">
        <v>50</v>
      </c>
      <c r="N2235" s="11" t="n">
        <v>0.023</v>
      </c>
      <c r="O2235" s="11" t="n">
        <v>1.008</v>
      </c>
      <c r="P2235" s="11" t="n">
        <v>50.3765</v>
      </c>
      <c r="Q2235" s="25"/>
    </row>
    <row r="2236" ht="22.5" customHeight="1">
      <c r="A2236" s="28"/>
      <c r="B2236" s="28"/>
      <c r="C2236" s="39" t="n">
        <v>12801942</v>
      </c>
      <c r="D2236" s="12" t="s">
        <v>10</v>
      </c>
      <c r="E2236" s="13" t="s">
        <v>11</v>
      </c>
      <c r="F2236" s="12" t="s">
        <v>34</v>
      </c>
      <c r="G2236" s="20" t="n">
        <v>0.23</v>
      </c>
      <c r="H2236" s="12" t="n">
        <v>300</v>
      </c>
      <c r="I2236" s="20" t="n">
        <f>G2236*H2236*7</f>
        <v>483</v>
      </c>
      <c r="J2236" s="12" t="s">
        <v>110</v>
      </c>
      <c r="K2236" s="14" t="n">
        <v>0</v>
      </c>
      <c r="L2236" s="14" t="n">
        <v>0</v>
      </c>
      <c r="M2236" s="14" t="n">
        <v>0</v>
      </c>
      <c r="N2236" s="11" t="n">
        <v>0</v>
      </c>
      <c r="O2236" s="11" t="n">
        <v>0</v>
      </c>
      <c r="P2236" s="11" t="n">
        <v>0</v>
      </c>
      <c r="Q2236" s="22" t="n">
        <f>M2238/H2236</f>
        <v>0</v>
      </c>
    </row>
    <row r="2237" ht="22.5" customHeight="1">
      <c r="A2237" s="28"/>
      <c r="B2237" s="28"/>
      <c r="C2237" s="12"/>
      <c r="D2237" s="19"/>
      <c r="E2237" s="26"/>
      <c r="F2237" s="19"/>
      <c r="G2237" s="19"/>
      <c r="H2237" s="19"/>
      <c r="I2237" s="19"/>
      <c r="J2237" s="12" t="s">
        <v>111</v>
      </c>
      <c r="K2237" s="14"/>
      <c r="L2237" s="14"/>
      <c r="M2237" s="14"/>
      <c r="N2237" s="11"/>
      <c r="O2237" s="11"/>
      <c r="P2237" s="11"/>
      <c r="Q2237" s="25"/>
    </row>
    <row r="2238" ht="22.5" customHeight="1">
      <c r="A2238" s="28"/>
      <c r="B2238" s="28"/>
      <c r="C2238" s="12"/>
      <c r="D2238" s="19"/>
      <c r="E2238" s="26"/>
      <c r="F2238" s="19"/>
      <c r="G2238" s="19"/>
      <c r="H2238" s="19"/>
      <c r="I2238" s="19"/>
      <c r="J2238" s="12" t="s">
        <v>112</v>
      </c>
      <c r="K2238" s="14" t="n">
        <v>303</v>
      </c>
      <c r="L2238" s="14" t="n">
        <v>141</v>
      </c>
      <c r="M2238" s="14" t="n">
        <v>0</v>
      </c>
      <c r="N2238" s="11" t="n">
        <v>0</v>
      </c>
      <c r="O2238" s="11" t="n">
        <v>0</v>
      </c>
      <c r="P2238" s="11" t="n">
        <v>0.28</v>
      </c>
      <c r="Q2238" s="25"/>
    </row>
    <row r="2239" ht="22.5" customHeight="1">
      <c r="A2239" s="28"/>
      <c r="B2239" s="28"/>
      <c r="C2239" s="39" t="n">
        <v>13084710</v>
      </c>
      <c r="D2239" s="12" t="s">
        <v>10</v>
      </c>
      <c r="E2239" s="13" t="s">
        <v>11</v>
      </c>
      <c r="F2239" s="12" t="s">
        <v>15</v>
      </c>
      <c r="G2239" s="20" t="n">
        <v>0.23</v>
      </c>
      <c r="H2239" s="12" t="n">
        <v>200</v>
      </c>
      <c r="I2239" s="20" t="n">
        <f>G2239*H2239*7</f>
        <v>322</v>
      </c>
      <c r="J2239" s="12" t="s">
        <v>110</v>
      </c>
      <c r="K2239" s="14" t="s">
        <v>123</v>
      </c>
      <c r="L2239" s="14"/>
      <c r="M2239" s="14"/>
      <c r="N2239" s="11"/>
      <c r="O2239" s="11"/>
      <c r="P2239" s="11"/>
      <c r="Q2239" s="22" t="n">
        <f>M2241/H2239</f>
        <v>0.05</v>
      </c>
    </row>
    <row r="2240" ht="22.5" customHeight="1">
      <c r="A2240" s="28"/>
      <c r="B2240" s="28"/>
      <c r="C2240" s="12"/>
      <c r="D2240" s="19"/>
      <c r="E2240" s="26"/>
      <c r="F2240" s="19"/>
      <c r="G2240" s="19"/>
      <c r="H2240" s="19"/>
      <c r="I2240" s="19"/>
      <c r="J2240" s="12" t="s">
        <v>111</v>
      </c>
      <c r="K2240" s="14" t="s">
        <v>123</v>
      </c>
      <c r="L2240" s="14"/>
      <c r="M2240" s="14"/>
      <c r="N2240" s="11"/>
      <c r="O2240" s="11"/>
      <c r="P2240" s="11"/>
      <c r="Q2240" s="25"/>
    </row>
    <row r="2241" ht="22.5" customHeight="1">
      <c r="A2241" s="28"/>
      <c r="B2241" s="28"/>
      <c r="C2241" s="12"/>
      <c r="D2241" s="19"/>
      <c r="E2241" s="26"/>
      <c r="F2241" s="19"/>
      <c r="G2241" s="19"/>
      <c r="H2241" s="19"/>
      <c r="I2241" s="19"/>
      <c r="J2241" s="12" t="s">
        <v>112</v>
      </c>
      <c r="K2241" s="14" t="n">
        <v>2721</v>
      </c>
      <c r="L2241" s="14" t="n">
        <v>250</v>
      </c>
      <c r="M2241" s="14" t="n">
        <v>10</v>
      </c>
      <c r="N2241" s="11" t="n">
        <v>0.009</v>
      </c>
      <c r="O2241" s="11" t="n">
        <v>0.23</v>
      </c>
      <c r="P2241" s="11" t="n">
        <v>2.3</v>
      </c>
      <c r="Q2241" s="25"/>
    </row>
    <row r="2242" ht="22.5" customHeight="1">
      <c r="A2242" s="28"/>
      <c r="B2242" s="28"/>
      <c r="C2242" s="39" t="n">
        <v>13226265</v>
      </c>
      <c r="D2242" s="12" t="s">
        <v>10</v>
      </c>
      <c r="E2242" s="13" t="s">
        <v>35</v>
      </c>
      <c r="F2242" s="12" t="s">
        <v>34</v>
      </c>
      <c r="G2242" s="20" t="n">
        <v>0.3</v>
      </c>
      <c r="H2242" s="12" t="n">
        <v>100</v>
      </c>
      <c r="I2242" s="20" t="n">
        <f>G2242*H2242*7</f>
        <v>210</v>
      </c>
      <c r="J2242" s="12" t="s">
        <v>110</v>
      </c>
      <c r="K2242" s="14" t="s">
        <v>123</v>
      </c>
      <c r="L2242" s="14"/>
      <c r="M2242" s="14"/>
      <c r="N2242" s="11"/>
      <c r="O2242" s="11"/>
      <c r="P2242" s="11"/>
      <c r="Q2242" s="22" t="n">
        <f>M2244/H2242</f>
        <v>0</v>
      </c>
    </row>
    <row r="2243" ht="22.5" customHeight="1">
      <c r="A2243" s="28"/>
      <c r="B2243" s="28"/>
      <c r="C2243" s="12"/>
      <c r="D2243" s="19"/>
      <c r="E2243" s="26"/>
      <c r="F2243" s="19"/>
      <c r="G2243" s="19"/>
      <c r="H2243" s="19"/>
      <c r="I2243" s="19"/>
      <c r="J2243" s="12" t="s">
        <v>111</v>
      </c>
      <c r="K2243" s="14" t="s">
        <v>123</v>
      </c>
      <c r="L2243" s="14"/>
      <c r="M2243" s="14"/>
      <c r="N2243" s="11"/>
      <c r="O2243" s="11"/>
      <c r="P2243" s="11"/>
      <c r="Q2243" s="25"/>
    </row>
    <row r="2244" ht="22.5" customHeight="1">
      <c r="A2244" s="28"/>
      <c r="B2244" s="28"/>
      <c r="C2244" s="12"/>
      <c r="D2244" s="19"/>
      <c r="E2244" s="26"/>
      <c r="F2244" s="19"/>
      <c r="G2244" s="19"/>
      <c r="H2244" s="19"/>
      <c r="I2244" s="19"/>
      <c r="J2244" s="12" t="s">
        <v>112</v>
      </c>
      <c r="K2244" s="14" t="n">
        <v>112</v>
      </c>
      <c r="L2244" s="14" t="n">
        <v>52</v>
      </c>
      <c r="M2244" s="14" t="n">
        <v>0</v>
      </c>
      <c r="N2244" s="11" t="n">
        <v>0</v>
      </c>
      <c r="O2244" s="11" t="n">
        <v>0</v>
      </c>
      <c r="P2244" s="11" t="n">
        <v>0.16</v>
      </c>
      <c r="Q2244" s="25"/>
    </row>
    <row r="2245" ht="22.5" customHeight="1">
      <c r="A2245" s="28"/>
      <c r="B2245" s="47" t="s">
        <v>113</v>
      </c>
      <c r="C2245" s="12" t="n">
        <v>6061077</v>
      </c>
      <c r="D2245" s="12" t="s">
        <v>36</v>
      </c>
      <c r="E2245" s="13" t="s">
        <v>14</v>
      </c>
      <c r="F2245" s="12" t="s">
        <v>15</v>
      </c>
      <c r="G2245" s="23" t="n">
        <v>2</v>
      </c>
      <c r="H2245" s="12" t="n">
        <v>20</v>
      </c>
      <c r="I2245" s="20" t="n">
        <f>G2245*H2245*7</f>
        <v>280</v>
      </c>
      <c r="J2245" s="12" t="s">
        <v>110</v>
      </c>
      <c r="K2245" s="16" t="n">
        <v>329</v>
      </c>
      <c r="L2245" s="14" t="n">
        <v>0</v>
      </c>
      <c r="M2245" s="14" t="n">
        <v>0</v>
      </c>
      <c r="N2245" s="11" t="n">
        <v>0</v>
      </c>
      <c r="O2245" s="11" t="n">
        <v>0</v>
      </c>
      <c r="P2245" s="11" t="n">
        <v>0</v>
      </c>
      <c r="Q2245" s="22" t="n">
        <f>M2247/H2245</f>
        <v>0.4</v>
      </c>
    </row>
    <row r="2246" ht="22.5" customHeight="1">
      <c r="A2246" s="28"/>
      <c r="B2246" s="28"/>
      <c r="C2246" s="12"/>
      <c r="D2246" s="19"/>
      <c r="E2246" s="26"/>
      <c r="F2246" s="19"/>
      <c r="G2246" s="26"/>
      <c r="H2246" s="19"/>
      <c r="I2246" s="19"/>
      <c r="J2246" s="12" t="s">
        <v>111</v>
      </c>
      <c r="K2246" s="16" t="n">
        <v>10333</v>
      </c>
      <c r="L2246" s="14" t="n">
        <v>123</v>
      </c>
      <c r="M2246" s="14" t="n">
        <v>4</v>
      </c>
      <c r="N2246" s="11" t="n">
        <v>0.019</v>
      </c>
      <c r="O2246" s="11" t="n">
        <v>0.019</v>
      </c>
      <c r="P2246" s="11" t="n">
        <v>2.34</v>
      </c>
      <c r="Q2246" s="25"/>
    </row>
    <row r="2247" ht="22.5" customHeight="1">
      <c r="A2247" s="28"/>
      <c r="B2247" s="28"/>
      <c r="C2247" s="12"/>
      <c r="D2247" s="19"/>
      <c r="E2247" s="26"/>
      <c r="F2247" s="19"/>
      <c r="G2247" s="26"/>
      <c r="H2247" s="19"/>
      <c r="I2247" s="19"/>
      <c r="J2247" s="12" t="s">
        <v>112</v>
      </c>
      <c r="K2247" s="16" t="n">
        <v>44499</v>
      </c>
      <c r="L2247" s="14" t="n">
        <v>320</v>
      </c>
      <c r="M2247" s="14" t="n">
        <v>8</v>
      </c>
      <c r="N2247" s="11" t="n">
        <v>0.016</v>
      </c>
      <c r="O2247" s="11" t="n">
        <v>0.635</v>
      </c>
      <c r="P2247" s="11" t="n">
        <v>5.077</v>
      </c>
      <c r="Q2247" s="25"/>
    </row>
    <row r="2248" ht="22.5" customHeight="1">
      <c r="A2248" s="28"/>
      <c r="B2248" s="28"/>
      <c r="C2248" s="12" t="n">
        <v>6607117</v>
      </c>
      <c r="D2248" s="12" t="s">
        <v>36</v>
      </c>
      <c r="E2248" s="13" t="s">
        <v>14</v>
      </c>
      <c r="F2248" s="12" t="s">
        <v>15</v>
      </c>
      <c r="G2248" s="23" t="n">
        <v>2</v>
      </c>
      <c r="H2248" s="12" t="n">
        <v>300</v>
      </c>
      <c r="I2248" s="20" t="n">
        <f>G2248*H2248*7</f>
        <v>4200</v>
      </c>
      <c r="J2248" s="12" t="s">
        <v>110</v>
      </c>
      <c r="K2248" s="16" t="n">
        <v>282</v>
      </c>
      <c r="L2248" s="14" t="n">
        <v>30</v>
      </c>
      <c r="M2248" s="14" t="n">
        <v>3</v>
      </c>
      <c r="N2248" s="11" t="n">
        <v>0.014</v>
      </c>
      <c r="O2248" s="11" t="n">
        <v>0.142</v>
      </c>
      <c r="P2248" s="11" t="n">
        <v>0.425</v>
      </c>
      <c r="Q2248" s="22" t="n">
        <f>M2250/H2248</f>
        <v>0.543333333333333</v>
      </c>
    </row>
    <row r="2249" ht="22.5" customHeight="1">
      <c r="A2249" s="28"/>
      <c r="B2249" s="28"/>
      <c r="C2249" s="12"/>
      <c r="D2249" s="19"/>
      <c r="E2249" s="26"/>
      <c r="F2249" s="19"/>
      <c r="G2249" s="26"/>
      <c r="H2249" s="19"/>
      <c r="I2249" s="19"/>
      <c r="J2249" s="12" t="s">
        <v>111</v>
      </c>
      <c r="K2249" s="14" t="n">
        <v>13898</v>
      </c>
      <c r="L2249" s="14" t="n">
        <v>647</v>
      </c>
      <c r="M2249" s="14" t="n">
        <v>30</v>
      </c>
      <c r="N2249" s="11" t="n">
        <v>0.044</v>
      </c>
      <c r="O2249" s="11" t="n">
        <v>0.939</v>
      </c>
      <c r="P2249" s="11" t="n">
        <v>28.175</v>
      </c>
      <c r="Q2249" s="25"/>
    </row>
    <row r="2250" ht="22.5" customHeight="1">
      <c r="A2250" s="28"/>
      <c r="B2250" s="28"/>
      <c r="C2250" s="12"/>
      <c r="D2250" s="19"/>
      <c r="E2250" s="26"/>
      <c r="F2250" s="19"/>
      <c r="G2250" s="26"/>
      <c r="H2250" s="19"/>
      <c r="I2250" s="19"/>
      <c r="J2250" s="12" t="s">
        <v>112</v>
      </c>
      <c r="K2250" s="16" t="n">
        <v>43128</v>
      </c>
      <c r="L2250" s="14" t="n">
        <v>2034</v>
      </c>
      <c r="M2250" s="14" t="n">
        <v>163</v>
      </c>
      <c r="N2250" s="11" t="n">
        <v>0.068</v>
      </c>
      <c r="O2250" s="11" t="n">
        <v>0.843</v>
      </c>
      <c r="P2250" s="11" t="n">
        <v>137.461</v>
      </c>
      <c r="Q2250" s="25"/>
    </row>
    <row r="2251" ht="22.5" customHeight="1">
      <c r="A2251" s="28"/>
      <c r="B2251" s="28"/>
      <c r="C2251" s="12" t="n">
        <v>5497580</v>
      </c>
      <c r="D2251" s="12" t="s">
        <v>30</v>
      </c>
      <c r="E2251" s="13" t="s">
        <v>17</v>
      </c>
      <c r="F2251" s="12" t="s">
        <v>15</v>
      </c>
      <c r="G2251" s="23" t="n">
        <v>0.28</v>
      </c>
      <c r="H2251" s="12" t="n">
        <v>1700</v>
      </c>
      <c r="I2251" s="20" t="n">
        <f>G2251*H2251*7</f>
        <v>3332</v>
      </c>
      <c r="J2251" s="12" t="s">
        <v>110</v>
      </c>
      <c r="K2251" s="16" t="n">
        <v>1806</v>
      </c>
      <c r="L2251" s="14" t="n">
        <v>530</v>
      </c>
      <c r="M2251" s="14" t="n">
        <v>15</v>
      </c>
      <c r="N2251" s="11" t="n">
        <v>0.007</v>
      </c>
      <c r="O2251" s="11" t="n">
        <v>0.25</v>
      </c>
      <c r="P2251" s="11" t="n">
        <v>3.755</v>
      </c>
      <c r="Q2251" s="22" t="n">
        <f>M2253/H2251</f>
        <v>0.807058823529412</v>
      </c>
    </row>
    <row r="2252" ht="22.5" customHeight="1">
      <c r="A2252" s="28"/>
      <c r="B2252" s="28"/>
      <c r="C2252" s="12"/>
      <c r="D2252" s="19"/>
      <c r="E2252" s="26"/>
      <c r="F2252" s="19"/>
      <c r="G2252" s="26"/>
      <c r="H2252" s="19"/>
      <c r="I2252" s="19"/>
      <c r="J2252" s="12" t="s">
        <v>111</v>
      </c>
      <c r="K2252" s="16" t="n">
        <v>68457</v>
      </c>
      <c r="L2252" s="14" t="n">
        <v>19586</v>
      </c>
      <c r="M2252" s="14" t="n">
        <v>528</v>
      </c>
      <c r="N2252" s="11" t="n">
        <v>0.007</v>
      </c>
      <c r="O2252" s="11" t="n">
        <v>0.251</v>
      </c>
      <c r="P2252" s="11" t="n">
        <v>132.58</v>
      </c>
      <c r="Q2252" s="25"/>
    </row>
    <row r="2253" ht="22.5" customHeight="1">
      <c r="A2253" s="28"/>
      <c r="B2253" s="28"/>
      <c r="C2253" s="12"/>
      <c r="D2253" s="19"/>
      <c r="E2253" s="26"/>
      <c r="F2253" s="19"/>
      <c r="G2253" s="26"/>
      <c r="H2253" s="19"/>
      <c r="I2253" s="19"/>
      <c r="J2253" s="12" t="s">
        <v>112</v>
      </c>
      <c r="K2253" s="16" t="n">
        <v>173214</v>
      </c>
      <c r="L2253" s="14" t="n">
        <v>49753</v>
      </c>
      <c r="M2253" s="14" t="n">
        <v>1372</v>
      </c>
      <c r="N2253" s="11" t="n">
        <v>0.007</v>
      </c>
      <c r="O2253" s="11" t="n">
        <v>0.253</v>
      </c>
      <c r="P2253" s="11" t="n">
        <v>347.683</v>
      </c>
      <c r="Q2253" s="25"/>
    </row>
    <row r="2254" ht="22.5" customHeight="1">
      <c r="A2254" s="28"/>
      <c r="B2254" s="28"/>
      <c r="C2254" s="12" t="n">
        <v>91407542</v>
      </c>
      <c r="D2254" s="12" t="s">
        <v>30</v>
      </c>
      <c r="E2254" s="13" t="s">
        <v>37</v>
      </c>
      <c r="F2254" s="12" t="s">
        <v>15</v>
      </c>
      <c r="G2254" s="23" t="n">
        <v>0.02</v>
      </c>
      <c r="H2254" s="12" t="n">
        <v>300</v>
      </c>
      <c r="I2254" s="20" t="n">
        <f>G2254*H2254*7</f>
        <v>42</v>
      </c>
      <c r="J2254" s="12" t="s">
        <v>110</v>
      </c>
      <c r="K2254" s="16" t="n">
        <v>157</v>
      </c>
      <c r="L2254" s="14" t="n">
        <v>3</v>
      </c>
      <c r="M2254" s="14" t="n">
        <v>0</v>
      </c>
      <c r="N2254" s="11" t="n">
        <v>0</v>
      </c>
      <c r="O2254" s="11" t="n">
        <v>0</v>
      </c>
      <c r="P2254" s="11" t="n">
        <v>0</v>
      </c>
      <c r="Q2254" s="22" t="n">
        <f>M2256/H2254</f>
        <v>0.0933333333333333</v>
      </c>
    </row>
    <row r="2255" ht="22.5" customHeight="1">
      <c r="A2255" s="28"/>
      <c r="B2255" s="28"/>
      <c r="C2255" s="12"/>
      <c r="D2255" s="19"/>
      <c r="E2255" s="26"/>
      <c r="F2255" s="19"/>
      <c r="G2255" s="26"/>
      <c r="H2255" s="19"/>
      <c r="I2255" s="19"/>
      <c r="J2255" s="12" t="s">
        <v>111</v>
      </c>
      <c r="K2255" s="16" t="n">
        <v>16092</v>
      </c>
      <c r="L2255" s="14" t="n">
        <v>1764</v>
      </c>
      <c r="M2255" s="14" t="n">
        <v>28</v>
      </c>
      <c r="N2255" s="11" t="n">
        <v>0</v>
      </c>
      <c r="O2255" s="11" t="n">
        <v>0.025</v>
      </c>
      <c r="P2255" s="11" t="n">
        <v>0.688</v>
      </c>
      <c r="Q2255" s="25"/>
    </row>
    <row r="2256" ht="22.5" customHeight="1">
      <c r="A2256" s="28"/>
      <c r="B2256" s="28"/>
      <c r="C2256" s="12"/>
      <c r="D2256" s="19"/>
      <c r="E2256" s="26"/>
      <c r="F2256" s="19"/>
      <c r="G2256" s="26"/>
      <c r="H2256" s="19"/>
      <c r="I2256" s="19"/>
      <c r="J2256" s="12" t="s">
        <v>112</v>
      </c>
      <c r="K2256" s="16" t="n">
        <v>21217</v>
      </c>
      <c r="L2256" s="14" t="n">
        <v>2222</v>
      </c>
      <c r="M2256" s="14" t="n">
        <v>28</v>
      </c>
      <c r="N2256" s="11" t="n">
        <v>0</v>
      </c>
      <c r="O2256" s="11" t="n">
        <v>0.025</v>
      </c>
      <c r="P2256" s="11" t="n">
        <v>0.688</v>
      </c>
      <c r="Q2256" s="25"/>
    </row>
    <row r="2257" ht="22.5" customHeight="1">
      <c r="A2257" s="28"/>
      <c r="B2257" s="28"/>
      <c r="C2257" s="12" t="n">
        <v>8998645</v>
      </c>
      <c r="D2257" s="12" t="s">
        <v>30</v>
      </c>
      <c r="E2257" s="13" t="s">
        <v>17</v>
      </c>
      <c r="F2257" s="12" t="s">
        <v>15</v>
      </c>
      <c r="G2257" s="23" t="n">
        <v>0.28</v>
      </c>
      <c r="H2257" s="12" t="n">
        <v>200</v>
      </c>
      <c r="I2257" s="20" t="n">
        <f>G2257*H2257*7</f>
        <v>392</v>
      </c>
      <c r="J2257" s="12" t="s">
        <v>110</v>
      </c>
      <c r="K2257" s="16" t="n">
        <v>2857</v>
      </c>
      <c r="L2257" s="14" t="n">
        <v>28</v>
      </c>
      <c r="M2257" s="14" t="n">
        <v>0</v>
      </c>
      <c r="N2257" s="11" t="n">
        <v>0</v>
      </c>
      <c r="O2257" s="11" t="n">
        <v>0</v>
      </c>
      <c r="P2257" s="11" t="n">
        <v>0</v>
      </c>
      <c r="Q2257" s="22" t="n">
        <f>M2259/H2257</f>
        <v>0.95</v>
      </c>
    </row>
    <row r="2258" ht="22.5" customHeight="1">
      <c r="A2258" s="28"/>
      <c r="B2258" s="28"/>
      <c r="C2258" s="12"/>
      <c r="D2258" s="19"/>
      <c r="E2258" s="26"/>
      <c r="F2258" s="19"/>
      <c r="G2258" s="26"/>
      <c r="H2258" s="19"/>
      <c r="I2258" s="19"/>
      <c r="J2258" s="12" t="s">
        <v>111</v>
      </c>
      <c r="K2258" s="16" t="n">
        <v>189533</v>
      </c>
      <c r="L2258" s="14" t="n">
        <v>10669</v>
      </c>
      <c r="M2258" s="14" t="n">
        <v>133</v>
      </c>
      <c r="N2258" s="11" t="n">
        <v>0.008</v>
      </c>
      <c r="O2258" s="11" t="n">
        <v>0.651</v>
      </c>
      <c r="P2258" s="11" t="n">
        <v>86.559</v>
      </c>
      <c r="Q2258" s="25"/>
    </row>
    <row r="2259" ht="22.5" customHeight="1">
      <c r="A2259" s="28"/>
      <c r="B2259" s="28"/>
      <c r="C2259" s="12"/>
      <c r="D2259" s="19"/>
      <c r="E2259" s="26"/>
      <c r="F2259" s="19"/>
      <c r="G2259" s="26"/>
      <c r="H2259" s="19"/>
      <c r="I2259" s="19"/>
      <c r="J2259" s="12" t="s">
        <v>112</v>
      </c>
      <c r="K2259" s="16" t="n">
        <v>448989</v>
      </c>
      <c r="L2259" s="14" t="n">
        <v>26185</v>
      </c>
      <c r="M2259" s="14" t="n">
        <v>190</v>
      </c>
      <c r="N2259" s="11" t="n">
        <v>0.005</v>
      </c>
      <c r="O2259" s="11" t="n">
        <v>0.673</v>
      </c>
      <c r="P2259" s="11" t="n">
        <v>127.893</v>
      </c>
      <c r="Q2259" s="25"/>
    </row>
    <row r="2260" ht="22.5" customHeight="1">
      <c r="A2260" s="28"/>
      <c r="B2260" s="28"/>
      <c r="C2260" s="12" t="n">
        <v>4383473</v>
      </c>
      <c r="D2260" s="12" t="s">
        <v>36</v>
      </c>
      <c r="E2260" s="13" t="s">
        <v>14</v>
      </c>
      <c r="F2260" s="12" t="s">
        <v>15</v>
      </c>
      <c r="G2260" s="23" t="n">
        <v>0.2</v>
      </c>
      <c r="H2260" s="12" t="n">
        <v>150</v>
      </c>
      <c r="I2260" s="20" t="n">
        <f>G2260*H2260*7</f>
        <v>210</v>
      </c>
      <c r="J2260" s="12" t="s">
        <v>110</v>
      </c>
      <c r="K2260" s="16" t="n">
        <v>39</v>
      </c>
      <c r="L2260" s="14" t="n">
        <v>6</v>
      </c>
      <c r="M2260" s="14" t="n">
        <v>0</v>
      </c>
      <c r="N2260" s="11" t="n">
        <v>0</v>
      </c>
      <c r="O2260" s="11" t="n">
        <v>0</v>
      </c>
      <c r="P2260" s="11" t="n">
        <v>0</v>
      </c>
      <c r="Q2260" s="22" t="n">
        <f>M2262/H2260</f>
        <v>1</v>
      </c>
    </row>
    <row r="2261" ht="22.5" customHeight="1">
      <c r="A2261" s="28"/>
      <c r="B2261" s="28"/>
      <c r="C2261" s="12"/>
      <c r="D2261" s="19"/>
      <c r="E2261" s="26"/>
      <c r="F2261" s="19"/>
      <c r="G2261" s="26"/>
      <c r="H2261" s="19"/>
      <c r="I2261" s="19"/>
      <c r="J2261" s="12" t="s">
        <v>111</v>
      </c>
      <c r="K2261" s="16" t="n">
        <v>33559</v>
      </c>
      <c r="L2261" s="14" t="n">
        <v>2526</v>
      </c>
      <c r="M2261" s="14" t="n">
        <v>125</v>
      </c>
      <c r="N2261" s="11" t="n">
        <v>0.01</v>
      </c>
      <c r="O2261" s="11" t="n">
        <v>0.2</v>
      </c>
      <c r="P2261" s="11" t="n">
        <v>24.984</v>
      </c>
      <c r="Q2261" s="25"/>
    </row>
    <row r="2262" ht="22.5" customHeight="1">
      <c r="A2262" s="28"/>
      <c r="B2262" s="28"/>
      <c r="C2262" s="12"/>
      <c r="D2262" s="19"/>
      <c r="E2262" s="26"/>
      <c r="F2262" s="19"/>
      <c r="G2262" s="26"/>
      <c r="H2262" s="19"/>
      <c r="I2262" s="19"/>
      <c r="J2262" s="12" t="s">
        <v>112</v>
      </c>
      <c r="K2262" s="16" t="n">
        <v>73486</v>
      </c>
      <c r="L2262" s="14" t="n">
        <v>6444</v>
      </c>
      <c r="M2262" s="14" t="n">
        <v>150</v>
      </c>
      <c r="N2262" s="11" t="n">
        <v>0.005</v>
      </c>
      <c r="O2262" s="11" t="n">
        <v>0.2</v>
      </c>
      <c r="P2262" s="11" t="n">
        <v>30.006</v>
      </c>
      <c r="Q2262" s="25"/>
    </row>
    <row r="2263" ht="22.5" customHeight="1">
      <c r="A2263" s="28"/>
      <c r="B2263" s="28"/>
      <c r="C2263" s="12" t="n">
        <v>8094753</v>
      </c>
      <c r="D2263" s="12" t="s">
        <v>36</v>
      </c>
      <c r="E2263" s="13" t="s">
        <v>14</v>
      </c>
      <c r="F2263" s="12" t="s">
        <v>26</v>
      </c>
      <c r="G2263" s="23" t="n">
        <v>0.3</v>
      </c>
      <c r="H2263" s="12" t="n">
        <v>200</v>
      </c>
      <c r="I2263" s="20" t="n">
        <f>G2263*H2263*7</f>
        <v>420</v>
      </c>
      <c r="J2263" s="12" t="s">
        <v>110</v>
      </c>
      <c r="K2263" s="16" t="n">
        <v>79498</v>
      </c>
      <c r="L2263" s="14" t="n">
        <v>290</v>
      </c>
      <c r="M2263" s="14" t="n">
        <v>14</v>
      </c>
      <c r="N2263" s="11" t="n">
        <v>0.01</v>
      </c>
      <c r="O2263" s="11" t="n">
        <v>0.31</v>
      </c>
      <c r="P2263" s="11" t="n">
        <v>4.29</v>
      </c>
      <c r="Q2263" s="22" t="n">
        <f>M2265/H2263</f>
        <v>1.46</v>
      </c>
    </row>
    <row r="2264" ht="22.5" customHeight="1">
      <c r="A2264" s="28"/>
      <c r="B2264" s="28"/>
      <c r="C2264" s="12"/>
      <c r="D2264" s="19"/>
      <c r="E2264" s="26"/>
      <c r="F2264" s="19"/>
      <c r="G2264" s="26"/>
      <c r="H2264" s="19"/>
      <c r="I2264" s="19"/>
      <c r="J2264" s="12" t="s">
        <v>111</v>
      </c>
      <c r="K2264" s="16" t="n">
        <v>2268573</v>
      </c>
      <c r="L2264" s="14" t="n">
        <v>3518</v>
      </c>
      <c r="M2264" s="14" t="n">
        <v>136</v>
      </c>
      <c r="N2264" s="11" t="n">
        <v>0.01</v>
      </c>
      <c r="O2264" s="11" t="n">
        <v>0.34</v>
      </c>
      <c r="P2264" s="11" t="n">
        <v>45.61</v>
      </c>
      <c r="Q2264" s="25"/>
    </row>
    <row r="2265" ht="22.5" customHeight="1">
      <c r="A2265" s="28"/>
      <c r="B2265" s="28"/>
      <c r="C2265" s="12"/>
      <c r="D2265" s="19"/>
      <c r="E2265" s="26"/>
      <c r="F2265" s="19"/>
      <c r="G2265" s="26"/>
      <c r="H2265" s="19"/>
      <c r="I2265" s="19"/>
      <c r="J2265" s="12" t="s">
        <v>112</v>
      </c>
      <c r="K2265" s="16" t="n">
        <v>3514800</v>
      </c>
      <c r="L2265" s="14" t="n">
        <v>6331</v>
      </c>
      <c r="M2265" s="14" t="n">
        <v>292</v>
      </c>
      <c r="N2265" s="11" t="n">
        <v>0.01</v>
      </c>
      <c r="O2265" s="11" t="n">
        <v>0.31</v>
      </c>
      <c r="P2265" s="11" t="n">
        <v>89.15</v>
      </c>
      <c r="Q2265" s="25"/>
    </row>
    <row r="2266" ht="22.5" customHeight="1">
      <c r="A2266" s="28"/>
      <c r="B2266" s="28"/>
      <c r="C2266" s="12" t="n">
        <v>2783561</v>
      </c>
      <c r="D2266" s="12" t="s">
        <v>38</v>
      </c>
      <c r="E2266" s="13" t="s">
        <v>14</v>
      </c>
      <c r="F2266" s="12" t="s">
        <v>15</v>
      </c>
      <c r="G2266" s="23" t="n">
        <v>0.1</v>
      </c>
      <c r="H2266" s="12" t="n">
        <v>500</v>
      </c>
      <c r="I2266" s="20" t="n">
        <f>G2266*H2266*7</f>
        <v>350</v>
      </c>
      <c r="J2266" s="12" t="s">
        <v>110</v>
      </c>
      <c r="K2266" s="16" t="n">
        <v>28</v>
      </c>
      <c r="L2266" s="14" t="n">
        <v>3</v>
      </c>
      <c r="M2266" s="14" t="n">
        <v>0</v>
      </c>
      <c r="N2266" s="11" t="n">
        <v>0</v>
      </c>
      <c r="O2266" s="11" t="n">
        <v>0</v>
      </c>
      <c r="P2266" s="11" t="n">
        <v>0</v>
      </c>
      <c r="Q2266" s="22" t="n">
        <f>M2268/H2266</f>
        <v>0.868</v>
      </c>
    </row>
    <row r="2267" ht="22.5" customHeight="1">
      <c r="A2267" s="28"/>
      <c r="B2267" s="28"/>
      <c r="C2267" s="12"/>
      <c r="D2267" s="19"/>
      <c r="E2267" s="26"/>
      <c r="F2267" s="19"/>
      <c r="G2267" s="26"/>
      <c r="H2267" s="19"/>
      <c r="I2267" s="19"/>
      <c r="J2267" s="12" t="s">
        <v>111</v>
      </c>
      <c r="K2267" s="16" t="n">
        <v>21869</v>
      </c>
      <c r="L2267" s="14" t="n">
        <v>7306</v>
      </c>
      <c r="M2267" s="16" t="n">
        <v>231</v>
      </c>
      <c r="N2267" s="11" t="n">
        <v>0.003</v>
      </c>
      <c r="O2267" s="11" t="n">
        <v>0.102</v>
      </c>
      <c r="P2267" s="11" t="n">
        <v>23.505</v>
      </c>
      <c r="Q2267" s="25"/>
    </row>
    <row r="2268" ht="22.5" customHeight="1">
      <c r="A2268" s="28"/>
      <c r="B2268" s="28"/>
      <c r="C2268" s="12"/>
      <c r="D2268" s="19"/>
      <c r="E2268" s="26"/>
      <c r="F2268" s="19"/>
      <c r="G2268" s="26"/>
      <c r="H2268" s="19"/>
      <c r="I2268" s="19"/>
      <c r="J2268" s="12" t="s">
        <v>112</v>
      </c>
      <c r="K2268" s="16" t="n">
        <v>85018</v>
      </c>
      <c r="L2268" s="14" t="n">
        <v>24110</v>
      </c>
      <c r="M2268" s="14" t="n">
        <v>434</v>
      </c>
      <c r="N2268" s="11" t="n">
        <v>0.002</v>
      </c>
      <c r="O2268" s="11" t="n">
        <v>0.102</v>
      </c>
      <c r="P2268" s="11" t="n">
        <v>44.365</v>
      </c>
      <c r="Q2268" s="25"/>
    </row>
    <row r="2269" ht="22.5" customHeight="1">
      <c r="A2269" s="28"/>
      <c r="B2269" s="28"/>
      <c r="C2269" s="12" t="n">
        <v>10599157</v>
      </c>
      <c r="D2269" s="12" t="s">
        <v>39</v>
      </c>
      <c r="E2269" s="13" t="s">
        <v>14</v>
      </c>
      <c r="F2269" s="12" t="s">
        <v>15</v>
      </c>
      <c r="G2269" s="23" t="n">
        <v>0.3</v>
      </c>
      <c r="H2269" s="12" t="n">
        <v>150</v>
      </c>
      <c r="I2269" s="20" t="n">
        <f>G2269*H2269*7</f>
        <v>315</v>
      </c>
      <c r="J2269" s="12" t="s">
        <v>110</v>
      </c>
      <c r="K2269" s="16" t="n">
        <v>7</v>
      </c>
      <c r="L2269" s="14" t="n">
        <v>2</v>
      </c>
      <c r="M2269" s="14" t="n">
        <v>0</v>
      </c>
      <c r="N2269" s="11" t="n">
        <v>0</v>
      </c>
      <c r="O2269" s="11" t="n">
        <v>0</v>
      </c>
      <c r="P2269" s="11" t="n">
        <v>0</v>
      </c>
      <c r="Q2269" s="22" t="n">
        <f>M2271/H2269</f>
        <v>0.686666666666667</v>
      </c>
    </row>
    <row r="2270" ht="22.5" customHeight="1">
      <c r="A2270" s="28"/>
      <c r="B2270" s="28"/>
      <c r="C2270" s="12"/>
      <c r="D2270" s="19"/>
      <c r="E2270" s="26"/>
      <c r="F2270" s="19"/>
      <c r="G2270" s="26"/>
      <c r="H2270" s="19"/>
      <c r="I2270" s="19"/>
      <c r="J2270" s="12" t="s">
        <v>111</v>
      </c>
      <c r="K2270" s="16" t="n">
        <v>15523</v>
      </c>
      <c r="L2270" s="14" t="n">
        <v>3172</v>
      </c>
      <c r="M2270" s="16" t="n">
        <v>47</v>
      </c>
      <c r="N2270" s="11" t="n">
        <v>0.004</v>
      </c>
      <c r="O2270" s="11" t="n">
        <v>0.303</v>
      </c>
      <c r="P2270" s="11" t="n">
        <v>14.25</v>
      </c>
      <c r="Q2270" s="25"/>
    </row>
    <row r="2271" ht="22.5" customHeight="1">
      <c r="A2271" s="28"/>
      <c r="B2271" s="28"/>
      <c r="C2271" s="12"/>
      <c r="D2271" s="19"/>
      <c r="E2271" s="26"/>
      <c r="F2271" s="19"/>
      <c r="G2271" s="26"/>
      <c r="H2271" s="19"/>
      <c r="I2271" s="19"/>
      <c r="J2271" s="12" t="s">
        <v>112</v>
      </c>
      <c r="K2271" s="16" t="n">
        <v>32669</v>
      </c>
      <c r="L2271" s="14" t="n">
        <v>6874</v>
      </c>
      <c r="M2271" s="14" t="n">
        <v>103</v>
      </c>
      <c r="N2271" s="11" t="n">
        <v>0.005</v>
      </c>
      <c r="O2271" s="11" t="n">
        <v>0.305</v>
      </c>
      <c r="P2271" s="11" t="n">
        <v>31.45</v>
      </c>
      <c r="Q2271" s="25"/>
    </row>
    <row r="2272" ht="22.5" customHeight="1">
      <c r="A2272" s="28"/>
      <c r="B2272" s="28"/>
      <c r="C2272" s="12" t="n">
        <v>10599681</v>
      </c>
      <c r="D2272" s="12" t="s">
        <v>79</v>
      </c>
      <c r="E2272" s="13" t="s">
        <v>14</v>
      </c>
      <c r="F2272" s="12" t="s">
        <v>15</v>
      </c>
      <c r="G2272" s="23" t="n">
        <v>0.13</v>
      </c>
      <c r="H2272" s="12" t="n">
        <v>400</v>
      </c>
      <c r="I2272" s="20" t="n">
        <f>G2272*H2272*7</f>
        <v>364</v>
      </c>
      <c r="J2272" s="12" t="s">
        <v>110</v>
      </c>
      <c r="K2272" s="14" t="n">
        <v>171</v>
      </c>
      <c r="L2272" s="14" t="n">
        <v>45</v>
      </c>
      <c r="M2272" s="14" t="n">
        <v>2</v>
      </c>
      <c r="N2272" s="11" t="n">
        <v>0.006</v>
      </c>
      <c r="O2272" s="11" t="n">
        <v>0.13</v>
      </c>
      <c r="P2272" s="11" t="n">
        <v>0.26</v>
      </c>
      <c r="Q2272" s="22" t="n">
        <f>M2274/H2272</f>
        <v>0.8775</v>
      </c>
    </row>
    <row r="2273" ht="22.5" customHeight="1">
      <c r="A2273" s="28"/>
      <c r="B2273" s="28"/>
      <c r="C2273" s="12"/>
      <c r="D2273" s="19"/>
      <c r="E2273" s="26"/>
      <c r="F2273" s="19"/>
      <c r="G2273" s="26"/>
      <c r="H2273" s="19"/>
      <c r="I2273" s="19"/>
      <c r="J2273" s="12" t="s">
        <v>111</v>
      </c>
      <c r="K2273" s="16" t="n">
        <v>7103</v>
      </c>
      <c r="L2273" s="14" t="n">
        <v>1292</v>
      </c>
      <c r="M2273" s="16" t="n">
        <v>169</v>
      </c>
      <c r="N2273" s="11" t="n">
        <v>0.017</v>
      </c>
      <c r="O2273" s="11" t="n">
        <v>0.13</v>
      </c>
      <c r="P2273" s="11" t="n">
        <v>21.97</v>
      </c>
      <c r="Q2273" s="25"/>
    </row>
    <row r="2274" ht="22.5" customHeight="1">
      <c r="A2274" s="28"/>
      <c r="B2274" s="28"/>
      <c r="C2274" s="12"/>
      <c r="D2274" s="19"/>
      <c r="E2274" s="26"/>
      <c r="F2274" s="19"/>
      <c r="G2274" s="26"/>
      <c r="H2274" s="19"/>
      <c r="I2274" s="19"/>
      <c r="J2274" s="12" t="s">
        <v>112</v>
      </c>
      <c r="K2274" s="14" t="n">
        <v>19019</v>
      </c>
      <c r="L2274" s="14" t="n">
        <v>3789</v>
      </c>
      <c r="M2274" s="14" t="n">
        <v>351</v>
      </c>
      <c r="N2274" s="11" t="n">
        <v>0.012</v>
      </c>
      <c r="O2274" s="11" t="n">
        <v>0.13</v>
      </c>
      <c r="P2274" s="11" t="n">
        <v>45.63</v>
      </c>
      <c r="Q2274" s="25"/>
    </row>
    <row r="2275" ht="22.5" customHeight="1">
      <c r="A2275" s="28"/>
      <c r="B2275" s="28"/>
      <c r="C2275" s="12" t="n">
        <v>6060965</v>
      </c>
      <c r="D2275" s="12" t="s">
        <v>36</v>
      </c>
      <c r="E2275" s="13" t="s">
        <v>14</v>
      </c>
      <c r="F2275" s="12" t="s">
        <v>15</v>
      </c>
      <c r="G2275" s="50" t="n">
        <v>0.3</v>
      </c>
      <c r="H2275" s="30" t="n">
        <v>100</v>
      </c>
      <c r="I2275" s="31" t="n">
        <f>G2275*H2275*7</f>
        <v>210</v>
      </c>
      <c r="J2275" s="12" t="s">
        <v>110</v>
      </c>
      <c r="K2275" s="14" t="n">
        <v>135</v>
      </c>
      <c r="L2275" s="14" t="n">
        <v>17</v>
      </c>
      <c r="M2275" s="14" t="n">
        <v>0</v>
      </c>
      <c r="N2275" s="11" t="n">
        <v>0</v>
      </c>
      <c r="O2275" s="11" t="n">
        <v>0</v>
      </c>
      <c r="P2275" s="11" t="n">
        <v>0</v>
      </c>
      <c r="Q2275" s="22" t="n">
        <f>M2277/H2275</f>
        <v>1</v>
      </c>
    </row>
    <row r="2276" ht="22.5" customHeight="1">
      <c r="A2276" s="28"/>
      <c r="B2276" s="28"/>
      <c r="C2276" s="19"/>
      <c r="D2276" s="19"/>
      <c r="E2276" s="26"/>
      <c r="F2276" s="19"/>
      <c r="G2276" s="32"/>
      <c r="H2276" s="28"/>
      <c r="I2276" s="28"/>
      <c r="J2276" s="12" t="s">
        <v>111</v>
      </c>
      <c r="K2276" s="14" t="n">
        <v>15533</v>
      </c>
      <c r="L2276" s="14" t="n">
        <v>1294</v>
      </c>
      <c r="M2276" s="15" t="n">
        <v>49</v>
      </c>
      <c r="N2276" s="11" t="n">
        <v>0.011</v>
      </c>
      <c r="O2276" s="11" t="n">
        <v>0.3</v>
      </c>
      <c r="P2276" s="11" t="n">
        <v>14.7</v>
      </c>
      <c r="Q2276" s="25"/>
    </row>
    <row r="2277" ht="22.5" customHeight="1">
      <c r="A2277" s="28"/>
      <c r="B2277" s="28"/>
      <c r="C2277" s="19"/>
      <c r="D2277" s="19"/>
      <c r="E2277" s="26"/>
      <c r="F2277" s="19"/>
      <c r="G2277" s="33"/>
      <c r="H2277" s="27"/>
      <c r="I2277" s="27"/>
      <c r="J2277" s="12" t="s">
        <v>112</v>
      </c>
      <c r="K2277" s="14" t="n">
        <v>37290</v>
      </c>
      <c r="L2277" s="14" t="n">
        <v>3506</v>
      </c>
      <c r="M2277" s="14" t="n">
        <v>100</v>
      </c>
      <c r="N2277" s="11" t="n">
        <v>0.009</v>
      </c>
      <c r="O2277" s="11" t="n">
        <v>0.301</v>
      </c>
      <c r="P2277" s="11" t="n">
        <v>30.1</v>
      </c>
      <c r="Q2277" s="25"/>
    </row>
    <row r="2278" ht="22.5" customHeight="1">
      <c r="A2278" s="28"/>
      <c r="B2278" s="28"/>
      <c r="C2278" s="12" t="n">
        <v>91535229</v>
      </c>
      <c r="D2278" s="12" t="s">
        <v>30</v>
      </c>
      <c r="E2278" s="13" t="s">
        <v>37</v>
      </c>
      <c r="F2278" s="12" t="s">
        <v>15</v>
      </c>
      <c r="G2278" s="50" t="n">
        <v>0.02</v>
      </c>
      <c r="H2278" s="30" t="n">
        <v>500</v>
      </c>
      <c r="I2278" s="31" t="n">
        <f>G2278*H2278*7</f>
        <v>70</v>
      </c>
      <c r="J2278" s="12" t="s">
        <v>110</v>
      </c>
      <c r="K2278" s="14" t="n">
        <v>12</v>
      </c>
      <c r="L2278" s="14" t="n">
        <v>0</v>
      </c>
      <c r="M2278" s="14" t="n">
        <v>0</v>
      </c>
      <c r="N2278" s="11" t="n">
        <v>0</v>
      </c>
      <c r="O2278" s="11" t="n">
        <v>0</v>
      </c>
      <c r="P2278" s="11" t="n">
        <v>0</v>
      </c>
      <c r="Q2278" s="22" t="n">
        <f>M2280/H2278</f>
        <v>0.012</v>
      </c>
    </row>
    <row r="2279" ht="22.5" customHeight="1">
      <c r="A2279" s="28"/>
      <c r="B2279" s="28"/>
      <c r="C2279" s="19"/>
      <c r="D2279" s="19"/>
      <c r="E2279" s="26"/>
      <c r="F2279" s="19"/>
      <c r="G2279" s="32"/>
      <c r="H2279" s="28"/>
      <c r="I2279" s="28"/>
      <c r="J2279" s="12" t="s">
        <v>111</v>
      </c>
      <c r="K2279" s="14" t="n">
        <v>876</v>
      </c>
      <c r="L2279" s="14" t="n">
        <v>261</v>
      </c>
      <c r="M2279" s="14" t="n">
        <v>6</v>
      </c>
      <c r="N2279" s="11" t="n">
        <v>0.001</v>
      </c>
      <c r="O2279" s="11" t="n">
        <v>0.04</v>
      </c>
      <c r="P2279" s="11" t="n">
        <v>0.24</v>
      </c>
      <c r="Q2279" s="25"/>
    </row>
    <row r="2280" ht="22.5" customHeight="1">
      <c r="A2280" s="28"/>
      <c r="B2280" s="28"/>
      <c r="C2280" s="19"/>
      <c r="D2280" s="19"/>
      <c r="E2280" s="26"/>
      <c r="F2280" s="19"/>
      <c r="G2280" s="33"/>
      <c r="H2280" s="27"/>
      <c r="I2280" s="27"/>
      <c r="J2280" s="12" t="s">
        <v>112</v>
      </c>
      <c r="K2280" s="14" t="n">
        <v>1553</v>
      </c>
      <c r="L2280" s="14" t="n">
        <v>368</v>
      </c>
      <c r="M2280" s="14" t="n">
        <v>6</v>
      </c>
      <c r="N2280" s="11" t="n">
        <v>0.001</v>
      </c>
      <c r="O2280" s="11" t="n">
        <v>0.04</v>
      </c>
      <c r="P2280" s="11" t="n">
        <v>0.24</v>
      </c>
      <c r="Q2280" s="25"/>
    </row>
    <row r="2281" ht="22.5" customHeight="1">
      <c r="A2281" s="28"/>
      <c r="B2281" s="28"/>
      <c r="C2281" s="12" t="n">
        <v>91535331</v>
      </c>
      <c r="D2281" s="12" t="s">
        <v>30</v>
      </c>
      <c r="E2281" s="13" t="s">
        <v>40</v>
      </c>
      <c r="F2281" s="12" t="s">
        <v>15</v>
      </c>
      <c r="G2281" s="50" t="n">
        <v>0.02</v>
      </c>
      <c r="H2281" s="30" t="n">
        <v>750</v>
      </c>
      <c r="I2281" s="31" t="n">
        <f>G2281*H2281*7</f>
        <v>105</v>
      </c>
      <c r="J2281" s="12" t="s">
        <v>110</v>
      </c>
      <c r="K2281" s="14" t="n">
        <v>69</v>
      </c>
      <c r="L2281" s="14" t="n">
        <v>0</v>
      </c>
      <c r="M2281" s="14" t="n">
        <v>0</v>
      </c>
      <c r="N2281" s="11" t="n">
        <v>0</v>
      </c>
      <c r="O2281" s="11" t="n">
        <v>0</v>
      </c>
      <c r="P2281" s="11" t="n">
        <v>0</v>
      </c>
      <c r="Q2281" s="22" t="n">
        <f>M2283/H2281</f>
        <v>0.00266666666666667</v>
      </c>
    </row>
    <row r="2282" ht="22.5" customHeight="1">
      <c r="A2282" s="28"/>
      <c r="B2282" s="28"/>
      <c r="C2282" s="19"/>
      <c r="D2282" s="19"/>
      <c r="E2282" s="26"/>
      <c r="F2282" s="19"/>
      <c r="G2282" s="32"/>
      <c r="H2282" s="28"/>
      <c r="I2282" s="28"/>
      <c r="J2282" s="12" t="s">
        <v>111</v>
      </c>
      <c r="K2282" s="14" t="n">
        <v>799</v>
      </c>
      <c r="L2282" s="14" t="n">
        <v>210</v>
      </c>
      <c r="M2282" s="14" t="n">
        <v>2</v>
      </c>
      <c r="N2282" s="11" t="n">
        <v>0</v>
      </c>
      <c r="O2282" s="11" t="n">
        <v>0.04</v>
      </c>
      <c r="P2282" s="11" t="n">
        <v>0.08</v>
      </c>
      <c r="Q2282" s="25"/>
    </row>
    <row r="2283" ht="22.5" customHeight="1">
      <c r="A2283" s="28"/>
      <c r="B2283" s="28"/>
      <c r="C2283" s="19"/>
      <c r="D2283" s="19"/>
      <c r="E2283" s="26"/>
      <c r="F2283" s="19"/>
      <c r="G2283" s="33"/>
      <c r="H2283" s="27"/>
      <c r="I2283" s="27"/>
      <c r="J2283" s="12" t="s">
        <v>112</v>
      </c>
      <c r="K2283" s="14" t="n">
        <v>1806</v>
      </c>
      <c r="L2283" s="14" t="n">
        <v>396</v>
      </c>
      <c r="M2283" s="14" t="n">
        <v>2</v>
      </c>
      <c r="N2283" s="11" t="n">
        <v>0</v>
      </c>
      <c r="O2283" s="11" t="n">
        <v>0.04</v>
      </c>
      <c r="P2283" s="11" t="n">
        <v>0.08</v>
      </c>
      <c r="Q2283" s="25"/>
    </row>
    <row r="2284" ht="22.5" customHeight="1">
      <c r="A2284" s="28"/>
      <c r="B2284" s="28"/>
      <c r="C2284" s="12" t="n">
        <v>11324493</v>
      </c>
      <c r="D2284" s="12" t="s">
        <v>30</v>
      </c>
      <c r="E2284" s="13" t="s">
        <v>17</v>
      </c>
      <c r="F2284" s="12" t="s">
        <v>15</v>
      </c>
      <c r="G2284" s="50" t="n">
        <v>0.28</v>
      </c>
      <c r="H2284" s="30" t="n">
        <v>100</v>
      </c>
      <c r="I2284" s="31" t="n">
        <f>G2284*H2284*7</f>
        <v>196</v>
      </c>
      <c r="J2284" s="12" t="s">
        <v>110</v>
      </c>
      <c r="K2284" s="14" t="n">
        <v>38</v>
      </c>
      <c r="L2284" s="14" t="n">
        <v>21</v>
      </c>
      <c r="M2284" s="14" t="n">
        <v>0</v>
      </c>
      <c r="N2284" s="11" t="n">
        <v>0</v>
      </c>
      <c r="O2284" s="11" t="n">
        <v>0</v>
      </c>
      <c r="P2284" s="11" t="n">
        <v>0</v>
      </c>
      <c r="Q2284" s="22" t="n">
        <f>M2286/H2284</f>
        <v>0.04</v>
      </c>
    </row>
    <row r="2285" ht="22.5" customHeight="1">
      <c r="A2285" s="28"/>
      <c r="B2285" s="28"/>
      <c r="C2285" s="19"/>
      <c r="D2285" s="19"/>
      <c r="E2285" s="26"/>
      <c r="F2285" s="19"/>
      <c r="G2285" s="32"/>
      <c r="H2285" s="28"/>
      <c r="I2285" s="28"/>
      <c r="J2285" s="12" t="s">
        <v>111</v>
      </c>
      <c r="K2285" s="14" t="n">
        <v>338</v>
      </c>
      <c r="L2285" s="14" t="n">
        <v>120</v>
      </c>
      <c r="M2285" s="14" t="n">
        <v>2</v>
      </c>
      <c r="N2285" s="11" t="n">
        <v>0.008</v>
      </c>
      <c r="O2285" s="11" t="n">
        <v>0.5</v>
      </c>
      <c r="P2285" s="11" t="n">
        <v>1</v>
      </c>
      <c r="Q2285" s="25"/>
    </row>
    <row r="2286" ht="22.5" customHeight="1">
      <c r="A2286" s="28"/>
      <c r="B2286" s="28"/>
      <c r="C2286" s="19"/>
      <c r="D2286" s="19"/>
      <c r="E2286" s="26"/>
      <c r="F2286" s="19"/>
      <c r="G2286" s="33"/>
      <c r="H2286" s="27"/>
      <c r="I2286" s="27"/>
      <c r="J2286" s="12" t="s">
        <v>112</v>
      </c>
      <c r="K2286" s="14" t="n">
        <v>702</v>
      </c>
      <c r="L2286" s="14" t="n">
        <v>230</v>
      </c>
      <c r="M2286" s="14" t="n">
        <v>4</v>
      </c>
      <c r="N2286" s="11" t="n">
        <v>0.009</v>
      </c>
      <c r="O2286" s="11" t="n">
        <v>0.5</v>
      </c>
      <c r="P2286" s="11" t="n">
        <v>2</v>
      </c>
      <c r="Q2286" s="25"/>
    </row>
    <row r="2287" ht="22.5" customHeight="1">
      <c r="A2287" s="28"/>
      <c r="B2287" s="28"/>
      <c r="C2287" s="12" t="n">
        <v>10298628</v>
      </c>
      <c r="D2287" s="12" t="s">
        <v>83</v>
      </c>
      <c r="E2287" s="13" t="s">
        <v>14</v>
      </c>
      <c r="F2287" s="12" t="s">
        <v>26</v>
      </c>
      <c r="G2287" s="50" t="n">
        <v>0.14</v>
      </c>
      <c r="H2287" s="30" t="n">
        <v>80</v>
      </c>
      <c r="I2287" s="31" t="n">
        <f>G2287*H2287*7</f>
        <v>78.4</v>
      </c>
      <c r="J2287" s="12" t="s">
        <v>110</v>
      </c>
      <c r="K2287" s="14" t="n">
        <v>71</v>
      </c>
      <c r="L2287" s="14" t="n">
        <v>34</v>
      </c>
      <c r="M2287" s="14" t="n">
        <v>0</v>
      </c>
      <c r="N2287" s="11" t="n">
        <v>0</v>
      </c>
      <c r="O2287" s="11" t="n">
        <v>0</v>
      </c>
      <c r="P2287" s="11" t="n">
        <v>0</v>
      </c>
      <c r="Q2287" s="22" t="n">
        <f>M2289/H2287</f>
        <v>0.9375</v>
      </c>
    </row>
    <row r="2288" ht="22.5" customHeight="1">
      <c r="A2288" s="28"/>
      <c r="B2288" s="28"/>
      <c r="C2288" s="19"/>
      <c r="D2288" s="19"/>
      <c r="E2288" s="26"/>
      <c r="F2288" s="19"/>
      <c r="G2288" s="32"/>
      <c r="H2288" s="28"/>
      <c r="I2288" s="28"/>
      <c r="J2288" s="12" t="s">
        <v>111</v>
      </c>
      <c r="K2288" s="14" t="n">
        <v>281582</v>
      </c>
      <c r="L2288" s="14" t="n">
        <v>652</v>
      </c>
      <c r="M2288" s="14" t="n">
        <v>30</v>
      </c>
      <c r="N2288" s="11" t="n">
        <v>0.01</v>
      </c>
      <c r="O2288" s="11" t="n">
        <v>0.28</v>
      </c>
      <c r="P2288" s="11" t="n">
        <v>8.29</v>
      </c>
      <c r="Q2288" s="25"/>
    </row>
    <row r="2289" ht="22.5" customHeight="1">
      <c r="A2289" s="28"/>
      <c r="B2289" s="28"/>
      <c r="C2289" s="19"/>
      <c r="D2289" s="19"/>
      <c r="E2289" s="26"/>
      <c r="F2289" s="19"/>
      <c r="G2289" s="33"/>
      <c r="H2289" s="27"/>
      <c r="I2289" s="27"/>
      <c r="J2289" s="12" t="s">
        <v>112</v>
      </c>
      <c r="K2289" s="14" t="n">
        <v>480793</v>
      </c>
      <c r="L2289" s="14" t="n">
        <v>1255</v>
      </c>
      <c r="M2289" s="14" t="n">
        <v>75</v>
      </c>
      <c r="N2289" s="11" t="n">
        <v>0.01</v>
      </c>
      <c r="O2289" s="11" t="n">
        <v>0.19</v>
      </c>
      <c r="P2289" s="11" t="n">
        <v>13.88</v>
      </c>
      <c r="Q2289" s="25"/>
    </row>
    <row r="2290" ht="22.5" customHeight="1">
      <c r="A2290" s="28"/>
      <c r="B2290" s="28"/>
      <c r="C2290" s="12" t="n">
        <v>11655595</v>
      </c>
      <c r="D2290" s="12" t="s">
        <v>41</v>
      </c>
      <c r="E2290" s="13" t="s">
        <v>14</v>
      </c>
      <c r="F2290" s="12" t="s">
        <v>26</v>
      </c>
      <c r="G2290" s="50" t="n">
        <v>0.4</v>
      </c>
      <c r="H2290" s="30" t="n">
        <v>100</v>
      </c>
      <c r="I2290" s="31" t="n">
        <f>G2290*H2290*7</f>
        <v>280</v>
      </c>
      <c r="J2290" s="12" t="s">
        <v>110</v>
      </c>
      <c r="K2290" s="14" t="n">
        <v>18</v>
      </c>
      <c r="L2290" s="14" t="n">
        <v>7</v>
      </c>
      <c r="M2290" s="14" t="n">
        <v>1</v>
      </c>
      <c r="N2290" s="11" t="n">
        <v>0.043</v>
      </c>
      <c r="O2290" s="11" t="n">
        <v>0.3</v>
      </c>
      <c r="P2290" s="11" t="n">
        <v>0.3</v>
      </c>
      <c r="Q2290" s="22" t="n">
        <f>M2292/H2290</f>
        <v>0.01</v>
      </c>
      <c r="R2290" s="4" t="s">
        <v>115</v>
      </c>
    </row>
    <row r="2291" ht="22.5" customHeight="1">
      <c r="A2291" s="28"/>
      <c r="B2291" s="28"/>
      <c r="C2291" s="19"/>
      <c r="D2291" s="19"/>
      <c r="E2291" s="26"/>
      <c r="F2291" s="19"/>
      <c r="G2291" s="32"/>
      <c r="H2291" s="28"/>
      <c r="I2291" s="28"/>
      <c r="J2291" s="12" t="s">
        <v>111</v>
      </c>
      <c r="K2291" s="14" t="n">
        <v>3835</v>
      </c>
      <c r="L2291" s="14" t="n">
        <v>40</v>
      </c>
      <c r="M2291" s="14" t="n">
        <v>1</v>
      </c>
      <c r="N2291" s="11" t="n">
        <v>0.03</v>
      </c>
      <c r="O2291" s="11" t="n">
        <v>1.18</v>
      </c>
      <c r="P2291" s="11" t="n">
        <v>1.18</v>
      </c>
      <c r="Q2291" s="25"/>
    </row>
    <row r="2292" ht="22.5" customHeight="1">
      <c r="A2292" s="28"/>
      <c r="B2292" s="28"/>
      <c r="C2292" s="19"/>
      <c r="D2292" s="19"/>
      <c r="E2292" s="26"/>
      <c r="F2292" s="19"/>
      <c r="G2292" s="33"/>
      <c r="H2292" s="27"/>
      <c r="I2292" s="27"/>
      <c r="J2292" s="12" t="s">
        <v>112</v>
      </c>
      <c r="K2292" s="14" t="n">
        <v>10438</v>
      </c>
      <c r="L2292" s="14" t="n">
        <v>91</v>
      </c>
      <c r="M2292" s="14" t="n">
        <v>1</v>
      </c>
      <c r="N2292" s="11" t="n">
        <v>0.02</v>
      </c>
      <c r="O2292" s="11" t="n">
        <v>2.19</v>
      </c>
      <c r="P2292" s="11" t="n">
        <v>2.19</v>
      </c>
      <c r="Q2292" s="25"/>
    </row>
    <row r="2293" ht="22.5" customHeight="1">
      <c r="A2293" s="28"/>
      <c r="B2293" s="28"/>
      <c r="C2293" s="12" t="n">
        <v>11655596</v>
      </c>
      <c r="D2293" s="12" t="s">
        <v>41</v>
      </c>
      <c r="E2293" s="13" t="s">
        <v>14</v>
      </c>
      <c r="F2293" s="12" t="s">
        <v>12</v>
      </c>
      <c r="G2293" s="50" t="n">
        <v>0.3</v>
      </c>
      <c r="H2293" s="30" t="n">
        <v>50</v>
      </c>
      <c r="I2293" s="31" t="n">
        <f>G2293*H2293*7</f>
        <v>105</v>
      </c>
      <c r="J2293" s="12" t="s">
        <v>110</v>
      </c>
      <c r="K2293" s="14" t="n">
        <v>0</v>
      </c>
      <c r="L2293" s="14" t="n">
        <v>0</v>
      </c>
      <c r="M2293" s="14" t="n">
        <v>0</v>
      </c>
      <c r="N2293" s="11" t="n">
        <v>0</v>
      </c>
      <c r="O2293" s="11" t="n">
        <v>0</v>
      </c>
      <c r="P2293" s="11" t="n">
        <v>0</v>
      </c>
      <c r="Q2293" s="22" t="n">
        <f>M2295/H2293</f>
        <v>0</v>
      </c>
      <c r="R2293" s="4" t="s">
        <v>116</v>
      </c>
    </row>
    <row r="2294" ht="22.5" customHeight="1">
      <c r="A2294" s="28"/>
      <c r="B2294" s="28"/>
      <c r="C2294" s="19"/>
      <c r="D2294" s="19"/>
      <c r="E2294" s="26"/>
      <c r="F2294" s="19"/>
      <c r="G2294" s="32"/>
      <c r="H2294" s="28"/>
      <c r="I2294" s="28"/>
      <c r="J2294" s="12" t="s">
        <v>111</v>
      </c>
      <c r="K2294" s="14" t="n">
        <v>152</v>
      </c>
      <c r="L2294" s="14" t="n">
        <v>2</v>
      </c>
      <c r="M2294" s="14" t="n">
        <v>0</v>
      </c>
      <c r="N2294" s="11" t="n">
        <v>0</v>
      </c>
      <c r="O2294" s="11" t="n">
        <v>0</v>
      </c>
      <c r="P2294" s="11" t="n">
        <v>0.0003</v>
      </c>
      <c r="Q2294" s="25"/>
    </row>
    <row r="2295" ht="22.5" customHeight="1">
      <c r="A2295" s="28"/>
      <c r="B2295" s="28"/>
      <c r="C2295" s="19"/>
      <c r="D2295" s="19"/>
      <c r="E2295" s="26"/>
      <c r="F2295" s="19"/>
      <c r="G2295" s="33"/>
      <c r="H2295" s="27"/>
      <c r="I2295" s="27"/>
      <c r="J2295" s="12" t="s">
        <v>112</v>
      </c>
      <c r="K2295" s="14" t="n">
        <v>327</v>
      </c>
      <c r="L2295" s="14" t="n">
        <v>3</v>
      </c>
      <c r="M2295" s="14" t="n">
        <v>0</v>
      </c>
      <c r="N2295" s="11" t="n">
        <v>0</v>
      </c>
      <c r="O2295" s="11" t="n">
        <v>0</v>
      </c>
      <c r="P2295" s="11" t="n">
        <v>0.0007</v>
      </c>
      <c r="Q2295" s="25"/>
    </row>
    <row r="2296" ht="22.5" customHeight="1">
      <c r="A2296" s="28"/>
      <c r="B2296" s="28"/>
      <c r="C2296" s="12" t="n">
        <v>11690183</v>
      </c>
      <c r="D2296" s="12" t="s">
        <v>38</v>
      </c>
      <c r="E2296" s="13" t="s">
        <v>14</v>
      </c>
      <c r="F2296" s="12" t="s">
        <v>15</v>
      </c>
      <c r="G2296" s="50" t="n">
        <v>0.1</v>
      </c>
      <c r="H2296" s="30" t="n">
        <v>100</v>
      </c>
      <c r="I2296" s="31" t="n">
        <f>G2296*H2296*7</f>
        <v>70</v>
      </c>
      <c r="J2296" s="12" t="s">
        <v>110</v>
      </c>
      <c r="K2296" s="14" t="n">
        <v>11</v>
      </c>
      <c r="L2296" s="14" t="n">
        <v>0</v>
      </c>
      <c r="M2296" s="14" t="n">
        <v>0</v>
      </c>
      <c r="N2296" s="11" t="n">
        <v>0</v>
      </c>
      <c r="O2296" s="11" t="n">
        <v>0</v>
      </c>
      <c r="P2296" s="11" t="n">
        <v>0</v>
      </c>
      <c r="Q2296" s="22" t="n">
        <f>M2298/H2296</f>
        <v>0.66</v>
      </c>
    </row>
    <row r="2297" ht="22.5" customHeight="1">
      <c r="A2297" s="28"/>
      <c r="B2297" s="28"/>
      <c r="C2297" s="19"/>
      <c r="D2297" s="19"/>
      <c r="E2297" s="26"/>
      <c r="F2297" s="19"/>
      <c r="G2297" s="32"/>
      <c r="H2297" s="28"/>
      <c r="I2297" s="28"/>
      <c r="J2297" s="12" t="s">
        <v>111</v>
      </c>
      <c r="K2297" s="14" t="n">
        <v>7447</v>
      </c>
      <c r="L2297" s="14" t="n">
        <v>2771</v>
      </c>
      <c r="M2297" s="15" t="n">
        <v>41</v>
      </c>
      <c r="N2297" s="11" t="n">
        <v>0.003</v>
      </c>
      <c r="O2297" s="11" t="n">
        <v>0.198</v>
      </c>
      <c r="P2297" s="11" t="n">
        <v>8.105</v>
      </c>
      <c r="Q2297" s="25"/>
    </row>
    <row r="2298" ht="22.5" customHeight="1">
      <c r="A2298" s="28"/>
      <c r="B2298" s="28"/>
      <c r="C2298" s="19"/>
      <c r="D2298" s="19"/>
      <c r="E2298" s="26"/>
      <c r="F2298" s="19"/>
      <c r="G2298" s="33"/>
      <c r="H2298" s="27"/>
      <c r="I2298" s="27"/>
      <c r="J2298" s="12" t="s">
        <v>112</v>
      </c>
      <c r="K2298" s="14" t="n">
        <v>19139</v>
      </c>
      <c r="L2298" s="14" t="n">
        <v>6371</v>
      </c>
      <c r="M2298" s="14" t="n">
        <v>66</v>
      </c>
      <c r="N2298" s="11" t="n">
        <v>0.002</v>
      </c>
      <c r="O2298" s="11" t="n">
        <v>0.195</v>
      </c>
      <c r="P2298" s="11" t="n">
        <v>12.87</v>
      </c>
      <c r="Q2298" s="25"/>
    </row>
    <row r="2299" ht="22.5" customHeight="1">
      <c r="A2299" s="28"/>
      <c r="B2299" s="28"/>
      <c r="C2299" s="12" t="n">
        <v>11763482</v>
      </c>
      <c r="D2299" s="12" t="s">
        <v>41</v>
      </c>
      <c r="E2299" s="13" t="s">
        <v>14</v>
      </c>
      <c r="F2299" s="12" t="s">
        <v>12</v>
      </c>
      <c r="G2299" s="50" t="n">
        <v>0.4</v>
      </c>
      <c r="H2299" s="30" t="n">
        <v>100</v>
      </c>
      <c r="I2299" s="31" t="n">
        <f>G2299*H2299*7</f>
        <v>280</v>
      </c>
      <c r="J2299" s="12" t="s">
        <v>110</v>
      </c>
      <c r="K2299" s="14" t="n">
        <v>5</v>
      </c>
      <c r="L2299" s="14" t="n">
        <v>0</v>
      </c>
      <c r="M2299" s="14" t="n">
        <v>0</v>
      </c>
      <c r="N2299" s="11" t="n">
        <v>0</v>
      </c>
      <c r="O2299" s="11" t="n">
        <v>0</v>
      </c>
      <c r="P2299" s="11" t="n">
        <v>0</v>
      </c>
      <c r="Q2299" s="22" t="n">
        <f>M2301/H2299</f>
        <v>0</v>
      </c>
      <c r="R2299" s="4" t="s">
        <v>117</v>
      </c>
    </row>
    <row r="2300" ht="22.5" customHeight="1">
      <c r="A2300" s="28"/>
      <c r="B2300" s="28"/>
      <c r="C2300" s="19"/>
      <c r="D2300" s="19"/>
      <c r="E2300" s="26"/>
      <c r="F2300" s="19"/>
      <c r="G2300" s="32"/>
      <c r="H2300" s="28"/>
      <c r="I2300" s="28"/>
      <c r="J2300" s="12" t="s">
        <v>111</v>
      </c>
      <c r="K2300" s="14" t="n">
        <v>174</v>
      </c>
      <c r="L2300" s="14" t="n">
        <v>37</v>
      </c>
      <c r="M2300" s="14" t="n">
        <v>0</v>
      </c>
      <c r="N2300" s="11" t="n">
        <v>0.001</v>
      </c>
      <c r="O2300" s="11" t="n">
        <v>0</v>
      </c>
      <c r="P2300" s="11" t="n">
        <v>0.0507</v>
      </c>
      <c r="Q2300" s="25"/>
    </row>
    <row r="2301" ht="22.5" customHeight="1">
      <c r="A2301" s="28"/>
      <c r="B2301" s="28"/>
      <c r="C2301" s="19"/>
      <c r="D2301" s="19"/>
      <c r="E2301" s="26"/>
      <c r="F2301" s="19"/>
      <c r="G2301" s="33"/>
      <c r="H2301" s="27"/>
      <c r="I2301" s="27"/>
      <c r="J2301" s="12" t="s">
        <v>112</v>
      </c>
      <c r="K2301" s="14" t="n">
        <v>440</v>
      </c>
      <c r="L2301" s="14" t="n">
        <v>102</v>
      </c>
      <c r="M2301" s="14" t="n">
        <v>0</v>
      </c>
      <c r="N2301" s="11" t="n">
        <v>0.002</v>
      </c>
      <c r="O2301" s="11" t="n">
        <v>0</v>
      </c>
      <c r="P2301" s="11" t="n">
        <v>0.2515</v>
      </c>
      <c r="Q2301" s="25"/>
    </row>
    <row r="2302" ht="22.5" customHeight="1">
      <c r="A2302" s="28"/>
      <c r="B2302" s="28"/>
      <c r="C2302" s="12" t="n">
        <v>91565942</v>
      </c>
      <c r="D2302" s="12" t="s">
        <v>30</v>
      </c>
      <c r="E2302" s="13" t="s">
        <v>37</v>
      </c>
      <c r="F2302" s="12" t="s">
        <v>15</v>
      </c>
      <c r="G2302" s="50" t="n">
        <v>0.03</v>
      </c>
      <c r="H2302" s="30" t="n">
        <v>600</v>
      </c>
      <c r="I2302" s="31" t="n">
        <f>G2302*H2302*7</f>
        <v>126</v>
      </c>
      <c r="J2302" s="12" t="s">
        <v>110</v>
      </c>
      <c r="K2302" s="14" t="n">
        <v>14</v>
      </c>
      <c r="L2302" s="14" t="n">
        <v>0</v>
      </c>
      <c r="M2302" s="14" t="n">
        <v>0</v>
      </c>
      <c r="N2302" s="11" t="n">
        <v>0</v>
      </c>
      <c r="O2302" s="11" t="n">
        <v>0</v>
      </c>
      <c r="P2302" s="11" t="n">
        <v>0</v>
      </c>
      <c r="Q2302" s="22" t="n">
        <f>M2304/H2302</f>
        <v>0.298333333333333</v>
      </c>
    </row>
    <row r="2303" ht="22.5" customHeight="1">
      <c r="A2303" s="28"/>
      <c r="B2303" s="28"/>
      <c r="C2303" s="19"/>
      <c r="D2303" s="19"/>
      <c r="E2303" s="26"/>
      <c r="F2303" s="19"/>
      <c r="G2303" s="32"/>
      <c r="H2303" s="28"/>
      <c r="I2303" s="28"/>
      <c r="J2303" s="12" t="s">
        <v>111</v>
      </c>
      <c r="K2303" s="14" t="n">
        <v>60975</v>
      </c>
      <c r="L2303" s="14" t="n">
        <v>13835</v>
      </c>
      <c r="M2303" s="14" t="n">
        <v>179</v>
      </c>
      <c r="N2303" s="11" t="n">
        <v>0</v>
      </c>
      <c r="O2303" s="11" t="n">
        <v>0.031</v>
      </c>
      <c r="P2303" s="11" t="n">
        <v>5.526</v>
      </c>
      <c r="Q2303" s="25"/>
    </row>
    <row r="2304" ht="22.5" customHeight="1">
      <c r="A2304" s="28"/>
      <c r="B2304" s="28"/>
      <c r="C2304" s="19"/>
      <c r="D2304" s="19"/>
      <c r="E2304" s="26"/>
      <c r="F2304" s="19"/>
      <c r="G2304" s="33"/>
      <c r="H2304" s="27"/>
      <c r="I2304" s="27"/>
      <c r="J2304" s="12" t="s">
        <v>112</v>
      </c>
      <c r="K2304" s="14" t="n">
        <v>101739</v>
      </c>
      <c r="L2304" s="14" t="n">
        <v>17178</v>
      </c>
      <c r="M2304" s="14" t="n">
        <v>179</v>
      </c>
      <c r="N2304" s="11" t="n">
        <v>0</v>
      </c>
      <c r="O2304" s="11" t="n">
        <v>0.031</v>
      </c>
      <c r="P2304" s="11" t="n">
        <v>5.526</v>
      </c>
      <c r="Q2304" s="25"/>
    </row>
    <row r="2305" ht="22.5" customHeight="1">
      <c r="A2305" s="28"/>
      <c r="B2305" s="28"/>
      <c r="C2305" s="12" t="n">
        <v>91565947</v>
      </c>
      <c r="D2305" s="12" t="s">
        <v>30</v>
      </c>
      <c r="E2305" s="13" t="s">
        <v>40</v>
      </c>
      <c r="F2305" s="12" t="s">
        <v>15</v>
      </c>
      <c r="G2305" s="50" t="n">
        <v>0.02</v>
      </c>
      <c r="H2305" s="30" t="n">
        <v>1000</v>
      </c>
      <c r="I2305" s="31" t="n">
        <f>G2305*H2305*7</f>
        <v>140</v>
      </c>
      <c r="J2305" s="12" t="s">
        <v>110</v>
      </c>
      <c r="K2305" s="14" t="n">
        <v>42</v>
      </c>
      <c r="L2305" s="14" t="n">
        <v>16</v>
      </c>
      <c r="M2305" s="14" t="n">
        <v>0</v>
      </c>
      <c r="N2305" s="11" t="n">
        <v>0.002</v>
      </c>
      <c r="O2305" s="11" t="n">
        <v>0</v>
      </c>
      <c r="P2305" s="11" t="n">
        <v>0.0241</v>
      </c>
      <c r="Q2305" s="22" t="n">
        <f>M2307/H2305</f>
        <v>1.001</v>
      </c>
    </row>
    <row r="2306" ht="22.5" customHeight="1">
      <c r="A2306" s="28"/>
      <c r="B2306" s="28"/>
      <c r="C2306" s="19"/>
      <c r="D2306" s="19"/>
      <c r="E2306" s="26"/>
      <c r="F2306" s="19"/>
      <c r="G2306" s="32"/>
      <c r="H2306" s="28"/>
      <c r="I2306" s="28"/>
      <c r="J2306" s="12" t="s">
        <v>111</v>
      </c>
      <c r="K2306" s="14" t="n">
        <v>139317</v>
      </c>
      <c r="L2306" s="14" t="n">
        <v>78065</v>
      </c>
      <c r="M2306" s="14" t="n">
        <v>1001</v>
      </c>
      <c r="N2306" s="11" t="n">
        <v>0</v>
      </c>
      <c r="O2306" s="11" t="n">
        <v>0.02</v>
      </c>
      <c r="P2306" s="11" t="n">
        <v>20.02</v>
      </c>
      <c r="Q2306" s="25"/>
    </row>
    <row r="2307" ht="22.5" customHeight="1">
      <c r="A2307" s="28"/>
      <c r="B2307" s="28"/>
      <c r="C2307" s="19"/>
      <c r="D2307" s="19"/>
      <c r="E2307" s="26"/>
      <c r="F2307" s="19"/>
      <c r="G2307" s="33"/>
      <c r="H2307" s="27"/>
      <c r="I2307" s="27"/>
      <c r="J2307" s="12" t="s">
        <v>112</v>
      </c>
      <c r="K2307" s="14" t="n">
        <v>170448</v>
      </c>
      <c r="L2307" s="14" t="n">
        <v>89845</v>
      </c>
      <c r="M2307" s="14" t="n">
        <v>1001</v>
      </c>
      <c r="N2307" s="11" t="n">
        <v>0</v>
      </c>
      <c r="O2307" s="11" t="n">
        <v>0.02</v>
      </c>
      <c r="P2307" s="11" t="n">
        <v>20.02</v>
      </c>
      <c r="Q2307" s="25"/>
    </row>
    <row r="2308" ht="22.5" customHeight="1">
      <c r="A2308" s="28"/>
      <c r="B2308" s="28"/>
      <c r="C2308" s="12" t="n">
        <v>12807775</v>
      </c>
      <c r="D2308" s="12" t="s">
        <v>38</v>
      </c>
      <c r="E2308" s="13" t="s">
        <v>14</v>
      </c>
      <c r="F2308" s="12" t="s">
        <v>34</v>
      </c>
      <c r="G2308" s="50" t="n">
        <v>0.1</v>
      </c>
      <c r="H2308" s="30" t="n">
        <v>100</v>
      </c>
      <c r="I2308" s="31" t="n">
        <f>G2308*H2308*7</f>
        <v>70</v>
      </c>
      <c r="J2308" s="12" t="s">
        <v>110</v>
      </c>
      <c r="K2308" s="14" t="n">
        <v>0</v>
      </c>
      <c r="L2308" s="14" t="n">
        <v>0</v>
      </c>
      <c r="M2308" s="14" t="n">
        <v>0</v>
      </c>
      <c r="N2308" s="11" t="n">
        <v>0</v>
      </c>
      <c r="O2308" s="11" t="n">
        <v>0</v>
      </c>
      <c r="P2308" s="11" t="n">
        <v>0</v>
      </c>
      <c r="Q2308" s="22" t="n">
        <f>M2310/H2308</f>
        <v>0</v>
      </c>
    </row>
    <row r="2309" ht="22.5" customHeight="1">
      <c r="A2309" s="28"/>
      <c r="B2309" s="28"/>
      <c r="C2309" s="19"/>
      <c r="D2309" s="19"/>
      <c r="E2309" s="26"/>
      <c r="F2309" s="19"/>
      <c r="G2309" s="32"/>
      <c r="H2309" s="28"/>
      <c r="I2309" s="28"/>
      <c r="J2309" s="12" t="s">
        <v>111</v>
      </c>
      <c r="K2309" s="14" t="n">
        <v>9</v>
      </c>
      <c r="L2309" s="14" t="n">
        <v>1</v>
      </c>
      <c r="M2309" s="14" t="n">
        <v>0</v>
      </c>
      <c r="N2309" s="11" t="n">
        <v>0</v>
      </c>
      <c r="O2309" s="11" t="n">
        <v>0</v>
      </c>
      <c r="P2309" s="11" t="n">
        <v>0.01</v>
      </c>
      <c r="Q2309" s="25"/>
    </row>
    <row r="2310" ht="22.5" customHeight="1">
      <c r="A2310" s="28"/>
      <c r="B2310" s="28"/>
      <c r="C2310" s="19"/>
      <c r="D2310" s="19"/>
      <c r="E2310" s="35"/>
      <c r="F2310" s="19"/>
      <c r="G2310" s="33"/>
      <c r="H2310" s="27"/>
      <c r="I2310" s="27"/>
      <c r="J2310" s="12" t="s">
        <v>112</v>
      </c>
      <c r="K2310" s="14" t="n">
        <v>242</v>
      </c>
      <c r="L2310" s="14" t="n">
        <v>71</v>
      </c>
      <c r="M2310" s="14" t="n">
        <v>0</v>
      </c>
      <c r="N2310" s="11" t="n">
        <v>0</v>
      </c>
      <c r="O2310" s="11" t="n">
        <v>0</v>
      </c>
      <c r="P2310" s="11" t="n">
        <v>0.71</v>
      </c>
      <c r="Q2310" s="25"/>
    </row>
    <row r="2311" ht="22.5" customHeight="1">
      <c r="A2311" s="28"/>
      <c r="B2311" s="28"/>
      <c r="C2311" s="12" t="n">
        <v>12808718</v>
      </c>
      <c r="D2311" s="12" t="s">
        <v>36</v>
      </c>
      <c r="E2311" s="13" t="s">
        <v>14</v>
      </c>
      <c r="F2311" s="12" t="s">
        <v>34</v>
      </c>
      <c r="G2311" s="50" t="n">
        <v>0.2</v>
      </c>
      <c r="H2311" s="30" t="n">
        <v>100</v>
      </c>
      <c r="I2311" s="31" t="n">
        <f>G2311*H2311*7</f>
        <v>140</v>
      </c>
      <c r="J2311" s="12" t="s">
        <v>110</v>
      </c>
      <c r="K2311" s="14" t="n">
        <v>0</v>
      </c>
      <c r="L2311" s="14" t="n">
        <v>0</v>
      </c>
      <c r="M2311" s="14" t="n">
        <v>0</v>
      </c>
      <c r="N2311" s="11" t="n">
        <v>0</v>
      </c>
      <c r="O2311" s="11" t="n">
        <v>0</v>
      </c>
      <c r="P2311" s="11" t="n">
        <v>0</v>
      </c>
      <c r="Q2311" s="22" t="n">
        <f>M2313/H2311</f>
        <v>0.01</v>
      </c>
    </row>
    <row r="2312" ht="22.5" customHeight="1">
      <c r="A2312" s="28"/>
      <c r="B2312" s="28"/>
      <c r="C2312" s="19"/>
      <c r="D2312" s="19"/>
      <c r="E2312" s="26"/>
      <c r="F2312" s="19"/>
      <c r="G2312" s="32"/>
      <c r="H2312" s="28"/>
      <c r="I2312" s="28"/>
      <c r="J2312" s="12" t="s">
        <v>111</v>
      </c>
      <c r="K2312" s="14" t="n">
        <v>68</v>
      </c>
      <c r="L2312" s="14" t="n">
        <v>26</v>
      </c>
      <c r="M2312" s="14" t="n">
        <v>0</v>
      </c>
      <c r="N2312" s="11" t="n">
        <v>0</v>
      </c>
      <c r="O2312" s="11" t="n">
        <v>0</v>
      </c>
      <c r="P2312" s="11" t="n">
        <v>0.24</v>
      </c>
      <c r="Q2312" s="25"/>
    </row>
    <row r="2313" ht="22.5" customHeight="1">
      <c r="A2313" s="28"/>
      <c r="B2313" s="28"/>
      <c r="C2313" s="19"/>
      <c r="D2313" s="19"/>
      <c r="E2313" s="35"/>
      <c r="F2313" s="19"/>
      <c r="G2313" s="33"/>
      <c r="H2313" s="27"/>
      <c r="I2313" s="27"/>
      <c r="J2313" s="12" t="s">
        <v>112</v>
      </c>
      <c r="K2313" s="14" t="n">
        <v>3600</v>
      </c>
      <c r="L2313" s="14" t="n">
        <v>1815</v>
      </c>
      <c r="M2313" s="14" t="n">
        <v>1</v>
      </c>
      <c r="N2313" s="11" t="n">
        <v>0</v>
      </c>
      <c r="O2313" s="11" t="n">
        <v>18.14</v>
      </c>
      <c r="P2313" s="11" t="n">
        <v>18.14</v>
      </c>
      <c r="Q2313" s="25"/>
    </row>
    <row r="2314" ht="22.5" customHeight="1">
      <c r="A2314" s="28"/>
      <c r="B2314" s="28"/>
      <c r="C2314" s="12" t="n">
        <v>91574951</v>
      </c>
      <c r="D2314" s="12" t="s">
        <v>30</v>
      </c>
      <c r="E2314" s="13" t="s">
        <v>40</v>
      </c>
      <c r="F2314" s="12" t="s">
        <v>34</v>
      </c>
      <c r="G2314" s="50" t="n">
        <v>0.02</v>
      </c>
      <c r="H2314" s="30" t="n">
        <v>1000</v>
      </c>
      <c r="I2314" s="31" t="n">
        <f>G2314*H2314*7</f>
        <v>140</v>
      </c>
      <c r="J2314" s="12" t="s">
        <v>110</v>
      </c>
      <c r="K2314" s="14" t="s">
        <v>123</v>
      </c>
      <c r="L2314" s="14"/>
      <c r="M2314" s="14"/>
      <c r="N2314" s="11"/>
      <c r="O2314" s="11"/>
      <c r="P2314" s="11"/>
      <c r="Q2314" s="22" t="n">
        <f>M2316/H2314</f>
        <v>0</v>
      </c>
    </row>
    <row r="2315" ht="22.5" customHeight="1">
      <c r="A2315" s="28"/>
      <c r="B2315" s="28"/>
      <c r="C2315" s="19"/>
      <c r="D2315" s="19"/>
      <c r="E2315" s="26"/>
      <c r="F2315" s="19"/>
      <c r="G2315" s="32"/>
      <c r="H2315" s="28"/>
      <c r="I2315" s="28"/>
      <c r="J2315" s="12" t="s">
        <v>111</v>
      </c>
      <c r="K2315" s="14" t="s">
        <v>123</v>
      </c>
      <c r="L2315" s="14"/>
      <c r="M2315" s="14"/>
      <c r="N2315" s="11"/>
      <c r="O2315" s="11"/>
      <c r="P2315" s="11"/>
      <c r="Q2315" s="25"/>
    </row>
    <row r="2316" ht="22.5" customHeight="1">
      <c r="A2316" s="28"/>
      <c r="B2316" s="28"/>
      <c r="C2316" s="19"/>
      <c r="D2316" s="19"/>
      <c r="E2316" s="35"/>
      <c r="F2316" s="19"/>
      <c r="G2316" s="33"/>
      <c r="H2316" s="27"/>
      <c r="I2316" s="27"/>
      <c r="J2316" s="12" t="s">
        <v>112</v>
      </c>
      <c r="K2316" s="14" t="s">
        <v>114</v>
      </c>
      <c r="L2316" s="14"/>
      <c r="M2316" s="14"/>
      <c r="N2316" s="11"/>
      <c r="O2316" s="11"/>
      <c r="P2316" s="11"/>
      <c r="Q2316" s="25"/>
    </row>
    <row r="2317" ht="22.5" customHeight="1">
      <c r="A2317" s="28"/>
      <c r="B2317" s="28"/>
      <c r="C2317" s="12" t="n">
        <v>91574964</v>
      </c>
      <c r="D2317" s="10" t="s">
        <v>30</v>
      </c>
      <c r="E2317" s="13" t="s">
        <v>37</v>
      </c>
      <c r="F2317" s="12" t="s">
        <v>34</v>
      </c>
      <c r="G2317" s="50" t="n">
        <v>0.03</v>
      </c>
      <c r="H2317" s="30" t="n">
        <v>600</v>
      </c>
      <c r="I2317" s="31" t="n">
        <f>G2317*H2317*7</f>
        <v>126</v>
      </c>
      <c r="J2317" s="12" t="s">
        <v>110</v>
      </c>
      <c r="K2317" s="14" t="s">
        <v>123</v>
      </c>
      <c r="L2317" s="14"/>
      <c r="M2317" s="14"/>
      <c r="N2317" s="11"/>
      <c r="O2317" s="11"/>
      <c r="P2317" s="11"/>
      <c r="Q2317" s="22" t="n">
        <f>M2319/H2317</f>
        <v>0</v>
      </c>
    </row>
    <row r="2318" ht="22.5" customHeight="1">
      <c r="A2318" s="28"/>
      <c r="B2318" s="28"/>
      <c r="C2318" s="19"/>
      <c r="D2318" s="12"/>
      <c r="E2318" s="26"/>
      <c r="F2318" s="19"/>
      <c r="G2318" s="32"/>
      <c r="H2318" s="28"/>
      <c r="I2318" s="28"/>
      <c r="J2318" s="12" t="s">
        <v>111</v>
      </c>
      <c r="K2318" s="14" t="s">
        <v>123</v>
      </c>
      <c r="L2318" s="14"/>
      <c r="M2318" s="14"/>
      <c r="N2318" s="11"/>
      <c r="O2318" s="11"/>
      <c r="P2318" s="11"/>
      <c r="Q2318" s="25"/>
    </row>
    <row r="2319" ht="22.5" customHeight="1">
      <c r="A2319" s="28"/>
      <c r="B2319" s="27"/>
      <c r="C2319" s="19"/>
      <c r="D2319" s="12"/>
      <c r="E2319" s="35"/>
      <c r="F2319" s="19"/>
      <c r="G2319" s="33"/>
      <c r="H2319" s="27"/>
      <c r="I2319" s="27"/>
      <c r="J2319" s="12" t="s">
        <v>112</v>
      </c>
      <c r="K2319" s="14" t="s">
        <v>114</v>
      </c>
      <c r="L2319" s="14"/>
      <c r="M2319" s="14"/>
      <c r="N2319" s="11"/>
      <c r="O2319" s="11"/>
      <c r="P2319" s="11"/>
      <c r="Q2319" s="25"/>
    </row>
    <row r="2320" ht="22.5" customHeight="1">
      <c r="A2320" s="28"/>
      <c r="B2320" s="47" t="s">
        <v>118</v>
      </c>
      <c r="C2320" s="12" t="n">
        <v>5464039</v>
      </c>
      <c r="D2320" s="12" t="s">
        <v>30</v>
      </c>
      <c r="E2320" s="13" t="s">
        <v>43</v>
      </c>
      <c r="F2320" s="13" t="s">
        <v>15</v>
      </c>
      <c r="G2320" s="23" t="n">
        <v>0.28</v>
      </c>
      <c r="H2320" s="12" t="n">
        <v>1700</v>
      </c>
      <c r="I2320" s="20" t="n">
        <f>G2320*H2320*7</f>
        <v>3332</v>
      </c>
      <c r="J2320" s="12" t="s">
        <v>110</v>
      </c>
      <c r="K2320" s="14" t="n">
        <v>0</v>
      </c>
      <c r="L2320" s="14" t="n">
        <v>0</v>
      </c>
      <c r="M2320" s="14" t="n">
        <v>0</v>
      </c>
      <c r="N2320" s="11" t="n">
        <v>0</v>
      </c>
      <c r="O2320" s="11" t="n">
        <v>0</v>
      </c>
      <c r="P2320" s="11" t="n">
        <v>0</v>
      </c>
      <c r="Q2320" s="22" t="n">
        <f>M2322/H2320</f>
        <v>0.388235294117647</v>
      </c>
    </row>
    <row r="2321" ht="22.5" customHeight="1">
      <c r="A2321" s="28"/>
      <c r="B2321" s="28"/>
      <c r="C2321" s="12"/>
      <c r="D2321" s="19"/>
      <c r="E2321" s="26"/>
      <c r="F2321" s="26"/>
      <c r="G2321" s="26"/>
      <c r="H2321" s="19"/>
      <c r="I2321" s="19"/>
      <c r="J2321" s="12" t="s">
        <v>111</v>
      </c>
      <c r="K2321" s="14" t="n">
        <v>133701</v>
      </c>
      <c r="L2321" s="14" t="n">
        <v>14400</v>
      </c>
      <c r="M2321" s="14" t="n">
        <v>297</v>
      </c>
      <c r="N2321" s="11" t="n">
        <v>0.006</v>
      </c>
      <c r="O2321" s="11" t="n">
        <v>0.302</v>
      </c>
      <c r="P2321" s="11" t="n">
        <v>89.835</v>
      </c>
      <c r="Q2321" s="25"/>
    </row>
    <row r="2322" ht="22.5" customHeight="1">
      <c r="A2322" s="28"/>
      <c r="B2322" s="28"/>
      <c r="C2322" s="12"/>
      <c r="D2322" s="19"/>
      <c r="E2322" s="26"/>
      <c r="F2322" s="26"/>
      <c r="G2322" s="26"/>
      <c r="H2322" s="19"/>
      <c r="I2322" s="19"/>
      <c r="J2322" s="12" t="s">
        <v>112</v>
      </c>
      <c r="K2322" s="14" t="n">
        <v>317836</v>
      </c>
      <c r="L2322" s="14" t="n">
        <v>32739</v>
      </c>
      <c r="M2322" s="14" t="n">
        <v>660</v>
      </c>
      <c r="N2322" s="11" t="n">
        <v>0.006</v>
      </c>
      <c r="O2322" s="11" t="n">
        <v>0.299</v>
      </c>
      <c r="P2322" s="11" t="n">
        <v>197.475</v>
      </c>
      <c r="Q2322" s="25"/>
    </row>
    <row r="2323" ht="22.5" customHeight="1">
      <c r="A2323" s="28"/>
      <c r="B2323" s="28"/>
      <c r="C2323" s="12" t="n">
        <v>8057746</v>
      </c>
      <c r="D2323" s="12" t="s">
        <v>30</v>
      </c>
      <c r="E2323" s="13" t="s">
        <v>43</v>
      </c>
      <c r="F2323" s="13" t="s">
        <v>15</v>
      </c>
      <c r="G2323" s="23" t="n">
        <v>0.32</v>
      </c>
      <c r="H2323" s="12" t="n">
        <v>300</v>
      </c>
      <c r="I2323" s="20" t="n">
        <f>G2323*H2323*7</f>
        <v>672</v>
      </c>
      <c r="J2323" s="12" t="s">
        <v>110</v>
      </c>
      <c r="K2323" s="14" t="n">
        <v>0</v>
      </c>
      <c r="L2323" s="14" t="n">
        <v>0</v>
      </c>
      <c r="M2323" s="14" t="n">
        <v>0</v>
      </c>
      <c r="N2323" s="11" t="n">
        <v>0</v>
      </c>
      <c r="O2323" s="11" t="n">
        <v>0</v>
      </c>
      <c r="P2323" s="11" t="n">
        <v>0</v>
      </c>
      <c r="Q2323" s="22" t="n">
        <f>M2325/H2323</f>
        <v>0.00333333333333333</v>
      </c>
    </row>
    <row r="2324" ht="22.5" customHeight="1">
      <c r="A2324" s="28"/>
      <c r="B2324" s="28"/>
      <c r="C2324" s="12"/>
      <c r="D2324" s="19"/>
      <c r="E2324" s="26"/>
      <c r="F2324" s="26"/>
      <c r="G2324" s="26"/>
      <c r="H2324" s="19"/>
      <c r="I2324" s="19"/>
      <c r="J2324" s="12" t="s">
        <v>111</v>
      </c>
      <c r="K2324" s="14" t="n">
        <v>38</v>
      </c>
      <c r="L2324" s="14" t="n">
        <v>7</v>
      </c>
      <c r="M2324" s="14" t="n">
        <v>1</v>
      </c>
      <c r="N2324" s="11" t="n">
        <v>0.04</v>
      </c>
      <c r="O2324" s="11" t="n">
        <v>0.28</v>
      </c>
      <c r="P2324" s="11" t="n">
        <v>0.28</v>
      </c>
      <c r="Q2324" s="25"/>
    </row>
    <row r="2325" ht="22.5" customHeight="1">
      <c r="A2325" s="28"/>
      <c r="B2325" s="28"/>
      <c r="C2325" s="12"/>
      <c r="D2325" s="19"/>
      <c r="E2325" s="26"/>
      <c r="F2325" s="26"/>
      <c r="G2325" s="26"/>
      <c r="H2325" s="19"/>
      <c r="I2325" s="19"/>
      <c r="J2325" s="12" t="s">
        <v>112</v>
      </c>
      <c r="K2325" s="14" t="n">
        <v>152</v>
      </c>
      <c r="L2325" s="14" t="n">
        <v>19</v>
      </c>
      <c r="M2325" s="14" t="n">
        <v>1</v>
      </c>
      <c r="N2325" s="11" t="n">
        <v>0.015</v>
      </c>
      <c r="O2325" s="11" t="n">
        <v>0.28</v>
      </c>
      <c r="P2325" s="11" t="n">
        <v>0.28</v>
      </c>
      <c r="Q2325" s="25"/>
    </row>
    <row r="2326" ht="22.5" customHeight="1">
      <c r="A2326" s="28"/>
      <c r="B2326" s="28"/>
      <c r="C2326" s="12" t="n">
        <v>91399821</v>
      </c>
      <c r="D2326" s="12" t="s">
        <v>79</v>
      </c>
      <c r="E2326" s="13" t="s">
        <v>14</v>
      </c>
      <c r="F2326" s="13" t="s">
        <v>26</v>
      </c>
      <c r="G2326" s="23" t="n">
        <v>0.1</v>
      </c>
      <c r="H2326" s="12" t="n">
        <v>500</v>
      </c>
      <c r="I2326" s="20" t="n">
        <f>G2326*H2326*7</f>
        <v>350</v>
      </c>
      <c r="J2326" s="12" t="s">
        <v>110</v>
      </c>
      <c r="K2326" s="14" t="n">
        <v>7319</v>
      </c>
      <c r="L2326" s="14" t="n">
        <v>1533</v>
      </c>
      <c r="M2326" s="14" t="n">
        <v>41</v>
      </c>
      <c r="N2326" s="11" t="n">
        <v>0</v>
      </c>
      <c r="O2326" s="11" t="n">
        <v>0.18</v>
      </c>
      <c r="P2326" s="11" t="n">
        <v>7.36</v>
      </c>
      <c r="Q2326" s="22" t="n">
        <f>M2334/H2326</f>
        <v>0.2</v>
      </c>
    </row>
    <row r="2327" ht="22.5" customHeight="1">
      <c r="A2327" s="28"/>
      <c r="B2327" s="28"/>
      <c r="C2327" s="12"/>
      <c r="D2327" s="19"/>
      <c r="E2327" s="26"/>
      <c r="F2327" s="26"/>
      <c r="G2327" s="26"/>
      <c r="H2327" s="19"/>
      <c r="I2327" s="19"/>
      <c r="J2327" s="12" t="s">
        <v>111</v>
      </c>
      <c r="K2327" s="14" t="n">
        <v>63885</v>
      </c>
      <c r="L2327" s="14" t="n">
        <v>12867</v>
      </c>
      <c r="M2327" s="14" t="n">
        <v>195</v>
      </c>
      <c r="N2327" s="11" t="n">
        <v>0</v>
      </c>
      <c r="O2327" s="11" t="n">
        <v>0.32</v>
      </c>
      <c r="P2327" s="11" t="n">
        <v>61.56</v>
      </c>
      <c r="Q2327" s="25"/>
    </row>
    <row r="2328" ht="22.5" customHeight="1">
      <c r="A2328" s="28"/>
      <c r="B2328" s="28"/>
      <c r="C2328" s="12"/>
      <c r="D2328" s="19"/>
      <c r="E2328" s="26"/>
      <c r="F2328" s="26"/>
      <c r="G2328" s="26"/>
      <c r="H2328" s="19"/>
      <c r="I2328" s="19"/>
      <c r="J2328" s="12" t="s">
        <v>112</v>
      </c>
      <c r="K2328" s="14" t="n">
        <v>80010</v>
      </c>
      <c r="L2328" s="14" t="n">
        <v>14189</v>
      </c>
      <c r="M2328" s="14" t="n">
        <v>477</v>
      </c>
      <c r="N2328" s="11" t="n">
        <v>0</v>
      </c>
      <c r="O2328" s="11" t="n">
        <v>0.14</v>
      </c>
      <c r="P2328" s="11" t="n">
        <v>67.74</v>
      </c>
      <c r="Q2328" s="25"/>
    </row>
    <row r="2329" ht="22.5" customHeight="1">
      <c r="A2329" s="28"/>
      <c r="B2329" s="28"/>
      <c r="C2329" s="12" t="n">
        <v>8670368</v>
      </c>
      <c r="D2329" s="12" t="s">
        <v>16</v>
      </c>
      <c r="E2329" s="13" t="s">
        <v>11</v>
      </c>
      <c r="F2329" s="13" t="s">
        <v>29</v>
      </c>
      <c r="G2329" s="23" t="n">
        <v>0.12</v>
      </c>
      <c r="H2329" s="12" t="n">
        <v>100</v>
      </c>
      <c r="I2329" s="20" t="n">
        <f>G2329*H2329*7</f>
        <v>84</v>
      </c>
      <c r="J2329" s="12" t="s">
        <v>110</v>
      </c>
      <c r="K2329" s="14" t="n">
        <v>1299</v>
      </c>
      <c r="L2329" s="14" t="n">
        <v>265</v>
      </c>
      <c r="M2329" s="14" t="n">
        <v>0</v>
      </c>
      <c r="N2329" s="11" t="n">
        <v>0</v>
      </c>
      <c r="O2329" s="11" t="n">
        <v>0</v>
      </c>
      <c r="P2329" s="11" t="n">
        <v>0.33</v>
      </c>
      <c r="Q2329" s="22" t="n">
        <f>M2331/H2329</f>
        <v>0.21</v>
      </c>
    </row>
    <row r="2330" ht="22.5" customHeight="1">
      <c r="A2330" s="28"/>
      <c r="B2330" s="28"/>
      <c r="C2330" s="12"/>
      <c r="D2330" s="19"/>
      <c r="E2330" s="26"/>
      <c r="F2330" s="26"/>
      <c r="G2330" s="26"/>
      <c r="H2330" s="19"/>
      <c r="I2330" s="19"/>
      <c r="J2330" s="12" t="s">
        <v>111</v>
      </c>
      <c r="K2330" s="14" t="n">
        <v>1299</v>
      </c>
      <c r="L2330" s="14" t="n">
        <v>265</v>
      </c>
      <c r="M2330" s="14" t="n">
        <v>0</v>
      </c>
      <c r="N2330" s="11" t="n">
        <v>0</v>
      </c>
      <c r="O2330" s="11" t="n">
        <v>0</v>
      </c>
      <c r="P2330" s="11" t="n">
        <v>0.33</v>
      </c>
      <c r="Q2330" s="25"/>
    </row>
    <row r="2331" ht="22.5" customHeight="1">
      <c r="A2331" s="28"/>
      <c r="B2331" s="28"/>
      <c r="C2331" s="12"/>
      <c r="D2331" s="19"/>
      <c r="E2331" s="26"/>
      <c r="F2331" s="26"/>
      <c r="G2331" s="26"/>
      <c r="H2331" s="19"/>
      <c r="I2331" s="19"/>
      <c r="J2331" s="12" t="s">
        <v>112</v>
      </c>
      <c r="K2331" s="14" t="n">
        <v>19952</v>
      </c>
      <c r="L2331" s="14" t="n">
        <v>3066</v>
      </c>
      <c r="M2331" s="14" t="n">
        <v>21</v>
      </c>
      <c r="N2331" s="11" t="n">
        <v>0</v>
      </c>
      <c r="O2331" s="11" t="n">
        <v>0.23</v>
      </c>
      <c r="P2331" s="11" t="n">
        <v>4.81</v>
      </c>
      <c r="Q2331" s="25"/>
    </row>
    <row r="2332" ht="22.5" customHeight="1">
      <c r="A2332" s="28"/>
      <c r="B2332" s="28"/>
      <c r="C2332" s="12" t="n">
        <v>10514860</v>
      </c>
      <c r="D2332" s="12" t="s">
        <v>41</v>
      </c>
      <c r="E2332" s="13" t="s">
        <v>14</v>
      </c>
      <c r="F2332" s="13" t="s">
        <v>15</v>
      </c>
      <c r="G2332" s="23" t="n">
        <v>0.6</v>
      </c>
      <c r="H2332" s="12" t="n">
        <v>150</v>
      </c>
      <c r="I2332" s="20" t="n">
        <f>G2332*H2332*7</f>
        <v>630</v>
      </c>
      <c r="J2332" s="12" t="s">
        <v>110</v>
      </c>
      <c r="K2332" s="14" t="n">
        <v>273</v>
      </c>
      <c r="L2332" s="14" t="n">
        <v>32</v>
      </c>
      <c r="M2332" s="14" t="n">
        <v>2</v>
      </c>
      <c r="N2332" s="11" t="n">
        <v>0.047</v>
      </c>
      <c r="O2332" s="11" t="n">
        <v>0.75</v>
      </c>
      <c r="P2332" s="11" t="n">
        <v>1.5</v>
      </c>
      <c r="Q2332" s="22" t="n">
        <f>M2334/H2332</f>
        <v>0.666666666666667</v>
      </c>
    </row>
    <row r="2333" ht="22.5" customHeight="1">
      <c r="A2333" s="28"/>
      <c r="B2333" s="28"/>
      <c r="C2333" s="12"/>
      <c r="D2333" s="19"/>
      <c r="E2333" s="26"/>
      <c r="F2333" s="26"/>
      <c r="G2333" s="26"/>
      <c r="H2333" s="19"/>
      <c r="I2333" s="19"/>
      <c r="J2333" s="12" t="s">
        <v>111</v>
      </c>
      <c r="K2333" s="14" t="n">
        <v>20474</v>
      </c>
      <c r="L2333" s="14" t="n">
        <v>4117</v>
      </c>
      <c r="M2333" s="14" t="n">
        <v>41</v>
      </c>
      <c r="N2333" s="11" t="n">
        <v>0.007</v>
      </c>
      <c r="O2333" s="11" t="n">
        <v>0.743</v>
      </c>
      <c r="P2333" s="11" t="n">
        <v>30.48</v>
      </c>
      <c r="Q2333" s="25"/>
    </row>
    <row r="2334" ht="22.5" customHeight="1">
      <c r="A2334" s="28"/>
      <c r="B2334" s="28"/>
      <c r="C2334" s="12"/>
      <c r="D2334" s="19"/>
      <c r="E2334" s="26"/>
      <c r="F2334" s="26"/>
      <c r="G2334" s="26"/>
      <c r="H2334" s="19"/>
      <c r="I2334" s="19"/>
      <c r="J2334" s="12" t="s">
        <v>112</v>
      </c>
      <c r="K2334" s="14" t="n">
        <v>55729</v>
      </c>
      <c r="L2334" s="14" t="n">
        <v>9402</v>
      </c>
      <c r="M2334" s="14" t="n">
        <v>100</v>
      </c>
      <c r="N2334" s="11" t="n">
        <v>0.008</v>
      </c>
      <c r="O2334" s="11" t="n">
        <v>0.747</v>
      </c>
      <c r="P2334" s="11" t="n">
        <v>74.7</v>
      </c>
      <c r="Q2334" s="25"/>
    </row>
    <row r="2335" ht="22.5" customHeight="1">
      <c r="A2335" s="28"/>
      <c r="B2335" s="28"/>
      <c r="C2335" s="12" t="n">
        <v>91532857</v>
      </c>
      <c r="D2335" s="12" t="s">
        <v>44</v>
      </c>
      <c r="E2335" s="13" t="s">
        <v>14</v>
      </c>
      <c r="F2335" s="13" t="s">
        <v>12</v>
      </c>
      <c r="G2335" s="23" t="n">
        <v>0.12</v>
      </c>
      <c r="H2335" s="12" t="n">
        <v>100</v>
      </c>
      <c r="I2335" s="20" t="n">
        <f>G2335*H2335*7</f>
        <v>84</v>
      </c>
      <c r="J2335" s="12" t="s">
        <v>110</v>
      </c>
      <c r="K2335" s="14" t="n">
        <v>70</v>
      </c>
      <c r="L2335" s="14" t="n">
        <v>18</v>
      </c>
      <c r="M2335" s="14" t="n">
        <v>1</v>
      </c>
      <c r="N2335" s="11" t="n">
        <v>0.009</v>
      </c>
      <c r="O2335" s="11" t="n">
        <v>0.154</v>
      </c>
      <c r="P2335" s="11" t="n">
        <v>0.1535</v>
      </c>
      <c r="Q2335" s="22" t="n">
        <f>M2337/H2335</f>
        <v>0.31</v>
      </c>
    </row>
    <row r="2336" ht="22.5" customHeight="1">
      <c r="A2336" s="28"/>
      <c r="B2336" s="28"/>
      <c r="C2336" s="12"/>
      <c r="D2336" s="19"/>
      <c r="E2336" s="26"/>
      <c r="F2336" s="26"/>
      <c r="G2336" s="26"/>
      <c r="H2336" s="19"/>
      <c r="I2336" s="19"/>
      <c r="J2336" s="12" t="s">
        <v>111</v>
      </c>
      <c r="K2336" s="14" t="n">
        <v>1634</v>
      </c>
      <c r="L2336" s="14" t="n">
        <v>269</v>
      </c>
      <c r="M2336" s="14" t="n">
        <v>5</v>
      </c>
      <c r="N2336" s="11" t="n">
        <v>0.007</v>
      </c>
      <c r="O2336" s="11" t="n">
        <v>0.388</v>
      </c>
      <c r="P2336" s="11" t="n">
        <v>1.9403</v>
      </c>
      <c r="Q2336" s="25"/>
    </row>
    <row r="2337" ht="22.5" customHeight="1">
      <c r="A2337" s="28"/>
      <c r="B2337" s="28"/>
      <c r="C2337" s="12"/>
      <c r="D2337" s="19"/>
      <c r="E2337" s="26"/>
      <c r="F2337" s="26"/>
      <c r="G2337" s="26"/>
      <c r="H2337" s="19"/>
      <c r="I2337" s="19"/>
      <c r="J2337" s="12" t="s">
        <v>112</v>
      </c>
      <c r="K2337" s="14" t="n">
        <v>3809</v>
      </c>
      <c r="L2337" s="14" t="n">
        <v>663</v>
      </c>
      <c r="M2337" s="14" t="n">
        <v>31</v>
      </c>
      <c r="N2337" s="11" t="n">
        <v>0.007</v>
      </c>
      <c r="O2337" s="11" t="n">
        <v>0.153</v>
      </c>
      <c r="P2337" s="11" t="n">
        <v>4.7301</v>
      </c>
      <c r="Q2337" s="25"/>
    </row>
    <row r="2338" ht="22.5" customHeight="1">
      <c r="A2338" s="28"/>
      <c r="B2338" s="28"/>
      <c r="C2338" s="12" t="n">
        <v>91545519</v>
      </c>
      <c r="D2338" s="12" t="s">
        <v>45</v>
      </c>
      <c r="E2338" s="13" t="s">
        <v>43</v>
      </c>
      <c r="F2338" s="13" t="s">
        <v>15</v>
      </c>
      <c r="G2338" s="23" t="n">
        <v>0.2</v>
      </c>
      <c r="H2338" s="12" t="n">
        <v>100</v>
      </c>
      <c r="I2338" s="20" t="n">
        <f>G2338*H2338*7</f>
        <v>140</v>
      </c>
      <c r="J2338" s="12" t="s">
        <v>110</v>
      </c>
      <c r="K2338" s="14" t="n">
        <v>283</v>
      </c>
      <c r="L2338" s="14" t="n">
        <v>20</v>
      </c>
      <c r="M2338" s="14" t="n">
        <v>0</v>
      </c>
      <c r="N2338" s="11" t="n">
        <v>0</v>
      </c>
      <c r="O2338" s="11" t="n">
        <v>0</v>
      </c>
      <c r="P2338" s="11" t="n">
        <v>0</v>
      </c>
      <c r="Q2338" s="22" t="n">
        <f>M2340/H2338</f>
        <v>0.75</v>
      </c>
    </row>
    <row r="2339" ht="22.5" customHeight="1">
      <c r="A2339" s="28"/>
      <c r="B2339" s="28"/>
      <c r="C2339" s="12"/>
      <c r="D2339" s="19"/>
      <c r="E2339" s="26"/>
      <c r="F2339" s="26"/>
      <c r="G2339" s="26"/>
      <c r="H2339" s="19"/>
      <c r="I2339" s="19"/>
      <c r="J2339" s="12" t="s">
        <v>111</v>
      </c>
      <c r="K2339" s="14" t="n">
        <v>56636</v>
      </c>
      <c r="L2339" s="14" t="n">
        <v>7607</v>
      </c>
      <c r="M2339" s="14" t="n">
        <v>75</v>
      </c>
      <c r="N2339" s="11" t="n">
        <v>0.002</v>
      </c>
      <c r="O2339" s="11" t="n">
        <v>0.155</v>
      </c>
      <c r="P2339" s="11" t="n">
        <v>11.63</v>
      </c>
      <c r="Q2339" s="25"/>
    </row>
    <row r="2340" ht="22.5" customHeight="1">
      <c r="A2340" s="28"/>
      <c r="B2340" s="28"/>
      <c r="C2340" s="12"/>
      <c r="D2340" s="19"/>
      <c r="E2340" s="26"/>
      <c r="F2340" s="26"/>
      <c r="G2340" s="26"/>
      <c r="H2340" s="19"/>
      <c r="I2340" s="19"/>
      <c r="J2340" s="12" t="s">
        <v>112</v>
      </c>
      <c r="K2340" s="14" t="n">
        <v>85918</v>
      </c>
      <c r="L2340" s="14" t="n">
        <v>9970</v>
      </c>
      <c r="M2340" s="14" t="n">
        <v>75</v>
      </c>
      <c r="N2340" s="11" t="n">
        <v>0.001</v>
      </c>
      <c r="O2340" s="11" t="n">
        <v>0.155</v>
      </c>
      <c r="P2340" s="11" t="n">
        <v>11.63</v>
      </c>
      <c r="Q2340" s="25"/>
    </row>
    <row r="2341" ht="22.5" customHeight="1">
      <c r="A2341" s="28"/>
      <c r="B2341" s="28"/>
      <c r="C2341" s="12" t="n">
        <v>91551388</v>
      </c>
      <c r="D2341" s="12" t="s">
        <v>46</v>
      </c>
      <c r="E2341" s="13" t="s">
        <v>47</v>
      </c>
      <c r="F2341" s="13" t="s">
        <v>12</v>
      </c>
      <c r="G2341" s="23" t="n">
        <v>0.8</v>
      </c>
      <c r="H2341" s="12" t="n">
        <v>100</v>
      </c>
      <c r="I2341" s="20" t="n">
        <f>G2341*H2341*7</f>
        <v>560</v>
      </c>
      <c r="J2341" s="12" t="s">
        <v>110</v>
      </c>
      <c r="K2341" s="14" t="n">
        <v>510</v>
      </c>
      <c r="L2341" s="14" t="n">
        <v>221</v>
      </c>
      <c r="M2341" s="14" t="n">
        <v>13</v>
      </c>
      <c r="N2341" s="11" t="n">
        <v>0.023</v>
      </c>
      <c r="O2341" s="11" t="n">
        <v>0.393</v>
      </c>
      <c r="P2341" s="11" t="n">
        <v>5.108</v>
      </c>
      <c r="Q2341" s="22" t="n">
        <f>M2343/H2341</f>
        <v>0.31</v>
      </c>
      <c r="S2341" s="4" t="s">
        <v>119</v>
      </c>
    </row>
    <row r="2342" ht="22.5" customHeight="1">
      <c r="A2342" s="28"/>
      <c r="B2342" s="28"/>
      <c r="C2342" s="12"/>
      <c r="D2342" s="19"/>
      <c r="E2342" s="26"/>
      <c r="F2342" s="26"/>
      <c r="G2342" s="26"/>
      <c r="H2342" s="19"/>
      <c r="I2342" s="19"/>
      <c r="J2342" s="12" t="s">
        <v>111</v>
      </c>
      <c r="K2342" s="14" t="n">
        <v>1480</v>
      </c>
      <c r="L2342" s="14" t="n">
        <v>721</v>
      </c>
      <c r="M2342" s="14" t="n">
        <v>31</v>
      </c>
      <c r="N2342" s="11" t="n">
        <v>0.029</v>
      </c>
      <c r="O2342" s="11" t="n">
        <v>0.68</v>
      </c>
      <c r="P2342" s="11" t="n">
        <v>21.0934</v>
      </c>
      <c r="Q2342" s="25"/>
    </row>
    <row r="2343" ht="22.5" customHeight="1">
      <c r="A2343" s="28"/>
      <c r="B2343" s="28"/>
      <c r="C2343" s="12"/>
      <c r="D2343" s="19"/>
      <c r="E2343" s="26"/>
      <c r="F2343" s="26"/>
      <c r="G2343" s="26"/>
      <c r="H2343" s="19"/>
      <c r="I2343" s="19"/>
      <c r="J2343" s="12" t="s">
        <v>112</v>
      </c>
      <c r="K2343" s="14" t="n">
        <v>1832</v>
      </c>
      <c r="L2343" s="14" t="n">
        <v>836</v>
      </c>
      <c r="M2343" s="14" t="n">
        <v>31</v>
      </c>
      <c r="N2343" s="11" t="n">
        <v>0.027</v>
      </c>
      <c r="O2343" s="11" t="n">
        <v>0.73</v>
      </c>
      <c r="P2343" s="11" t="n">
        <v>22.6254</v>
      </c>
      <c r="Q2343" s="25"/>
    </row>
    <row r="2344" ht="22.5" customHeight="1">
      <c r="A2344" s="28"/>
      <c r="B2344" s="28"/>
      <c r="C2344" s="12" t="n">
        <v>91565948</v>
      </c>
      <c r="D2344" s="12" t="s">
        <v>44</v>
      </c>
      <c r="E2344" s="13" t="s">
        <v>14</v>
      </c>
      <c r="F2344" s="13" t="s">
        <v>12</v>
      </c>
      <c r="G2344" s="23" t="n">
        <v>0.12</v>
      </c>
      <c r="H2344" s="12" t="n">
        <v>170</v>
      </c>
      <c r="I2344" s="20" t="n">
        <f>G2344*H2344*7</f>
        <v>142.8</v>
      </c>
      <c r="J2344" s="12" t="s">
        <v>110</v>
      </c>
      <c r="K2344" s="14" t="n">
        <v>43</v>
      </c>
      <c r="L2344" s="14" t="n">
        <v>4</v>
      </c>
      <c r="M2344" s="14" t="n">
        <v>0</v>
      </c>
      <c r="N2344" s="11" t="n">
        <v>0</v>
      </c>
      <c r="O2344" s="11" t="n">
        <v>0</v>
      </c>
      <c r="P2344" s="11" t="n">
        <v>0</v>
      </c>
      <c r="Q2344" s="22" t="n">
        <f>M2346/H2344</f>
        <v>0.0294117647058824</v>
      </c>
    </row>
    <row r="2345" ht="22.5" customHeight="1">
      <c r="A2345" s="28"/>
      <c r="B2345" s="28"/>
      <c r="C2345" s="12"/>
      <c r="D2345" s="19"/>
      <c r="E2345" s="26"/>
      <c r="F2345" s="26"/>
      <c r="G2345" s="26"/>
      <c r="H2345" s="19"/>
      <c r="I2345" s="19"/>
      <c r="J2345" s="12" t="s">
        <v>111</v>
      </c>
      <c r="K2345" s="14" t="n">
        <v>803</v>
      </c>
      <c r="L2345" s="14" t="n">
        <v>33</v>
      </c>
      <c r="M2345" s="14" t="n">
        <v>0</v>
      </c>
      <c r="N2345" s="11" t="n">
        <v>0.006</v>
      </c>
      <c r="O2345" s="11" t="n">
        <v>0.1955</v>
      </c>
      <c r="P2345" s="11" t="n">
        <v>0.1955</v>
      </c>
      <c r="Q2345" s="25"/>
    </row>
    <row r="2346" ht="22.5" customHeight="1">
      <c r="A2346" s="28"/>
      <c r="B2346" s="28"/>
      <c r="C2346" s="12"/>
      <c r="D2346" s="19"/>
      <c r="E2346" s="26"/>
      <c r="F2346" s="26"/>
      <c r="G2346" s="26"/>
      <c r="H2346" s="19"/>
      <c r="I2346" s="19"/>
      <c r="J2346" s="12" t="s">
        <v>112</v>
      </c>
      <c r="K2346" s="14" t="n">
        <v>2028</v>
      </c>
      <c r="L2346" s="14" t="n">
        <v>135</v>
      </c>
      <c r="M2346" s="14" t="n">
        <v>5</v>
      </c>
      <c r="N2346" s="11" t="n">
        <v>0.005</v>
      </c>
      <c r="O2346" s="11" t="n">
        <v>0.138</v>
      </c>
      <c r="P2346" s="11" t="n">
        <v>0.6889</v>
      </c>
      <c r="Q2346" s="25"/>
    </row>
    <row r="2347" ht="22.5" customHeight="1">
      <c r="A2347" s="28"/>
      <c r="B2347" s="28"/>
      <c r="C2347" s="12" t="n">
        <v>91550293</v>
      </c>
      <c r="D2347" s="12" t="s">
        <v>48</v>
      </c>
      <c r="E2347" s="13" t="s">
        <v>35</v>
      </c>
      <c r="F2347" s="13" t="s">
        <v>15</v>
      </c>
      <c r="G2347" s="23" t="n">
        <v>0.35</v>
      </c>
      <c r="H2347" s="12" t="n">
        <v>155</v>
      </c>
      <c r="I2347" s="20" t="n">
        <f>G2347*H2347*7</f>
        <v>379.75</v>
      </c>
      <c r="J2347" s="12" t="s">
        <v>110</v>
      </c>
      <c r="K2347" s="14" t="n">
        <v>201</v>
      </c>
      <c r="L2347" s="14" t="n">
        <v>4</v>
      </c>
      <c r="M2347" s="14" t="n">
        <v>0</v>
      </c>
      <c r="N2347" s="11" t="n">
        <v>0</v>
      </c>
      <c r="O2347" s="11" t="n">
        <v>0</v>
      </c>
      <c r="P2347" s="11" t="n">
        <v>0</v>
      </c>
      <c r="Q2347" s="22" t="n">
        <f>M2349/H2347</f>
        <v>0.0645161290322581</v>
      </c>
    </row>
    <row r="2348" ht="22.5" customHeight="1">
      <c r="A2348" s="28"/>
      <c r="B2348" s="28"/>
      <c r="C2348" s="12"/>
      <c r="D2348" s="19"/>
      <c r="E2348" s="26"/>
      <c r="F2348" s="26"/>
      <c r="G2348" s="26"/>
      <c r="H2348" s="19"/>
      <c r="I2348" s="19"/>
      <c r="J2348" s="12" t="s">
        <v>111</v>
      </c>
      <c r="K2348" s="14" t="n">
        <v>6714</v>
      </c>
      <c r="L2348" s="14" t="n">
        <v>1040</v>
      </c>
      <c r="M2348" s="14" t="n">
        <v>1</v>
      </c>
      <c r="N2348" s="11" t="n">
        <v>0</v>
      </c>
      <c r="O2348" s="11" t="n">
        <v>0.35</v>
      </c>
      <c r="P2348" s="11" t="n">
        <v>0.35</v>
      </c>
      <c r="Q2348" s="25"/>
    </row>
    <row r="2349" ht="22.5" customHeight="1">
      <c r="A2349" s="28"/>
      <c r="B2349" s="28"/>
      <c r="C2349" s="12"/>
      <c r="D2349" s="19"/>
      <c r="E2349" s="26"/>
      <c r="F2349" s="26"/>
      <c r="G2349" s="26"/>
      <c r="H2349" s="19"/>
      <c r="I2349" s="19"/>
      <c r="J2349" s="12" t="s">
        <v>112</v>
      </c>
      <c r="K2349" s="14" t="n">
        <v>31794</v>
      </c>
      <c r="L2349" s="14" t="n">
        <v>3709</v>
      </c>
      <c r="M2349" s="14" t="n">
        <v>10</v>
      </c>
      <c r="N2349" s="11" t="n">
        <v>0.001</v>
      </c>
      <c r="O2349" s="11" t="n">
        <v>0.35</v>
      </c>
      <c r="P2349" s="11" t="n">
        <v>3.5</v>
      </c>
      <c r="Q2349" s="25"/>
    </row>
    <row r="2350" ht="22.5" customHeight="1">
      <c r="A2350" s="28"/>
      <c r="B2350" s="28"/>
      <c r="C2350" s="12" t="n">
        <v>91557347</v>
      </c>
      <c r="D2350" s="12" t="s">
        <v>49</v>
      </c>
      <c r="E2350" s="13" t="s">
        <v>14</v>
      </c>
      <c r="F2350" s="13" t="s">
        <v>15</v>
      </c>
      <c r="G2350" s="23" t="n">
        <v>0.5</v>
      </c>
      <c r="H2350" s="12" t="n">
        <v>50</v>
      </c>
      <c r="I2350" s="20" t="n">
        <f>G2350*H2350*7</f>
        <v>175</v>
      </c>
      <c r="J2350" s="12" t="s">
        <v>110</v>
      </c>
      <c r="K2350" s="14" t="n">
        <v>220</v>
      </c>
      <c r="L2350" s="14" t="n">
        <v>64</v>
      </c>
      <c r="M2350" s="14" t="n">
        <v>0</v>
      </c>
      <c r="N2350" s="11" t="n">
        <v>0</v>
      </c>
      <c r="O2350" s="11" t="n">
        <v>0</v>
      </c>
      <c r="P2350" s="11" t="n">
        <v>0</v>
      </c>
      <c r="Q2350" s="22" t="n">
        <f>M2352/H2350</f>
        <v>0.4</v>
      </c>
    </row>
    <row r="2351" ht="22.5" customHeight="1">
      <c r="A2351" s="28"/>
      <c r="B2351" s="28"/>
      <c r="C2351" s="12"/>
      <c r="D2351" s="19"/>
      <c r="E2351" s="26"/>
      <c r="F2351" s="26"/>
      <c r="G2351" s="26"/>
      <c r="H2351" s="19"/>
      <c r="I2351" s="19"/>
      <c r="J2351" s="12" t="s">
        <v>111</v>
      </c>
      <c r="K2351" s="14" t="n">
        <v>10197</v>
      </c>
      <c r="L2351" s="14" t="n">
        <v>3191</v>
      </c>
      <c r="M2351" s="14" t="n">
        <v>10</v>
      </c>
      <c r="N2351" s="11" t="n">
        <v>0.003</v>
      </c>
      <c r="O2351" s="11" t="n">
        <v>0.8</v>
      </c>
      <c r="P2351" s="11" t="n">
        <v>8</v>
      </c>
      <c r="Q2351" s="25"/>
    </row>
    <row r="2352" ht="22.5" customHeight="1">
      <c r="A2352" s="28"/>
      <c r="B2352" s="28"/>
      <c r="C2352" s="12"/>
      <c r="D2352" s="19"/>
      <c r="E2352" s="26"/>
      <c r="F2352" s="26"/>
      <c r="G2352" s="26"/>
      <c r="H2352" s="19"/>
      <c r="I2352" s="19"/>
      <c r="J2352" s="12" t="s">
        <v>112</v>
      </c>
      <c r="K2352" s="14" t="n">
        <v>27230</v>
      </c>
      <c r="L2352" s="14" t="n">
        <v>6681</v>
      </c>
      <c r="M2352" s="14" t="n">
        <v>20</v>
      </c>
      <c r="N2352" s="11" t="n">
        <v>0.002</v>
      </c>
      <c r="O2352" s="11" t="n">
        <v>0.8</v>
      </c>
      <c r="P2352" s="11" t="n">
        <v>16</v>
      </c>
      <c r="Q2352" s="25"/>
    </row>
    <row r="2353" ht="22.5" customHeight="1">
      <c r="A2353" s="28"/>
      <c r="B2353" s="28"/>
      <c r="C2353" s="12" t="n">
        <v>91564896</v>
      </c>
      <c r="D2353" s="12" t="s">
        <v>50</v>
      </c>
      <c r="E2353" s="13" t="s">
        <v>14</v>
      </c>
      <c r="F2353" s="13" t="s">
        <v>15</v>
      </c>
      <c r="G2353" s="23" t="n">
        <v>0.35</v>
      </c>
      <c r="H2353" s="12" t="n">
        <v>200</v>
      </c>
      <c r="I2353" s="20" t="n">
        <f>G2353*H2353*7</f>
        <v>490</v>
      </c>
      <c r="J2353" s="12" t="s">
        <v>110</v>
      </c>
      <c r="K2353" s="14" t="n">
        <v>250</v>
      </c>
      <c r="L2353" s="14" t="n">
        <v>60</v>
      </c>
      <c r="M2353" s="14" t="n">
        <v>1</v>
      </c>
      <c r="N2353" s="11" t="n">
        <v>0.006</v>
      </c>
      <c r="O2353" s="11" t="n">
        <v>0.35</v>
      </c>
      <c r="P2353" s="11" t="n">
        <v>0.35</v>
      </c>
      <c r="Q2353" s="22" t="n">
        <f>M2355/H2353</f>
        <v>0.46</v>
      </c>
      <c r="S2353" s="10"/>
    </row>
    <row r="2354" ht="22.5" customHeight="1">
      <c r="A2354" s="28"/>
      <c r="B2354" s="28"/>
      <c r="C2354" s="12"/>
      <c r="D2354" s="19"/>
      <c r="E2354" s="26"/>
      <c r="F2354" s="26"/>
      <c r="G2354" s="26"/>
      <c r="H2354" s="19"/>
      <c r="I2354" s="19"/>
      <c r="J2354" s="12" t="s">
        <v>111</v>
      </c>
      <c r="K2354" s="14" t="n">
        <v>23292</v>
      </c>
      <c r="L2354" s="14" t="n">
        <v>5930</v>
      </c>
      <c r="M2354" s="14" t="n">
        <v>42</v>
      </c>
      <c r="N2354" s="11" t="n">
        <v>0.003</v>
      </c>
      <c r="O2354" s="11" t="n">
        <v>0.392</v>
      </c>
      <c r="P2354" s="11" t="n">
        <v>16.45</v>
      </c>
      <c r="Q2354" s="25"/>
    </row>
    <row r="2355" ht="22.5" customHeight="1">
      <c r="A2355" s="28"/>
      <c r="B2355" s="28"/>
      <c r="C2355" s="12"/>
      <c r="D2355" s="19"/>
      <c r="E2355" s="26"/>
      <c r="F2355" s="26"/>
      <c r="G2355" s="26"/>
      <c r="H2355" s="19"/>
      <c r="I2355" s="19"/>
      <c r="J2355" s="12" t="s">
        <v>112</v>
      </c>
      <c r="K2355" s="14" t="n">
        <v>64301</v>
      </c>
      <c r="L2355" s="14" t="n">
        <v>14734</v>
      </c>
      <c r="M2355" s="14" t="n">
        <v>92</v>
      </c>
      <c r="N2355" s="11" t="n">
        <v>0.002</v>
      </c>
      <c r="O2355" s="11" t="n">
        <v>0.396</v>
      </c>
      <c r="P2355" s="11" t="n">
        <v>36.45</v>
      </c>
      <c r="Q2355" s="25"/>
    </row>
    <row r="2356" ht="22.5" customHeight="1">
      <c r="A2356" s="28"/>
      <c r="B2356" s="28"/>
      <c r="C2356" s="12" t="n">
        <v>91566789</v>
      </c>
      <c r="D2356" s="12" t="s">
        <v>84</v>
      </c>
      <c r="E2356" s="13" t="s">
        <v>40</v>
      </c>
      <c r="F2356" s="13" t="s">
        <v>15</v>
      </c>
      <c r="G2356" s="23" t="n">
        <v>0.15</v>
      </c>
      <c r="H2356" s="12" t="n">
        <v>50</v>
      </c>
      <c r="I2356" s="20" t="n">
        <f>G2356*H2356*7</f>
        <v>52.5</v>
      </c>
      <c r="J2356" s="12" t="s">
        <v>110</v>
      </c>
      <c r="K2356" s="14" t="n">
        <v>6</v>
      </c>
      <c r="L2356" s="14" t="n">
        <v>4</v>
      </c>
      <c r="M2356" s="14" t="n">
        <v>0</v>
      </c>
      <c r="N2356" s="11" t="n">
        <v>0</v>
      </c>
      <c r="O2356" s="11" t="n">
        <v>0</v>
      </c>
      <c r="P2356" s="11" t="n">
        <v>0</v>
      </c>
      <c r="Q2356" s="22" t="n">
        <f>M2358/H2356</f>
        <v>0.12</v>
      </c>
    </row>
    <row r="2357" ht="22.5" customHeight="1">
      <c r="A2357" s="28"/>
      <c r="B2357" s="28"/>
      <c r="C2357" s="12"/>
      <c r="D2357" s="19"/>
      <c r="E2357" s="26"/>
      <c r="F2357" s="26"/>
      <c r="G2357" s="26"/>
      <c r="H2357" s="19"/>
      <c r="I2357" s="19"/>
      <c r="J2357" s="12" t="s">
        <v>111</v>
      </c>
      <c r="K2357" s="14" t="n">
        <v>249</v>
      </c>
      <c r="L2357" s="14" t="n">
        <v>133</v>
      </c>
      <c r="M2357" s="14" t="n">
        <v>1</v>
      </c>
      <c r="N2357" s="11" t="n">
        <v>0.001</v>
      </c>
      <c r="O2357" s="11" t="n">
        <v>0.1</v>
      </c>
      <c r="P2357" s="11" t="n">
        <v>0.1</v>
      </c>
      <c r="Q2357" s="25"/>
    </row>
    <row r="2358" ht="22.5" customHeight="1">
      <c r="A2358" s="28"/>
      <c r="B2358" s="28"/>
      <c r="C2358" s="12"/>
      <c r="D2358" s="19"/>
      <c r="E2358" s="26"/>
      <c r="F2358" s="26"/>
      <c r="G2358" s="26"/>
      <c r="H2358" s="19"/>
      <c r="I2358" s="19"/>
      <c r="J2358" s="12" t="s">
        <v>112</v>
      </c>
      <c r="K2358" s="14" t="n">
        <v>449</v>
      </c>
      <c r="L2358" s="14" t="n">
        <v>311</v>
      </c>
      <c r="M2358" s="14" t="n">
        <v>6</v>
      </c>
      <c r="N2358" s="11" t="n">
        <v>0.002</v>
      </c>
      <c r="O2358" s="11" t="n">
        <v>0.1</v>
      </c>
      <c r="P2358" s="11" t="n">
        <v>0.6</v>
      </c>
      <c r="Q2358" s="25"/>
    </row>
    <row r="2359" ht="22.5" customHeight="1">
      <c r="A2359" s="28"/>
      <c r="B2359" s="28"/>
      <c r="C2359" s="12" t="n">
        <v>12306671</v>
      </c>
      <c r="D2359" s="12" t="s">
        <v>51</v>
      </c>
      <c r="E2359" s="13" t="s">
        <v>52</v>
      </c>
      <c r="F2359" s="13" t="s">
        <v>21</v>
      </c>
      <c r="G2359" s="23" t="n">
        <v>0.22</v>
      </c>
      <c r="H2359" s="12" t="n">
        <v>100</v>
      </c>
      <c r="I2359" s="20" t="n">
        <f>G2359*H2359*7</f>
        <v>154</v>
      </c>
      <c r="J2359" s="12" t="s">
        <v>110</v>
      </c>
      <c r="K2359" s="14" t="n">
        <v>16562</v>
      </c>
      <c r="L2359" s="14" t="n">
        <v>4389</v>
      </c>
      <c r="M2359" s="14" t="n">
        <v>10</v>
      </c>
      <c r="N2359" s="11" t="n">
        <v>0</v>
      </c>
      <c r="O2359" s="11" t="n">
        <v>0.22</v>
      </c>
      <c r="P2359" s="11" t="n">
        <v>2.2</v>
      </c>
      <c r="Q2359" s="22" t="n">
        <f>M2361/H2359</f>
        <v>0.11</v>
      </c>
    </row>
    <row r="2360" ht="22.5" customHeight="1">
      <c r="A2360" s="28"/>
      <c r="B2360" s="28"/>
      <c r="C2360" s="12"/>
      <c r="D2360" s="19"/>
      <c r="E2360" s="26"/>
      <c r="F2360" s="26"/>
      <c r="G2360" s="26"/>
      <c r="H2360" s="19"/>
      <c r="I2360" s="19"/>
      <c r="J2360" s="12" t="s">
        <v>111</v>
      </c>
      <c r="K2360" s="14" t="n">
        <v>16562</v>
      </c>
      <c r="L2360" s="14" t="n">
        <v>4389</v>
      </c>
      <c r="M2360" s="14" t="n">
        <v>10</v>
      </c>
      <c r="N2360" s="11" t="n">
        <v>0</v>
      </c>
      <c r="O2360" s="11" t="n">
        <v>0.22</v>
      </c>
      <c r="P2360" s="11" t="n">
        <v>2.2</v>
      </c>
      <c r="Q2360" s="25"/>
    </row>
    <row r="2361" ht="22.5" customHeight="1">
      <c r="A2361" s="28"/>
      <c r="B2361" s="28"/>
      <c r="C2361" s="12"/>
      <c r="D2361" s="19"/>
      <c r="E2361" s="26"/>
      <c r="F2361" s="26"/>
      <c r="G2361" s="26"/>
      <c r="H2361" s="19"/>
      <c r="I2361" s="19"/>
      <c r="J2361" s="12" t="s">
        <v>112</v>
      </c>
      <c r="K2361" s="14" t="n">
        <v>14194</v>
      </c>
      <c r="L2361" s="14" t="n">
        <v>3775</v>
      </c>
      <c r="M2361" s="14" t="n">
        <v>11</v>
      </c>
      <c r="N2361" s="11" t="n">
        <v>0</v>
      </c>
      <c r="O2361" s="11" t="n">
        <v>0.22</v>
      </c>
      <c r="P2361" s="11" t="n">
        <v>2.42</v>
      </c>
      <c r="Q2361" s="25"/>
    </row>
    <row r="2362" ht="22.5" customHeight="1">
      <c r="A2362" s="28"/>
      <c r="B2362" s="28"/>
      <c r="C2362" s="12" t="n">
        <v>91567363</v>
      </c>
      <c r="D2362" s="12" t="s">
        <v>53</v>
      </c>
      <c r="E2362" s="13" t="s">
        <v>14</v>
      </c>
      <c r="F2362" s="13" t="s">
        <v>15</v>
      </c>
      <c r="G2362" s="23" t="n">
        <v>0.25</v>
      </c>
      <c r="H2362" s="12" t="n">
        <v>200</v>
      </c>
      <c r="I2362" s="20" t="n">
        <f>G2362*H2362*7</f>
        <v>350</v>
      </c>
      <c r="J2362" s="12" t="s">
        <v>110</v>
      </c>
      <c r="K2362" s="14" t="n">
        <v>145</v>
      </c>
      <c r="L2362" s="14" t="n">
        <v>71</v>
      </c>
      <c r="M2362" s="14" t="n">
        <v>0</v>
      </c>
      <c r="N2362" s="11" t="n">
        <v>0</v>
      </c>
      <c r="O2362" s="11" t="n">
        <v>0</v>
      </c>
      <c r="P2362" s="11" t="n">
        <v>0</v>
      </c>
      <c r="Q2362" s="22" t="n">
        <f>M2364/H2362</f>
        <v>0.925</v>
      </c>
    </row>
    <row r="2363" ht="22.5" customHeight="1">
      <c r="A2363" s="28"/>
      <c r="B2363" s="28"/>
      <c r="C2363" s="12"/>
      <c r="D2363" s="19"/>
      <c r="E2363" s="26"/>
      <c r="F2363" s="26"/>
      <c r="G2363" s="26"/>
      <c r="H2363" s="19"/>
      <c r="I2363" s="19"/>
      <c r="J2363" s="12" t="s">
        <v>111</v>
      </c>
      <c r="K2363" s="14" t="n">
        <v>18051</v>
      </c>
      <c r="L2363" s="14" t="n">
        <v>5278</v>
      </c>
      <c r="M2363" s="14" t="n">
        <v>40</v>
      </c>
      <c r="N2363" s="11" t="n">
        <v>0.002</v>
      </c>
      <c r="O2363" s="11" t="n">
        <v>0.25</v>
      </c>
      <c r="P2363" s="11" t="n">
        <v>10</v>
      </c>
      <c r="Q2363" s="25"/>
    </row>
    <row r="2364" ht="22.5" customHeight="1">
      <c r="A2364" s="28"/>
      <c r="B2364" s="28"/>
      <c r="C2364" s="12"/>
      <c r="D2364" s="19"/>
      <c r="E2364" s="26"/>
      <c r="F2364" s="26"/>
      <c r="G2364" s="26"/>
      <c r="H2364" s="19"/>
      <c r="I2364" s="19"/>
      <c r="J2364" s="12" t="s">
        <v>112</v>
      </c>
      <c r="K2364" s="14" t="n">
        <v>49220</v>
      </c>
      <c r="L2364" s="14" t="n">
        <v>14454</v>
      </c>
      <c r="M2364" s="14" t="n">
        <v>185</v>
      </c>
      <c r="N2364" s="11" t="n">
        <v>0.003</v>
      </c>
      <c r="O2364" s="11" t="n">
        <v>0.25</v>
      </c>
      <c r="P2364" s="11" t="n">
        <v>46.25</v>
      </c>
      <c r="Q2364" s="25"/>
    </row>
    <row r="2365" ht="22.5" customHeight="1">
      <c r="A2365" s="28"/>
      <c r="B2365" s="28"/>
      <c r="C2365" s="12" t="n">
        <v>91567806</v>
      </c>
      <c r="D2365" s="12" t="s">
        <v>53</v>
      </c>
      <c r="E2365" s="13" t="s">
        <v>54</v>
      </c>
      <c r="F2365" s="13" t="s">
        <v>15</v>
      </c>
      <c r="G2365" s="23" t="n">
        <v>0.15</v>
      </c>
      <c r="H2365" s="12" t="n">
        <v>200</v>
      </c>
      <c r="I2365" s="20" t="n">
        <f>G2365*H2365*7</f>
        <v>210</v>
      </c>
      <c r="J2365" s="12" t="s">
        <v>110</v>
      </c>
      <c r="K2365" s="14" t="n">
        <v>2136</v>
      </c>
      <c r="L2365" s="14" t="n">
        <v>337</v>
      </c>
      <c r="M2365" s="14" t="n">
        <v>3</v>
      </c>
      <c r="N2365" s="11" t="n">
        <v>0</v>
      </c>
      <c r="O2365" s="11" t="n">
        <v>0</v>
      </c>
      <c r="P2365" s="11" t="n">
        <v>0</v>
      </c>
      <c r="Q2365" s="22" t="n">
        <f>M2367/H2365</f>
        <v>0.31</v>
      </c>
    </row>
    <row r="2366" ht="22.5" customHeight="1">
      <c r="A2366" s="28"/>
      <c r="B2366" s="28"/>
      <c r="C2366" s="12"/>
      <c r="D2366" s="19"/>
      <c r="E2366" s="26"/>
      <c r="F2366" s="26"/>
      <c r="G2366" s="26"/>
      <c r="H2366" s="19"/>
      <c r="I2366" s="19"/>
      <c r="J2366" s="12" t="s">
        <v>111</v>
      </c>
      <c r="K2366" s="14" t="n">
        <v>23501</v>
      </c>
      <c r="L2366" s="14" t="n">
        <v>3630</v>
      </c>
      <c r="M2366" s="14" t="n">
        <v>24</v>
      </c>
      <c r="N2366" s="11" t="n">
        <v>0.001</v>
      </c>
      <c r="O2366" s="11" t="n">
        <v>0.15</v>
      </c>
      <c r="P2366" s="11" t="n">
        <v>3.6</v>
      </c>
      <c r="Q2366" s="25"/>
    </row>
    <row r="2367" ht="22.5" customHeight="1">
      <c r="A2367" s="28"/>
      <c r="B2367" s="28"/>
      <c r="C2367" s="12"/>
      <c r="D2367" s="19"/>
      <c r="E2367" s="26"/>
      <c r="F2367" s="26"/>
      <c r="G2367" s="26"/>
      <c r="H2367" s="19"/>
      <c r="I2367" s="19"/>
      <c r="J2367" s="12" t="s">
        <v>112</v>
      </c>
      <c r="K2367" s="14" t="n">
        <v>52627</v>
      </c>
      <c r="L2367" s="14" t="n">
        <v>8820</v>
      </c>
      <c r="M2367" s="14" t="n">
        <v>62</v>
      </c>
      <c r="N2367" s="11" t="n">
        <v>0.001</v>
      </c>
      <c r="O2367" s="11" t="n">
        <v>0.15</v>
      </c>
      <c r="P2367" s="11" t="n">
        <v>9.3</v>
      </c>
      <c r="Q2367" s="25"/>
    </row>
    <row r="2368" ht="22.5" customHeight="1">
      <c r="A2368" s="28"/>
      <c r="B2368" s="28"/>
      <c r="C2368" s="12" t="n">
        <v>12373981</v>
      </c>
      <c r="D2368" s="12" t="s">
        <v>89</v>
      </c>
      <c r="E2368" s="13" t="s">
        <v>37</v>
      </c>
      <c r="F2368" s="13" t="s">
        <v>15</v>
      </c>
      <c r="G2368" s="23" t="n">
        <v>0.04</v>
      </c>
      <c r="H2368" s="12" t="n">
        <v>250</v>
      </c>
      <c r="I2368" s="20" t="n">
        <f>G2368*H2368*7</f>
        <v>70</v>
      </c>
      <c r="J2368" s="12" t="s">
        <v>110</v>
      </c>
      <c r="K2368" s="14" t="n">
        <v>1668</v>
      </c>
      <c r="L2368" s="14" t="n">
        <v>35</v>
      </c>
      <c r="M2368" s="14" t="n">
        <v>4</v>
      </c>
      <c r="N2368" s="11" t="n">
        <v>0.005</v>
      </c>
      <c r="O2368" s="11" t="n">
        <v>0.04</v>
      </c>
      <c r="P2368" s="11" t="n">
        <v>0.16</v>
      </c>
      <c r="Q2368" s="22" t="n">
        <f>M2370/H2368</f>
        <v>0.164</v>
      </c>
    </row>
    <row r="2369" ht="22.5" customHeight="1">
      <c r="A2369" s="28"/>
      <c r="B2369" s="28"/>
      <c r="C2369" s="12"/>
      <c r="D2369" s="19"/>
      <c r="E2369" s="26"/>
      <c r="F2369" s="26"/>
      <c r="G2369" s="26"/>
      <c r="H2369" s="19"/>
      <c r="I2369" s="19"/>
      <c r="J2369" s="12" t="s">
        <v>111</v>
      </c>
      <c r="K2369" s="14" t="n">
        <v>28554</v>
      </c>
      <c r="L2369" s="14" t="n">
        <v>834</v>
      </c>
      <c r="M2369" s="14" t="n">
        <v>40</v>
      </c>
      <c r="N2369" s="11" t="n">
        <v>0.002</v>
      </c>
      <c r="O2369" s="11" t="n">
        <v>0.04</v>
      </c>
      <c r="P2369" s="11" t="n">
        <v>1.6</v>
      </c>
      <c r="Q2369" s="25"/>
      <c r="R2369" s="4" t="s">
        <v>142</v>
      </c>
    </row>
    <row r="2370" ht="22.5" customHeight="1">
      <c r="A2370" s="28"/>
      <c r="B2370" s="28"/>
      <c r="C2370" s="12"/>
      <c r="D2370" s="19"/>
      <c r="E2370" s="26"/>
      <c r="F2370" s="26"/>
      <c r="G2370" s="26"/>
      <c r="H2370" s="19"/>
      <c r="I2370" s="19"/>
      <c r="J2370" s="12" t="s">
        <v>112</v>
      </c>
      <c r="K2370" s="14" t="n">
        <v>52206</v>
      </c>
      <c r="L2370" s="14" t="n">
        <v>1458</v>
      </c>
      <c r="M2370" s="14" t="n">
        <v>41</v>
      </c>
      <c r="N2370" s="11" t="n">
        <v>0.001</v>
      </c>
      <c r="O2370" s="11" t="n">
        <v>0.04</v>
      </c>
      <c r="P2370" s="11" t="n">
        <v>1.64</v>
      </c>
      <c r="Q2370" s="25"/>
    </row>
    <row r="2371" ht="22.5" customHeight="1">
      <c r="A2371" s="28"/>
      <c r="B2371" s="28"/>
      <c r="C2371" s="12" t="n">
        <v>5365721</v>
      </c>
      <c r="D2371" s="12" t="s">
        <v>55</v>
      </c>
      <c r="E2371" s="13" t="s">
        <v>54</v>
      </c>
      <c r="F2371" s="13" t="s">
        <v>15</v>
      </c>
      <c r="G2371" s="23" t="n">
        <v>0.5</v>
      </c>
      <c r="H2371" s="12" t="n">
        <v>100</v>
      </c>
      <c r="I2371" s="20" t="n">
        <f>G2371*H2371*7</f>
        <v>350</v>
      </c>
      <c r="J2371" s="12" t="s">
        <v>110</v>
      </c>
      <c r="K2371" s="14" t="n">
        <v>2402</v>
      </c>
      <c r="L2371" s="14" t="n">
        <v>914</v>
      </c>
      <c r="M2371" s="14" t="n">
        <v>7</v>
      </c>
      <c r="N2371" s="11" t="n">
        <v>0.004</v>
      </c>
      <c r="O2371" s="11" t="n">
        <v>0.5</v>
      </c>
      <c r="P2371" s="11" t="n">
        <v>3.5</v>
      </c>
      <c r="Q2371" s="22" t="n">
        <f>M2373/H2371</f>
        <v>1</v>
      </c>
    </row>
    <row r="2372" ht="22.5" customHeight="1">
      <c r="A2372" s="28"/>
      <c r="B2372" s="28"/>
      <c r="C2372" s="12"/>
      <c r="D2372" s="19"/>
      <c r="E2372" s="26"/>
      <c r="F2372" s="26"/>
      <c r="G2372" s="26"/>
      <c r="H2372" s="19"/>
      <c r="I2372" s="19"/>
      <c r="J2372" s="12" t="s">
        <v>111</v>
      </c>
      <c r="K2372" s="14" t="n">
        <v>45050</v>
      </c>
      <c r="L2372" s="14" t="n">
        <v>17875</v>
      </c>
      <c r="M2372" s="14" t="n">
        <v>84</v>
      </c>
      <c r="N2372" s="11" t="n">
        <v>0.002</v>
      </c>
      <c r="O2372" s="11" t="n">
        <v>0.5</v>
      </c>
      <c r="P2372" s="11" t="n">
        <v>42</v>
      </c>
      <c r="Q2372" s="25"/>
    </row>
    <row r="2373" ht="22.5" customHeight="1">
      <c r="A2373" s="28"/>
      <c r="B2373" s="28"/>
      <c r="C2373" s="12"/>
      <c r="D2373" s="19"/>
      <c r="E2373" s="26"/>
      <c r="F2373" s="26"/>
      <c r="G2373" s="26"/>
      <c r="H2373" s="19"/>
      <c r="I2373" s="19"/>
      <c r="J2373" s="12" t="s">
        <v>112</v>
      </c>
      <c r="K2373" s="14" t="n">
        <v>80711</v>
      </c>
      <c r="L2373" s="14" t="n">
        <v>31797</v>
      </c>
      <c r="M2373" s="14" t="n">
        <v>100</v>
      </c>
      <c r="N2373" s="11" t="n">
        <v>0.002</v>
      </c>
      <c r="O2373" s="11" t="n">
        <v>0.5</v>
      </c>
      <c r="P2373" s="11" t="n">
        <v>50</v>
      </c>
      <c r="Q2373" s="25"/>
    </row>
    <row r="2374" ht="22.5" customHeight="1">
      <c r="A2374" s="28"/>
      <c r="B2374" s="28"/>
      <c r="C2374" s="12" t="n">
        <v>91568575</v>
      </c>
      <c r="D2374" s="12" t="s">
        <v>56</v>
      </c>
      <c r="E2374" s="13" t="s">
        <v>14</v>
      </c>
      <c r="F2374" s="13" t="s">
        <v>15</v>
      </c>
      <c r="G2374" s="23" t="n">
        <v>0.4</v>
      </c>
      <c r="H2374" s="12" t="n">
        <v>30</v>
      </c>
      <c r="I2374" s="20" t="n">
        <f>G2374*H2374*7</f>
        <v>84</v>
      </c>
      <c r="J2374" s="12" t="s">
        <v>110</v>
      </c>
      <c r="K2374" s="14" t="n">
        <v>10</v>
      </c>
      <c r="L2374" s="14" t="n">
        <v>0</v>
      </c>
      <c r="M2374" s="14" t="n">
        <v>0</v>
      </c>
      <c r="N2374" s="11" t="n">
        <v>0</v>
      </c>
      <c r="O2374" s="11" t="n">
        <v>0</v>
      </c>
      <c r="P2374" s="11" t="n">
        <v>0</v>
      </c>
      <c r="Q2374" s="22" t="n">
        <f>M2376/H2374</f>
        <v>0</v>
      </c>
    </row>
    <row r="2375" ht="22.5" customHeight="1">
      <c r="A2375" s="28"/>
      <c r="B2375" s="28"/>
      <c r="C2375" s="12"/>
      <c r="D2375" s="19"/>
      <c r="E2375" s="26"/>
      <c r="F2375" s="26"/>
      <c r="G2375" s="26"/>
      <c r="H2375" s="19"/>
      <c r="I2375" s="19"/>
      <c r="J2375" s="12" t="s">
        <v>111</v>
      </c>
      <c r="K2375" s="14" t="n">
        <v>3694</v>
      </c>
      <c r="L2375" s="14" t="n">
        <v>28</v>
      </c>
      <c r="M2375" s="14" t="n">
        <v>0</v>
      </c>
      <c r="N2375" s="11" t="n">
        <v>0</v>
      </c>
      <c r="O2375" s="11" t="n">
        <v>0</v>
      </c>
      <c r="P2375" s="11" t="n">
        <v>0</v>
      </c>
      <c r="Q2375" s="25"/>
    </row>
    <row r="2376" ht="22.5" customHeight="1">
      <c r="A2376" s="28"/>
      <c r="B2376" s="28"/>
      <c r="C2376" s="12"/>
      <c r="D2376" s="19"/>
      <c r="E2376" s="26"/>
      <c r="F2376" s="26"/>
      <c r="G2376" s="26"/>
      <c r="H2376" s="19"/>
      <c r="I2376" s="19"/>
      <c r="J2376" s="12" t="s">
        <v>112</v>
      </c>
      <c r="K2376" s="14" t="n">
        <v>9026</v>
      </c>
      <c r="L2376" s="14" t="n">
        <v>61</v>
      </c>
      <c r="M2376" s="14" t="n">
        <v>0</v>
      </c>
      <c r="N2376" s="11" t="n">
        <v>0</v>
      </c>
      <c r="O2376" s="11" t="n">
        <v>0</v>
      </c>
      <c r="P2376" s="11" t="n">
        <v>0</v>
      </c>
      <c r="Q2376" s="25"/>
    </row>
    <row r="2377" ht="22.5" customHeight="1">
      <c r="A2377" s="28"/>
      <c r="B2377" s="28"/>
      <c r="C2377" s="12" t="n">
        <v>12811904</v>
      </c>
      <c r="D2377" s="12" t="s">
        <v>51</v>
      </c>
      <c r="E2377" s="13" t="s">
        <v>52</v>
      </c>
      <c r="F2377" s="13" t="s">
        <v>34</v>
      </c>
      <c r="G2377" s="23" t="n">
        <v>0.24</v>
      </c>
      <c r="H2377" s="12" t="n">
        <v>100</v>
      </c>
      <c r="I2377" s="20" t="n">
        <f>G2377*H2377*7</f>
        <v>168</v>
      </c>
      <c r="J2377" s="12" t="s">
        <v>110</v>
      </c>
      <c r="K2377" s="14" t="n">
        <v>4065</v>
      </c>
      <c r="L2377" s="14" t="n">
        <v>1528</v>
      </c>
      <c r="M2377" s="14" t="n">
        <v>0</v>
      </c>
      <c r="N2377" s="11" t="n">
        <v>0</v>
      </c>
      <c r="O2377" s="11" t="n">
        <v>0</v>
      </c>
      <c r="P2377" s="11" t="n">
        <v>1.53</v>
      </c>
      <c r="Q2377" s="22" t="n">
        <f>M2379/H2377</f>
        <v>0.04</v>
      </c>
    </row>
    <row r="2378" ht="22.5" customHeight="1">
      <c r="A2378" s="28"/>
      <c r="B2378" s="28"/>
      <c r="C2378" s="12"/>
      <c r="D2378" s="19"/>
      <c r="E2378" s="26"/>
      <c r="F2378" s="26"/>
      <c r="G2378" s="26"/>
      <c r="H2378" s="19"/>
      <c r="I2378" s="19"/>
      <c r="J2378" s="12" t="s">
        <v>111</v>
      </c>
      <c r="K2378" s="14" t="n">
        <v>4065</v>
      </c>
      <c r="L2378" s="14" t="n">
        <v>1528</v>
      </c>
      <c r="M2378" s="14" t="n">
        <v>0</v>
      </c>
      <c r="N2378" s="11" t="n">
        <v>0</v>
      </c>
      <c r="O2378" s="11" t="n">
        <v>0</v>
      </c>
      <c r="P2378" s="11" t="n">
        <v>1.53</v>
      </c>
      <c r="Q2378" s="25"/>
    </row>
    <row r="2379" ht="22.5" customHeight="1">
      <c r="A2379" s="28"/>
      <c r="B2379" s="28"/>
      <c r="C2379" s="12"/>
      <c r="D2379" s="19"/>
      <c r="E2379" s="26"/>
      <c r="F2379" s="26"/>
      <c r="G2379" s="26"/>
      <c r="H2379" s="19"/>
      <c r="I2379" s="19"/>
      <c r="J2379" s="12" t="s">
        <v>112</v>
      </c>
      <c r="K2379" s="14" t="n">
        <v>30843</v>
      </c>
      <c r="L2379" s="14" t="n">
        <v>11602</v>
      </c>
      <c r="M2379" s="14" t="n">
        <v>4</v>
      </c>
      <c r="N2379" s="11" t="n">
        <v>0</v>
      </c>
      <c r="O2379" s="11" t="n">
        <v>2.9</v>
      </c>
      <c r="P2379" s="11" t="n">
        <v>11.6</v>
      </c>
      <c r="Q2379" s="25"/>
    </row>
    <row r="2380" ht="22.5" customHeight="1">
      <c r="A2380" s="28"/>
      <c r="B2380" s="28"/>
      <c r="C2380" s="12" t="n">
        <v>91557160</v>
      </c>
      <c r="D2380" s="12" t="s">
        <v>57</v>
      </c>
      <c r="E2380" s="13" t="s">
        <v>11</v>
      </c>
      <c r="F2380" s="13" t="s">
        <v>15</v>
      </c>
      <c r="G2380" s="23" t="n">
        <v>0.2</v>
      </c>
      <c r="H2380" s="12" t="n">
        <v>66</v>
      </c>
      <c r="I2380" s="20" t="n">
        <f>G2380*H2380*7</f>
        <v>92.4</v>
      </c>
      <c r="J2380" s="12" t="s">
        <v>110</v>
      </c>
      <c r="K2380" s="14" t="n">
        <v>286</v>
      </c>
      <c r="L2380" s="14" t="n">
        <v>8</v>
      </c>
      <c r="M2380" s="14" t="n">
        <v>0</v>
      </c>
      <c r="N2380" s="11" t="n">
        <v>0</v>
      </c>
      <c r="O2380" s="11" t="n">
        <v>0</v>
      </c>
      <c r="P2380" s="11" t="n">
        <v>0</v>
      </c>
      <c r="Q2380" s="22" t="n">
        <f>M2382/H2380</f>
        <v>0</v>
      </c>
    </row>
    <row r="2381" ht="22.5" customHeight="1">
      <c r="A2381" s="28"/>
      <c r="B2381" s="28"/>
      <c r="C2381" s="12"/>
      <c r="D2381" s="19"/>
      <c r="E2381" s="26"/>
      <c r="F2381" s="26"/>
      <c r="G2381" s="26"/>
      <c r="H2381" s="19"/>
      <c r="I2381" s="19"/>
      <c r="J2381" s="12" t="s">
        <v>111</v>
      </c>
      <c r="K2381" s="14" t="n">
        <v>5421</v>
      </c>
      <c r="L2381" s="14" t="n">
        <v>161</v>
      </c>
      <c r="M2381" s="14" t="n">
        <v>0</v>
      </c>
      <c r="N2381" s="11" t="n">
        <v>0</v>
      </c>
      <c r="O2381" s="11" t="n">
        <v>0</v>
      </c>
      <c r="P2381" s="11" t="n">
        <v>0</v>
      </c>
      <c r="Q2381" s="25"/>
    </row>
    <row r="2382" ht="22.5" customHeight="1">
      <c r="A2382" s="28"/>
      <c r="B2382" s="28"/>
      <c r="C2382" s="12"/>
      <c r="D2382" s="19"/>
      <c r="E2382" s="26"/>
      <c r="F2382" s="26"/>
      <c r="G2382" s="26"/>
      <c r="H2382" s="19"/>
      <c r="I2382" s="19"/>
      <c r="J2382" s="12" t="s">
        <v>112</v>
      </c>
      <c r="K2382" s="14" t="n">
        <v>16771</v>
      </c>
      <c r="L2382" s="14" t="n">
        <v>375</v>
      </c>
      <c r="M2382" s="14" t="n">
        <v>0</v>
      </c>
      <c r="N2382" s="11" t="n">
        <v>0</v>
      </c>
      <c r="O2382" s="11" t="n">
        <v>0</v>
      </c>
      <c r="P2382" s="11" t="n">
        <v>0</v>
      </c>
      <c r="Q2382" s="25"/>
    </row>
    <row r="2383" ht="22.5" customHeight="1">
      <c r="A2383" s="28"/>
      <c r="B2383" s="28"/>
      <c r="C2383" s="12" t="n">
        <v>12810820</v>
      </c>
      <c r="D2383" s="12" t="s">
        <v>58</v>
      </c>
      <c r="E2383" s="13" t="s">
        <v>14</v>
      </c>
      <c r="F2383" s="13" t="s">
        <v>34</v>
      </c>
      <c r="G2383" s="23" t="n">
        <v>0.15</v>
      </c>
      <c r="H2383" s="12" t="n">
        <v>100</v>
      </c>
      <c r="I2383" s="20" t="n">
        <f>G2383*H2383*7</f>
        <v>105</v>
      </c>
      <c r="J2383" s="12" t="s">
        <v>110</v>
      </c>
      <c r="K2383" s="14" t="s">
        <v>123</v>
      </c>
      <c r="L2383" s="14"/>
      <c r="M2383" s="14"/>
      <c r="N2383" s="11"/>
      <c r="O2383" s="11"/>
      <c r="P2383" s="11"/>
      <c r="Q2383" s="22" t="n">
        <f>M2385/H2383</f>
        <v>0</v>
      </c>
    </row>
    <row r="2384" ht="22.5" customHeight="1">
      <c r="A2384" s="28"/>
      <c r="B2384" s="28"/>
      <c r="C2384" s="12"/>
      <c r="D2384" s="19"/>
      <c r="E2384" s="26"/>
      <c r="F2384" s="26"/>
      <c r="G2384" s="26"/>
      <c r="H2384" s="19"/>
      <c r="I2384" s="19"/>
      <c r="J2384" s="12" t="s">
        <v>111</v>
      </c>
      <c r="K2384" s="14" t="s">
        <v>123</v>
      </c>
      <c r="L2384" s="14"/>
      <c r="M2384" s="14"/>
      <c r="N2384" s="11"/>
      <c r="O2384" s="11"/>
      <c r="P2384" s="11"/>
      <c r="Q2384" s="25"/>
    </row>
    <row r="2385" ht="22.5" customHeight="1">
      <c r="A2385" s="28"/>
      <c r="B2385" s="28"/>
      <c r="C2385" s="12"/>
      <c r="D2385" s="19"/>
      <c r="E2385" s="26"/>
      <c r="F2385" s="26"/>
      <c r="G2385" s="26"/>
      <c r="H2385" s="19"/>
      <c r="I2385" s="19"/>
      <c r="J2385" s="12" t="s">
        <v>112</v>
      </c>
      <c r="K2385" s="14" t="n">
        <v>0</v>
      </c>
      <c r="L2385" s="14" t="n">
        <v>0</v>
      </c>
      <c r="M2385" s="14" t="n">
        <v>0</v>
      </c>
      <c r="N2385" s="11" t="n">
        <v>0</v>
      </c>
      <c r="O2385" s="11" t="n">
        <v>0</v>
      </c>
      <c r="P2385" s="11" t="n">
        <v>0</v>
      </c>
      <c r="Q2385" s="25"/>
    </row>
    <row r="2386" ht="22.5" customHeight="1">
      <c r="A2386" s="28"/>
      <c r="B2386" s="28"/>
      <c r="C2386" s="12" t="n">
        <v>12814983</v>
      </c>
      <c r="D2386" s="12" t="s">
        <v>10</v>
      </c>
      <c r="E2386" s="13" t="s">
        <v>54</v>
      </c>
      <c r="F2386" s="13" t="s">
        <v>34</v>
      </c>
      <c r="G2386" s="23" t="n">
        <v>0.5</v>
      </c>
      <c r="H2386" s="12" t="n">
        <v>20</v>
      </c>
      <c r="I2386" s="20" t="n">
        <f>G2386*H2386*7</f>
        <v>70</v>
      </c>
      <c r="J2386" s="12" t="s">
        <v>110</v>
      </c>
      <c r="K2386" s="14" t="s">
        <v>123</v>
      </c>
      <c r="L2386" s="14"/>
      <c r="M2386" s="14"/>
      <c r="N2386" s="11"/>
      <c r="O2386" s="11"/>
      <c r="P2386" s="11"/>
      <c r="Q2386" s="22" t="n">
        <f>M2388/H2386</f>
        <v>0</v>
      </c>
    </row>
    <row r="2387" ht="22.5" customHeight="1">
      <c r="A2387" s="28"/>
      <c r="B2387" s="28"/>
      <c r="C2387" s="12"/>
      <c r="D2387" s="19"/>
      <c r="E2387" s="26"/>
      <c r="F2387" s="26"/>
      <c r="G2387" s="26"/>
      <c r="H2387" s="19"/>
      <c r="I2387" s="19"/>
      <c r="J2387" s="12" t="s">
        <v>111</v>
      </c>
      <c r="K2387" s="14" t="s">
        <v>123</v>
      </c>
      <c r="L2387" s="14"/>
      <c r="M2387" s="14"/>
      <c r="N2387" s="11"/>
      <c r="O2387" s="11"/>
      <c r="P2387" s="11"/>
      <c r="Q2387" s="25"/>
    </row>
    <row r="2388" ht="22.5" customHeight="1">
      <c r="A2388" s="28"/>
      <c r="B2388" s="28"/>
      <c r="C2388" s="12"/>
      <c r="D2388" s="19"/>
      <c r="E2388" s="26"/>
      <c r="F2388" s="26"/>
      <c r="G2388" s="26"/>
      <c r="H2388" s="19"/>
      <c r="I2388" s="19"/>
      <c r="J2388" s="12" t="s">
        <v>112</v>
      </c>
      <c r="K2388" s="14" t="n">
        <v>6609</v>
      </c>
      <c r="L2388" s="14" t="n">
        <v>3240</v>
      </c>
      <c r="M2388" s="14" t="n">
        <v>0</v>
      </c>
      <c r="N2388" s="11" t="n">
        <v>0</v>
      </c>
      <c r="O2388" s="11" t="n">
        <v>0</v>
      </c>
      <c r="P2388" s="11" t="n">
        <v>0.32</v>
      </c>
      <c r="Q2388" s="25"/>
    </row>
    <row r="2389" ht="22.5" customHeight="1">
      <c r="A2389" s="28"/>
      <c r="B2389" s="28"/>
      <c r="C2389" s="12" t="n">
        <v>91574956</v>
      </c>
      <c r="D2389" s="12" t="s">
        <v>50</v>
      </c>
      <c r="E2389" s="13" t="s">
        <v>14</v>
      </c>
      <c r="F2389" s="13" t="s">
        <v>34</v>
      </c>
      <c r="G2389" s="23" t="n">
        <v>0.35</v>
      </c>
      <c r="H2389" s="12" t="n">
        <v>200</v>
      </c>
      <c r="I2389" s="20" t="n">
        <f>G2389*H2389*7</f>
        <v>490</v>
      </c>
      <c r="J2389" s="12" t="s">
        <v>110</v>
      </c>
      <c r="K2389" s="14" t="s">
        <v>123</v>
      </c>
      <c r="L2389" s="14"/>
      <c r="M2389" s="14"/>
      <c r="N2389" s="11"/>
      <c r="O2389" s="11"/>
      <c r="P2389" s="11"/>
      <c r="Q2389" s="22" t="n">
        <f>M2391/H2389</f>
        <v>0</v>
      </c>
    </row>
    <row r="2390" ht="22.5" customHeight="1">
      <c r="A2390" s="28"/>
      <c r="B2390" s="28"/>
      <c r="C2390" s="12"/>
      <c r="D2390" s="19"/>
      <c r="E2390" s="26"/>
      <c r="F2390" s="26"/>
      <c r="G2390" s="26"/>
      <c r="H2390" s="19"/>
      <c r="I2390" s="19"/>
      <c r="J2390" s="12" t="s">
        <v>111</v>
      </c>
      <c r="K2390" s="14" t="s">
        <v>123</v>
      </c>
      <c r="L2390" s="14"/>
      <c r="M2390" s="14"/>
      <c r="N2390" s="11"/>
      <c r="O2390" s="11"/>
      <c r="P2390" s="11"/>
      <c r="Q2390" s="25"/>
    </row>
    <row r="2391" ht="22.5" customHeight="1">
      <c r="A2391" s="28"/>
      <c r="B2391" s="28"/>
      <c r="C2391" s="12"/>
      <c r="D2391" s="19"/>
      <c r="E2391" s="26"/>
      <c r="F2391" s="26"/>
      <c r="G2391" s="26"/>
      <c r="H2391" s="19"/>
      <c r="I2391" s="19"/>
      <c r="J2391" s="12" t="s">
        <v>112</v>
      </c>
      <c r="K2391" s="14" t="n">
        <v>633</v>
      </c>
      <c r="L2391" s="14" t="n">
        <v>271</v>
      </c>
      <c r="M2391" s="14" t="n">
        <v>0</v>
      </c>
      <c r="N2391" s="11" t="n">
        <v>0</v>
      </c>
      <c r="O2391" s="11" t="n">
        <v>0</v>
      </c>
      <c r="P2391" s="11" t="n">
        <v>0.03</v>
      </c>
      <c r="Q2391" s="25"/>
    </row>
    <row r="2392" ht="22.5" customHeight="1">
      <c r="A2392" s="28"/>
      <c r="B2392" s="28"/>
      <c r="C2392" s="12" t="n">
        <v>91574957</v>
      </c>
      <c r="D2392" s="12" t="s">
        <v>53</v>
      </c>
      <c r="E2392" s="13" t="s">
        <v>14</v>
      </c>
      <c r="F2392" s="13" t="s">
        <v>34</v>
      </c>
      <c r="G2392" s="23" t="n">
        <v>0.25</v>
      </c>
      <c r="H2392" s="12" t="n">
        <v>200</v>
      </c>
      <c r="I2392" s="20" t="n">
        <f>G2392*H2392*7</f>
        <v>350</v>
      </c>
      <c r="J2392" s="12" t="s">
        <v>110</v>
      </c>
      <c r="K2392" s="14" t="s">
        <v>123</v>
      </c>
      <c r="L2392" s="14"/>
      <c r="M2392" s="14"/>
      <c r="N2392" s="11"/>
      <c r="O2392" s="11"/>
      <c r="P2392" s="11"/>
      <c r="Q2392" s="22" t="n">
        <f>M2394/H2392</f>
        <v>0</v>
      </c>
    </row>
    <row r="2393" ht="22.5" customHeight="1">
      <c r="A2393" s="28"/>
      <c r="B2393" s="28"/>
      <c r="C2393" s="12"/>
      <c r="D2393" s="19"/>
      <c r="E2393" s="26"/>
      <c r="F2393" s="26"/>
      <c r="G2393" s="26"/>
      <c r="H2393" s="19"/>
      <c r="I2393" s="19"/>
      <c r="J2393" s="12" t="s">
        <v>111</v>
      </c>
      <c r="K2393" s="14" t="s">
        <v>123</v>
      </c>
      <c r="L2393" s="14"/>
      <c r="M2393" s="14"/>
      <c r="N2393" s="11"/>
      <c r="O2393" s="11"/>
      <c r="P2393" s="11"/>
      <c r="Q2393" s="25"/>
    </row>
    <row r="2394" ht="22.5" customHeight="1">
      <c r="A2394" s="28"/>
      <c r="B2394" s="28"/>
      <c r="C2394" s="12"/>
      <c r="D2394" s="19"/>
      <c r="E2394" s="26"/>
      <c r="F2394" s="26"/>
      <c r="G2394" s="26"/>
      <c r="H2394" s="19"/>
      <c r="I2394" s="19"/>
      <c r="J2394" s="12" t="s">
        <v>112</v>
      </c>
      <c r="K2394" s="14" t="n">
        <v>56</v>
      </c>
      <c r="L2394" s="14" t="n">
        <v>15</v>
      </c>
      <c r="M2394" s="14" t="n">
        <v>0</v>
      </c>
      <c r="N2394" s="11" t="n">
        <v>0</v>
      </c>
      <c r="O2394" s="11" t="n">
        <v>0</v>
      </c>
      <c r="P2394" s="11" t="n">
        <v>0</v>
      </c>
      <c r="Q2394" s="25"/>
    </row>
    <row r="2395" ht="22.5" customHeight="1">
      <c r="A2395" s="28"/>
      <c r="B2395" s="28"/>
      <c r="C2395" s="12" t="n">
        <v>91574959</v>
      </c>
      <c r="D2395" s="12" t="s">
        <v>53</v>
      </c>
      <c r="E2395" s="13" t="s">
        <v>54</v>
      </c>
      <c r="F2395" s="13" t="s">
        <v>34</v>
      </c>
      <c r="G2395" s="23" t="n">
        <v>0.15</v>
      </c>
      <c r="H2395" s="12" t="n">
        <v>200</v>
      </c>
      <c r="I2395" s="20" t="n">
        <f>G2395*H2395*7</f>
        <v>210</v>
      </c>
      <c r="J2395" s="12" t="s">
        <v>110</v>
      </c>
      <c r="K2395" s="14" t="s">
        <v>123</v>
      </c>
      <c r="L2395" s="14"/>
      <c r="M2395" s="14"/>
      <c r="N2395" s="11"/>
      <c r="O2395" s="11"/>
      <c r="P2395" s="11"/>
      <c r="Q2395" s="22" t="n">
        <f>M2397/H2395</f>
        <v>0.005</v>
      </c>
    </row>
    <row r="2396" ht="22.5" customHeight="1">
      <c r="A2396" s="28"/>
      <c r="B2396" s="28"/>
      <c r="C2396" s="12"/>
      <c r="D2396" s="19"/>
      <c r="E2396" s="26"/>
      <c r="F2396" s="26"/>
      <c r="G2396" s="26"/>
      <c r="H2396" s="19"/>
      <c r="I2396" s="19"/>
      <c r="J2396" s="12" t="s">
        <v>111</v>
      </c>
      <c r="K2396" s="14" t="s">
        <v>123</v>
      </c>
      <c r="L2396" s="14"/>
      <c r="M2396" s="14"/>
      <c r="N2396" s="11"/>
      <c r="O2396" s="11"/>
      <c r="P2396" s="11"/>
      <c r="Q2396" s="25"/>
    </row>
    <row r="2397" ht="22.5" customHeight="1">
      <c r="A2397" s="28"/>
      <c r="B2397" s="28"/>
      <c r="C2397" s="12"/>
      <c r="D2397" s="19"/>
      <c r="E2397" s="26"/>
      <c r="F2397" s="26"/>
      <c r="G2397" s="26"/>
      <c r="H2397" s="19"/>
      <c r="I2397" s="19"/>
      <c r="J2397" s="12" t="s">
        <v>112</v>
      </c>
      <c r="K2397" s="14" t="n">
        <v>14632</v>
      </c>
      <c r="L2397" s="14" t="n">
        <v>8084</v>
      </c>
      <c r="M2397" s="14" t="n">
        <v>1</v>
      </c>
      <c r="N2397" s="11" t="n">
        <v>0</v>
      </c>
      <c r="O2397" s="11" t="n">
        <v>0.81</v>
      </c>
      <c r="P2397" s="11" t="n">
        <v>0.81</v>
      </c>
      <c r="Q2397" s="25"/>
    </row>
    <row r="2398" ht="22.5" customHeight="1">
      <c r="A2398" s="28"/>
      <c r="B2398" s="28"/>
      <c r="C2398" s="12" t="n">
        <v>91574961</v>
      </c>
      <c r="D2398" s="12" t="s">
        <v>48</v>
      </c>
      <c r="E2398" s="13" t="s">
        <v>35</v>
      </c>
      <c r="F2398" s="13" t="s">
        <v>34</v>
      </c>
      <c r="G2398" s="23" t="n">
        <v>0.35</v>
      </c>
      <c r="H2398" s="12" t="n">
        <v>66</v>
      </c>
      <c r="I2398" s="20" t="n">
        <f>G2398*H2398*7</f>
        <v>161.7</v>
      </c>
      <c r="J2398" s="12" t="s">
        <v>110</v>
      </c>
      <c r="K2398" s="14" t="s">
        <v>123</v>
      </c>
      <c r="L2398" s="14"/>
      <c r="M2398" s="14"/>
      <c r="N2398" s="11"/>
      <c r="O2398" s="11"/>
      <c r="P2398" s="11"/>
      <c r="Q2398" s="22" t="n">
        <f>M2400/H2398</f>
        <v>0</v>
      </c>
    </row>
    <row r="2399" ht="22.5" customHeight="1">
      <c r="A2399" s="28"/>
      <c r="B2399" s="28"/>
      <c r="C2399" s="12"/>
      <c r="D2399" s="19"/>
      <c r="E2399" s="26"/>
      <c r="F2399" s="26"/>
      <c r="G2399" s="26"/>
      <c r="H2399" s="19"/>
      <c r="I2399" s="19"/>
      <c r="J2399" s="12" t="s">
        <v>111</v>
      </c>
      <c r="K2399" s="14" t="s">
        <v>123</v>
      </c>
      <c r="L2399" s="14"/>
      <c r="M2399" s="14"/>
      <c r="N2399" s="11"/>
      <c r="O2399" s="11"/>
      <c r="P2399" s="11"/>
      <c r="Q2399" s="25"/>
    </row>
    <row r="2400" ht="22.5" customHeight="1">
      <c r="A2400" s="28"/>
      <c r="B2400" s="28"/>
      <c r="C2400" s="12"/>
      <c r="D2400" s="19"/>
      <c r="E2400" s="26"/>
      <c r="F2400" s="26"/>
      <c r="G2400" s="26"/>
      <c r="H2400" s="19"/>
      <c r="I2400" s="19"/>
      <c r="J2400" s="12" t="s">
        <v>112</v>
      </c>
      <c r="K2400" s="14" t="n">
        <v>21944</v>
      </c>
      <c r="L2400" s="14" t="n">
        <v>10547</v>
      </c>
      <c r="M2400" s="14" t="n">
        <v>0</v>
      </c>
      <c r="N2400" s="11" t="n">
        <v>0</v>
      </c>
      <c r="O2400" s="11" t="n">
        <v>0</v>
      </c>
      <c r="P2400" s="11" t="n">
        <v>1.06</v>
      </c>
      <c r="Q2400" s="25"/>
    </row>
    <row r="2401" ht="22.5" customHeight="1">
      <c r="A2401" s="28"/>
      <c r="B2401" s="28"/>
      <c r="C2401" s="12" t="n">
        <v>91574966</v>
      </c>
      <c r="D2401" s="12" t="s">
        <v>49</v>
      </c>
      <c r="E2401" s="13" t="s">
        <v>14</v>
      </c>
      <c r="F2401" s="13" t="s">
        <v>34</v>
      </c>
      <c r="G2401" s="23" t="n">
        <v>0.9</v>
      </c>
      <c r="H2401" s="12" t="n">
        <v>50</v>
      </c>
      <c r="I2401" s="20" t="n">
        <f>G2401*H2401*7</f>
        <v>315</v>
      </c>
      <c r="J2401" s="12" t="s">
        <v>110</v>
      </c>
      <c r="K2401" s="14" t="s">
        <v>123</v>
      </c>
      <c r="L2401" s="14"/>
      <c r="M2401" s="14"/>
      <c r="N2401" s="11"/>
      <c r="O2401" s="11"/>
      <c r="P2401" s="11"/>
      <c r="Q2401" s="22" t="n">
        <f>M2403/H2401</f>
        <v>0</v>
      </c>
    </row>
    <row r="2402" ht="22.5" customHeight="1">
      <c r="A2402" s="28"/>
      <c r="B2402" s="28"/>
      <c r="C2402" s="12"/>
      <c r="D2402" s="19"/>
      <c r="E2402" s="26"/>
      <c r="F2402" s="26"/>
      <c r="G2402" s="26"/>
      <c r="H2402" s="19"/>
      <c r="I2402" s="19"/>
      <c r="J2402" s="12" t="s">
        <v>111</v>
      </c>
      <c r="K2402" s="14" t="s">
        <v>123</v>
      </c>
      <c r="L2402" s="14"/>
      <c r="M2402" s="14"/>
      <c r="N2402" s="11"/>
      <c r="O2402" s="11"/>
      <c r="P2402" s="11"/>
      <c r="Q2402" s="25"/>
    </row>
    <row r="2403" ht="22.5" customHeight="1">
      <c r="A2403" s="28"/>
      <c r="B2403" s="28"/>
      <c r="C2403" s="12"/>
      <c r="D2403" s="19"/>
      <c r="E2403" s="26"/>
      <c r="F2403" s="26"/>
      <c r="G2403" s="26"/>
      <c r="H2403" s="19"/>
      <c r="I2403" s="19"/>
      <c r="J2403" s="12" t="s">
        <v>112</v>
      </c>
      <c r="K2403" s="14" t="n">
        <v>7780</v>
      </c>
      <c r="L2403" s="14" t="n">
        <v>3846</v>
      </c>
      <c r="M2403" s="14" t="n">
        <v>0</v>
      </c>
      <c r="N2403" s="11" t="n">
        <v>0</v>
      </c>
      <c r="O2403" s="11" t="n">
        <v>0</v>
      </c>
      <c r="P2403" s="11" t="n">
        <v>0.39</v>
      </c>
      <c r="Q2403" s="25"/>
    </row>
    <row r="2404" ht="22.5" customHeight="1">
      <c r="A2404" s="28"/>
      <c r="B2404" s="28"/>
      <c r="C2404" s="12" t="n">
        <v>6724852</v>
      </c>
      <c r="D2404" s="12" t="s">
        <v>10</v>
      </c>
      <c r="E2404" s="13" t="s">
        <v>14</v>
      </c>
      <c r="F2404" s="13" t="s">
        <v>26</v>
      </c>
      <c r="G2404" s="23" t="n">
        <v>0.4</v>
      </c>
      <c r="H2404" s="12" t="n">
        <v>100</v>
      </c>
      <c r="I2404" s="20" t="n">
        <f>G2404*H2404*7</f>
        <v>280</v>
      </c>
      <c r="J2404" s="12" t="s">
        <v>110</v>
      </c>
      <c r="K2404" s="14" t="s">
        <v>123</v>
      </c>
      <c r="L2404" s="14"/>
      <c r="M2404" s="14"/>
      <c r="N2404" s="11"/>
      <c r="O2404" s="11"/>
      <c r="P2404" s="11"/>
      <c r="Q2404" s="22" t="n">
        <f>M2406/H2404</f>
        <v>0.14</v>
      </c>
    </row>
    <row r="2405" ht="22.5" customHeight="1">
      <c r="A2405" s="28"/>
      <c r="B2405" s="28"/>
      <c r="C2405" s="12"/>
      <c r="D2405" s="19"/>
      <c r="E2405" s="26"/>
      <c r="F2405" s="26"/>
      <c r="G2405" s="26"/>
      <c r="H2405" s="19"/>
      <c r="I2405" s="19"/>
      <c r="J2405" s="12" t="s">
        <v>111</v>
      </c>
      <c r="K2405" s="14" t="s">
        <v>123</v>
      </c>
      <c r="L2405" s="14"/>
      <c r="M2405" s="14"/>
      <c r="N2405" s="11"/>
      <c r="O2405" s="11"/>
      <c r="P2405" s="11"/>
      <c r="Q2405" s="25"/>
    </row>
    <row r="2406" ht="22.5" customHeight="1">
      <c r="A2406" s="28"/>
      <c r="B2406" s="28"/>
      <c r="C2406" s="12"/>
      <c r="D2406" s="19"/>
      <c r="E2406" s="26"/>
      <c r="F2406" s="26"/>
      <c r="G2406" s="26"/>
      <c r="H2406" s="19"/>
      <c r="I2406" s="19"/>
      <c r="J2406" s="12" t="s">
        <v>112</v>
      </c>
      <c r="K2406" s="14" t="n">
        <v>288497</v>
      </c>
      <c r="L2406" s="14" t="n">
        <v>880</v>
      </c>
      <c r="M2406" s="14" t="n">
        <v>14</v>
      </c>
      <c r="N2406" s="11" t="n">
        <v>0</v>
      </c>
      <c r="O2406" s="11" t="n">
        <v>0.3</v>
      </c>
      <c r="P2406" s="11" t="n">
        <v>4.27</v>
      </c>
      <c r="Q2406" s="25"/>
    </row>
    <row r="2407" ht="22.5" customHeight="1">
      <c r="A2407" s="28"/>
      <c r="B2407" s="30" t="s">
        <v>120</v>
      </c>
      <c r="C2407" s="12" t="n">
        <v>5556054</v>
      </c>
      <c r="D2407" s="12" t="s">
        <v>64</v>
      </c>
      <c r="E2407" s="13" t="s">
        <v>37</v>
      </c>
      <c r="F2407" s="13" t="s">
        <v>15</v>
      </c>
      <c r="G2407" s="23" t="n">
        <v>0.8</v>
      </c>
      <c r="H2407" s="12" t="n">
        <v>100</v>
      </c>
      <c r="I2407" s="20" t="n">
        <f>G2407*H2407*7</f>
        <v>560</v>
      </c>
      <c r="J2407" s="12" t="s">
        <v>110</v>
      </c>
      <c r="K2407" s="16" t="n">
        <v>218</v>
      </c>
      <c r="L2407" s="14" t="n">
        <v>6</v>
      </c>
      <c r="M2407" s="14" t="n">
        <v>0</v>
      </c>
      <c r="N2407" s="11" t="n">
        <v>0</v>
      </c>
      <c r="O2407" s="11" t="n">
        <v>0</v>
      </c>
      <c r="P2407" s="11" t="n">
        <v>0</v>
      </c>
      <c r="Q2407" s="22" t="n">
        <f>M2409/H2407</f>
        <v>0.01</v>
      </c>
    </row>
    <row r="2408" ht="22.5" customHeight="1">
      <c r="A2408" s="28"/>
      <c r="B2408" s="28"/>
      <c r="C2408" s="12"/>
      <c r="D2408" s="19"/>
      <c r="E2408" s="26"/>
      <c r="F2408" s="26"/>
      <c r="G2408" s="26"/>
      <c r="H2408" s="19"/>
      <c r="I2408" s="19"/>
      <c r="J2408" s="12" t="s">
        <v>111</v>
      </c>
      <c r="K2408" s="16" t="n">
        <v>12673</v>
      </c>
      <c r="L2408" s="14" t="n">
        <v>386</v>
      </c>
      <c r="M2408" s="14" t="n">
        <v>4</v>
      </c>
      <c r="N2408" s="11" t="n">
        <v>0.028</v>
      </c>
      <c r="O2408" s="11" t="n">
        <v>2.683</v>
      </c>
      <c r="P2408" s="11" t="n">
        <v>10.73</v>
      </c>
      <c r="Q2408" s="25"/>
    </row>
    <row r="2409" ht="22.5" customHeight="1">
      <c r="A2409" s="28"/>
      <c r="B2409" s="28"/>
      <c r="C2409" s="12"/>
      <c r="D2409" s="19"/>
      <c r="E2409" s="26"/>
      <c r="F2409" s="26"/>
      <c r="G2409" s="26"/>
      <c r="H2409" s="19"/>
      <c r="I2409" s="19"/>
      <c r="J2409" s="12" t="s">
        <v>112</v>
      </c>
      <c r="K2409" s="16" t="n">
        <v>20676</v>
      </c>
      <c r="L2409" s="14" t="n">
        <v>609</v>
      </c>
      <c r="M2409" s="16" t="n">
        <v>1</v>
      </c>
      <c r="N2409" s="11" t="n">
        <v>0.003</v>
      </c>
      <c r="O2409" s="11" t="n">
        <v>1.61</v>
      </c>
      <c r="P2409" s="11" t="n">
        <v>1.61</v>
      </c>
      <c r="Q2409" s="25"/>
    </row>
    <row r="2410" ht="22.5" customHeight="1">
      <c r="A2410" s="28"/>
      <c r="B2410" s="28"/>
      <c r="C2410" s="12" t="n">
        <v>8628042</v>
      </c>
      <c r="D2410" s="12" t="s">
        <v>27</v>
      </c>
      <c r="E2410" s="13" t="s">
        <v>14</v>
      </c>
      <c r="F2410" s="13" t="s">
        <v>26</v>
      </c>
      <c r="G2410" s="23" t="n">
        <v>0.48</v>
      </c>
      <c r="H2410" s="12" t="n">
        <v>400</v>
      </c>
      <c r="I2410" s="20" t="n">
        <f>G2410*H2410*7</f>
        <v>1344</v>
      </c>
      <c r="J2410" s="12" t="s">
        <v>110</v>
      </c>
      <c r="K2410" s="16" t="n">
        <v>2503</v>
      </c>
      <c r="L2410" s="14" t="n">
        <v>1400</v>
      </c>
      <c r="M2410" s="16" t="n">
        <v>29</v>
      </c>
      <c r="N2410" s="11" t="n">
        <v>0.01</v>
      </c>
      <c r="O2410" s="11" t="n">
        <v>0.67</v>
      </c>
      <c r="P2410" s="11" t="n">
        <v>19.47</v>
      </c>
      <c r="Q2410" s="22" t="n">
        <f>M2412/H2410</f>
        <v>0.7425</v>
      </c>
    </row>
    <row r="2411" ht="22.5" customHeight="1">
      <c r="A2411" s="28"/>
      <c r="B2411" s="28"/>
      <c r="C2411" s="12"/>
      <c r="D2411" s="19"/>
      <c r="E2411" s="26"/>
      <c r="F2411" s="26"/>
      <c r="G2411" s="26"/>
      <c r="H2411" s="19"/>
      <c r="I2411" s="19"/>
      <c r="J2411" s="12" t="s">
        <v>111</v>
      </c>
      <c r="K2411" s="16" t="n">
        <v>14959</v>
      </c>
      <c r="L2411" s="14" t="n">
        <v>6337</v>
      </c>
      <c r="M2411" s="16" t="n">
        <v>169</v>
      </c>
      <c r="N2411" s="11" t="n">
        <v>0.01</v>
      </c>
      <c r="O2411" s="11" t="n">
        <v>0.55</v>
      </c>
      <c r="P2411" s="11" t="n">
        <v>93.32</v>
      </c>
      <c r="Q2411" s="25"/>
    </row>
    <row r="2412" ht="22.5" customHeight="1">
      <c r="A2412" s="28"/>
      <c r="B2412" s="28"/>
      <c r="C2412" s="12"/>
      <c r="D2412" s="19"/>
      <c r="E2412" s="26"/>
      <c r="F2412" s="26"/>
      <c r="G2412" s="26"/>
      <c r="H2412" s="19"/>
      <c r="I2412" s="19"/>
      <c r="J2412" s="12" t="s">
        <v>112</v>
      </c>
      <c r="K2412" s="16" t="n">
        <v>44180</v>
      </c>
      <c r="L2412" s="14" t="n">
        <v>11738</v>
      </c>
      <c r="M2412" s="10" t="n">
        <v>297</v>
      </c>
      <c r="N2412" s="11" t="n">
        <v>0.01</v>
      </c>
      <c r="O2412" s="11" t="n">
        <v>0.46</v>
      </c>
      <c r="P2412" s="11" t="n">
        <v>137.2</v>
      </c>
      <c r="Q2412" s="25"/>
    </row>
    <row r="2413" ht="22.5" customHeight="1">
      <c r="A2413" s="28"/>
      <c r="B2413" s="28"/>
      <c r="C2413" s="12" t="n">
        <v>9297014</v>
      </c>
      <c r="D2413" s="12" t="s">
        <v>13</v>
      </c>
      <c r="E2413" s="13" t="s">
        <v>14</v>
      </c>
      <c r="F2413" s="13" t="s">
        <v>26</v>
      </c>
      <c r="G2413" s="23" t="n">
        <v>0.18</v>
      </c>
      <c r="H2413" s="12" t="n">
        <v>200</v>
      </c>
      <c r="I2413" s="20" t="n">
        <f>G2413*H2413*7</f>
        <v>252</v>
      </c>
      <c r="J2413" s="12" t="s">
        <v>110</v>
      </c>
      <c r="K2413" s="16" t="n">
        <v>2238</v>
      </c>
      <c r="L2413" s="14" t="n">
        <v>277</v>
      </c>
      <c r="M2413" s="16" t="n">
        <v>20</v>
      </c>
      <c r="N2413" s="11" t="n">
        <v>0.02</v>
      </c>
      <c r="O2413" s="11" t="n">
        <v>0.23</v>
      </c>
      <c r="P2413" s="11" t="n">
        <v>4.55</v>
      </c>
      <c r="Q2413" s="22" t="n">
        <f>M2415/H2413</f>
        <v>0.98</v>
      </c>
    </row>
    <row r="2414" ht="22.5" customHeight="1">
      <c r="A2414" s="28"/>
      <c r="B2414" s="28"/>
      <c r="C2414" s="12"/>
      <c r="D2414" s="19"/>
      <c r="E2414" s="26"/>
      <c r="F2414" s="26"/>
      <c r="G2414" s="26"/>
      <c r="H2414" s="19"/>
      <c r="I2414" s="19"/>
      <c r="J2414" s="12" t="s">
        <v>111</v>
      </c>
      <c r="K2414" s="16" t="n">
        <v>13499</v>
      </c>
      <c r="L2414" s="14" t="n">
        <v>936</v>
      </c>
      <c r="M2414" s="10" t="n">
        <v>77</v>
      </c>
      <c r="N2414" s="11" t="n">
        <v>0.02</v>
      </c>
      <c r="O2414" s="11" t="n">
        <v>0.19</v>
      </c>
      <c r="P2414" s="11" t="n">
        <v>14.33</v>
      </c>
      <c r="Q2414" s="25"/>
    </row>
    <row r="2415" ht="22.5" customHeight="1">
      <c r="A2415" s="28"/>
      <c r="B2415" s="28"/>
      <c r="C2415" s="12"/>
      <c r="D2415" s="19"/>
      <c r="E2415" s="26"/>
      <c r="F2415" s="26"/>
      <c r="G2415" s="26"/>
      <c r="H2415" s="19"/>
      <c r="I2415" s="19"/>
      <c r="J2415" s="12" t="s">
        <v>112</v>
      </c>
      <c r="K2415" s="16" t="n">
        <v>31748</v>
      </c>
      <c r="L2415" s="14" t="n">
        <v>2933</v>
      </c>
      <c r="M2415" s="10" t="n">
        <v>196</v>
      </c>
      <c r="N2415" s="11" t="n">
        <v>0.01</v>
      </c>
      <c r="O2415" s="11" t="n">
        <v>0.18</v>
      </c>
      <c r="P2415" s="11" t="n">
        <v>34.54</v>
      </c>
      <c r="Q2415" s="25"/>
    </row>
    <row r="2416" ht="22.5" customHeight="1">
      <c r="A2416" s="28"/>
      <c r="B2416" s="28"/>
      <c r="C2416" s="12" t="n">
        <v>7815836</v>
      </c>
      <c r="D2416" s="12" t="s">
        <v>65</v>
      </c>
      <c r="E2416" s="13" t="s">
        <v>37</v>
      </c>
      <c r="F2416" s="13" t="s">
        <v>15</v>
      </c>
      <c r="G2416" s="23" t="n">
        <v>0.08</v>
      </c>
      <c r="H2416" s="12" t="n">
        <v>12000</v>
      </c>
      <c r="I2416" s="20" t="n">
        <f>G2416*H2416*7</f>
        <v>6720</v>
      </c>
      <c r="J2416" s="12" t="s">
        <v>110</v>
      </c>
      <c r="K2416" s="16" t="n">
        <v>62941</v>
      </c>
      <c r="L2416" s="14" t="n">
        <v>5920</v>
      </c>
      <c r="M2416" s="16" t="n">
        <v>135</v>
      </c>
      <c r="N2416" s="11" t="n">
        <v>0.003</v>
      </c>
      <c r="O2416" s="11" t="n">
        <v>0.112</v>
      </c>
      <c r="P2416" s="11" t="n">
        <v>15.07</v>
      </c>
      <c r="Q2416" s="22" t="n">
        <f>M2418/H2416</f>
        <v>0.271583333333333</v>
      </c>
    </row>
    <row r="2417" ht="22.5" customHeight="1">
      <c r="A2417" s="28"/>
      <c r="B2417" s="28"/>
      <c r="C2417" s="12"/>
      <c r="D2417" s="19"/>
      <c r="E2417" s="26"/>
      <c r="F2417" s="26"/>
      <c r="G2417" s="26"/>
      <c r="H2417" s="19"/>
      <c r="I2417" s="19"/>
      <c r="J2417" s="12" t="s">
        <v>111</v>
      </c>
      <c r="K2417" s="16" t="n">
        <v>790895</v>
      </c>
      <c r="L2417" s="14" t="n">
        <v>85864</v>
      </c>
      <c r="M2417" s="16" t="n">
        <v>1674</v>
      </c>
      <c r="N2417" s="11" t="n">
        <v>0.002</v>
      </c>
      <c r="O2417" s="11" t="n">
        <v>0.113</v>
      </c>
      <c r="P2417" s="11" t="n">
        <v>188.64</v>
      </c>
      <c r="Q2417" s="25"/>
    </row>
    <row r="2418" ht="22.5" customHeight="1">
      <c r="A2418" s="28"/>
      <c r="B2418" s="28"/>
      <c r="C2418" s="12"/>
      <c r="D2418" s="19"/>
      <c r="E2418" s="26"/>
      <c r="F2418" s="26"/>
      <c r="G2418" s="26"/>
      <c r="H2418" s="19"/>
      <c r="I2418" s="19"/>
      <c r="J2418" s="12" t="s">
        <v>112</v>
      </c>
      <c r="K2418" s="16" t="n">
        <v>1512045</v>
      </c>
      <c r="L2418" s="14" t="n">
        <v>163817</v>
      </c>
      <c r="M2418" s="16" t="n">
        <v>3259</v>
      </c>
      <c r="N2418" s="11" t="n">
        <v>0.002</v>
      </c>
      <c r="O2418" s="11" t="n">
        <v>0.112</v>
      </c>
      <c r="P2418" s="11" t="n">
        <v>364.8</v>
      </c>
      <c r="Q2418" s="25"/>
    </row>
    <row r="2419" ht="22.5" customHeight="1">
      <c r="A2419" s="28"/>
      <c r="B2419" s="28"/>
      <c r="C2419" s="12" t="n">
        <v>91467820</v>
      </c>
      <c r="D2419" s="12" t="s">
        <v>66</v>
      </c>
      <c r="E2419" s="13" t="s">
        <v>37</v>
      </c>
      <c r="F2419" s="13" t="s">
        <v>15</v>
      </c>
      <c r="G2419" s="23" t="n">
        <v>0.1</v>
      </c>
      <c r="H2419" s="13" t="n">
        <v>300</v>
      </c>
      <c r="I2419" s="20" t="n">
        <f>G2419*H2419*7</f>
        <v>210</v>
      </c>
      <c r="J2419" s="12" t="s">
        <v>110</v>
      </c>
      <c r="K2419" s="16" t="n">
        <v>151</v>
      </c>
      <c r="L2419" s="14" t="n">
        <v>26</v>
      </c>
      <c r="M2419" s="16" t="n">
        <v>1</v>
      </c>
      <c r="N2419" s="11" t="n">
        <v>0.004</v>
      </c>
      <c r="O2419" s="11" t="n">
        <v>0.1</v>
      </c>
      <c r="P2419" s="11" t="n">
        <v>0.1</v>
      </c>
      <c r="Q2419" s="22" t="n">
        <f>M2421/H2419</f>
        <v>0.346666666666667</v>
      </c>
    </row>
    <row r="2420" ht="22.5" customHeight="1">
      <c r="A2420" s="28"/>
      <c r="B2420" s="28"/>
      <c r="C2420" s="12"/>
      <c r="D2420" s="19"/>
      <c r="E2420" s="26"/>
      <c r="F2420" s="26"/>
      <c r="G2420" s="26"/>
      <c r="H2420" s="26"/>
      <c r="I2420" s="19"/>
      <c r="J2420" s="12" t="s">
        <v>111</v>
      </c>
      <c r="K2420" s="16" t="n">
        <v>28897</v>
      </c>
      <c r="L2420" s="14" t="n">
        <v>7775</v>
      </c>
      <c r="M2420" s="16" t="n">
        <v>78</v>
      </c>
      <c r="N2420" s="11" t="n">
        <v>0</v>
      </c>
      <c r="O2420" s="11" t="n">
        <v>0.1</v>
      </c>
      <c r="P2420" s="11" t="n">
        <v>7.8</v>
      </c>
      <c r="Q2420" s="25"/>
    </row>
    <row r="2421" ht="22.5" customHeight="1">
      <c r="A2421" s="28"/>
      <c r="B2421" s="28"/>
      <c r="C2421" s="12"/>
      <c r="D2421" s="19"/>
      <c r="E2421" s="26"/>
      <c r="F2421" s="26"/>
      <c r="G2421" s="26"/>
      <c r="H2421" s="26"/>
      <c r="I2421" s="19"/>
      <c r="J2421" s="12" t="s">
        <v>112</v>
      </c>
      <c r="K2421" s="16" t="n">
        <v>40780</v>
      </c>
      <c r="L2421" s="14" t="n">
        <v>10380</v>
      </c>
      <c r="M2421" s="16" t="n">
        <v>104</v>
      </c>
      <c r="N2421" s="11" t="n">
        <v>0.001</v>
      </c>
      <c r="O2421" s="11" t="n">
        <v>0.1</v>
      </c>
      <c r="P2421" s="11" t="n">
        <v>10.4</v>
      </c>
      <c r="Q2421" s="25"/>
    </row>
    <row r="2422" ht="22.5" customHeight="1">
      <c r="A2422" s="28"/>
      <c r="B2422" s="28"/>
      <c r="C2422" s="12" t="n">
        <v>91496145</v>
      </c>
      <c r="D2422" s="12" t="s">
        <v>66</v>
      </c>
      <c r="E2422" s="13" t="s">
        <v>67</v>
      </c>
      <c r="F2422" s="13" t="s">
        <v>15</v>
      </c>
      <c r="G2422" s="23" t="n">
        <v>0.14</v>
      </c>
      <c r="H2422" s="13" t="n">
        <v>50</v>
      </c>
      <c r="I2422" s="20" t="n">
        <f>G2422*H2422*7</f>
        <v>49</v>
      </c>
      <c r="J2422" s="12" t="s">
        <v>110</v>
      </c>
      <c r="K2422" s="16" t="n">
        <v>27</v>
      </c>
      <c r="L2422" s="16" t="n">
        <v>0</v>
      </c>
      <c r="M2422" s="14" t="n">
        <v>0</v>
      </c>
      <c r="N2422" s="11" t="n">
        <v>0</v>
      </c>
      <c r="O2422" s="11" t="n">
        <v>0</v>
      </c>
      <c r="P2422" s="11" t="n">
        <v>0</v>
      </c>
      <c r="Q2422" s="22" t="n">
        <f>M2424/H2422</f>
        <v>0.36</v>
      </c>
    </row>
    <row r="2423" ht="22.5" customHeight="1">
      <c r="A2423" s="28"/>
      <c r="B2423" s="28"/>
      <c r="C2423" s="12"/>
      <c r="D2423" s="19"/>
      <c r="E2423" s="26"/>
      <c r="F2423" s="26"/>
      <c r="G2423" s="26"/>
      <c r="H2423" s="26"/>
      <c r="I2423" s="19"/>
      <c r="J2423" s="12" t="s">
        <v>111</v>
      </c>
      <c r="K2423" s="16" t="n">
        <v>22826</v>
      </c>
      <c r="L2423" s="14" t="n">
        <v>3589</v>
      </c>
      <c r="M2423" s="16" t="n">
        <v>18</v>
      </c>
      <c r="N2423" s="11" t="n">
        <v>0.001</v>
      </c>
      <c r="O2423" s="11" t="n">
        <v>0.15</v>
      </c>
      <c r="P2423" s="11" t="n">
        <v>2.7</v>
      </c>
      <c r="Q2423" s="25"/>
    </row>
    <row r="2424" ht="22.5" customHeight="1">
      <c r="A2424" s="28"/>
      <c r="B2424" s="28"/>
      <c r="C2424" s="12"/>
      <c r="D2424" s="19"/>
      <c r="E2424" s="26"/>
      <c r="F2424" s="26"/>
      <c r="G2424" s="26"/>
      <c r="H2424" s="26"/>
      <c r="I2424" s="19"/>
      <c r="J2424" s="12" t="s">
        <v>112</v>
      </c>
      <c r="K2424" s="16" t="n">
        <v>23012</v>
      </c>
      <c r="L2424" s="14" t="n">
        <v>3873</v>
      </c>
      <c r="M2424" s="16" t="n">
        <v>18</v>
      </c>
      <c r="N2424" s="11" t="n">
        <v>0.001</v>
      </c>
      <c r="O2424" s="11" t="n">
        <v>0.15</v>
      </c>
      <c r="P2424" s="11" t="n">
        <v>2.7</v>
      </c>
      <c r="Q2424" s="25"/>
    </row>
    <row r="2425" ht="22.5" customHeight="1">
      <c r="A2425" s="28"/>
      <c r="B2425" s="28"/>
      <c r="C2425" s="12" t="n">
        <v>91496146</v>
      </c>
      <c r="D2425" s="12" t="s">
        <v>66</v>
      </c>
      <c r="E2425" s="13" t="s">
        <v>43</v>
      </c>
      <c r="F2425" s="13" t="s">
        <v>15</v>
      </c>
      <c r="G2425" s="23" t="n">
        <v>0.14</v>
      </c>
      <c r="H2425" s="13" t="n">
        <v>200</v>
      </c>
      <c r="I2425" s="20" t="n">
        <f>G2425*H2425*7</f>
        <v>196</v>
      </c>
      <c r="J2425" s="12" t="s">
        <v>110</v>
      </c>
      <c r="K2425" s="16" t="n">
        <v>28</v>
      </c>
      <c r="L2425" s="14" t="n">
        <v>8</v>
      </c>
      <c r="M2425" s="14" t="n">
        <v>0</v>
      </c>
      <c r="N2425" s="11" t="n">
        <v>0</v>
      </c>
      <c r="O2425" s="11" t="n">
        <v>0</v>
      </c>
      <c r="P2425" s="11" t="n">
        <v>0</v>
      </c>
      <c r="Q2425" s="22" t="n">
        <f>M2427/H2425</f>
        <v>0.225</v>
      </c>
    </row>
    <row r="2426" ht="22.5" customHeight="1">
      <c r="A2426" s="28"/>
      <c r="B2426" s="28"/>
      <c r="C2426" s="12"/>
      <c r="D2426" s="19"/>
      <c r="E2426" s="26"/>
      <c r="F2426" s="26"/>
      <c r="G2426" s="26"/>
      <c r="H2426" s="26"/>
      <c r="I2426" s="19"/>
      <c r="J2426" s="12" t="s">
        <v>111</v>
      </c>
      <c r="K2426" s="16" t="n">
        <v>8994</v>
      </c>
      <c r="L2426" s="14" t="n">
        <v>2336</v>
      </c>
      <c r="M2426" s="16" t="n">
        <v>45</v>
      </c>
      <c r="N2426" s="11" t="n">
        <v>0.002</v>
      </c>
      <c r="O2426" s="11" t="n">
        <v>0.14</v>
      </c>
      <c r="P2426" s="11" t="n">
        <v>6.3</v>
      </c>
      <c r="Q2426" s="25"/>
    </row>
    <row r="2427" ht="22.5" customHeight="1">
      <c r="A2427" s="28"/>
      <c r="B2427" s="28"/>
      <c r="C2427" s="12"/>
      <c r="D2427" s="19"/>
      <c r="E2427" s="26"/>
      <c r="F2427" s="26"/>
      <c r="G2427" s="26"/>
      <c r="H2427" s="26"/>
      <c r="I2427" s="19"/>
      <c r="J2427" s="12" t="s">
        <v>112</v>
      </c>
      <c r="K2427" s="16" t="n">
        <v>11103</v>
      </c>
      <c r="L2427" s="14" t="n">
        <v>2748</v>
      </c>
      <c r="M2427" s="16" t="n">
        <v>45</v>
      </c>
      <c r="N2427" s="11" t="n">
        <v>0.002</v>
      </c>
      <c r="O2427" s="11" t="n">
        <v>0.14</v>
      </c>
      <c r="P2427" s="11" t="n">
        <v>6.3</v>
      </c>
      <c r="Q2427" s="25"/>
    </row>
    <row r="2428" ht="22.5" customHeight="1">
      <c r="A2428" s="28"/>
      <c r="B2428" s="28"/>
      <c r="C2428" s="12" t="n">
        <v>91496147</v>
      </c>
      <c r="D2428" s="12" t="s">
        <v>66</v>
      </c>
      <c r="E2428" s="13" t="s">
        <v>11</v>
      </c>
      <c r="F2428" s="13" t="s">
        <v>15</v>
      </c>
      <c r="G2428" s="23" t="n">
        <v>0.14</v>
      </c>
      <c r="H2428" s="13" t="n">
        <v>150</v>
      </c>
      <c r="I2428" s="20" t="n">
        <f>G2428*H2428*7</f>
        <v>147</v>
      </c>
      <c r="J2428" s="12" t="s">
        <v>110</v>
      </c>
      <c r="K2428" s="16" t="n">
        <v>147</v>
      </c>
      <c r="L2428" s="14" t="n">
        <v>5</v>
      </c>
      <c r="M2428" s="14" t="n">
        <v>0</v>
      </c>
      <c r="N2428" s="11" t="n">
        <v>0</v>
      </c>
      <c r="O2428" s="11" t="n">
        <v>0</v>
      </c>
      <c r="P2428" s="11" t="n">
        <v>0</v>
      </c>
      <c r="Q2428" s="22" t="n">
        <f>M2430/H2428</f>
        <v>0.986666666666667</v>
      </c>
    </row>
    <row r="2429" ht="22.5" customHeight="1">
      <c r="A2429" s="28"/>
      <c r="B2429" s="28"/>
      <c r="C2429" s="12"/>
      <c r="D2429" s="19"/>
      <c r="E2429" s="26"/>
      <c r="F2429" s="26"/>
      <c r="G2429" s="26"/>
      <c r="H2429" s="26"/>
      <c r="I2429" s="19"/>
      <c r="J2429" s="12" t="s">
        <v>111</v>
      </c>
      <c r="K2429" s="16" t="n">
        <v>21301</v>
      </c>
      <c r="L2429" s="14" t="n">
        <v>2893</v>
      </c>
      <c r="M2429" s="16" t="n">
        <v>91</v>
      </c>
      <c r="N2429" s="11" t="n">
        <v>0.004</v>
      </c>
      <c r="O2429" s="11" t="n">
        <v>0.13</v>
      </c>
      <c r="P2429" s="11" t="n">
        <v>11.83</v>
      </c>
      <c r="Q2429" s="25"/>
    </row>
    <row r="2430" ht="22.5" customHeight="1">
      <c r="A2430" s="28"/>
      <c r="B2430" s="28"/>
      <c r="C2430" s="12"/>
      <c r="D2430" s="19"/>
      <c r="E2430" s="26"/>
      <c r="F2430" s="26"/>
      <c r="G2430" s="26"/>
      <c r="H2430" s="26"/>
      <c r="I2430" s="19"/>
      <c r="J2430" s="12" t="s">
        <v>112</v>
      </c>
      <c r="K2430" s="16" t="n">
        <v>50495</v>
      </c>
      <c r="L2430" s="14" t="n">
        <v>6140</v>
      </c>
      <c r="M2430" s="16" t="n">
        <v>148</v>
      </c>
      <c r="N2430" s="11" t="n">
        <v>0.003</v>
      </c>
      <c r="O2430" s="11" t="n">
        <v>0.13</v>
      </c>
      <c r="P2430" s="11" t="n">
        <v>19.24</v>
      </c>
      <c r="Q2430" s="25"/>
    </row>
    <row r="2431" ht="22.5" customHeight="1">
      <c r="A2431" s="28"/>
      <c r="B2431" s="28"/>
      <c r="C2431" s="12" t="n">
        <v>91496148</v>
      </c>
      <c r="D2431" s="12" t="s">
        <v>66</v>
      </c>
      <c r="E2431" s="13" t="s">
        <v>14</v>
      </c>
      <c r="F2431" s="13" t="s">
        <v>15</v>
      </c>
      <c r="G2431" s="23" t="n">
        <v>0.15</v>
      </c>
      <c r="H2431" s="13" t="n">
        <v>160</v>
      </c>
      <c r="I2431" s="20" t="n">
        <f>G2431*H2431*7</f>
        <v>168</v>
      </c>
      <c r="J2431" s="12" t="s">
        <v>110</v>
      </c>
      <c r="K2431" s="16" t="n">
        <v>7</v>
      </c>
      <c r="L2431" s="16" t="n">
        <v>4</v>
      </c>
      <c r="M2431" s="14" t="n">
        <v>0</v>
      </c>
      <c r="N2431" s="11" t="n">
        <v>0</v>
      </c>
      <c r="O2431" s="11" t="n">
        <v>0</v>
      </c>
      <c r="P2431" s="11" t="n">
        <v>0</v>
      </c>
      <c r="Q2431" s="22" t="n">
        <f>M2433/H2431</f>
        <v>0.9375</v>
      </c>
    </row>
    <row r="2432" ht="22.5" customHeight="1">
      <c r="A2432" s="28"/>
      <c r="B2432" s="28"/>
      <c r="C2432" s="12"/>
      <c r="D2432" s="19"/>
      <c r="E2432" s="26"/>
      <c r="F2432" s="26"/>
      <c r="G2432" s="26"/>
      <c r="H2432" s="26"/>
      <c r="I2432" s="19"/>
      <c r="J2432" s="12" t="s">
        <v>111</v>
      </c>
      <c r="K2432" s="16" t="n">
        <v>26499</v>
      </c>
      <c r="L2432" s="14" t="n">
        <v>9335</v>
      </c>
      <c r="M2432" s="16" t="n">
        <v>150</v>
      </c>
      <c r="N2432" s="11" t="n">
        <v>0.002</v>
      </c>
      <c r="O2432" s="11" t="n">
        <v>0.15</v>
      </c>
      <c r="P2432" s="11" t="n">
        <v>22.5</v>
      </c>
      <c r="Q2432" s="25"/>
    </row>
    <row r="2433" ht="22.5" customHeight="1">
      <c r="A2433" s="28"/>
      <c r="B2433" s="28"/>
      <c r="C2433" s="12"/>
      <c r="D2433" s="19"/>
      <c r="E2433" s="26"/>
      <c r="F2433" s="26"/>
      <c r="G2433" s="26"/>
      <c r="H2433" s="26"/>
      <c r="I2433" s="19"/>
      <c r="J2433" s="12" t="s">
        <v>112</v>
      </c>
      <c r="K2433" s="16" t="n">
        <v>28636</v>
      </c>
      <c r="L2433" s="14" t="n">
        <v>10207</v>
      </c>
      <c r="M2433" s="16" t="n">
        <v>150</v>
      </c>
      <c r="N2433" s="11" t="n">
        <v>0.002</v>
      </c>
      <c r="O2433" s="11" t="n">
        <v>0.15</v>
      </c>
      <c r="P2433" s="11" t="n">
        <v>22.5</v>
      </c>
      <c r="Q2433" s="25"/>
    </row>
    <row r="2434" ht="22.5" customHeight="1">
      <c r="A2434" s="28"/>
      <c r="B2434" s="28"/>
      <c r="C2434" s="12" t="n">
        <v>11079953</v>
      </c>
      <c r="D2434" s="12" t="s">
        <v>64</v>
      </c>
      <c r="E2434" s="13" t="s">
        <v>37</v>
      </c>
      <c r="F2434" s="13" t="s">
        <v>15</v>
      </c>
      <c r="G2434" s="23" t="n">
        <v>0.8</v>
      </c>
      <c r="H2434" s="13" t="n">
        <v>100</v>
      </c>
      <c r="I2434" s="20" t="n">
        <f>G2434*H2434*7</f>
        <v>560</v>
      </c>
      <c r="J2434" s="12" t="s">
        <v>110</v>
      </c>
      <c r="K2434" s="14" t="n">
        <v>136</v>
      </c>
      <c r="L2434" s="14" t="n">
        <v>5</v>
      </c>
      <c r="M2434" s="14" t="n">
        <v>0</v>
      </c>
      <c r="N2434" s="11" t="n">
        <v>0</v>
      </c>
      <c r="O2434" s="11" t="n">
        <v>0</v>
      </c>
      <c r="P2434" s="11" t="n">
        <v>0</v>
      </c>
      <c r="Q2434" s="22" t="n">
        <f>M2436/H2434</f>
        <v>0.01</v>
      </c>
    </row>
    <row r="2435" ht="22.5" customHeight="1">
      <c r="A2435" s="28"/>
      <c r="B2435" s="28"/>
      <c r="C2435" s="12"/>
      <c r="D2435" s="19"/>
      <c r="E2435" s="26"/>
      <c r="F2435" s="26"/>
      <c r="G2435" s="26"/>
      <c r="H2435" s="26"/>
      <c r="I2435" s="19"/>
      <c r="J2435" s="12" t="s">
        <v>111</v>
      </c>
      <c r="K2435" s="16" t="n">
        <v>6998</v>
      </c>
      <c r="L2435" s="16" t="n">
        <v>954</v>
      </c>
      <c r="M2435" s="16" t="n">
        <v>0</v>
      </c>
      <c r="N2435" s="11" t="n">
        <v>0</v>
      </c>
      <c r="O2435" s="11" t="n">
        <v>0</v>
      </c>
      <c r="P2435" s="11" t="n">
        <v>0</v>
      </c>
      <c r="Q2435" s="25"/>
    </row>
    <row r="2436" ht="22.5" customHeight="1">
      <c r="A2436" s="28"/>
      <c r="B2436" s="28"/>
      <c r="C2436" s="12"/>
      <c r="D2436" s="19"/>
      <c r="E2436" s="26"/>
      <c r="F2436" s="26"/>
      <c r="G2436" s="26"/>
      <c r="H2436" s="26"/>
      <c r="I2436" s="19"/>
      <c r="J2436" s="12" t="s">
        <v>112</v>
      </c>
      <c r="K2436" s="16" t="n">
        <v>9467</v>
      </c>
      <c r="L2436" s="16" t="n">
        <v>1041</v>
      </c>
      <c r="M2436" s="16" t="n">
        <v>1</v>
      </c>
      <c r="N2436" s="11" t="n">
        <v>0.001</v>
      </c>
      <c r="O2436" s="11" t="n">
        <v>0.8</v>
      </c>
      <c r="P2436" s="11" t="n">
        <v>0.8</v>
      </c>
      <c r="Q2436" s="25"/>
    </row>
    <row r="2437" ht="22.5" customHeight="1">
      <c r="A2437" s="28"/>
      <c r="B2437" s="28"/>
      <c r="C2437" s="12" t="n">
        <v>11690181</v>
      </c>
      <c r="D2437" s="12" t="s">
        <v>68</v>
      </c>
      <c r="E2437" s="13" t="s">
        <v>14</v>
      </c>
      <c r="F2437" s="13" t="s">
        <v>15</v>
      </c>
      <c r="G2437" s="23" t="n">
        <v>0.45</v>
      </c>
      <c r="H2437" s="13" t="n">
        <v>1300</v>
      </c>
      <c r="I2437" s="20" t="n">
        <f>G2437*H2437*7</f>
        <v>4095</v>
      </c>
      <c r="J2437" s="12" t="s">
        <v>110</v>
      </c>
      <c r="K2437" s="16" t="n">
        <v>1090</v>
      </c>
      <c r="L2437" s="16" t="n">
        <v>39</v>
      </c>
      <c r="M2437" s="14" t="n">
        <v>3</v>
      </c>
      <c r="N2437" s="11" t="n">
        <v>0.032</v>
      </c>
      <c r="O2437" s="11" t="n">
        <v>0.42</v>
      </c>
      <c r="P2437" s="11" t="n">
        <v>1.26</v>
      </c>
      <c r="Q2437" s="22" t="n">
        <f>M2439/H2437</f>
        <v>1</v>
      </c>
    </row>
    <row r="2438" ht="22.5" customHeight="1">
      <c r="A2438" s="28"/>
      <c r="B2438" s="28"/>
      <c r="C2438" s="12"/>
      <c r="D2438" s="19"/>
      <c r="E2438" s="26"/>
      <c r="F2438" s="26"/>
      <c r="G2438" s="26"/>
      <c r="H2438" s="26"/>
      <c r="I2438" s="19"/>
      <c r="J2438" s="12" t="s">
        <v>111</v>
      </c>
      <c r="K2438" s="16" t="n">
        <v>324460</v>
      </c>
      <c r="L2438" s="14" t="n">
        <v>11991</v>
      </c>
      <c r="M2438" s="16" t="n">
        <v>608</v>
      </c>
      <c r="N2438" s="11" t="n">
        <v>0.021</v>
      </c>
      <c r="O2438" s="11" t="n">
        <v>0.42</v>
      </c>
      <c r="P2438" s="11" t="n">
        <v>255.36</v>
      </c>
      <c r="Q2438" s="25"/>
    </row>
    <row r="2439" ht="22.5" customHeight="1">
      <c r="A2439" s="28"/>
      <c r="B2439" s="28"/>
      <c r="C2439" s="12"/>
      <c r="D2439" s="19"/>
      <c r="E2439" s="26"/>
      <c r="F2439" s="26"/>
      <c r="G2439" s="26"/>
      <c r="H2439" s="26"/>
      <c r="I2439" s="19"/>
      <c r="J2439" s="12" t="s">
        <v>112</v>
      </c>
      <c r="K2439" s="16" t="n">
        <v>922865</v>
      </c>
      <c r="L2439" s="14" t="n">
        <v>47400</v>
      </c>
      <c r="M2439" s="16" t="n">
        <v>1300</v>
      </c>
      <c r="N2439" s="11" t="n">
        <v>0.012</v>
      </c>
      <c r="O2439" s="11" t="n">
        <v>0.42</v>
      </c>
      <c r="P2439" s="11" t="n">
        <v>546</v>
      </c>
      <c r="Q2439" s="25"/>
    </row>
    <row r="2440" ht="22.5" customHeight="1">
      <c r="A2440" s="28"/>
      <c r="B2440" s="28"/>
      <c r="C2440" s="12" t="n">
        <v>11836152</v>
      </c>
      <c r="D2440" s="12" t="s">
        <v>65</v>
      </c>
      <c r="E2440" s="13" t="s">
        <v>37</v>
      </c>
      <c r="F2440" s="13" t="s">
        <v>15</v>
      </c>
      <c r="G2440" s="23" t="n">
        <v>0.09</v>
      </c>
      <c r="H2440" s="13" t="n">
        <v>100</v>
      </c>
      <c r="I2440" s="20" t="n">
        <f>G2440*H2440*7</f>
        <v>63</v>
      </c>
      <c r="J2440" s="12" t="s">
        <v>110</v>
      </c>
      <c r="K2440" s="16" t="n">
        <v>12</v>
      </c>
      <c r="L2440" s="16" t="n">
        <v>1</v>
      </c>
      <c r="M2440" s="14" t="n">
        <v>0</v>
      </c>
      <c r="N2440" s="11" t="n">
        <v>0</v>
      </c>
      <c r="O2440" s="11" t="n">
        <v>0</v>
      </c>
      <c r="P2440" s="11" t="n">
        <v>0</v>
      </c>
      <c r="Q2440" s="22" t="n">
        <f>M2442/H2440</f>
        <v>0.02</v>
      </c>
    </row>
    <row r="2441" ht="22.5" customHeight="1">
      <c r="A2441" s="28"/>
      <c r="B2441" s="28"/>
      <c r="C2441" s="12"/>
      <c r="D2441" s="19"/>
      <c r="E2441" s="26"/>
      <c r="F2441" s="26"/>
      <c r="G2441" s="26"/>
      <c r="H2441" s="26"/>
      <c r="I2441" s="19"/>
      <c r="J2441" s="12" t="s">
        <v>111</v>
      </c>
      <c r="K2441" s="16" t="n">
        <v>357</v>
      </c>
      <c r="L2441" s="14" t="n">
        <v>37</v>
      </c>
      <c r="M2441" s="16" t="n">
        <v>0</v>
      </c>
      <c r="N2441" s="11" t="n">
        <v>0</v>
      </c>
      <c r="O2441" s="11" t="n">
        <v>0</v>
      </c>
      <c r="P2441" s="11" t="n">
        <v>0</v>
      </c>
      <c r="Q2441" s="25"/>
    </row>
    <row r="2442" ht="22.5" customHeight="1">
      <c r="A2442" s="28"/>
      <c r="B2442" s="28"/>
      <c r="C2442" s="12"/>
      <c r="D2442" s="19"/>
      <c r="E2442" s="26"/>
      <c r="F2442" s="26"/>
      <c r="G2442" s="26"/>
      <c r="H2442" s="26"/>
      <c r="I2442" s="19"/>
      <c r="J2442" s="12" t="s">
        <v>112</v>
      </c>
      <c r="K2442" s="16" t="n">
        <v>658</v>
      </c>
      <c r="L2442" s="14" t="n">
        <v>114</v>
      </c>
      <c r="M2442" s="16" t="n">
        <v>2</v>
      </c>
      <c r="N2442" s="11" t="n">
        <v>0.002</v>
      </c>
      <c r="O2442" s="11" t="n">
        <v>0.09</v>
      </c>
      <c r="P2442" s="11" t="n">
        <v>0.18</v>
      </c>
      <c r="Q2442" s="25"/>
    </row>
    <row r="2443" ht="22.5" customHeight="1">
      <c r="A2443" s="28"/>
      <c r="B2443" s="28"/>
      <c r="C2443" s="12" t="n">
        <v>12038500</v>
      </c>
      <c r="D2443" s="12" t="s">
        <v>68</v>
      </c>
      <c r="E2443" s="13" t="s">
        <v>14</v>
      </c>
      <c r="F2443" s="13" t="s">
        <v>15</v>
      </c>
      <c r="G2443" s="23" t="n">
        <v>0.4</v>
      </c>
      <c r="H2443" s="13" t="n">
        <v>100</v>
      </c>
      <c r="I2443" s="20" t="n">
        <f>G2443*H2443*7</f>
        <v>280</v>
      </c>
      <c r="J2443" s="12" t="s">
        <v>110</v>
      </c>
      <c r="K2443" s="16" t="n">
        <v>137</v>
      </c>
      <c r="L2443" s="14" t="n">
        <v>13</v>
      </c>
      <c r="M2443" s="14" t="n">
        <v>0</v>
      </c>
      <c r="N2443" s="11" t="n">
        <v>0</v>
      </c>
      <c r="O2443" s="11" t="n">
        <v>0</v>
      </c>
      <c r="P2443" s="11" t="n">
        <v>0</v>
      </c>
      <c r="Q2443" s="22" t="n">
        <f>M2445/H2443</f>
        <v>0.57</v>
      </c>
    </row>
    <row r="2444" ht="22.5" customHeight="1">
      <c r="A2444" s="28"/>
      <c r="B2444" s="28"/>
      <c r="C2444" s="12"/>
      <c r="D2444" s="19"/>
      <c r="E2444" s="26"/>
      <c r="F2444" s="26"/>
      <c r="G2444" s="26"/>
      <c r="H2444" s="26"/>
      <c r="I2444" s="19"/>
      <c r="J2444" s="12" t="s">
        <v>111</v>
      </c>
      <c r="K2444" s="16" t="n">
        <v>5493</v>
      </c>
      <c r="L2444" s="16" t="n">
        <v>585</v>
      </c>
      <c r="M2444" s="16" t="n">
        <v>20</v>
      </c>
      <c r="N2444" s="11" t="n">
        <v>0.014</v>
      </c>
      <c r="O2444" s="11" t="n">
        <v>0.4</v>
      </c>
      <c r="P2444" s="11" t="n">
        <v>8</v>
      </c>
      <c r="Q2444" s="25"/>
    </row>
    <row r="2445" ht="22.5" customHeight="1">
      <c r="A2445" s="28"/>
      <c r="B2445" s="28"/>
      <c r="C2445" s="12"/>
      <c r="D2445" s="19"/>
      <c r="E2445" s="26"/>
      <c r="F2445" s="26"/>
      <c r="G2445" s="26"/>
      <c r="H2445" s="26"/>
      <c r="I2445" s="19"/>
      <c r="J2445" s="12" t="s">
        <v>112</v>
      </c>
      <c r="K2445" s="16" t="n">
        <v>19206</v>
      </c>
      <c r="L2445" s="14" t="n">
        <v>2513</v>
      </c>
      <c r="M2445" s="16" t="n">
        <v>57</v>
      </c>
      <c r="N2445" s="11" t="n">
        <v>0.009</v>
      </c>
      <c r="O2445" s="11" t="n">
        <v>0.4</v>
      </c>
      <c r="P2445" s="11" t="n">
        <v>22.8</v>
      </c>
      <c r="Q2445" s="25"/>
    </row>
    <row r="2446" ht="22.5" customHeight="1">
      <c r="A2446" s="28"/>
      <c r="B2446" s="28"/>
      <c r="C2446" s="12" t="n">
        <v>91565943</v>
      </c>
      <c r="D2446" s="12" t="s">
        <v>66</v>
      </c>
      <c r="E2446" s="13" t="s">
        <v>43</v>
      </c>
      <c r="F2446" s="13" t="s">
        <v>15</v>
      </c>
      <c r="G2446" s="23" t="n">
        <v>0.14</v>
      </c>
      <c r="H2446" s="13" t="n">
        <v>200</v>
      </c>
      <c r="I2446" s="20" t="n">
        <f>G2446*H2446*7</f>
        <v>196</v>
      </c>
      <c r="J2446" s="12" t="s">
        <v>110</v>
      </c>
      <c r="K2446" s="16" t="n">
        <v>14</v>
      </c>
      <c r="L2446" s="16" t="n">
        <v>0</v>
      </c>
      <c r="M2446" s="14" t="n">
        <v>0</v>
      </c>
      <c r="N2446" s="11" t="n">
        <v>0</v>
      </c>
      <c r="O2446" s="11" t="n">
        <v>0</v>
      </c>
      <c r="P2446" s="11" t="n">
        <v>0</v>
      </c>
      <c r="Q2446" s="22" t="n">
        <f>M2448/H2446</f>
        <v>0.005</v>
      </c>
    </row>
    <row r="2447" ht="22.5" customHeight="1">
      <c r="A2447" s="28"/>
      <c r="B2447" s="28"/>
      <c r="C2447" s="12"/>
      <c r="D2447" s="19"/>
      <c r="E2447" s="26"/>
      <c r="F2447" s="26"/>
      <c r="G2447" s="26"/>
      <c r="H2447" s="26"/>
      <c r="I2447" s="19"/>
      <c r="J2447" s="12" t="s">
        <v>111</v>
      </c>
      <c r="K2447" s="16" t="n">
        <v>3353</v>
      </c>
      <c r="L2447" s="14" t="n">
        <v>202</v>
      </c>
      <c r="M2447" s="16" t="n">
        <v>1</v>
      </c>
      <c r="N2447" s="11" t="n">
        <v>0.001</v>
      </c>
      <c r="O2447" s="11" t="n">
        <v>0.14</v>
      </c>
      <c r="P2447" s="11" t="n">
        <v>0.14</v>
      </c>
      <c r="Q2447" s="25"/>
    </row>
    <row r="2448" ht="22.5" customHeight="1">
      <c r="A2448" s="28"/>
      <c r="B2448" s="28"/>
      <c r="C2448" s="12"/>
      <c r="D2448" s="19"/>
      <c r="E2448" s="26"/>
      <c r="F2448" s="26"/>
      <c r="G2448" s="26"/>
      <c r="H2448" s="26"/>
      <c r="I2448" s="19"/>
      <c r="J2448" s="12" t="s">
        <v>112</v>
      </c>
      <c r="K2448" s="16" t="n">
        <v>4532</v>
      </c>
      <c r="L2448" s="14" t="n">
        <v>230</v>
      </c>
      <c r="M2448" s="16" t="n">
        <v>1</v>
      </c>
      <c r="N2448" s="11" t="n">
        <v>0.001</v>
      </c>
      <c r="O2448" s="11" t="n">
        <v>0.14</v>
      </c>
      <c r="P2448" s="11" t="n">
        <v>0.14</v>
      </c>
      <c r="Q2448" s="25"/>
    </row>
    <row r="2449" ht="22.5" customHeight="1">
      <c r="A2449" s="28"/>
      <c r="B2449" s="28"/>
      <c r="C2449" s="12" t="n">
        <v>91565945</v>
      </c>
      <c r="D2449" s="12" t="s">
        <v>66</v>
      </c>
      <c r="E2449" s="13" t="s">
        <v>37</v>
      </c>
      <c r="F2449" s="13" t="s">
        <v>15</v>
      </c>
      <c r="G2449" s="23" t="n">
        <v>0.12</v>
      </c>
      <c r="H2449" s="13" t="n">
        <v>200</v>
      </c>
      <c r="I2449" s="20" t="n">
        <f>G2449*H2449*7</f>
        <v>168</v>
      </c>
      <c r="J2449" s="12" t="s">
        <v>110</v>
      </c>
      <c r="K2449" s="16" t="n">
        <v>191</v>
      </c>
      <c r="L2449" s="14" t="n">
        <v>27</v>
      </c>
      <c r="M2449" s="16" t="n">
        <v>1</v>
      </c>
      <c r="N2449" s="11" t="n">
        <v>0.004</v>
      </c>
      <c r="O2449" s="11" t="n">
        <v>0.12</v>
      </c>
      <c r="P2449" s="11" t="n">
        <v>0.12</v>
      </c>
      <c r="Q2449" s="22" t="n">
        <f>M2451/H2449</f>
        <v>0.69</v>
      </c>
    </row>
    <row r="2450" ht="22.5" customHeight="1">
      <c r="A2450" s="28"/>
      <c r="B2450" s="28"/>
      <c r="C2450" s="12"/>
      <c r="D2450" s="19"/>
      <c r="E2450" s="26"/>
      <c r="F2450" s="26"/>
      <c r="G2450" s="26"/>
      <c r="H2450" s="26"/>
      <c r="I2450" s="19"/>
      <c r="J2450" s="12" t="s">
        <v>111</v>
      </c>
      <c r="K2450" s="16" t="n">
        <v>69844</v>
      </c>
      <c r="L2450" s="14" t="n">
        <v>10779</v>
      </c>
      <c r="M2450" s="16" t="n">
        <v>117</v>
      </c>
      <c r="N2450" s="11" t="n">
        <v>0.001</v>
      </c>
      <c r="O2450" s="11" t="n">
        <v>0.12</v>
      </c>
      <c r="P2450" s="11" t="n">
        <v>14.04</v>
      </c>
      <c r="Q2450" s="25"/>
    </row>
    <row r="2451" ht="22.5" customHeight="1">
      <c r="A2451" s="28"/>
      <c r="B2451" s="28"/>
      <c r="C2451" s="12"/>
      <c r="D2451" s="19"/>
      <c r="E2451" s="26"/>
      <c r="F2451" s="26"/>
      <c r="G2451" s="26"/>
      <c r="H2451" s="26"/>
      <c r="I2451" s="19"/>
      <c r="J2451" s="12" t="s">
        <v>112</v>
      </c>
      <c r="K2451" s="16" t="n">
        <v>78239</v>
      </c>
      <c r="L2451" s="14" t="n">
        <v>13475</v>
      </c>
      <c r="M2451" s="16" t="n">
        <v>138</v>
      </c>
      <c r="N2451" s="11" t="n">
        <v>0.001</v>
      </c>
      <c r="O2451" s="11" t="n">
        <v>0.12</v>
      </c>
      <c r="P2451" s="11" t="n">
        <v>16.56</v>
      </c>
      <c r="Q2451" s="25"/>
    </row>
    <row r="2452" ht="22.5" customHeight="1">
      <c r="A2452" s="28"/>
      <c r="B2452" s="28"/>
      <c r="C2452" s="12" t="n">
        <v>91551845</v>
      </c>
      <c r="D2452" s="12" t="s">
        <v>66</v>
      </c>
      <c r="E2452" s="13" t="s">
        <v>11</v>
      </c>
      <c r="F2452" s="13" t="s">
        <v>15</v>
      </c>
      <c r="G2452" s="23" t="n">
        <v>0.14</v>
      </c>
      <c r="H2452" s="13" t="n">
        <v>150</v>
      </c>
      <c r="I2452" s="20" t="n">
        <f>G2452*H2452*7</f>
        <v>147</v>
      </c>
      <c r="J2452" s="12" t="s">
        <v>110</v>
      </c>
      <c r="K2452" s="16" t="n">
        <v>103</v>
      </c>
      <c r="L2452" s="14" t="n">
        <v>10</v>
      </c>
      <c r="M2452" s="16" t="n">
        <v>1</v>
      </c>
      <c r="N2452" s="11" t="n">
        <v>0.014</v>
      </c>
      <c r="O2452" s="11" t="n">
        <v>0.14</v>
      </c>
      <c r="P2452" s="11" t="n">
        <v>0.14</v>
      </c>
      <c r="Q2452" s="22" t="n">
        <f>M2454/H2452</f>
        <v>0.706666666666667</v>
      </c>
    </row>
    <row r="2453" ht="22.5" customHeight="1">
      <c r="A2453" s="28"/>
      <c r="B2453" s="28"/>
      <c r="C2453" s="12"/>
      <c r="D2453" s="19"/>
      <c r="E2453" s="26"/>
      <c r="F2453" s="26"/>
      <c r="G2453" s="26"/>
      <c r="H2453" s="26"/>
      <c r="I2453" s="19"/>
      <c r="J2453" s="12" t="s">
        <v>111</v>
      </c>
      <c r="K2453" s="16" t="n">
        <v>33586</v>
      </c>
      <c r="L2453" s="14" t="n">
        <v>2652</v>
      </c>
      <c r="M2453" s="16" t="n">
        <v>46</v>
      </c>
      <c r="N2453" s="11" t="n">
        <v>0.002</v>
      </c>
      <c r="O2453" s="11" t="n">
        <v>0.14</v>
      </c>
      <c r="P2453" s="11" t="n">
        <v>6.44</v>
      </c>
      <c r="Q2453" s="25"/>
    </row>
    <row r="2454" ht="22.5" customHeight="1">
      <c r="A2454" s="28"/>
      <c r="B2454" s="28"/>
      <c r="C2454" s="12"/>
      <c r="D2454" s="19"/>
      <c r="E2454" s="26"/>
      <c r="F2454" s="26"/>
      <c r="G2454" s="26"/>
      <c r="H2454" s="26"/>
      <c r="I2454" s="19"/>
      <c r="J2454" s="12" t="s">
        <v>112</v>
      </c>
      <c r="K2454" s="16" t="n">
        <v>68372</v>
      </c>
      <c r="L2454" s="14" t="n">
        <v>4534</v>
      </c>
      <c r="M2454" s="16" t="n">
        <v>106</v>
      </c>
      <c r="N2454" s="11" t="n">
        <v>0.003</v>
      </c>
      <c r="O2454" s="11" t="n">
        <v>0.14</v>
      </c>
      <c r="P2454" s="11" t="n">
        <v>14.84</v>
      </c>
      <c r="Q2454" s="25"/>
    </row>
    <row r="2455" ht="22.5" customHeight="1">
      <c r="A2455" s="28"/>
      <c r="B2455" s="28"/>
      <c r="C2455" s="12" t="n">
        <v>91565949</v>
      </c>
      <c r="D2455" s="12" t="s">
        <v>66</v>
      </c>
      <c r="E2455" s="13" t="s">
        <v>67</v>
      </c>
      <c r="F2455" s="13" t="s">
        <v>15</v>
      </c>
      <c r="G2455" s="23" t="n">
        <v>0.15</v>
      </c>
      <c r="H2455" s="13" t="n">
        <v>50</v>
      </c>
      <c r="I2455" s="20" t="n">
        <f>G2455*H2455*7</f>
        <v>52.5</v>
      </c>
      <c r="J2455" s="12" t="s">
        <v>110</v>
      </c>
      <c r="K2455" s="16" t="n">
        <v>672</v>
      </c>
      <c r="L2455" s="14" t="n">
        <v>99</v>
      </c>
      <c r="M2455" s="16" t="n">
        <v>1</v>
      </c>
      <c r="N2455" s="11" t="n">
        <v>0.002</v>
      </c>
      <c r="O2455" s="11" t="n">
        <v>0.15</v>
      </c>
      <c r="P2455" s="11" t="n">
        <v>0.15</v>
      </c>
      <c r="Q2455" s="22" t="n">
        <f>M2457/H2455</f>
        <v>0.92</v>
      </c>
    </row>
    <row r="2456" ht="22.5" customHeight="1">
      <c r="A2456" s="28"/>
      <c r="B2456" s="28"/>
      <c r="C2456" s="12"/>
      <c r="D2456" s="19"/>
      <c r="E2456" s="26"/>
      <c r="F2456" s="26"/>
      <c r="G2456" s="26"/>
      <c r="H2456" s="26"/>
      <c r="I2456" s="19"/>
      <c r="J2456" s="12" t="s">
        <v>111</v>
      </c>
      <c r="K2456" s="16" t="n">
        <v>36351</v>
      </c>
      <c r="L2456" s="14" t="n">
        <v>5310</v>
      </c>
      <c r="M2456" s="16" t="n">
        <v>22</v>
      </c>
      <c r="N2456" s="11" t="n">
        <v>0.001</v>
      </c>
      <c r="O2456" s="11" t="n">
        <v>0.15</v>
      </c>
      <c r="P2456" s="11" t="n">
        <v>3.3</v>
      </c>
      <c r="Q2456" s="25"/>
    </row>
    <row r="2457" ht="22.5" customHeight="1">
      <c r="A2457" s="28"/>
      <c r="B2457" s="28"/>
      <c r="C2457" s="12"/>
      <c r="D2457" s="19"/>
      <c r="E2457" s="26"/>
      <c r="F2457" s="26"/>
      <c r="G2457" s="26"/>
      <c r="H2457" s="26"/>
      <c r="I2457" s="19"/>
      <c r="J2457" s="12" t="s">
        <v>112</v>
      </c>
      <c r="K2457" s="16" t="n">
        <v>66857</v>
      </c>
      <c r="L2457" s="14" t="n">
        <v>8509</v>
      </c>
      <c r="M2457" s="16" t="n">
        <v>46</v>
      </c>
      <c r="N2457" s="11" t="n">
        <v>0.001</v>
      </c>
      <c r="O2457" s="11" t="n">
        <v>0.15</v>
      </c>
      <c r="P2457" s="11" t="n">
        <v>6.9</v>
      </c>
      <c r="Q2457" s="25"/>
    </row>
    <row r="2458" ht="22.5" customHeight="1">
      <c r="A2458" s="28"/>
      <c r="B2458" s="28"/>
      <c r="C2458" s="12" t="n">
        <v>91573130</v>
      </c>
      <c r="D2458" s="12" t="s">
        <v>46</v>
      </c>
      <c r="E2458" s="13" t="s">
        <v>17</v>
      </c>
      <c r="F2458" s="13" t="s">
        <v>15</v>
      </c>
      <c r="G2458" s="23" t="n">
        <v>0.2</v>
      </c>
      <c r="H2458" s="13" t="n">
        <v>80</v>
      </c>
      <c r="I2458" s="20" t="n">
        <f>G2458*H2458*7</f>
        <v>112</v>
      </c>
      <c r="J2458" s="12" t="s">
        <v>110</v>
      </c>
      <c r="K2458" s="16" t="n">
        <v>58</v>
      </c>
      <c r="L2458" s="14" t="n">
        <v>7</v>
      </c>
      <c r="M2458" s="14" t="n">
        <v>0</v>
      </c>
      <c r="N2458" s="11" t="n">
        <v>0</v>
      </c>
      <c r="O2458" s="11" t="n">
        <v>0</v>
      </c>
      <c r="P2458" s="11" t="n">
        <v>0</v>
      </c>
      <c r="Q2458" s="22" t="n">
        <f>M2460/H2458</f>
        <v>0.0125</v>
      </c>
    </row>
    <row r="2459" ht="22.5" customHeight="1">
      <c r="A2459" s="28"/>
      <c r="B2459" s="28"/>
      <c r="C2459" s="12"/>
      <c r="D2459" s="19"/>
      <c r="E2459" s="26"/>
      <c r="F2459" s="26"/>
      <c r="G2459" s="26"/>
      <c r="H2459" s="26"/>
      <c r="I2459" s="19"/>
      <c r="J2459" s="12" t="s">
        <v>111</v>
      </c>
      <c r="K2459" s="16" t="n">
        <v>7003</v>
      </c>
      <c r="L2459" s="14" t="n">
        <v>227</v>
      </c>
      <c r="M2459" s="16" t="n">
        <v>1</v>
      </c>
      <c r="N2459" s="11" t="n">
        <v>0.001</v>
      </c>
      <c r="O2459" s="11" t="n">
        <v>0.2</v>
      </c>
      <c r="P2459" s="11" t="n">
        <v>0.2</v>
      </c>
      <c r="Q2459" s="25"/>
    </row>
    <row r="2460" ht="22.5" customHeight="1">
      <c r="A2460" s="28"/>
      <c r="B2460" s="28"/>
      <c r="C2460" s="12"/>
      <c r="D2460" s="19"/>
      <c r="E2460" s="26"/>
      <c r="F2460" s="26"/>
      <c r="G2460" s="26"/>
      <c r="H2460" s="26"/>
      <c r="I2460" s="19"/>
      <c r="J2460" s="12" t="s">
        <v>112</v>
      </c>
      <c r="K2460" s="16" t="n">
        <v>8859</v>
      </c>
      <c r="L2460" s="14" t="n">
        <v>285</v>
      </c>
      <c r="M2460" s="16" t="n">
        <v>1</v>
      </c>
      <c r="N2460" s="11" t="n">
        <v>0.001</v>
      </c>
      <c r="O2460" s="11" t="n">
        <v>0.2</v>
      </c>
      <c r="P2460" s="11" t="n">
        <v>0.2</v>
      </c>
      <c r="Q2460" s="25"/>
    </row>
    <row r="2461" ht="22.5" customHeight="1">
      <c r="A2461" s="28"/>
      <c r="B2461" s="28"/>
      <c r="C2461" s="12" t="n">
        <v>91573131</v>
      </c>
      <c r="D2461" s="12" t="s">
        <v>46</v>
      </c>
      <c r="E2461" s="13" t="s">
        <v>32</v>
      </c>
      <c r="F2461" s="13" t="s">
        <v>15</v>
      </c>
      <c r="G2461" s="23" t="n">
        <v>0.2</v>
      </c>
      <c r="H2461" s="13" t="n">
        <v>80</v>
      </c>
      <c r="I2461" s="20" t="n">
        <f>G2461*H2461*7</f>
        <v>112</v>
      </c>
      <c r="J2461" s="12" t="s">
        <v>110</v>
      </c>
      <c r="K2461" s="16" t="n">
        <v>10</v>
      </c>
      <c r="L2461" s="16" t="n">
        <v>0</v>
      </c>
      <c r="M2461" s="14" t="n">
        <v>0</v>
      </c>
      <c r="N2461" s="11" t="n">
        <v>0</v>
      </c>
      <c r="O2461" s="11" t="n">
        <v>0</v>
      </c>
      <c r="P2461" s="11" t="n">
        <v>0</v>
      </c>
      <c r="Q2461" s="22" t="n">
        <f>M2463/H2461</f>
        <v>0</v>
      </c>
    </row>
    <row r="2462" ht="22.5" customHeight="1">
      <c r="A2462" s="28"/>
      <c r="B2462" s="28"/>
      <c r="C2462" s="12"/>
      <c r="D2462" s="19"/>
      <c r="E2462" s="26"/>
      <c r="F2462" s="26"/>
      <c r="G2462" s="26"/>
      <c r="H2462" s="26"/>
      <c r="I2462" s="19"/>
      <c r="J2462" s="12" t="s">
        <v>111</v>
      </c>
      <c r="K2462" s="16" t="n">
        <v>2626</v>
      </c>
      <c r="L2462" s="14" t="n">
        <v>55</v>
      </c>
      <c r="M2462" s="16" t="n">
        <v>0</v>
      </c>
      <c r="N2462" s="11" t="n">
        <v>0</v>
      </c>
      <c r="O2462" s="11" t="n">
        <v>0</v>
      </c>
      <c r="P2462" s="11" t="n">
        <v>0</v>
      </c>
      <c r="Q2462" s="25"/>
    </row>
    <row r="2463" ht="22.5" customHeight="1">
      <c r="A2463" s="28"/>
      <c r="B2463" s="28"/>
      <c r="C2463" s="12"/>
      <c r="D2463" s="19"/>
      <c r="E2463" s="26"/>
      <c r="F2463" s="26"/>
      <c r="G2463" s="26"/>
      <c r="H2463" s="26"/>
      <c r="I2463" s="19"/>
      <c r="J2463" s="12" t="s">
        <v>112</v>
      </c>
      <c r="K2463" s="16" t="n">
        <v>1831</v>
      </c>
      <c r="L2463" s="14" t="n">
        <v>21</v>
      </c>
      <c r="M2463" s="16" t="n">
        <v>0</v>
      </c>
      <c r="N2463" s="11" t="n">
        <v>0</v>
      </c>
      <c r="O2463" s="11" t="n">
        <v>0</v>
      </c>
      <c r="P2463" s="11" t="n">
        <v>0</v>
      </c>
      <c r="Q2463" s="25"/>
    </row>
    <row r="2464" ht="22.5" customHeight="1">
      <c r="A2464" s="28"/>
      <c r="B2464" s="28"/>
      <c r="C2464" s="12" t="n">
        <v>12809532</v>
      </c>
      <c r="D2464" s="12" t="s">
        <v>68</v>
      </c>
      <c r="E2464" s="13" t="s">
        <v>14</v>
      </c>
      <c r="F2464" s="13" t="s">
        <v>34</v>
      </c>
      <c r="G2464" s="23" t="n">
        <v>0.4</v>
      </c>
      <c r="H2464" s="13" t="n">
        <v>100</v>
      </c>
      <c r="I2464" s="20" t="n">
        <f>G2464*H2464*7</f>
        <v>280</v>
      </c>
      <c r="J2464" s="12" t="s">
        <v>110</v>
      </c>
      <c r="K2464" s="16" t="n">
        <v>6</v>
      </c>
      <c r="L2464" s="14" t="n">
        <v>0</v>
      </c>
      <c r="M2464" s="16" t="n">
        <v>0</v>
      </c>
      <c r="N2464" s="11" t="n">
        <v>0</v>
      </c>
      <c r="O2464" s="11" t="n">
        <v>0</v>
      </c>
      <c r="P2464" s="11" t="n">
        <v>0.01</v>
      </c>
      <c r="Q2464" s="22" t="n">
        <f>M2466/H2464</f>
        <v>0</v>
      </c>
    </row>
    <row r="2465" ht="22.5" customHeight="1">
      <c r="A2465" s="28"/>
      <c r="B2465" s="28"/>
      <c r="C2465" s="12"/>
      <c r="D2465" s="19"/>
      <c r="E2465" s="26"/>
      <c r="F2465" s="26"/>
      <c r="G2465" s="26"/>
      <c r="H2465" s="26"/>
      <c r="I2465" s="19"/>
      <c r="J2465" s="12" t="s">
        <v>111</v>
      </c>
      <c r="K2465" s="16" t="n">
        <v>174</v>
      </c>
      <c r="L2465" s="14" t="n">
        <v>58</v>
      </c>
      <c r="M2465" s="16" t="n">
        <v>0</v>
      </c>
      <c r="N2465" s="11" t="n">
        <v>0.0041</v>
      </c>
      <c r="O2465" s="11" t="n">
        <v>0</v>
      </c>
      <c r="P2465" s="11" t="n">
        <v>0.24</v>
      </c>
      <c r="Q2465" s="25"/>
    </row>
    <row r="2466" ht="22.5" customHeight="1">
      <c r="A2466" s="28"/>
      <c r="B2466" s="28"/>
      <c r="C2466" s="12"/>
      <c r="D2466" s="19"/>
      <c r="E2466" s="26"/>
      <c r="F2466" s="26"/>
      <c r="G2466" s="26"/>
      <c r="H2466" s="26"/>
      <c r="I2466" s="19"/>
      <c r="J2466" s="12" t="s">
        <v>112</v>
      </c>
      <c r="K2466" s="16" t="n">
        <v>774</v>
      </c>
      <c r="L2466" s="14" t="n">
        <v>320</v>
      </c>
      <c r="M2466" s="16" t="n">
        <v>0</v>
      </c>
      <c r="N2466" s="11" t="n">
        <v>0.03</v>
      </c>
      <c r="O2466" s="11" t="n">
        <v>0</v>
      </c>
      <c r="P2466" s="11" t="n">
        <v>8.56</v>
      </c>
      <c r="Q2466" s="25"/>
    </row>
    <row r="2467" ht="22.5" customHeight="1">
      <c r="A2467" s="28"/>
      <c r="B2467" s="28"/>
      <c r="C2467" s="12" t="n">
        <v>12895313</v>
      </c>
      <c r="D2467" s="12" t="s">
        <v>65</v>
      </c>
      <c r="E2467" s="13" t="s">
        <v>37</v>
      </c>
      <c r="F2467" s="13" t="s">
        <v>34</v>
      </c>
      <c r="G2467" s="23" t="n">
        <v>0.09</v>
      </c>
      <c r="H2467" s="13" t="n">
        <v>200</v>
      </c>
      <c r="I2467" s="20" t="n">
        <f>G2467*H2467*7</f>
        <v>126</v>
      </c>
      <c r="J2467" s="12" t="s">
        <v>110</v>
      </c>
      <c r="K2467" s="16" t="n">
        <v>2928</v>
      </c>
      <c r="L2467" s="14" t="n">
        <v>928</v>
      </c>
      <c r="M2467" s="16" t="n">
        <v>0</v>
      </c>
      <c r="N2467" s="11" t="n">
        <v>0</v>
      </c>
      <c r="O2467" s="11" t="n">
        <v>0</v>
      </c>
      <c r="P2467" s="11" t="n">
        <v>0.93</v>
      </c>
      <c r="Q2467" s="22" t="n">
        <f>M2469/H2467</f>
        <v>0.02</v>
      </c>
    </row>
    <row r="2468" ht="22.5" customHeight="1">
      <c r="A2468" s="28"/>
      <c r="B2468" s="28"/>
      <c r="C2468" s="12"/>
      <c r="D2468" s="19"/>
      <c r="E2468" s="26"/>
      <c r="F2468" s="26"/>
      <c r="G2468" s="26"/>
      <c r="H2468" s="26"/>
      <c r="I2468" s="19"/>
      <c r="J2468" s="12" t="s">
        <v>111</v>
      </c>
      <c r="K2468" s="16" t="n">
        <v>15755</v>
      </c>
      <c r="L2468" s="14" t="n">
        <v>5649</v>
      </c>
      <c r="M2468" s="16" t="n">
        <v>1</v>
      </c>
      <c r="N2468" s="11" t="n">
        <v>0.0008</v>
      </c>
      <c r="O2468" s="11" t="n">
        <v>4.69</v>
      </c>
      <c r="P2468" s="11" t="n">
        <v>4.69</v>
      </c>
      <c r="Q2468" s="25"/>
    </row>
    <row r="2469" ht="22.5" customHeight="1">
      <c r="A2469" s="28"/>
      <c r="B2469" s="28"/>
      <c r="C2469" s="12"/>
      <c r="D2469" s="19"/>
      <c r="E2469" s="26"/>
      <c r="F2469" s="26"/>
      <c r="G2469" s="26"/>
      <c r="H2469" s="26"/>
      <c r="I2469" s="19"/>
      <c r="J2469" s="12" t="s">
        <v>112</v>
      </c>
      <c r="K2469" s="16" t="n">
        <v>76590</v>
      </c>
      <c r="L2469" s="14" t="n">
        <v>30498</v>
      </c>
      <c r="M2469" s="16" t="n">
        <v>4</v>
      </c>
      <c r="N2469" s="11" t="n">
        <v>0</v>
      </c>
      <c r="O2469" s="11" t="n">
        <v>2.72</v>
      </c>
      <c r="P2469" s="11" t="n">
        <v>10.86</v>
      </c>
      <c r="Q2469" s="25"/>
    </row>
    <row r="2470" ht="22.5" customHeight="1">
      <c r="A2470" s="28"/>
      <c r="B2470" s="28"/>
      <c r="C2470" s="12" t="n">
        <v>91574954</v>
      </c>
      <c r="D2470" s="12" t="s">
        <v>66</v>
      </c>
      <c r="E2470" s="13" t="s">
        <v>11</v>
      </c>
      <c r="F2470" s="13" t="s">
        <v>34</v>
      </c>
      <c r="G2470" s="23" t="n">
        <v>0.14</v>
      </c>
      <c r="H2470" s="13" t="n">
        <v>150</v>
      </c>
      <c r="I2470" s="20" t="n">
        <f>G2470*H2470*7</f>
        <v>147</v>
      </c>
      <c r="J2470" s="12" t="s">
        <v>110</v>
      </c>
      <c r="K2470" s="16" t="n">
        <v>53</v>
      </c>
      <c r="L2470" s="14" t="n">
        <v>30</v>
      </c>
      <c r="M2470" s="16" t="n">
        <v>0</v>
      </c>
      <c r="N2470" s="11" t="n">
        <v>0</v>
      </c>
      <c r="O2470" s="11" t="n">
        <v>0</v>
      </c>
      <c r="P2470" s="11" t="n">
        <v>0.03</v>
      </c>
      <c r="Q2470" s="22" t="n">
        <f>M2472/H2470</f>
        <v>0</v>
      </c>
    </row>
    <row r="2471" ht="22.5" customHeight="1">
      <c r="A2471" s="28"/>
      <c r="B2471" s="28"/>
      <c r="C2471" s="12"/>
      <c r="D2471" s="19"/>
      <c r="E2471" s="26"/>
      <c r="F2471" s="26"/>
      <c r="G2471" s="26"/>
      <c r="H2471" s="26"/>
      <c r="I2471" s="19"/>
      <c r="J2471" s="12" t="s">
        <v>111</v>
      </c>
      <c r="K2471" s="16" t="n">
        <v>155</v>
      </c>
      <c r="L2471" s="14" t="n">
        <v>81</v>
      </c>
      <c r="M2471" s="16" t="n">
        <v>0</v>
      </c>
      <c r="N2471" s="11" t="n">
        <v>0.0022</v>
      </c>
      <c r="O2471" s="11" t="n">
        <v>0</v>
      </c>
      <c r="P2471" s="11" t="n">
        <v>0.18</v>
      </c>
      <c r="Q2471" s="25"/>
    </row>
    <row r="2472" ht="22.5" customHeight="1">
      <c r="A2472" s="28"/>
      <c r="B2472" s="28"/>
      <c r="C2472" s="12"/>
      <c r="D2472" s="19"/>
      <c r="E2472" s="26"/>
      <c r="F2472" s="26"/>
      <c r="G2472" s="26"/>
      <c r="H2472" s="26"/>
      <c r="I2472" s="19"/>
      <c r="J2472" s="12" t="s">
        <v>112</v>
      </c>
      <c r="K2472" s="16" t="n">
        <v>886</v>
      </c>
      <c r="L2472" s="14" t="n">
        <v>444</v>
      </c>
      <c r="M2472" s="16" t="n">
        <v>0</v>
      </c>
      <c r="N2472" s="11" t="n">
        <v>0.01</v>
      </c>
      <c r="O2472" s="11" t="n">
        <v>0</v>
      </c>
      <c r="P2472" s="11" t="n">
        <v>3.53</v>
      </c>
      <c r="Q2472" s="25"/>
    </row>
    <row r="2473" ht="22.5" customHeight="1">
      <c r="A2473" s="28"/>
      <c r="B2473" s="28"/>
      <c r="C2473" s="12" t="n">
        <v>91574960</v>
      </c>
      <c r="D2473" s="12" t="s">
        <v>66</v>
      </c>
      <c r="E2473" s="13" t="s">
        <v>67</v>
      </c>
      <c r="F2473" s="13" t="s">
        <v>34</v>
      </c>
      <c r="G2473" s="23" t="n">
        <v>0.15</v>
      </c>
      <c r="H2473" s="13" t="n">
        <v>100</v>
      </c>
      <c r="I2473" s="20" t="n">
        <f>G2473*H2473*7</f>
        <v>105</v>
      </c>
      <c r="J2473" s="12" t="s">
        <v>110</v>
      </c>
      <c r="K2473" s="16" t="n">
        <v>21</v>
      </c>
      <c r="L2473" s="14" t="n">
        <v>6</v>
      </c>
      <c r="M2473" s="16" t="n">
        <v>0</v>
      </c>
      <c r="N2473" s="11" t="n">
        <v>0</v>
      </c>
      <c r="O2473" s="11" t="n">
        <v>0</v>
      </c>
      <c r="P2473" s="11" t="n">
        <v>0.01</v>
      </c>
      <c r="Q2473" s="22" t="n">
        <f>M2475/H2473</f>
        <v>0</v>
      </c>
    </row>
    <row r="2474" ht="22.5" customHeight="1">
      <c r="A2474" s="28"/>
      <c r="B2474" s="28"/>
      <c r="C2474" s="12"/>
      <c r="D2474" s="19"/>
      <c r="E2474" s="26"/>
      <c r="F2474" s="26"/>
      <c r="G2474" s="26"/>
      <c r="H2474" s="26"/>
      <c r="I2474" s="19"/>
      <c r="J2474" s="12" t="s">
        <v>111</v>
      </c>
      <c r="K2474" s="16" t="n">
        <v>47</v>
      </c>
      <c r="L2474" s="14" t="n">
        <v>24</v>
      </c>
      <c r="M2474" s="16" t="n">
        <v>0</v>
      </c>
      <c r="N2474" s="11" t="n">
        <v>0.0014</v>
      </c>
      <c r="O2474" s="11" t="n">
        <v>0</v>
      </c>
      <c r="P2474" s="11" t="n">
        <v>0.03</v>
      </c>
      <c r="Q2474" s="25"/>
    </row>
    <row r="2475" ht="22.5" customHeight="1">
      <c r="A2475" s="28"/>
      <c r="B2475" s="28"/>
      <c r="C2475" s="12"/>
      <c r="D2475" s="19"/>
      <c r="E2475" s="26"/>
      <c r="F2475" s="26"/>
      <c r="G2475" s="26"/>
      <c r="H2475" s="26"/>
      <c r="I2475" s="19"/>
      <c r="J2475" s="12" t="s">
        <v>112</v>
      </c>
      <c r="K2475" s="16" t="n">
        <v>1626</v>
      </c>
      <c r="L2475" s="14" t="n">
        <v>721</v>
      </c>
      <c r="M2475" s="16" t="n">
        <v>0</v>
      </c>
      <c r="N2475" s="11" t="n">
        <v>0.01</v>
      </c>
      <c r="O2475" s="11" t="n">
        <v>0</v>
      </c>
      <c r="P2475" s="11" t="n">
        <v>6.39</v>
      </c>
      <c r="Q2475" s="25"/>
    </row>
    <row r="2476" ht="22.5" customHeight="1">
      <c r="A2476" s="28"/>
      <c r="B2476" s="28"/>
      <c r="C2476" s="12" t="n">
        <v>91574963</v>
      </c>
      <c r="D2476" s="12" t="s">
        <v>66</v>
      </c>
      <c r="E2476" s="13" t="s">
        <v>37</v>
      </c>
      <c r="F2476" s="13" t="s">
        <v>34</v>
      </c>
      <c r="G2476" s="23" t="n">
        <v>0.12</v>
      </c>
      <c r="H2476" s="13" t="n">
        <v>200</v>
      </c>
      <c r="I2476" s="20" t="n">
        <f>G2476*H2476*7</f>
        <v>168</v>
      </c>
      <c r="J2476" s="12" t="s">
        <v>110</v>
      </c>
      <c r="K2476" s="16" t="n">
        <v>14</v>
      </c>
      <c r="L2476" s="14" t="n">
        <v>6</v>
      </c>
      <c r="M2476" s="16" t="n">
        <v>0</v>
      </c>
      <c r="N2476" s="11" t="n">
        <v>0</v>
      </c>
      <c r="O2476" s="11" t="n">
        <v>0</v>
      </c>
      <c r="P2476" s="11" t="n">
        <v>0.01</v>
      </c>
      <c r="Q2476" s="22" t="n">
        <f>M2478/H2476</f>
        <v>0</v>
      </c>
    </row>
    <row r="2477" ht="22.5" customHeight="1">
      <c r="A2477" s="28"/>
      <c r="B2477" s="28"/>
      <c r="C2477" s="12"/>
      <c r="D2477" s="19"/>
      <c r="E2477" s="26"/>
      <c r="F2477" s="26"/>
      <c r="G2477" s="26"/>
      <c r="H2477" s="26"/>
      <c r="I2477" s="19"/>
      <c r="J2477" s="12" t="s">
        <v>111</v>
      </c>
      <c r="K2477" s="16" t="n">
        <v>46</v>
      </c>
      <c r="L2477" s="14" t="n">
        <v>17</v>
      </c>
      <c r="M2477" s="16" t="n">
        <v>0</v>
      </c>
      <c r="N2477" s="11" t="n">
        <v>0.0008</v>
      </c>
      <c r="O2477" s="11" t="n">
        <v>0</v>
      </c>
      <c r="P2477" s="11" t="n">
        <v>0.01</v>
      </c>
      <c r="Q2477" s="25"/>
    </row>
    <row r="2478" ht="22.5" customHeight="1">
      <c r="A2478" s="28"/>
      <c r="B2478" s="28"/>
      <c r="C2478" s="12"/>
      <c r="D2478" s="19"/>
      <c r="E2478" s="26"/>
      <c r="F2478" s="26"/>
      <c r="G2478" s="26"/>
      <c r="H2478" s="26"/>
      <c r="I2478" s="19"/>
      <c r="J2478" s="12" t="s">
        <v>112</v>
      </c>
      <c r="K2478" s="16" t="n">
        <v>1397</v>
      </c>
      <c r="L2478" s="14" t="n">
        <v>619</v>
      </c>
      <c r="M2478" s="16" t="n">
        <v>0</v>
      </c>
      <c r="N2478" s="11" t="n">
        <v>0.01</v>
      </c>
      <c r="O2478" s="11" t="n">
        <v>0</v>
      </c>
      <c r="P2478" s="11" t="n">
        <v>5.43</v>
      </c>
      <c r="Q2478" s="25"/>
    </row>
    <row r="2479" ht="22.5" customHeight="1">
      <c r="A2479" s="28"/>
      <c r="B2479" s="28"/>
      <c r="C2479" s="12" t="n">
        <v>91574965</v>
      </c>
      <c r="D2479" s="12" t="s">
        <v>46</v>
      </c>
      <c r="E2479" s="13" t="s">
        <v>17</v>
      </c>
      <c r="F2479" s="13" t="s">
        <v>34</v>
      </c>
      <c r="G2479" s="23" t="n">
        <v>0.2</v>
      </c>
      <c r="H2479" s="13" t="n">
        <v>80</v>
      </c>
      <c r="I2479" s="20" t="n">
        <f>G2479*H2479*7</f>
        <v>112</v>
      </c>
      <c r="J2479" s="12" t="s">
        <v>110</v>
      </c>
      <c r="K2479" s="16" t="n">
        <v>3</v>
      </c>
      <c r="L2479" s="14" t="n">
        <v>3</v>
      </c>
      <c r="M2479" s="16" t="n">
        <v>0</v>
      </c>
      <c r="N2479" s="11" t="n">
        <v>0</v>
      </c>
      <c r="O2479" s="11" t="n">
        <v>0</v>
      </c>
      <c r="P2479" s="11" t="n">
        <v>0</v>
      </c>
      <c r="Q2479" s="22" t="n">
        <f>M2481/H2479</f>
        <v>0</v>
      </c>
    </row>
    <row r="2480" ht="22.5" customHeight="1">
      <c r="A2480" s="28"/>
      <c r="B2480" s="28"/>
      <c r="C2480" s="12"/>
      <c r="D2480" s="19"/>
      <c r="E2480" s="26"/>
      <c r="F2480" s="26"/>
      <c r="G2480" s="26"/>
      <c r="H2480" s="26"/>
      <c r="I2480" s="19"/>
      <c r="J2480" s="12" t="s">
        <v>111</v>
      </c>
      <c r="K2480" s="16" t="n">
        <v>29</v>
      </c>
      <c r="L2480" s="14" t="n">
        <v>11</v>
      </c>
      <c r="M2480" s="16" t="n">
        <v>0</v>
      </c>
      <c r="N2480" s="11" t="n">
        <v>0.0046</v>
      </c>
      <c r="O2480" s="11" t="n">
        <v>0</v>
      </c>
      <c r="P2480" s="11" t="n">
        <v>0.05</v>
      </c>
      <c r="Q2480" s="25"/>
    </row>
    <row r="2481" ht="22.5" customHeight="1">
      <c r="A2481" s="28"/>
      <c r="B2481" s="28"/>
      <c r="C2481" s="12"/>
      <c r="D2481" s="19"/>
      <c r="E2481" s="26"/>
      <c r="F2481" s="26"/>
      <c r="G2481" s="26"/>
      <c r="H2481" s="26"/>
      <c r="I2481" s="19"/>
      <c r="J2481" s="12" t="s">
        <v>112</v>
      </c>
      <c r="K2481" s="16" t="n">
        <v>589</v>
      </c>
      <c r="L2481" s="14" t="n">
        <v>291</v>
      </c>
      <c r="M2481" s="16" t="n">
        <v>0</v>
      </c>
      <c r="N2481" s="11" t="n">
        <v>0.01</v>
      </c>
      <c r="O2481" s="11" t="n">
        <v>0</v>
      </c>
      <c r="P2481" s="11" t="n">
        <v>2.6</v>
      </c>
      <c r="Q2481" s="25"/>
    </row>
    <row r="2482" ht="22.5" customHeight="1">
      <c r="A2482" s="28"/>
      <c r="B2482" s="28"/>
      <c r="C2482" s="12" t="n">
        <v>13146531</v>
      </c>
      <c r="D2482" s="12" t="s">
        <v>27</v>
      </c>
      <c r="E2482" s="10" t="s">
        <v>14</v>
      </c>
      <c r="F2482" s="13" t="s">
        <v>12</v>
      </c>
      <c r="G2482" s="23" t="n">
        <v>0.4</v>
      </c>
      <c r="H2482" s="13" t="n">
        <v>100</v>
      </c>
      <c r="I2482" s="20" t="n">
        <f>G2482*H2482*7</f>
        <v>280</v>
      </c>
      <c r="J2482" s="12" t="s">
        <v>110</v>
      </c>
      <c r="K2482" s="16" t="s">
        <v>123</v>
      </c>
      <c r="L2482" s="14"/>
      <c r="M2482" s="16"/>
      <c r="N2482" s="11"/>
      <c r="O2482" s="11"/>
      <c r="P2482" s="11"/>
      <c r="Q2482" s="22" t="n">
        <f>M2484/H2482</f>
        <v>0.07</v>
      </c>
    </row>
    <row r="2483" ht="22.5" customHeight="1">
      <c r="A2483" s="28"/>
      <c r="B2483" s="28"/>
      <c r="C2483" s="12"/>
      <c r="D2483" s="19"/>
      <c r="E2483" s="26"/>
      <c r="F2483" s="26"/>
      <c r="G2483" s="26"/>
      <c r="H2483" s="26"/>
      <c r="I2483" s="19"/>
      <c r="J2483" s="12" t="s">
        <v>111</v>
      </c>
      <c r="K2483" s="16" t="s">
        <v>123</v>
      </c>
      <c r="L2483" s="14"/>
      <c r="M2483" s="16"/>
      <c r="N2483" s="11"/>
      <c r="O2483" s="11"/>
      <c r="P2483" s="11"/>
      <c r="Q2483" s="25"/>
    </row>
    <row r="2484" ht="22.5" customHeight="1">
      <c r="A2484" s="28"/>
      <c r="B2484" s="28"/>
      <c r="C2484" s="12"/>
      <c r="D2484" s="19"/>
      <c r="E2484" s="26"/>
      <c r="F2484" s="26"/>
      <c r="G2484" s="26"/>
      <c r="H2484" s="26"/>
      <c r="I2484" s="19"/>
      <c r="J2484" s="12" t="s">
        <v>112</v>
      </c>
      <c r="K2484" s="16" t="n">
        <v>15323</v>
      </c>
      <c r="L2484" s="14" t="n">
        <v>2151</v>
      </c>
      <c r="M2484" s="16" t="n">
        <v>7</v>
      </c>
      <c r="N2484" s="11" t="n">
        <v>0.002</v>
      </c>
      <c r="O2484" s="11" t="n">
        <v>0.571</v>
      </c>
      <c r="P2484" s="11" t="n">
        <v>3.9988</v>
      </c>
      <c r="Q2484" s="25"/>
    </row>
    <row r="2485" ht="22.5" customHeight="1">
      <c r="A2485" s="28"/>
      <c r="B2485" s="28"/>
      <c r="C2485" s="12" t="n">
        <v>13151696</v>
      </c>
      <c r="D2485" s="12" t="s">
        <v>68</v>
      </c>
      <c r="E2485" s="10" t="s">
        <v>14</v>
      </c>
      <c r="F2485" s="13" t="s">
        <v>12</v>
      </c>
      <c r="G2485" s="23" t="n">
        <v>0.4</v>
      </c>
      <c r="H2485" s="13" t="n">
        <v>100</v>
      </c>
      <c r="I2485" s="20" t="n">
        <f>G2485*H2485*7</f>
        <v>280</v>
      </c>
      <c r="J2485" s="12" t="s">
        <v>110</v>
      </c>
      <c r="K2485" s="16" t="s">
        <v>123</v>
      </c>
      <c r="L2485" s="14"/>
      <c r="M2485" s="16"/>
      <c r="N2485" s="11"/>
      <c r="O2485" s="11"/>
      <c r="P2485" s="11"/>
      <c r="Q2485" s="22" t="n">
        <f>M2487/H2485</f>
        <v>0.01</v>
      </c>
    </row>
    <row r="2486" ht="22.5" customHeight="1">
      <c r="A2486" s="28"/>
      <c r="B2486" s="28"/>
      <c r="C2486" s="12"/>
      <c r="D2486" s="19"/>
      <c r="E2486" s="26"/>
      <c r="F2486" s="26"/>
      <c r="G2486" s="26"/>
      <c r="H2486" s="26"/>
      <c r="I2486" s="19"/>
      <c r="J2486" s="12" t="s">
        <v>111</v>
      </c>
      <c r="K2486" s="16" t="s">
        <v>123</v>
      </c>
      <c r="L2486" s="14"/>
      <c r="M2486" s="16"/>
      <c r="N2486" s="11"/>
      <c r="O2486" s="11"/>
      <c r="P2486" s="11"/>
      <c r="Q2486" s="25"/>
    </row>
    <row r="2487" ht="22.5" customHeight="1">
      <c r="A2487" s="28"/>
      <c r="B2487" s="27"/>
      <c r="C2487" s="12"/>
      <c r="D2487" s="19"/>
      <c r="E2487" s="26"/>
      <c r="F2487" s="26"/>
      <c r="G2487" s="26"/>
      <c r="H2487" s="26"/>
      <c r="I2487" s="19"/>
      <c r="J2487" s="12" t="s">
        <v>112</v>
      </c>
      <c r="K2487" s="16" t="n">
        <v>5284</v>
      </c>
      <c r="L2487" s="14" t="n">
        <v>1009</v>
      </c>
      <c r="M2487" s="14" t="n">
        <v>1</v>
      </c>
      <c r="N2487" s="11" t="n">
        <v>0.009</v>
      </c>
      <c r="O2487" s="11" t="n">
        <v>9.204</v>
      </c>
      <c r="P2487" s="11" t="n">
        <v>9.204</v>
      </c>
      <c r="Q2487" s="25"/>
    </row>
    <row r="2488" ht="22.5" customHeight="1">
      <c r="A2488" s="28"/>
      <c r="B2488" s="47" t="s">
        <v>121</v>
      </c>
      <c r="C2488" s="12" t="n">
        <v>6395488</v>
      </c>
      <c r="D2488" s="12" t="s">
        <v>39</v>
      </c>
      <c r="E2488" s="46" t="s">
        <v>14</v>
      </c>
      <c r="F2488" s="12" t="s">
        <v>15</v>
      </c>
      <c r="G2488" s="23" t="n">
        <v>0.3</v>
      </c>
      <c r="H2488" s="12" t="n">
        <v>200</v>
      </c>
      <c r="I2488" s="20" t="n">
        <f>G2488*H2488*7</f>
        <v>420</v>
      </c>
      <c r="J2488" s="12" t="s">
        <v>110</v>
      </c>
      <c r="K2488" s="14" t="n">
        <v>19</v>
      </c>
      <c r="L2488" s="14" t="n">
        <v>7</v>
      </c>
      <c r="M2488" s="15" t="n">
        <v>0</v>
      </c>
      <c r="N2488" s="11" t="n">
        <v>0</v>
      </c>
      <c r="O2488" s="11" t="n">
        <v>0</v>
      </c>
      <c r="P2488" s="11" t="n">
        <v>0</v>
      </c>
      <c r="Q2488" s="22" t="n">
        <f>M2490/H2488</f>
        <v>1</v>
      </c>
    </row>
    <row r="2489" ht="22.5" customHeight="1">
      <c r="A2489" s="28"/>
      <c r="B2489" s="28"/>
      <c r="C2489" s="12"/>
      <c r="D2489" s="19"/>
      <c r="E2489" s="26"/>
      <c r="F2489" s="19"/>
      <c r="G2489" s="26"/>
      <c r="H2489" s="19"/>
      <c r="I2489" s="19"/>
      <c r="J2489" s="12" t="s">
        <v>111</v>
      </c>
      <c r="K2489" s="14" t="n">
        <v>74866</v>
      </c>
      <c r="L2489" s="14" t="n">
        <v>32296</v>
      </c>
      <c r="M2489" s="10" t="n">
        <v>200</v>
      </c>
      <c r="N2489" s="11" t="n">
        <v>0.002</v>
      </c>
      <c r="O2489" s="11" t="n">
        <v>0.3</v>
      </c>
      <c r="P2489" s="11" t="n">
        <v>60</v>
      </c>
      <c r="Q2489" s="25"/>
    </row>
    <row r="2490" ht="22.5" customHeight="1">
      <c r="A2490" s="28"/>
      <c r="B2490" s="28"/>
      <c r="C2490" s="12"/>
      <c r="D2490" s="19"/>
      <c r="E2490" s="26"/>
      <c r="F2490" s="19"/>
      <c r="G2490" s="26"/>
      <c r="H2490" s="19"/>
      <c r="I2490" s="19"/>
      <c r="J2490" s="12" t="s">
        <v>112</v>
      </c>
      <c r="K2490" s="14" t="n">
        <v>80250</v>
      </c>
      <c r="L2490" s="14" t="n">
        <v>33038</v>
      </c>
      <c r="M2490" s="10" t="n">
        <v>200</v>
      </c>
      <c r="N2490" s="11" t="n">
        <v>0.002</v>
      </c>
      <c r="O2490" s="11" t="n">
        <v>0.3</v>
      </c>
      <c r="P2490" s="11" t="n">
        <v>60</v>
      </c>
      <c r="Q2490" s="25"/>
    </row>
    <row r="2491" ht="22.5" customHeight="1">
      <c r="A2491" s="28"/>
      <c r="B2491" s="28"/>
      <c r="C2491" s="12" t="n">
        <v>8291713</v>
      </c>
      <c r="D2491" s="12" t="s">
        <v>79</v>
      </c>
      <c r="E2491" s="13" t="s">
        <v>14</v>
      </c>
      <c r="F2491" s="12" t="s">
        <v>15</v>
      </c>
      <c r="G2491" s="23" t="n">
        <v>0.14</v>
      </c>
      <c r="H2491" s="12" t="n">
        <v>2000</v>
      </c>
      <c r="I2491" s="20" t="n">
        <f>G2491*H2491*7</f>
        <v>1960</v>
      </c>
      <c r="J2491" s="12" t="s">
        <v>110</v>
      </c>
      <c r="K2491" s="14" t="n">
        <v>59</v>
      </c>
      <c r="L2491" s="14" t="n">
        <v>11</v>
      </c>
      <c r="M2491" s="15" t="n">
        <v>68</v>
      </c>
      <c r="N2491" s="11" t="n">
        <v>0.865</v>
      </c>
      <c r="O2491" s="11" t="n">
        <v>0.14</v>
      </c>
      <c r="P2491" s="11" t="n">
        <v>9.52</v>
      </c>
      <c r="Q2491" s="22" t="n">
        <f>M2493/H2491</f>
        <v>0.75</v>
      </c>
    </row>
    <row r="2492" ht="22.5" customHeight="1">
      <c r="A2492" s="28"/>
      <c r="B2492" s="28"/>
      <c r="C2492" s="12"/>
      <c r="D2492" s="19"/>
      <c r="E2492" s="26"/>
      <c r="F2492" s="19"/>
      <c r="G2492" s="26"/>
      <c r="H2492" s="19"/>
      <c r="I2492" s="19"/>
      <c r="J2492" s="12" t="s">
        <v>111</v>
      </c>
      <c r="K2492" s="14" t="n">
        <v>65127</v>
      </c>
      <c r="L2492" s="14" t="n">
        <v>19663</v>
      </c>
      <c r="M2492" s="14" t="n">
        <v>222</v>
      </c>
      <c r="N2492" s="11" t="n">
        <v>0.002</v>
      </c>
      <c r="O2492" s="11" t="n">
        <v>0.14</v>
      </c>
      <c r="P2492" s="11" t="n">
        <v>31.08</v>
      </c>
      <c r="Q2492" s="25"/>
    </row>
    <row r="2493" ht="22.5" customHeight="1">
      <c r="A2493" s="28"/>
      <c r="B2493" s="28"/>
      <c r="C2493" s="12"/>
      <c r="D2493" s="19"/>
      <c r="E2493" s="26"/>
      <c r="F2493" s="19"/>
      <c r="G2493" s="26"/>
      <c r="H2493" s="19"/>
      <c r="I2493" s="19"/>
      <c r="J2493" s="12" t="s">
        <v>112</v>
      </c>
      <c r="K2493" s="14" t="n">
        <v>136103</v>
      </c>
      <c r="L2493" s="14" t="n">
        <v>42990</v>
      </c>
      <c r="M2493" s="14" t="n">
        <v>1500</v>
      </c>
      <c r="N2493" s="11" t="n">
        <v>0.005</v>
      </c>
      <c r="O2493" s="11" t="n">
        <v>0.14</v>
      </c>
      <c r="P2493" s="11" t="n">
        <v>210</v>
      </c>
      <c r="Q2493" s="25"/>
    </row>
    <row r="2494" ht="22.5" customHeight="1">
      <c r="A2494" s="28"/>
      <c r="B2494" s="28"/>
      <c r="C2494" s="12" t="n">
        <v>8566541</v>
      </c>
      <c r="D2494" s="12" t="s">
        <v>85</v>
      </c>
      <c r="E2494" s="13" t="s">
        <v>14</v>
      </c>
      <c r="F2494" s="12" t="s">
        <v>26</v>
      </c>
      <c r="G2494" s="23" t="n">
        <v>0.13</v>
      </c>
      <c r="H2494" s="12" t="n">
        <v>500</v>
      </c>
      <c r="I2494" s="20" t="n">
        <f>G2494*H2494*7</f>
        <v>455</v>
      </c>
      <c r="J2494" s="12" t="s">
        <v>110</v>
      </c>
      <c r="K2494" s="14" t="n">
        <v>113451</v>
      </c>
      <c r="L2494" s="14" t="n">
        <v>121</v>
      </c>
      <c r="M2494" s="15" t="n">
        <v>25</v>
      </c>
      <c r="N2494" s="11" t="n">
        <v>0.02</v>
      </c>
      <c r="O2494" s="11" t="n">
        <v>0.11</v>
      </c>
      <c r="P2494" s="11" t="n">
        <v>2.76</v>
      </c>
      <c r="Q2494" s="22" t="n">
        <f>M2496/H2494</f>
        <v>0.688</v>
      </c>
    </row>
    <row r="2495" ht="22.5" customHeight="1">
      <c r="A2495" s="28"/>
      <c r="B2495" s="28"/>
      <c r="C2495" s="12"/>
      <c r="D2495" s="19"/>
      <c r="E2495" s="26"/>
      <c r="F2495" s="19"/>
      <c r="G2495" s="26"/>
      <c r="H2495" s="19"/>
      <c r="I2495" s="19"/>
      <c r="J2495" s="12" t="s">
        <v>111</v>
      </c>
      <c r="K2495" s="14" t="n">
        <v>905584</v>
      </c>
      <c r="L2495" s="14" t="n">
        <v>1728</v>
      </c>
      <c r="M2495" s="15" t="n">
        <v>89</v>
      </c>
      <c r="N2495" s="11" t="n">
        <v>0.02</v>
      </c>
      <c r="O2495" s="11" t="n">
        <v>0.43</v>
      </c>
      <c r="P2495" s="11" t="n">
        <v>38.38</v>
      </c>
      <c r="Q2495" s="25"/>
    </row>
    <row r="2496" ht="22.5" customHeight="1">
      <c r="A2496" s="28"/>
      <c r="B2496" s="28"/>
      <c r="C2496" s="12"/>
      <c r="D2496" s="19"/>
      <c r="E2496" s="26"/>
      <c r="F2496" s="19"/>
      <c r="G2496" s="26"/>
      <c r="H2496" s="19"/>
      <c r="I2496" s="19"/>
      <c r="J2496" s="12" t="s">
        <v>112</v>
      </c>
      <c r="K2496" s="14" t="n">
        <v>1227821</v>
      </c>
      <c r="L2496" s="14" t="n">
        <v>2707</v>
      </c>
      <c r="M2496" s="14" t="n">
        <v>344</v>
      </c>
      <c r="N2496" s="11" t="n">
        <v>0.03</v>
      </c>
      <c r="O2496" s="11" t="n">
        <v>0.2</v>
      </c>
      <c r="P2496" s="11" t="n">
        <v>67.85</v>
      </c>
      <c r="Q2496" s="25"/>
    </row>
    <row r="2497" ht="22.5" customHeight="1">
      <c r="A2497" s="28"/>
      <c r="B2497" s="28"/>
      <c r="C2497" s="12" t="n">
        <v>8566084</v>
      </c>
      <c r="D2497" s="12" t="s">
        <v>73</v>
      </c>
      <c r="E2497" s="13" t="s">
        <v>40</v>
      </c>
      <c r="F2497" s="12" t="s">
        <v>15</v>
      </c>
      <c r="G2497" s="23" t="n">
        <v>0.12</v>
      </c>
      <c r="H2497" s="12" t="n">
        <v>100</v>
      </c>
      <c r="I2497" s="20" t="n">
        <f>G2497*H2497*7</f>
        <v>84</v>
      </c>
      <c r="J2497" s="12" t="s">
        <v>110</v>
      </c>
      <c r="K2497" s="14" t="n">
        <v>131</v>
      </c>
      <c r="L2497" s="14" t="n">
        <v>57</v>
      </c>
      <c r="M2497" s="15" t="n">
        <v>0</v>
      </c>
      <c r="N2497" s="11" t="n">
        <v>0</v>
      </c>
      <c r="O2497" s="11" t="n">
        <v>0</v>
      </c>
      <c r="P2497" s="11" t="n">
        <v>0</v>
      </c>
      <c r="Q2497" s="22" t="n">
        <f>M2499/H2497</f>
        <v>1</v>
      </c>
    </row>
    <row r="2498" ht="22.5" customHeight="1">
      <c r="A2498" s="28"/>
      <c r="B2498" s="28"/>
      <c r="C2498" s="12"/>
      <c r="D2498" s="19"/>
      <c r="E2498" s="26"/>
      <c r="F2498" s="19"/>
      <c r="G2498" s="26"/>
      <c r="H2498" s="19"/>
      <c r="I2498" s="19"/>
      <c r="J2498" s="12" t="s">
        <v>111</v>
      </c>
      <c r="K2498" s="14" t="n">
        <v>23787</v>
      </c>
      <c r="L2498" s="14" t="n">
        <v>6585</v>
      </c>
      <c r="M2498" s="15" t="n">
        <v>100</v>
      </c>
      <c r="N2498" s="11" t="n">
        <v>0.002</v>
      </c>
      <c r="O2498" s="11" t="n">
        <v>0.12</v>
      </c>
      <c r="P2498" s="11" t="n">
        <v>12</v>
      </c>
      <c r="Q2498" s="25"/>
    </row>
    <row r="2499" ht="22.5" customHeight="1">
      <c r="A2499" s="28"/>
      <c r="B2499" s="28"/>
      <c r="C2499" s="12"/>
      <c r="D2499" s="19"/>
      <c r="E2499" s="26"/>
      <c r="F2499" s="19"/>
      <c r="G2499" s="26"/>
      <c r="H2499" s="19"/>
      <c r="I2499" s="19"/>
      <c r="J2499" s="12" t="s">
        <v>112</v>
      </c>
      <c r="K2499" s="14" t="n">
        <v>36102</v>
      </c>
      <c r="L2499" s="14" t="n">
        <v>8090</v>
      </c>
      <c r="M2499" s="15" t="n">
        <v>100</v>
      </c>
      <c r="N2499" s="11" t="n">
        <v>0.001</v>
      </c>
      <c r="O2499" s="11" t="n">
        <v>0.12</v>
      </c>
      <c r="P2499" s="11" t="n">
        <v>12</v>
      </c>
      <c r="Q2499" s="25"/>
    </row>
    <row r="2500" ht="22.5" customHeight="1">
      <c r="A2500" s="28"/>
      <c r="B2500" s="28"/>
      <c r="C2500" s="12" t="n">
        <v>2937658</v>
      </c>
      <c r="D2500" s="12" t="s">
        <v>80</v>
      </c>
      <c r="E2500" s="13" t="s">
        <v>14</v>
      </c>
      <c r="F2500" s="12" t="s">
        <v>15</v>
      </c>
      <c r="G2500" s="23" t="n">
        <v>0.15</v>
      </c>
      <c r="H2500" s="12" t="n">
        <v>100</v>
      </c>
      <c r="I2500" s="20" t="n">
        <f>G2500*H2500*7</f>
        <v>105</v>
      </c>
      <c r="J2500" s="12" t="s">
        <v>110</v>
      </c>
      <c r="K2500" s="14" t="s">
        <v>114</v>
      </c>
      <c r="L2500" s="14"/>
      <c r="M2500" s="15"/>
      <c r="N2500" s="11"/>
      <c r="O2500" s="11"/>
      <c r="P2500" s="11"/>
      <c r="Q2500" s="22" t="n">
        <f>M2502/H2500</f>
        <v>1</v>
      </c>
    </row>
    <row r="2501" ht="22.5" customHeight="1">
      <c r="A2501" s="28"/>
      <c r="B2501" s="28"/>
      <c r="C2501" s="12"/>
      <c r="D2501" s="19"/>
      <c r="E2501" s="26"/>
      <c r="F2501" s="19"/>
      <c r="G2501" s="26"/>
      <c r="H2501" s="19"/>
      <c r="I2501" s="19"/>
      <c r="J2501" s="12" t="s">
        <v>111</v>
      </c>
      <c r="K2501" s="14" t="n">
        <v>4214</v>
      </c>
      <c r="L2501" s="14" t="n">
        <v>1846</v>
      </c>
      <c r="M2501" s="15" t="n">
        <v>100</v>
      </c>
      <c r="N2501" s="11" t="n">
        <v>0.007</v>
      </c>
      <c r="O2501" s="11" t="n">
        <v>0.123</v>
      </c>
      <c r="P2501" s="11" t="n">
        <v>12.3</v>
      </c>
      <c r="Q2501" s="25"/>
    </row>
    <row r="2502" ht="22.5" customHeight="1">
      <c r="A2502" s="28"/>
      <c r="B2502" s="28"/>
      <c r="C2502" s="12"/>
      <c r="D2502" s="19"/>
      <c r="E2502" s="26"/>
      <c r="F2502" s="19"/>
      <c r="G2502" s="26"/>
      <c r="H2502" s="19"/>
      <c r="I2502" s="19"/>
      <c r="J2502" s="12" t="s">
        <v>112</v>
      </c>
      <c r="K2502" s="14" t="n">
        <v>4225</v>
      </c>
      <c r="L2502" s="14" t="n">
        <v>1852</v>
      </c>
      <c r="M2502" s="15" t="n">
        <v>100</v>
      </c>
      <c r="N2502" s="11" t="n">
        <v>0.007</v>
      </c>
      <c r="O2502" s="11" t="n">
        <v>0.123</v>
      </c>
      <c r="P2502" s="11" t="n">
        <v>12.3</v>
      </c>
      <c r="Q2502" s="25"/>
    </row>
    <row r="2503" ht="22.5" customHeight="1">
      <c r="A2503" s="28"/>
      <c r="B2503" s="28"/>
      <c r="C2503" s="12" t="n">
        <v>6706444</v>
      </c>
      <c r="D2503" s="12" t="s">
        <v>74</v>
      </c>
      <c r="E2503" s="13" t="s">
        <v>75</v>
      </c>
      <c r="F2503" s="12" t="s">
        <v>12</v>
      </c>
      <c r="G2503" s="23" t="n">
        <v>0.5</v>
      </c>
      <c r="H2503" s="12" t="n">
        <v>100</v>
      </c>
      <c r="I2503" s="20" t="n">
        <f>G2503*H2503*7</f>
        <v>350</v>
      </c>
      <c r="J2503" s="12" t="s">
        <v>110</v>
      </c>
      <c r="K2503" s="14" t="n">
        <v>538</v>
      </c>
      <c r="L2503" s="14" t="n">
        <v>29</v>
      </c>
      <c r="M2503" s="15" t="n">
        <v>0</v>
      </c>
      <c r="N2503" s="11" t="n">
        <v>0.001</v>
      </c>
      <c r="O2503" s="11" t="n">
        <v>0</v>
      </c>
      <c r="P2503" s="11" t="n">
        <v>0.0423</v>
      </c>
      <c r="Q2503" s="22" t="n">
        <f>M2505/H2503</f>
        <v>0.17</v>
      </c>
    </row>
    <row r="2504" ht="22.5" customHeight="1">
      <c r="A2504" s="28"/>
      <c r="B2504" s="28"/>
      <c r="C2504" s="12"/>
      <c r="D2504" s="19"/>
      <c r="E2504" s="26"/>
      <c r="F2504" s="19"/>
      <c r="G2504" s="26"/>
      <c r="H2504" s="19"/>
      <c r="I2504" s="19"/>
      <c r="J2504" s="12" t="s">
        <v>111</v>
      </c>
      <c r="K2504" s="14" t="n">
        <v>32420</v>
      </c>
      <c r="L2504" s="14" t="n">
        <v>2808</v>
      </c>
      <c r="M2504" s="15" t="n">
        <v>9</v>
      </c>
      <c r="N2504" s="11" t="n">
        <v>0.001</v>
      </c>
      <c r="O2504" s="11" t="n">
        <v>0.408</v>
      </c>
      <c r="P2504" s="11" t="n">
        <v>3.6725</v>
      </c>
      <c r="Q2504" s="25"/>
    </row>
    <row r="2505" ht="22.5" customHeight="1">
      <c r="A2505" s="28"/>
      <c r="B2505" s="28"/>
      <c r="C2505" s="12"/>
      <c r="D2505" s="19"/>
      <c r="E2505" s="26"/>
      <c r="F2505" s="19"/>
      <c r="G2505" s="26"/>
      <c r="H2505" s="19"/>
      <c r="I2505" s="19"/>
      <c r="J2505" s="12" t="s">
        <v>112</v>
      </c>
      <c r="K2505" s="14" t="n">
        <v>100692</v>
      </c>
      <c r="L2505" s="14" t="n">
        <v>11090</v>
      </c>
      <c r="M2505" s="15" t="n">
        <v>17</v>
      </c>
      <c r="N2505" s="11" t="n">
        <v>0.001</v>
      </c>
      <c r="O2505" s="11" t="n">
        <v>0.655</v>
      </c>
      <c r="P2505" s="11" t="n">
        <v>11.1359</v>
      </c>
      <c r="Q2505" s="25"/>
    </row>
    <row r="2506" ht="22.5" customHeight="1">
      <c r="A2506" s="28"/>
      <c r="B2506" s="28"/>
      <c r="C2506" s="12" t="n">
        <v>5963354</v>
      </c>
      <c r="D2506" s="12" t="s">
        <v>74</v>
      </c>
      <c r="E2506" s="13" t="s">
        <v>75</v>
      </c>
      <c r="F2506" s="12" t="s">
        <v>15</v>
      </c>
      <c r="G2506" s="23" t="n">
        <v>0.55</v>
      </c>
      <c r="H2506" s="12" t="n">
        <v>500</v>
      </c>
      <c r="I2506" s="20" t="n">
        <f>G2506*H2506*7</f>
        <v>1925</v>
      </c>
      <c r="J2506" s="12" t="s">
        <v>110</v>
      </c>
      <c r="K2506" s="14" t="n">
        <v>2468</v>
      </c>
      <c r="L2506" s="14" t="n">
        <v>304</v>
      </c>
      <c r="M2506" s="15" t="n">
        <v>4</v>
      </c>
      <c r="N2506" s="11" t="n">
        <v>0.008</v>
      </c>
      <c r="O2506" s="11" t="n">
        <v>0.57</v>
      </c>
      <c r="P2506" s="11" t="n">
        <v>2.28</v>
      </c>
      <c r="Q2506" s="22" t="n">
        <f>M2508/H2506</f>
        <v>0.782</v>
      </c>
    </row>
    <row r="2507" ht="22.5" customHeight="1">
      <c r="A2507" s="28"/>
      <c r="B2507" s="28"/>
      <c r="C2507" s="12"/>
      <c r="D2507" s="19"/>
      <c r="E2507" s="26"/>
      <c r="F2507" s="19"/>
      <c r="G2507" s="26"/>
      <c r="H2507" s="19"/>
      <c r="I2507" s="19"/>
      <c r="J2507" s="12" t="s">
        <v>111</v>
      </c>
      <c r="K2507" s="14" t="n">
        <v>78157</v>
      </c>
      <c r="L2507" s="14" t="n">
        <v>20809</v>
      </c>
      <c r="M2507" s="15" t="n">
        <v>104</v>
      </c>
      <c r="N2507" s="11" t="n">
        <v>0.003</v>
      </c>
      <c r="O2507" s="11" t="n">
        <v>0.563</v>
      </c>
      <c r="P2507" s="11" t="n">
        <v>58.56</v>
      </c>
      <c r="Q2507" s="25"/>
    </row>
    <row r="2508" ht="22.5" customHeight="1">
      <c r="A2508" s="28"/>
      <c r="B2508" s="28"/>
      <c r="C2508" s="12"/>
      <c r="D2508" s="19"/>
      <c r="E2508" s="26"/>
      <c r="F2508" s="19"/>
      <c r="G2508" s="26"/>
      <c r="H2508" s="19"/>
      <c r="I2508" s="19"/>
      <c r="J2508" s="12" t="s">
        <v>112</v>
      </c>
      <c r="K2508" s="14" t="n">
        <v>301738</v>
      </c>
      <c r="L2508" s="14" t="n">
        <v>80095</v>
      </c>
      <c r="M2508" s="15" t="n">
        <v>391</v>
      </c>
      <c r="N2508" s="11" t="n">
        <v>0.003</v>
      </c>
      <c r="O2508" s="11" t="n">
        <v>0.567</v>
      </c>
      <c r="P2508" s="11" t="n">
        <v>221.872</v>
      </c>
      <c r="Q2508" s="25"/>
    </row>
    <row r="2509" ht="22.5" customHeight="1">
      <c r="A2509" s="28"/>
      <c r="B2509" s="28"/>
      <c r="C2509" s="12" t="n">
        <v>9686529</v>
      </c>
      <c r="D2509" s="12" t="s">
        <v>74</v>
      </c>
      <c r="E2509" s="13" t="s">
        <v>76</v>
      </c>
      <c r="F2509" s="12" t="s">
        <v>15</v>
      </c>
      <c r="G2509" s="23" t="n">
        <v>0.4</v>
      </c>
      <c r="H2509" s="12" t="n">
        <v>200</v>
      </c>
      <c r="I2509" s="20" t="n">
        <f>G2509*H2509*7</f>
        <v>560</v>
      </c>
      <c r="J2509" s="12" t="s">
        <v>110</v>
      </c>
      <c r="K2509" s="14" t="n">
        <v>793</v>
      </c>
      <c r="L2509" s="14" t="n">
        <v>147</v>
      </c>
      <c r="M2509" s="15" t="n">
        <v>1</v>
      </c>
      <c r="N2509" s="11" t="n">
        <v>0.003</v>
      </c>
      <c r="O2509" s="11" t="n">
        <v>0.5</v>
      </c>
      <c r="P2509" s="11" t="n">
        <v>0.5</v>
      </c>
      <c r="Q2509" s="22" t="n">
        <f>M2511/H2509</f>
        <v>0.355</v>
      </c>
    </row>
    <row r="2510" ht="22.5" customHeight="1">
      <c r="A2510" s="28"/>
      <c r="B2510" s="28"/>
      <c r="C2510" s="12"/>
      <c r="D2510" s="19"/>
      <c r="E2510" s="26"/>
      <c r="F2510" s="19"/>
      <c r="G2510" s="26"/>
      <c r="H2510" s="19"/>
      <c r="I2510" s="19"/>
      <c r="J2510" s="12" t="s">
        <v>111</v>
      </c>
      <c r="K2510" s="14" t="n">
        <v>33110</v>
      </c>
      <c r="L2510" s="14" t="n">
        <v>10743</v>
      </c>
      <c r="M2510" s="15" t="n">
        <v>31</v>
      </c>
      <c r="N2510" s="11" t="n">
        <v>0.001</v>
      </c>
      <c r="O2510" s="11" t="n">
        <v>0.5</v>
      </c>
      <c r="P2510" s="11" t="n">
        <v>15.5</v>
      </c>
      <c r="Q2510" s="25"/>
    </row>
    <row r="2511" ht="22.5" customHeight="1">
      <c r="A2511" s="28"/>
      <c r="B2511" s="28"/>
      <c r="C2511" s="12"/>
      <c r="D2511" s="19"/>
      <c r="E2511" s="26"/>
      <c r="F2511" s="19"/>
      <c r="G2511" s="26"/>
      <c r="H2511" s="19"/>
      <c r="I2511" s="19"/>
      <c r="J2511" s="12" t="s">
        <v>112</v>
      </c>
      <c r="K2511" s="14" t="n">
        <v>85283</v>
      </c>
      <c r="L2511" s="14" t="n">
        <v>24012</v>
      </c>
      <c r="M2511" s="15" t="n">
        <v>71</v>
      </c>
      <c r="N2511" s="11" t="n">
        <v>0.001</v>
      </c>
      <c r="O2511" s="11" t="n">
        <v>0.5</v>
      </c>
      <c r="P2511" s="11" t="n">
        <v>35.5</v>
      </c>
      <c r="Q2511" s="25"/>
    </row>
    <row r="2512" ht="22.5" customHeight="1">
      <c r="A2512" s="28"/>
      <c r="B2512" s="28"/>
      <c r="C2512" s="12" t="n">
        <v>5963400</v>
      </c>
      <c r="D2512" s="12" t="s">
        <v>74</v>
      </c>
      <c r="E2512" s="13" t="s">
        <v>77</v>
      </c>
      <c r="F2512" s="12" t="s">
        <v>15</v>
      </c>
      <c r="G2512" s="23" t="n">
        <v>0.2</v>
      </c>
      <c r="H2512" s="12" t="n">
        <v>50</v>
      </c>
      <c r="I2512" s="20" t="n">
        <f>G2512*H2512*7</f>
        <v>70</v>
      </c>
      <c r="J2512" s="12" t="s">
        <v>110</v>
      </c>
      <c r="K2512" s="14" t="n">
        <v>74</v>
      </c>
      <c r="L2512" s="14" t="n">
        <v>12</v>
      </c>
      <c r="M2512" s="15" t="n">
        <v>0</v>
      </c>
      <c r="N2512" s="11" t="n">
        <v>0</v>
      </c>
      <c r="O2512" s="11" t="n">
        <v>0</v>
      </c>
      <c r="P2512" s="11" t="n">
        <v>0</v>
      </c>
      <c r="Q2512" s="22" t="n">
        <f>M2514/H2512</f>
        <v>1</v>
      </c>
    </row>
    <row r="2513" ht="22.5" customHeight="1">
      <c r="A2513" s="28"/>
      <c r="B2513" s="28"/>
      <c r="C2513" s="12"/>
      <c r="D2513" s="19"/>
      <c r="E2513" s="26"/>
      <c r="F2513" s="19"/>
      <c r="G2513" s="51"/>
      <c r="H2513" s="19"/>
      <c r="I2513" s="19"/>
      <c r="J2513" s="12" t="s">
        <v>111</v>
      </c>
      <c r="K2513" s="14" t="n">
        <v>15660</v>
      </c>
      <c r="L2513" s="14" t="n">
        <v>2436</v>
      </c>
      <c r="M2513" s="15" t="n">
        <v>34</v>
      </c>
      <c r="N2513" s="11" t="n">
        <v>0.003</v>
      </c>
      <c r="O2513" s="11" t="n">
        <v>0.2</v>
      </c>
      <c r="P2513" s="11" t="n">
        <v>6.8</v>
      </c>
      <c r="Q2513" s="25"/>
    </row>
    <row r="2514" ht="22.5" customHeight="1">
      <c r="A2514" s="28"/>
      <c r="B2514" s="28"/>
      <c r="C2514" s="12"/>
      <c r="D2514" s="19"/>
      <c r="E2514" s="26"/>
      <c r="F2514" s="19"/>
      <c r="G2514" s="51"/>
      <c r="H2514" s="19"/>
      <c r="I2514" s="19"/>
      <c r="J2514" s="12" t="s">
        <v>112</v>
      </c>
      <c r="K2514" s="14" t="n">
        <v>34533</v>
      </c>
      <c r="L2514" s="14" t="n">
        <v>5481</v>
      </c>
      <c r="M2514" s="15" t="n">
        <v>50</v>
      </c>
      <c r="N2514" s="11" t="n">
        <v>0.002</v>
      </c>
      <c r="O2514" s="11" t="n">
        <v>0.2</v>
      </c>
      <c r="P2514" s="11" t="n">
        <v>10</v>
      </c>
      <c r="Q2514" s="25"/>
    </row>
    <row r="2515" ht="22.5" customHeight="1">
      <c r="A2515" s="28"/>
      <c r="B2515" s="28"/>
      <c r="C2515" s="12" t="n">
        <v>10080665</v>
      </c>
      <c r="D2515" s="12" t="s">
        <v>74</v>
      </c>
      <c r="E2515" s="13" t="s">
        <v>78</v>
      </c>
      <c r="F2515" s="12" t="s">
        <v>15</v>
      </c>
      <c r="G2515" s="23" t="n">
        <v>0.38</v>
      </c>
      <c r="H2515" s="12" t="n">
        <v>40</v>
      </c>
      <c r="I2515" s="20" t="n">
        <f>G2515*H2515*7</f>
        <v>106.4</v>
      </c>
      <c r="J2515" s="12" t="s">
        <v>110</v>
      </c>
      <c r="K2515" s="14" t="s">
        <v>114</v>
      </c>
      <c r="L2515" s="14"/>
      <c r="M2515" s="15"/>
      <c r="N2515" s="11"/>
      <c r="O2515" s="11"/>
      <c r="P2515" s="11"/>
      <c r="Q2515" s="22" t="n">
        <f>M2517/H2515</f>
        <v>0.425</v>
      </c>
    </row>
    <row r="2516" ht="22.5" customHeight="1">
      <c r="A2516" s="28"/>
      <c r="B2516" s="28"/>
      <c r="C2516" s="12"/>
      <c r="D2516" s="19"/>
      <c r="E2516" s="26"/>
      <c r="F2516" s="19"/>
      <c r="G2516" s="51"/>
      <c r="H2516" s="19"/>
      <c r="I2516" s="19"/>
      <c r="J2516" s="12" t="s">
        <v>111</v>
      </c>
      <c r="K2516" s="14" t="n">
        <v>6140</v>
      </c>
      <c r="L2516" s="14" t="n">
        <v>2028</v>
      </c>
      <c r="M2516" s="15" t="n">
        <v>15</v>
      </c>
      <c r="N2516" s="11" t="n">
        <v>0.003</v>
      </c>
      <c r="O2516" s="11" t="n">
        <v>0.38</v>
      </c>
      <c r="P2516" s="11" t="n">
        <v>5.7</v>
      </c>
      <c r="Q2516" s="25"/>
    </row>
    <row r="2517" ht="22.5" customHeight="1">
      <c r="A2517" s="28"/>
      <c r="B2517" s="28"/>
      <c r="C2517" s="12"/>
      <c r="D2517" s="19"/>
      <c r="E2517" s="26"/>
      <c r="F2517" s="19"/>
      <c r="G2517" s="51"/>
      <c r="H2517" s="19"/>
      <c r="I2517" s="19"/>
      <c r="J2517" s="12" t="s">
        <v>112</v>
      </c>
      <c r="K2517" s="14" t="n">
        <v>11327</v>
      </c>
      <c r="L2517" s="14" t="n">
        <v>2952</v>
      </c>
      <c r="M2517" s="15" t="n">
        <v>17</v>
      </c>
      <c r="N2517" s="11" t="n">
        <v>0.002</v>
      </c>
      <c r="O2517" s="11" t="n">
        <v>0.38</v>
      </c>
      <c r="P2517" s="11" t="n">
        <v>6.46</v>
      </c>
      <c r="Q2517" s="25"/>
    </row>
    <row r="2518" ht="22.5" customHeight="1">
      <c r="A2518" s="28"/>
      <c r="B2518" s="28"/>
      <c r="C2518" s="12" t="n">
        <v>91520433</v>
      </c>
      <c r="D2518" s="12" t="s">
        <v>66</v>
      </c>
      <c r="E2518" s="13" t="s">
        <v>14</v>
      </c>
      <c r="F2518" s="12" t="s">
        <v>15</v>
      </c>
      <c r="G2518" s="23" t="n">
        <v>0.16</v>
      </c>
      <c r="H2518" s="12" t="n">
        <v>200</v>
      </c>
      <c r="I2518" s="20" t="n">
        <f>G2518*H2518*7</f>
        <v>224</v>
      </c>
      <c r="J2518" s="12" t="s">
        <v>110</v>
      </c>
      <c r="K2518" s="14" t="s">
        <v>114</v>
      </c>
      <c r="L2518" s="14"/>
      <c r="M2518" s="15"/>
      <c r="N2518" s="11"/>
      <c r="O2518" s="11"/>
      <c r="P2518" s="11"/>
      <c r="Q2518" s="22" t="n">
        <f>M2520/H2518</f>
        <v>0.01</v>
      </c>
    </row>
    <row r="2519" ht="22.5" customHeight="1">
      <c r="A2519" s="28"/>
      <c r="B2519" s="28"/>
      <c r="C2519" s="12"/>
      <c r="D2519" s="19"/>
      <c r="E2519" s="26"/>
      <c r="F2519" s="19"/>
      <c r="G2519" s="51"/>
      <c r="H2519" s="19"/>
      <c r="I2519" s="19"/>
      <c r="J2519" s="12" t="s">
        <v>111</v>
      </c>
      <c r="K2519" s="14" t="n">
        <v>9525</v>
      </c>
      <c r="L2519" s="14" t="n">
        <v>325</v>
      </c>
      <c r="M2519" s="15" t="n">
        <v>2</v>
      </c>
      <c r="N2519" s="11" t="n">
        <v>0.001</v>
      </c>
      <c r="O2519" s="11" t="n">
        <v>0.16</v>
      </c>
      <c r="P2519" s="11" t="n">
        <v>0.32</v>
      </c>
      <c r="Q2519" s="25"/>
    </row>
    <row r="2520" ht="22.5" customHeight="1">
      <c r="A2520" s="28"/>
      <c r="B2520" s="28"/>
      <c r="C2520" s="12"/>
      <c r="D2520" s="19"/>
      <c r="E2520" s="26"/>
      <c r="F2520" s="19"/>
      <c r="G2520" s="51"/>
      <c r="H2520" s="19"/>
      <c r="I2520" s="19"/>
      <c r="J2520" s="12" t="s">
        <v>112</v>
      </c>
      <c r="K2520" s="14" t="n">
        <v>27360</v>
      </c>
      <c r="L2520" s="14" t="n">
        <v>833</v>
      </c>
      <c r="M2520" s="15" t="n">
        <v>2</v>
      </c>
      <c r="N2520" s="11" t="n">
        <v>0</v>
      </c>
      <c r="O2520" s="11" t="n">
        <v>0.16</v>
      </c>
      <c r="P2520" s="11" t="n">
        <v>0.32</v>
      </c>
      <c r="Q2520" s="25"/>
    </row>
    <row r="2521" ht="22.5" customHeight="1">
      <c r="A2521" s="28"/>
      <c r="B2521" s="28"/>
      <c r="C2521" s="12" t="n">
        <v>11078827</v>
      </c>
      <c r="D2521" s="12" t="s">
        <v>74</v>
      </c>
      <c r="E2521" s="13" t="s">
        <v>77</v>
      </c>
      <c r="F2521" s="12" t="s">
        <v>15</v>
      </c>
      <c r="G2521" s="23" t="n">
        <v>0.2</v>
      </c>
      <c r="H2521" s="12" t="n">
        <v>50</v>
      </c>
      <c r="I2521" s="20" t="n">
        <f>G2521*H2521*7</f>
        <v>70</v>
      </c>
      <c r="J2521" s="12" t="s">
        <v>110</v>
      </c>
      <c r="K2521" s="14" t="s">
        <v>114</v>
      </c>
      <c r="L2521" s="14"/>
      <c r="M2521" s="15"/>
      <c r="N2521" s="11"/>
      <c r="O2521" s="11"/>
      <c r="P2521" s="11"/>
      <c r="Q2521" s="22" t="n">
        <f>M2523/H2521</f>
        <v>0.04</v>
      </c>
    </row>
    <row r="2522" ht="22.5" customHeight="1">
      <c r="A2522" s="28"/>
      <c r="B2522" s="28"/>
      <c r="C2522" s="12"/>
      <c r="D2522" s="19"/>
      <c r="E2522" s="26"/>
      <c r="F2522" s="19"/>
      <c r="G2522" s="51"/>
      <c r="H2522" s="19"/>
      <c r="I2522" s="19"/>
      <c r="J2522" s="12" t="s">
        <v>111</v>
      </c>
      <c r="K2522" s="14" t="n">
        <v>613</v>
      </c>
      <c r="L2522" s="14" t="n">
        <v>110</v>
      </c>
      <c r="M2522" s="15" t="n">
        <v>0</v>
      </c>
      <c r="N2522" s="11" t="n">
        <v>0</v>
      </c>
      <c r="O2522" s="11" t="n">
        <v>0</v>
      </c>
      <c r="P2522" s="11" t="n">
        <v>0</v>
      </c>
      <c r="Q2522" s="25"/>
    </row>
    <row r="2523" ht="22.5" customHeight="1">
      <c r="A2523" s="28"/>
      <c r="B2523" s="28"/>
      <c r="C2523" s="12"/>
      <c r="D2523" s="19"/>
      <c r="E2523" s="26"/>
      <c r="F2523" s="19"/>
      <c r="G2523" s="51"/>
      <c r="H2523" s="19"/>
      <c r="I2523" s="19"/>
      <c r="J2523" s="12" t="s">
        <v>112</v>
      </c>
      <c r="K2523" s="14" t="n">
        <v>1382</v>
      </c>
      <c r="L2523" s="14" t="n">
        <v>237</v>
      </c>
      <c r="M2523" s="15" t="n">
        <v>2</v>
      </c>
      <c r="N2523" s="11" t="n">
        <v>0.003</v>
      </c>
      <c r="O2523" s="11" t="n">
        <v>0.3</v>
      </c>
      <c r="P2523" s="11" t="n">
        <v>0.6</v>
      </c>
      <c r="Q2523" s="25"/>
    </row>
    <row r="2524" ht="22.5" customHeight="1">
      <c r="A2524" s="28"/>
      <c r="B2524" s="28"/>
      <c r="C2524" s="12" t="n">
        <v>11078981</v>
      </c>
      <c r="D2524" s="12" t="s">
        <v>74</v>
      </c>
      <c r="E2524" s="13" t="s">
        <v>75</v>
      </c>
      <c r="F2524" s="12" t="s">
        <v>15</v>
      </c>
      <c r="G2524" s="23" t="n">
        <v>0.2</v>
      </c>
      <c r="H2524" s="12" t="n">
        <v>50</v>
      </c>
      <c r="I2524" s="20" t="n">
        <f>G2524*H2524*7</f>
        <v>70</v>
      </c>
      <c r="J2524" s="12" t="s">
        <v>110</v>
      </c>
      <c r="K2524" s="14" t="s">
        <v>114</v>
      </c>
      <c r="L2524" s="14"/>
      <c r="M2524" s="15"/>
      <c r="N2524" s="11"/>
      <c r="O2524" s="11"/>
      <c r="P2524" s="11"/>
      <c r="Q2524" s="22" t="n">
        <f>M2526/H2524</f>
        <v>0</v>
      </c>
    </row>
    <row r="2525" ht="22.5" customHeight="1">
      <c r="A2525" s="28"/>
      <c r="B2525" s="28"/>
      <c r="C2525" s="12"/>
      <c r="D2525" s="19"/>
      <c r="E2525" s="26"/>
      <c r="F2525" s="19"/>
      <c r="G2525" s="51"/>
      <c r="H2525" s="19"/>
      <c r="I2525" s="19"/>
      <c r="J2525" s="12" t="s">
        <v>111</v>
      </c>
      <c r="K2525" s="14" t="n">
        <v>121</v>
      </c>
      <c r="L2525" s="14" t="n">
        <v>9</v>
      </c>
      <c r="M2525" s="15" t="n">
        <v>0</v>
      </c>
      <c r="N2525" s="11" t="n">
        <v>0</v>
      </c>
      <c r="O2525" s="11" t="n">
        <v>0</v>
      </c>
      <c r="P2525" s="11" t="n">
        <v>0</v>
      </c>
      <c r="Q2525" s="25"/>
    </row>
    <row r="2526" ht="22.5" customHeight="1">
      <c r="A2526" s="28"/>
      <c r="B2526" s="28"/>
      <c r="C2526" s="12"/>
      <c r="D2526" s="19"/>
      <c r="E2526" s="26"/>
      <c r="F2526" s="19"/>
      <c r="G2526" s="51"/>
      <c r="H2526" s="19"/>
      <c r="I2526" s="19"/>
      <c r="J2526" s="12" t="s">
        <v>112</v>
      </c>
      <c r="K2526" s="14" t="n">
        <v>245</v>
      </c>
      <c r="L2526" s="14" t="n">
        <v>12</v>
      </c>
      <c r="M2526" s="15" t="n">
        <v>0</v>
      </c>
      <c r="N2526" s="11" t="n">
        <v>0</v>
      </c>
      <c r="O2526" s="11" t="n">
        <v>0</v>
      </c>
      <c r="P2526" s="11" t="n">
        <v>0</v>
      </c>
      <c r="Q2526" s="25"/>
    </row>
    <row r="2527" ht="22.5" customHeight="1">
      <c r="A2527" s="28"/>
      <c r="B2527" s="28"/>
      <c r="C2527" s="12" t="n">
        <v>11080833</v>
      </c>
      <c r="D2527" s="12" t="s">
        <v>74</v>
      </c>
      <c r="E2527" s="13" t="s">
        <v>76</v>
      </c>
      <c r="F2527" s="12" t="s">
        <v>15</v>
      </c>
      <c r="G2527" s="23" t="n">
        <v>0.2</v>
      </c>
      <c r="H2527" s="12" t="n">
        <v>50</v>
      </c>
      <c r="I2527" s="20" t="n">
        <f>G2527*H2527*7</f>
        <v>70</v>
      </c>
      <c r="J2527" s="12" t="s">
        <v>110</v>
      </c>
      <c r="K2527" s="14" t="s">
        <v>114</v>
      </c>
      <c r="L2527" s="14"/>
      <c r="M2527" s="15"/>
      <c r="N2527" s="11"/>
      <c r="O2527" s="11"/>
      <c r="P2527" s="11"/>
      <c r="Q2527" s="22" t="n">
        <f>M2529/H2527</f>
        <v>0</v>
      </c>
    </row>
    <row r="2528" ht="22.5" customHeight="1">
      <c r="A2528" s="28"/>
      <c r="B2528" s="28"/>
      <c r="C2528" s="12"/>
      <c r="D2528" s="19"/>
      <c r="E2528" s="26"/>
      <c r="F2528" s="19"/>
      <c r="G2528" s="51"/>
      <c r="H2528" s="19"/>
      <c r="I2528" s="19"/>
      <c r="J2528" s="12" t="s">
        <v>111</v>
      </c>
      <c r="K2528" s="14" t="n">
        <v>21</v>
      </c>
      <c r="L2528" s="14" t="n">
        <v>2</v>
      </c>
      <c r="M2528" s="15" t="n">
        <v>0</v>
      </c>
      <c r="N2528" s="11" t="n">
        <v>0</v>
      </c>
      <c r="O2528" s="11" t="n">
        <v>0</v>
      </c>
      <c r="P2528" s="11" t="n">
        <v>0</v>
      </c>
      <c r="Q2528" s="25"/>
    </row>
    <row r="2529" ht="22.5" customHeight="1">
      <c r="A2529" s="28"/>
      <c r="B2529" s="28"/>
      <c r="C2529" s="12"/>
      <c r="D2529" s="19"/>
      <c r="E2529" s="26"/>
      <c r="F2529" s="19"/>
      <c r="G2529" s="51"/>
      <c r="H2529" s="19"/>
      <c r="I2529" s="19"/>
      <c r="J2529" s="12" t="s">
        <v>112</v>
      </c>
      <c r="K2529" s="14" t="n">
        <v>39</v>
      </c>
      <c r="L2529" s="14" t="n">
        <v>5</v>
      </c>
      <c r="M2529" s="15" t="n">
        <v>0</v>
      </c>
      <c r="N2529" s="11" t="n">
        <v>0</v>
      </c>
      <c r="O2529" s="11" t="n">
        <v>0</v>
      </c>
      <c r="P2529" s="11" t="n">
        <v>0</v>
      </c>
      <c r="Q2529" s="25"/>
    </row>
    <row r="2530" ht="22.5" customHeight="1">
      <c r="A2530" s="28"/>
      <c r="B2530" s="28"/>
      <c r="C2530" s="12" t="n">
        <v>11081056</v>
      </c>
      <c r="D2530" s="12" t="s">
        <v>74</v>
      </c>
      <c r="E2530" s="13" t="s">
        <v>78</v>
      </c>
      <c r="F2530" s="12" t="s">
        <v>15</v>
      </c>
      <c r="G2530" s="23" t="n">
        <v>0.2</v>
      </c>
      <c r="H2530" s="12" t="n">
        <v>50</v>
      </c>
      <c r="I2530" s="20" t="n">
        <f>G2530*H2530*7</f>
        <v>70</v>
      </c>
      <c r="J2530" s="12" t="s">
        <v>110</v>
      </c>
      <c r="K2530" s="14" t="s">
        <v>114</v>
      </c>
      <c r="L2530" s="14"/>
      <c r="M2530" s="15"/>
      <c r="N2530" s="11"/>
      <c r="O2530" s="11"/>
      <c r="P2530" s="11"/>
      <c r="Q2530" s="22" t="n">
        <f>M2532/H2530</f>
        <v>0</v>
      </c>
    </row>
    <row r="2531" ht="22.5" customHeight="1">
      <c r="A2531" s="28"/>
      <c r="B2531" s="28"/>
      <c r="C2531" s="12"/>
      <c r="D2531" s="19"/>
      <c r="E2531" s="26"/>
      <c r="F2531" s="19"/>
      <c r="G2531" s="51"/>
      <c r="H2531" s="19"/>
      <c r="I2531" s="19"/>
      <c r="J2531" s="12" t="s">
        <v>111</v>
      </c>
      <c r="K2531" s="14" t="n">
        <v>36</v>
      </c>
      <c r="L2531" s="14" t="n">
        <v>7</v>
      </c>
      <c r="M2531" s="15" t="n">
        <v>0</v>
      </c>
      <c r="N2531" s="11" t="n">
        <v>0</v>
      </c>
      <c r="O2531" s="11" t="n">
        <v>0</v>
      </c>
      <c r="P2531" s="11" t="n">
        <v>0</v>
      </c>
      <c r="Q2531" s="25"/>
    </row>
    <row r="2532" ht="22.5" customHeight="1">
      <c r="A2532" s="28"/>
      <c r="B2532" s="28"/>
      <c r="C2532" s="12"/>
      <c r="D2532" s="19"/>
      <c r="E2532" s="26"/>
      <c r="F2532" s="19"/>
      <c r="G2532" s="51"/>
      <c r="H2532" s="19"/>
      <c r="I2532" s="19"/>
      <c r="J2532" s="12" t="s">
        <v>112</v>
      </c>
      <c r="K2532" s="14" t="n">
        <v>137</v>
      </c>
      <c r="L2532" s="14" t="n">
        <v>16</v>
      </c>
      <c r="M2532" s="15" t="n">
        <v>0</v>
      </c>
      <c r="N2532" s="11" t="n">
        <v>0</v>
      </c>
      <c r="O2532" s="11" t="n">
        <v>0</v>
      </c>
      <c r="P2532" s="11" t="n">
        <v>0</v>
      </c>
      <c r="Q2532" s="25"/>
    </row>
    <row r="2533" ht="22.5" customHeight="1">
      <c r="A2533" s="28"/>
      <c r="B2533" s="28"/>
      <c r="C2533" s="12" t="n">
        <v>11078963</v>
      </c>
      <c r="D2533" s="12" t="s">
        <v>80</v>
      </c>
      <c r="E2533" s="13" t="s">
        <v>14</v>
      </c>
      <c r="F2533" s="12" t="s">
        <v>15</v>
      </c>
      <c r="G2533" s="23" t="n">
        <v>0.4</v>
      </c>
      <c r="H2533" s="12" t="n">
        <v>100</v>
      </c>
      <c r="I2533" s="20" t="n">
        <f>G2533*H2533*7</f>
        <v>280</v>
      </c>
      <c r="J2533" s="12" t="s">
        <v>110</v>
      </c>
      <c r="K2533" s="14" t="n">
        <v>104</v>
      </c>
      <c r="L2533" s="14" t="n">
        <v>6</v>
      </c>
      <c r="M2533" s="15" t="n">
        <v>0</v>
      </c>
      <c r="N2533" s="11" t="n">
        <v>0</v>
      </c>
      <c r="O2533" s="11" t="n">
        <v>0</v>
      </c>
      <c r="P2533" s="11" t="n">
        <v>0</v>
      </c>
      <c r="Q2533" s="22" t="n">
        <f>M2535/H2533</f>
        <v>0.83</v>
      </c>
    </row>
    <row r="2534" ht="22.5" customHeight="1">
      <c r="A2534" s="28"/>
      <c r="B2534" s="28"/>
      <c r="C2534" s="12"/>
      <c r="D2534" s="19"/>
      <c r="E2534" s="26"/>
      <c r="F2534" s="19"/>
      <c r="G2534" s="51"/>
      <c r="H2534" s="19"/>
      <c r="I2534" s="19"/>
      <c r="J2534" s="12" t="s">
        <v>111</v>
      </c>
      <c r="K2534" s="14" t="n">
        <v>6126</v>
      </c>
      <c r="L2534" s="14" t="n">
        <v>769</v>
      </c>
      <c r="M2534" s="15" t="n">
        <v>30</v>
      </c>
      <c r="N2534" s="11" t="n">
        <v>0.016</v>
      </c>
      <c r="O2534" s="11" t="n">
        <v>0.4</v>
      </c>
      <c r="P2534" s="11" t="n">
        <v>12</v>
      </c>
      <c r="Q2534" s="25"/>
    </row>
    <row r="2535" ht="22.5" customHeight="1">
      <c r="A2535" s="28"/>
      <c r="B2535" s="28"/>
      <c r="C2535" s="12"/>
      <c r="D2535" s="19"/>
      <c r="E2535" s="26"/>
      <c r="F2535" s="19"/>
      <c r="G2535" s="51"/>
      <c r="H2535" s="19"/>
      <c r="I2535" s="19"/>
      <c r="J2535" s="12" t="s">
        <v>112</v>
      </c>
      <c r="K2535" s="14" t="n">
        <v>12898</v>
      </c>
      <c r="L2535" s="14" t="n">
        <v>1795</v>
      </c>
      <c r="M2535" s="15" t="n">
        <v>83</v>
      </c>
      <c r="N2535" s="11" t="n">
        <v>0.019</v>
      </c>
      <c r="O2535" s="11" t="n">
        <v>0.4</v>
      </c>
      <c r="P2535" s="11" t="n">
        <v>33.2</v>
      </c>
      <c r="Q2535" s="25"/>
    </row>
    <row r="2536" ht="22.5" customHeight="1">
      <c r="A2536" s="28"/>
      <c r="B2536" s="28"/>
      <c r="C2536" s="12" t="n">
        <v>91538300</v>
      </c>
      <c r="D2536" s="12" t="s">
        <v>66</v>
      </c>
      <c r="E2536" s="13" t="s">
        <v>37</v>
      </c>
      <c r="F2536" s="12" t="s">
        <v>15</v>
      </c>
      <c r="G2536" s="23" t="n">
        <v>0.14</v>
      </c>
      <c r="H2536" s="12" t="n">
        <v>300</v>
      </c>
      <c r="I2536" s="20" t="n">
        <f>G2536*H2536*7</f>
        <v>294</v>
      </c>
      <c r="J2536" s="12" t="s">
        <v>110</v>
      </c>
      <c r="K2536" s="14" t="s">
        <v>114</v>
      </c>
      <c r="L2536" s="14"/>
      <c r="M2536" s="15"/>
      <c r="N2536" s="11"/>
      <c r="O2536" s="11"/>
      <c r="P2536" s="11"/>
      <c r="Q2536" s="22" t="n">
        <f>M2538/H2536</f>
        <v>0.0166666666666667</v>
      </c>
    </row>
    <row r="2537" ht="22.5" customHeight="1">
      <c r="A2537" s="28"/>
      <c r="B2537" s="28"/>
      <c r="C2537" s="12"/>
      <c r="D2537" s="19"/>
      <c r="E2537" s="26"/>
      <c r="F2537" s="19"/>
      <c r="G2537" s="51"/>
      <c r="H2537" s="19"/>
      <c r="I2537" s="19"/>
      <c r="J2537" s="12" t="s">
        <v>111</v>
      </c>
      <c r="K2537" s="14" t="n">
        <v>976</v>
      </c>
      <c r="L2537" s="14" t="n">
        <v>118</v>
      </c>
      <c r="M2537" s="15" t="n">
        <v>2</v>
      </c>
      <c r="N2537" s="11" t="n">
        <v>0.002</v>
      </c>
      <c r="O2537" s="11" t="n">
        <v>0.14</v>
      </c>
      <c r="P2537" s="11" t="n">
        <v>0.28</v>
      </c>
      <c r="Q2537" s="25"/>
    </row>
    <row r="2538" ht="22.5" customHeight="1">
      <c r="A2538" s="28"/>
      <c r="B2538" s="28"/>
      <c r="C2538" s="12"/>
      <c r="D2538" s="19"/>
      <c r="E2538" s="26"/>
      <c r="F2538" s="19"/>
      <c r="G2538" s="51"/>
      <c r="H2538" s="19"/>
      <c r="I2538" s="19"/>
      <c r="J2538" s="12" t="s">
        <v>112</v>
      </c>
      <c r="K2538" s="14" t="n">
        <v>2168</v>
      </c>
      <c r="L2538" s="14" t="n">
        <v>235</v>
      </c>
      <c r="M2538" s="15" t="n">
        <v>5</v>
      </c>
      <c r="N2538" s="11" t="n">
        <v>0.003</v>
      </c>
      <c r="O2538" s="11" t="n">
        <v>0.14</v>
      </c>
      <c r="P2538" s="11" t="n">
        <v>0.7</v>
      </c>
      <c r="Q2538" s="25"/>
    </row>
    <row r="2539" ht="22.5" customHeight="1">
      <c r="A2539" s="28"/>
      <c r="B2539" s="28"/>
      <c r="C2539" s="12" t="n">
        <v>91538301</v>
      </c>
      <c r="D2539" s="12" t="s">
        <v>66</v>
      </c>
      <c r="E2539" s="13" t="s">
        <v>14</v>
      </c>
      <c r="F2539" s="12" t="s">
        <v>15</v>
      </c>
      <c r="G2539" s="23" t="n">
        <v>0.22</v>
      </c>
      <c r="H2539" s="12" t="n">
        <v>200</v>
      </c>
      <c r="I2539" s="20" t="n">
        <f>G2539*H2539*7</f>
        <v>308</v>
      </c>
      <c r="J2539" s="12" t="s">
        <v>110</v>
      </c>
      <c r="K2539" s="14" t="s">
        <v>114</v>
      </c>
      <c r="L2539" s="14"/>
      <c r="M2539" s="15"/>
      <c r="N2539" s="11"/>
      <c r="O2539" s="11"/>
      <c r="P2539" s="11"/>
      <c r="Q2539" s="22" t="n">
        <f>M2541/H2539</f>
        <v>0</v>
      </c>
    </row>
    <row r="2540" ht="22.5" customHeight="1">
      <c r="A2540" s="28"/>
      <c r="B2540" s="28"/>
      <c r="C2540" s="12"/>
      <c r="D2540" s="19"/>
      <c r="E2540" s="26"/>
      <c r="F2540" s="19"/>
      <c r="G2540" s="51"/>
      <c r="H2540" s="19"/>
      <c r="I2540" s="19"/>
      <c r="J2540" s="12" t="s">
        <v>111</v>
      </c>
      <c r="K2540" s="14" t="n">
        <v>77</v>
      </c>
      <c r="L2540" s="14" t="n">
        <v>20</v>
      </c>
      <c r="M2540" s="15" t="n">
        <v>0</v>
      </c>
      <c r="N2540" s="11" t="n">
        <v>0</v>
      </c>
      <c r="O2540" s="11" t="n">
        <v>0</v>
      </c>
      <c r="P2540" s="11" t="n">
        <v>0</v>
      </c>
      <c r="Q2540" s="25"/>
    </row>
    <row r="2541" ht="22.5" customHeight="1">
      <c r="A2541" s="28"/>
      <c r="B2541" s="28"/>
      <c r="C2541" s="12"/>
      <c r="D2541" s="19"/>
      <c r="E2541" s="26"/>
      <c r="F2541" s="19"/>
      <c r="G2541" s="51"/>
      <c r="H2541" s="19"/>
      <c r="I2541" s="19"/>
      <c r="J2541" s="12" t="s">
        <v>112</v>
      </c>
      <c r="K2541" s="14" t="n">
        <v>158</v>
      </c>
      <c r="L2541" s="14" t="n">
        <v>44</v>
      </c>
      <c r="M2541" s="15" t="n">
        <v>0</v>
      </c>
      <c r="N2541" s="11" t="n">
        <v>0</v>
      </c>
      <c r="O2541" s="11" t="n">
        <v>0</v>
      </c>
      <c r="P2541" s="11" t="n">
        <v>0</v>
      </c>
      <c r="Q2541" s="25"/>
    </row>
    <row r="2542" ht="22.5" customHeight="1">
      <c r="A2542" s="28"/>
      <c r="B2542" s="28"/>
      <c r="C2542" s="12" t="n">
        <v>91538306</v>
      </c>
      <c r="D2542" s="12" t="s">
        <v>66</v>
      </c>
      <c r="E2542" s="13" t="s">
        <v>67</v>
      </c>
      <c r="F2542" s="12" t="s">
        <v>15</v>
      </c>
      <c r="G2542" s="23" t="n">
        <v>0.18</v>
      </c>
      <c r="H2542" s="12" t="n">
        <v>250</v>
      </c>
      <c r="I2542" s="20" t="n">
        <f>G2542*H2542*7</f>
        <v>315</v>
      </c>
      <c r="J2542" s="12" t="s">
        <v>110</v>
      </c>
      <c r="K2542" s="14" t="s">
        <v>114</v>
      </c>
      <c r="L2542" s="14"/>
      <c r="M2542" s="15"/>
      <c r="N2542" s="11"/>
      <c r="O2542" s="11"/>
      <c r="P2542" s="11"/>
      <c r="Q2542" s="22" t="n">
        <f>M2544/H2542</f>
        <v>0.008</v>
      </c>
    </row>
    <row r="2543" ht="22.5" customHeight="1">
      <c r="A2543" s="28"/>
      <c r="B2543" s="28"/>
      <c r="C2543" s="12"/>
      <c r="D2543" s="19"/>
      <c r="E2543" s="26"/>
      <c r="F2543" s="19"/>
      <c r="G2543" s="51"/>
      <c r="H2543" s="19"/>
      <c r="I2543" s="19"/>
      <c r="J2543" s="12" t="s">
        <v>111</v>
      </c>
      <c r="K2543" s="14" t="n">
        <v>449</v>
      </c>
      <c r="L2543" s="14" t="n">
        <v>115</v>
      </c>
      <c r="M2543" s="15" t="n">
        <v>2</v>
      </c>
      <c r="N2543" s="11" t="n">
        <v>0.003</v>
      </c>
      <c r="O2543" s="11" t="n">
        <v>0.18</v>
      </c>
      <c r="P2543" s="11" t="n">
        <v>0.36</v>
      </c>
      <c r="Q2543" s="25"/>
    </row>
    <row r="2544" ht="22.5" customHeight="1">
      <c r="A2544" s="28"/>
      <c r="B2544" s="28"/>
      <c r="C2544" s="12"/>
      <c r="D2544" s="19"/>
      <c r="E2544" s="26"/>
      <c r="F2544" s="19"/>
      <c r="G2544" s="51"/>
      <c r="H2544" s="19"/>
      <c r="I2544" s="19"/>
      <c r="J2544" s="12" t="s">
        <v>112</v>
      </c>
      <c r="K2544" s="14" t="n">
        <v>911</v>
      </c>
      <c r="L2544" s="14" t="n">
        <v>213</v>
      </c>
      <c r="M2544" s="15" t="n">
        <v>2</v>
      </c>
      <c r="N2544" s="11" t="n">
        <v>0.002</v>
      </c>
      <c r="O2544" s="11" t="n">
        <v>0.18</v>
      </c>
      <c r="P2544" s="11" t="n">
        <v>0.36</v>
      </c>
      <c r="Q2544" s="25"/>
    </row>
    <row r="2545" ht="22.5" customHeight="1">
      <c r="A2545" s="28"/>
      <c r="B2545" s="28"/>
      <c r="C2545" s="12" t="n">
        <v>91538307</v>
      </c>
      <c r="D2545" s="12" t="s">
        <v>66</v>
      </c>
      <c r="E2545" s="13" t="s">
        <v>17</v>
      </c>
      <c r="F2545" s="12" t="s">
        <v>15</v>
      </c>
      <c r="G2545" s="23" t="n">
        <v>0.22</v>
      </c>
      <c r="H2545" s="12" t="n">
        <v>200</v>
      </c>
      <c r="I2545" s="20" t="n">
        <f>G2545*H2545*7</f>
        <v>308</v>
      </c>
      <c r="J2545" s="12" t="s">
        <v>110</v>
      </c>
      <c r="K2545" s="14" t="s">
        <v>114</v>
      </c>
      <c r="L2545" s="14"/>
      <c r="M2545" s="15"/>
      <c r="N2545" s="11"/>
      <c r="O2545" s="11"/>
      <c r="P2545" s="11"/>
      <c r="Q2545" s="22" t="n">
        <f>M2547/H2545</f>
        <v>0</v>
      </c>
    </row>
    <row r="2546" ht="22.5" customHeight="1">
      <c r="A2546" s="28"/>
      <c r="B2546" s="28"/>
      <c r="C2546" s="12"/>
      <c r="D2546" s="19"/>
      <c r="E2546" s="26"/>
      <c r="F2546" s="19"/>
      <c r="G2546" s="51"/>
      <c r="H2546" s="19"/>
      <c r="I2546" s="19"/>
      <c r="J2546" s="12" t="s">
        <v>111</v>
      </c>
      <c r="K2546" s="14" t="s">
        <v>114</v>
      </c>
      <c r="L2546" s="14"/>
      <c r="M2546" s="15"/>
      <c r="N2546" s="11"/>
      <c r="O2546" s="11"/>
      <c r="P2546" s="11"/>
      <c r="Q2546" s="25"/>
    </row>
    <row r="2547" ht="22.5" customHeight="1">
      <c r="A2547" s="28"/>
      <c r="B2547" s="28"/>
      <c r="C2547" s="12"/>
      <c r="D2547" s="19"/>
      <c r="E2547" s="26"/>
      <c r="F2547" s="19"/>
      <c r="G2547" s="51"/>
      <c r="H2547" s="19"/>
      <c r="I2547" s="19"/>
      <c r="J2547" s="12" t="s">
        <v>112</v>
      </c>
      <c r="K2547" s="14" t="n">
        <v>11</v>
      </c>
      <c r="L2547" s="14" t="n">
        <v>0</v>
      </c>
      <c r="M2547" s="15" t="n">
        <v>0</v>
      </c>
      <c r="N2547" s="11" t="n">
        <v>0</v>
      </c>
      <c r="O2547" s="11" t="n">
        <v>0</v>
      </c>
      <c r="P2547" s="11" t="n">
        <v>0</v>
      </c>
      <c r="Q2547" s="25"/>
    </row>
    <row r="2548" ht="22.5" customHeight="1">
      <c r="A2548" s="28"/>
      <c r="B2548" s="28"/>
      <c r="C2548" s="12" t="n">
        <v>91538308</v>
      </c>
      <c r="D2548" s="12" t="s">
        <v>66</v>
      </c>
      <c r="E2548" s="13" t="s">
        <v>11</v>
      </c>
      <c r="F2548" s="12" t="s">
        <v>15</v>
      </c>
      <c r="G2548" s="23" t="n">
        <v>0.18</v>
      </c>
      <c r="H2548" s="12" t="n">
        <v>200</v>
      </c>
      <c r="I2548" s="20" t="n">
        <f>G2548*H2548*7</f>
        <v>252</v>
      </c>
      <c r="J2548" s="12" t="s">
        <v>110</v>
      </c>
      <c r="K2548" s="14" t="s">
        <v>114</v>
      </c>
      <c r="L2548" s="14"/>
      <c r="M2548" s="15"/>
      <c r="N2548" s="11"/>
      <c r="O2548" s="11"/>
      <c r="P2548" s="11"/>
      <c r="Q2548" s="22" t="n">
        <f>M2550/H2548</f>
        <v>0</v>
      </c>
    </row>
    <row r="2549" ht="22.5" customHeight="1">
      <c r="A2549" s="28"/>
      <c r="B2549" s="28"/>
      <c r="C2549" s="12"/>
      <c r="D2549" s="19"/>
      <c r="E2549" s="26"/>
      <c r="F2549" s="19"/>
      <c r="G2549" s="51"/>
      <c r="H2549" s="19"/>
      <c r="I2549" s="19"/>
      <c r="J2549" s="12" t="s">
        <v>111</v>
      </c>
      <c r="K2549" s="14" t="n">
        <v>29</v>
      </c>
      <c r="L2549" s="14" t="n">
        <v>3</v>
      </c>
      <c r="M2549" s="15" t="n">
        <v>0</v>
      </c>
      <c r="N2549" s="11" t="n">
        <v>0</v>
      </c>
      <c r="O2549" s="11" t="n">
        <v>0</v>
      </c>
      <c r="P2549" s="11" t="n">
        <v>0</v>
      </c>
      <c r="Q2549" s="25"/>
    </row>
    <row r="2550" ht="22.5" customHeight="1">
      <c r="A2550" s="28"/>
      <c r="B2550" s="28"/>
      <c r="C2550" s="12"/>
      <c r="D2550" s="19"/>
      <c r="E2550" s="26"/>
      <c r="F2550" s="19"/>
      <c r="G2550" s="51"/>
      <c r="H2550" s="19"/>
      <c r="I2550" s="19"/>
      <c r="J2550" s="12" t="s">
        <v>112</v>
      </c>
      <c r="K2550" s="14" t="n">
        <v>113</v>
      </c>
      <c r="L2550" s="14" t="n">
        <v>5</v>
      </c>
      <c r="M2550" s="15" t="n">
        <v>0</v>
      </c>
      <c r="N2550" s="11" t="n">
        <v>0</v>
      </c>
      <c r="O2550" s="11" t="n">
        <v>0</v>
      </c>
      <c r="P2550" s="11" t="n">
        <v>0</v>
      </c>
      <c r="Q2550" s="25"/>
    </row>
    <row r="2551" ht="22.5" customHeight="1">
      <c r="A2551" s="28"/>
      <c r="B2551" s="28"/>
      <c r="C2551" s="12" t="n">
        <v>91538309</v>
      </c>
      <c r="D2551" s="12" t="s">
        <v>66</v>
      </c>
      <c r="E2551" s="13" t="s">
        <v>43</v>
      </c>
      <c r="F2551" s="12" t="s">
        <v>15</v>
      </c>
      <c r="G2551" s="23" t="n">
        <v>0.18</v>
      </c>
      <c r="H2551" s="12" t="n">
        <v>198</v>
      </c>
      <c r="I2551" s="20" t="n">
        <f>G2551*H2551*7</f>
        <v>249.48</v>
      </c>
      <c r="J2551" s="12" t="s">
        <v>110</v>
      </c>
      <c r="K2551" s="14" t="s">
        <v>114</v>
      </c>
      <c r="L2551" s="14"/>
      <c r="M2551" s="15"/>
      <c r="N2551" s="11"/>
      <c r="O2551" s="11"/>
      <c r="P2551" s="11"/>
      <c r="Q2551" s="22" t="n">
        <f>M2553/H2551</f>
        <v>0</v>
      </c>
    </row>
    <row r="2552" ht="22.5" customHeight="1">
      <c r="A2552" s="28"/>
      <c r="B2552" s="28"/>
      <c r="C2552" s="12"/>
      <c r="D2552" s="19"/>
      <c r="E2552" s="26"/>
      <c r="F2552" s="19"/>
      <c r="G2552" s="51"/>
      <c r="H2552" s="19"/>
      <c r="I2552" s="19"/>
      <c r="J2552" s="12" t="s">
        <v>111</v>
      </c>
      <c r="K2552" s="14" t="n">
        <v>40</v>
      </c>
      <c r="L2552" s="14" t="n">
        <v>6</v>
      </c>
      <c r="M2552" s="15" t="n">
        <v>0</v>
      </c>
      <c r="N2552" s="11" t="n">
        <v>0</v>
      </c>
      <c r="O2552" s="11" t="n">
        <v>0</v>
      </c>
      <c r="P2552" s="11" t="n">
        <v>0</v>
      </c>
      <c r="Q2552" s="25"/>
    </row>
    <row r="2553" ht="22.5" customHeight="1">
      <c r="A2553" s="28"/>
      <c r="B2553" s="28"/>
      <c r="C2553" s="12"/>
      <c r="D2553" s="19"/>
      <c r="E2553" s="26"/>
      <c r="F2553" s="19"/>
      <c r="G2553" s="51"/>
      <c r="H2553" s="19"/>
      <c r="I2553" s="19"/>
      <c r="J2553" s="12" t="s">
        <v>112</v>
      </c>
      <c r="K2553" s="14" t="n">
        <v>119</v>
      </c>
      <c r="L2553" s="14" t="n">
        <v>16</v>
      </c>
      <c r="M2553" s="15" t="n">
        <v>0</v>
      </c>
      <c r="N2553" s="11" t="n">
        <v>0</v>
      </c>
      <c r="O2553" s="11" t="n">
        <v>0</v>
      </c>
      <c r="P2553" s="11" t="n">
        <v>0</v>
      </c>
      <c r="Q2553" s="25"/>
    </row>
    <row r="2554" ht="22.5" customHeight="1">
      <c r="A2554" s="28"/>
      <c r="B2554" s="28"/>
      <c r="C2554" s="12" t="n">
        <v>11511535</v>
      </c>
      <c r="D2554" s="12" t="s">
        <v>80</v>
      </c>
      <c r="E2554" s="13" t="s">
        <v>14</v>
      </c>
      <c r="F2554" s="12" t="s">
        <v>26</v>
      </c>
      <c r="G2554" s="23" t="n">
        <v>0.4</v>
      </c>
      <c r="H2554" s="12" t="n">
        <v>600</v>
      </c>
      <c r="I2554" s="20" t="n">
        <f>G2554*H2554*7</f>
        <v>1680</v>
      </c>
      <c r="J2554" s="12" t="s">
        <v>110</v>
      </c>
      <c r="K2554" s="14" t="n">
        <v>6179</v>
      </c>
      <c r="L2554" s="14" t="n">
        <v>2601</v>
      </c>
      <c r="M2554" s="15" t="n">
        <v>175</v>
      </c>
      <c r="N2554" s="11" t="n">
        <v>0.03</v>
      </c>
      <c r="O2554" s="11" t="n">
        <v>0.43</v>
      </c>
      <c r="P2554" s="11" t="n">
        <v>74.67</v>
      </c>
      <c r="Q2554" s="22" t="n">
        <f>M2556/H2554</f>
        <v>0.931666666666667</v>
      </c>
    </row>
    <row r="2555" ht="22.5" customHeight="1">
      <c r="A2555" s="28"/>
      <c r="B2555" s="28"/>
      <c r="C2555" s="12"/>
      <c r="D2555" s="19"/>
      <c r="E2555" s="26"/>
      <c r="F2555" s="19"/>
      <c r="G2555" s="51"/>
      <c r="H2555" s="19"/>
      <c r="I2555" s="19"/>
      <c r="J2555" s="12" t="s">
        <v>111</v>
      </c>
      <c r="K2555" s="14" t="n">
        <v>6231</v>
      </c>
      <c r="L2555" s="14" t="n">
        <v>2625</v>
      </c>
      <c r="M2555" s="14" t="n">
        <v>195</v>
      </c>
      <c r="N2555" s="11" t="n">
        <v>0.03</v>
      </c>
      <c r="O2555" s="11" t="n">
        <v>0.39</v>
      </c>
      <c r="P2555" s="11" t="n">
        <v>75.5</v>
      </c>
      <c r="Q2555" s="25"/>
    </row>
    <row r="2556" ht="22.5" customHeight="1">
      <c r="A2556" s="28"/>
      <c r="B2556" s="28"/>
      <c r="C2556" s="12"/>
      <c r="D2556" s="19"/>
      <c r="E2556" s="26"/>
      <c r="F2556" s="19"/>
      <c r="G2556" s="51"/>
      <c r="H2556" s="19"/>
      <c r="I2556" s="34"/>
      <c r="J2556" s="30" t="s">
        <v>112</v>
      </c>
      <c r="K2556" s="14" t="n">
        <f>1792252+6231</f>
        <v>1798483</v>
      </c>
      <c r="L2556" s="14" t="n">
        <f>6096+2625</f>
        <v>8721</v>
      </c>
      <c r="M2556" s="15" t="n">
        <f>349+210</f>
        <v>559</v>
      </c>
      <c r="N2556" s="11" t="n">
        <v>0.03</v>
      </c>
      <c r="O2556" s="11" t="n">
        <f>P2556/M2556</f>
        <v>0.41701252236136</v>
      </c>
      <c r="P2556" s="11" t="n">
        <f>157.61+75.5</f>
        <v>233.11</v>
      </c>
      <c r="Q2556" s="25"/>
    </row>
    <row r="2557" ht="22.5" customHeight="1">
      <c r="A2557" s="28"/>
      <c r="B2557" s="28"/>
      <c r="C2557" s="12" t="n">
        <v>11792342</v>
      </c>
      <c r="D2557" s="12" t="s">
        <v>81</v>
      </c>
      <c r="E2557" s="13" t="s">
        <v>40</v>
      </c>
      <c r="F2557" s="12" t="s">
        <v>15</v>
      </c>
      <c r="G2557" s="23" t="n">
        <v>0.2</v>
      </c>
      <c r="H2557" s="38" t="n">
        <v>40</v>
      </c>
      <c r="I2557" s="20" t="n">
        <f>G2557*H2557*7</f>
        <v>56</v>
      </c>
      <c r="J2557" s="12" t="s">
        <v>110</v>
      </c>
      <c r="K2557" s="14" t="s">
        <v>114</v>
      </c>
      <c r="L2557" s="14"/>
      <c r="M2557" s="15"/>
      <c r="N2557" s="11"/>
      <c r="O2557" s="11"/>
      <c r="P2557" s="11"/>
      <c r="Q2557" s="22" t="n">
        <f>M2559/H2557</f>
        <v>0</v>
      </c>
    </row>
    <row r="2558" ht="22.5" customHeight="1">
      <c r="A2558" s="28"/>
      <c r="B2558" s="28"/>
      <c r="C2558" s="12"/>
      <c r="D2558" s="19"/>
      <c r="E2558" s="26"/>
      <c r="F2558" s="19"/>
      <c r="G2558" s="51"/>
      <c r="H2558" s="43"/>
      <c r="I2558" s="19"/>
      <c r="J2558" s="12" t="s">
        <v>111</v>
      </c>
      <c r="K2558" s="14" t="n">
        <v>2796</v>
      </c>
      <c r="L2558" s="14" t="n">
        <v>7</v>
      </c>
      <c r="M2558" s="15" t="n">
        <v>0</v>
      </c>
      <c r="N2558" s="11" t="n">
        <v>0</v>
      </c>
      <c r="O2558" s="11" t="n">
        <v>0</v>
      </c>
      <c r="P2558" s="11" t="n">
        <v>0</v>
      </c>
      <c r="Q2558" s="25"/>
    </row>
    <row r="2559" ht="22.5" customHeight="1">
      <c r="A2559" s="28"/>
      <c r="B2559" s="28"/>
      <c r="C2559" s="12"/>
      <c r="D2559" s="19"/>
      <c r="E2559" s="26"/>
      <c r="F2559" s="19"/>
      <c r="G2559" s="52"/>
      <c r="H2559" s="44"/>
      <c r="I2559" s="19"/>
      <c r="J2559" s="12" t="s">
        <v>112</v>
      </c>
      <c r="K2559" s="14" t="n">
        <v>5132</v>
      </c>
      <c r="L2559" s="14" t="n">
        <v>11</v>
      </c>
      <c r="M2559" s="15" t="n">
        <v>0</v>
      </c>
      <c r="N2559" s="11" t="n">
        <v>0</v>
      </c>
      <c r="O2559" s="11" t="n">
        <v>0</v>
      </c>
      <c r="P2559" s="11" t="n">
        <v>0</v>
      </c>
      <c r="Q2559" s="25"/>
    </row>
    <row r="2560" ht="22.5" customHeight="1">
      <c r="A2560" s="28"/>
      <c r="B2560" s="28"/>
      <c r="C2560" s="12" t="n">
        <v>5365722</v>
      </c>
      <c r="D2560" s="12" t="s">
        <v>55</v>
      </c>
      <c r="E2560" s="13" t="s">
        <v>54</v>
      </c>
      <c r="F2560" s="12" t="s">
        <v>12</v>
      </c>
      <c r="G2560" s="23" t="n">
        <v>0.3</v>
      </c>
      <c r="H2560" s="38" t="n">
        <v>50</v>
      </c>
      <c r="I2560" s="20" t="n">
        <f>G2560*H2560*7</f>
        <v>105</v>
      </c>
      <c r="J2560" s="12" t="s">
        <v>110</v>
      </c>
      <c r="K2560" s="14" t="n">
        <v>774</v>
      </c>
      <c r="L2560" s="14" t="n">
        <v>391</v>
      </c>
      <c r="M2560" s="15" t="n">
        <v>7</v>
      </c>
      <c r="N2560" s="11" t="n">
        <v>0</v>
      </c>
      <c r="O2560" s="11" t="n">
        <v>0.022</v>
      </c>
      <c r="P2560" s="11" t="n">
        <v>0.1542</v>
      </c>
      <c r="Q2560" s="22" t="n">
        <f>M2562/H2560</f>
        <v>0.54</v>
      </c>
    </row>
    <row r="2561" ht="22.5" customHeight="1">
      <c r="A2561" s="28"/>
      <c r="B2561" s="28"/>
      <c r="C2561" s="12"/>
      <c r="D2561" s="19"/>
      <c r="E2561" s="26"/>
      <c r="F2561" s="19"/>
      <c r="G2561" s="51"/>
      <c r="H2561" s="43"/>
      <c r="I2561" s="19"/>
      <c r="J2561" s="12" t="s">
        <v>111</v>
      </c>
      <c r="K2561" s="14" t="n">
        <v>13120</v>
      </c>
      <c r="L2561" s="14" t="n">
        <v>4805</v>
      </c>
      <c r="M2561" s="15" t="n">
        <v>14</v>
      </c>
      <c r="N2561" s="11" t="n">
        <v>0.001</v>
      </c>
      <c r="O2561" s="11" t="n">
        <v>0.24</v>
      </c>
      <c r="P2561" s="11" t="n">
        <v>3.366</v>
      </c>
      <c r="Q2561" s="25"/>
    </row>
    <row r="2562" ht="22.5" customHeight="1">
      <c r="A2562" s="28"/>
      <c r="B2562" s="28"/>
      <c r="C2562" s="12"/>
      <c r="D2562" s="19"/>
      <c r="E2562" s="26"/>
      <c r="F2562" s="19"/>
      <c r="G2562" s="52"/>
      <c r="H2562" s="44"/>
      <c r="I2562" s="19"/>
      <c r="J2562" s="12" t="s">
        <v>112</v>
      </c>
      <c r="K2562" s="14" t="n">
        <v>36240</v>
      </c>
      <c r="L2562" s="14" t="n">
        <v>13195</v>
      </c>
      <c r="M2562" s="15" t="n">
        <v>27</v>
      </c>
      <c r="N2562" s="11" t="n">
        <v>0.001</v>
      </c>
      <c r="O2562" s="11" t="n">
        <v>0.254</v>
      </c>
      <c r="P2562" s="11" t="n">
        <v>6.8555</v>
      </c>
      <c r="Q2562" s="25"/>
    </row>
    <row r="2563" ht="22.5" customHeight="1">
      <c r="A2563" s="28"/>
      <c r="B2563" s="28"/>
      <c r="C2563" s="12" t="n">
        <v>11924654</v>
      </c>
      <c r="D2563" s="12" t="s">
        <v>55</v>
      </c>
      <c r="E2563" s="13" t="s">
        <v>54</v>
      </c>
      <c r="F2563" s="12" t="s">
        <v>12</v>
      </c>
      <c r="G2563" s="23" t="n">
        <v>0.3</v>
      </c>
      <c r="H2563" s="38" t="n">
        <v>50</v>
      </c>
      <c r="I2563" s="20" t="n">
        <f>G2563*H2563*7</f>
        <v>105</v>
      </c>
      <c r="J2563" s="12" t="s">
        <v>110</v>
      </c>
      <c r="K2563" s="14" t="s">
        <v>114</v>
      </c>
      <c r="L2563" s="14"/>
      <c r="M2563" s="15"/>
      <c r="N2563" s="11"/>
      <c r="O2563" s="11"/>
      <c r="P2563" s="11"/>
      <c r="Q2563" s="22" t="n">
        <f>M2565/H2563</f>
        <v>0</v>
      </c>
    </row>
    <row r="2564" ht="22.5" customHeight="1">
      <c r="A2564" s="28"/>
      <c r="B2564" s="28"/>
      <c r="C2564" s="12"/>
      <c r="D2564" s="19"/>
      <c r="E2564" s="26"/>
      <c r="F2564" s="19"/>
      <c r="G2564" s="51"/>
      <c r="H2564" s="43"/>
      <c r="I2564" s="19"/>
      <c r="J2564" s="12" t="s">
        <v>111</v>
      </c>
      <c r="K2564" s="14" t="n">
        <v>178</v>
      </c>
      <c r="L2564" s="14" t="n">
        <v>68</v>
      </c>
      <c r="M2564" s="15" t="n">
        <v>0</v>
      </c>
      <c r="N2564" s="11" t="n">
        <v>0</v>
      </c>
      <c r="O2564" s="11" t="n">
        <v>0</v>
      </c>
      <c r="P2564" s="11" t="n">
        <v>0.0295</v>
      </c>
      <c r="Q2564" s="25"/>
    </row>
    <row r="2565" ht="22.5" customHeight="1">
      <c r="A2565" s="28"/>
      <c r="B2565" s="28"/>
      <c r="C2565" s="12"/>
      <c r="D2565" s="19"/>
      <c r="E2565" s="26"/>
      <c r="F2565" s="19"/>
      <c r="G2565" s="52"/>
      <c r="H2565" s="44"/>
      <c r="I2565" s="19"/>
      <c r="J2565" s="12" t="s">
        <v>112</v>
      </c>
      <c r="K2565" s="14" t="n">
        <v>572</v>
      </c>
      <c r="L2565" s="14" t="n">
        <v>240</v>
      </c>
      <c r="M2565" s="15" t="n">
        <v>0</v>
      </c>
      <c r="N2565" s="11" t="n">
        <v>0.001</v>
      </c>
      <c r="O2565" s="11" t="n">
        <v>0</v>
      </c>
      <c r="P2565" s="11" t="n">
        <v>0.1527</v>
      </c>
      <c r="Q2565" s="25"/>
    </row>
    <row r="2566" ht="22.5" customHeight="1">
      <c r="A2566" s="28"/>
      <c r="B2566" s="28"/>
      <c r="C2566" s="12" t="n">
        <v>12072287</v>
      </c>
      <c r="D2566" s="12" t="s">
        <v>80</v>
      </c>
      <c r="E2566" s="13" t="s">
        <v>14</v>
      </c>
      <c r="F2566" s="12" t="s">
        <v>15</v>
      </c>
      <c r="G2566" s="23" t="n">
        <v>0.5</v>
      </c>
      <c r="H2566" s="38" t="n">
        <v>200</v>
      </c>
      <c r="I2566" s="20" t="n">
        <f>G2566*H2566*7</f>
        <v>700</v>
      </c>
      <c r="J2566" s="12" t="s">
        <v>110</v>
      </c>
      <c r="K2566" s="14" t="n">
        <v>1085</v>
      </c>
      <c r="L2566" s="14" t="n">
        <v>9</v>
      </c>
      <c r="M2566" s="15" t="n">
        <v>2</v>
      </c>
      <c r="N2566" s="11" t="n">
        <v>0.16</v>
      </c>
      <c r="O2566" s="11" t="n">
        <v>0.721</v>
      </c>
      <c r="P2566" s="11" t="n">
        <v>1.441</v>
      </c>
      <c r="Q2566" s="22" t="n">
        <f>M2568/H2566</f>
        <v>0.43</v>
      </c>
    </row>
    <row r="2567" ht="22.5" customHeight="1">
      <c r="A2567" s="28"/>
      <c r="B2567" s="28"/>
      <c r="C2567" s="12"/>
      <c r="D2567" s="19"/>
      <c r="E2567" s="26"/>
      <c r="F2567" s="19"/>
      <c r="G2567" s="51"/>
      <c r="H2567" s="43"/>
      <c r="I2567" s="19"/>
      <c r="J2567" s="12" t="s">
        <v>111</v>
      </c>
      <c r="K2567" s="14" t="n">
        <v>45240</v>
      </c>
      <c r="L2567" s="14" t="n">
        <v>427</v>
      </c>
      <c r="M2567" s="15" t="n">
        <v>36</v>
      </c>
      <c r="N2567" s="11" t="n">
        <v>0.024</v>
      </c>
      <c r="O2567" s="11" t="n">
        <v>0.287</v>
      </c>
      <c r="P2567" s="11" t="n">
        <v>10.32</v>
      </c>
      <c r="Q2567" s="25"/>
    </row>
    <row r="2568" ht="22.5" customHeight="1">
      <c r="A2568" s="28"/>
      <c r="B2568" s="28"/>
      <c r="C2568" s="12"/>
      <c r="D2568" s="19"/>
      <c r="E2568" s="26"/>
      <c r="F2568" s="19"/>
      <c r="G2568" s="52"/>
      <c r="H2568" s="44"/>
      <c r="I2568" s="19"/>
      <c r="J2568" s="12" t="s">
        <v>112</v>
      </c>
      <c r="K2568" s="14" t="n">
        <v>96768</v>
      </c>
      <c r="L2568" s="14" t="n">
        <v>831</v>
      </c>
      <c r="M2568" s="15" t="n">
        <v>86</v>
      </c>
      <c r="N2568" s="11" t="n">
        <v>0.038</v>
      </c>
      <c r="O2568" s="11" t="n">
        <v>0.363</v>
      </c>
      <c r="P2568" s="11" t="n">
        <v>31.191</v>
      </c>
      <c r="Q2568" s="25"/>
    </row>
    <row r="2569" ht="22.5" customHeight="1">
      <c r="A2569" s="28"/>
      <c r="B2569" s="28"/>
      <c r="C2569" s="12" t="n">
        <v>6529449</v>
      </c>
      <c r="D2569" s="12" t="s">
        <v>80</v>
      </c>
      <c r="E2569" s="13" t="s">
        <v>14</v>
      </c>
      <c r="F2569" s="12" t="s">
        <v>12</v>
      </c>
      <c r="G2569" s="23" t="n">
        <v>0.2</v>
      </c>
      <c r="H2569" s="38" t="n">
        <v>200</v>
      </c>
      <c r="I2569" s="20" t="n">
        <f>G2569*H2569*7</f>
        <v>280</v>
      </c>
      <c r="J2569" s="12" t="s">
        <v>110</v>
      </c>
      <c r="K2569" s="14" t="n">
        <v>2019</v>
      </c>
      <c r="L2569" s="14" t="n">
        <v>278</v>
      </c>
      <c r="M2569" s="15" t="n">
        <v>28</v>
      </c>
      <c r="N2569" s="11" t="n">
        <v>0.029</v>
      </c>
      <c r="O2569" s="11" t="n">
        <v>0.285</v>
      </c>
      <c r="P2569" s="11" t="n">
        <v>7.991</v>
      </c>
      <c r="Q2569" s="22" t="n">
        <f>M2571/H2569</f>
        <v>0.89</v>
      </c>
    </row>
    <row r="2570" ht="22.5" customHeight="1">
      <c r="A2570" s="28"/>
      <c r="B2570" s="28"/>
      <c r="C2570" s="12"/>
      <c r="D2570" s="19"/>
      <c r="E2570" s="26"/>
      <c r="F2570" s="19"/>
      <c r="G2570" s="51"/>
      <c r="H2570" s="43"/>
      <c r="I2570" s="19"/>
      <c r="J2570" s="12" t="s">
        <v>111</v>
      </c>
      <c r="K2570" s="14" t="n">
        <v>14526</v>
      </c>
      <c r="L2570" s="14" t="n">
        <v>1613</v>
      </c>
      <c r="M2570" s="15" t="n">
        <v>109</v>
      </c>
      <c r="N2570" s="11" t="n">
        <v>0.028</v>
      </c>
      <c r="O2570" s="11" t="n">
        <v>0.421</v>
      </c>
      <c r="P2570" s="11" t="n">
        <v>45.9081</v>
      </c>
      <c r="Q2570" s="25"/>
    </row>
    <row r="2571" ht="22.5" customHeight="1">
      <c r="A2571" s="28"/>
      <c r="B2571" s="28"/>
      <c r="C2571" s="12"/>
      <c r="D2571" s="19"/>
      <c r="E2571" s="26"/>
      <c r="F2571" s="19"/>
      <c r="G2571" s="52"/>
      <c r="H2571" s="44"/>
      <c r="I2571" s="19"/>
      <c r="J2571" s="12" t="s">
        <v>112</v>
      </c>
      <c r="K2571" s="14" t="n">
        <v>15483</v>
      </c>
      <c r="L2571" s="14" t="n">
        <v>1787</v>
      </c>
      <c r="M2571" s="15" t="n">
        <v>178</v>
      </c>
      <c r="N2571" s="11" t="n">
        <v>0.028</v>
      </c>
      <c r="O2571" s="11" t="n">
        <v>0.282</v>
      </c>
      <c r="P2571" s="11" t="n">
        <v>50.2364</v>
      </c>
      <c r="Q2571" s="25"/>
    </row>
    <row r="2572" ht="22.5" customHeight="1">
      <c r="A2572" s="28"/>
      <c r="B2572" s="28"/>
      <c r="C2572" s="12" t="n">
        <v>5623760</v>
      </c>
      <c r="D2572" s="12" t="s">
        <v>86</v>
      </c>
      <c r="E2572" s="13" t="s">
        <v>14</v>
      </c>
      <c r="F2572" s="12" t="s">
        <v>15</v>
      </c>
      <c r="G2572" s="23" t="n">
        <v>0.15</v>
      </c>
      <c r="H2572" s="12" t="n">
        <v>50</v>
      </c>
      <c r="I2572" s="20" t="n">
        <f>G2572*H2572*7</f>
        <v>52.5</v>
      </c>
      <c r="J2572" s="12" t="s">
        <v>110</v>
      </c>
      <c r="K2572" s="14" t="s">
        <v>114</v>
      </c>
      <c r="L2572" s="14"/>
      <c r="M2572" s="15"/>
      <c r="N2572" s="11"/>
      <c r="O2572" s="11"/>
      <c r="P2572" s="11"/>
      <c r="Q2572" s="22" t="n">
        <f>M2574/H2572</f>
        <v>1</v>
      </c>
    </row>
    <row r="2573" ht="22.5" customHeight="1">
      <c r="A2573" s="28"/>
      <c r="B2573" s="28"/>
      <c r="C2573" s="12"/>
      <c r="D2573" s="19"/>
      <c r="E2573" s="26"/>
      <c r="F2573" s="19"/>
      <c r="G2573" s="51"/>
      <c r="H2573" s="19"/>
      <c r="I2573" s="19"/>
      <c r="J2573" s="12" t="s">
        <v>111</v>
      </c>
      <c r="K2573" s="14" t="n">
        <v>9063</v>
      </c>
      <c r="L2573" s="14" t="n">
        <v>3036</v>
      </c>
      <c r="M2573" s="15" t="n">
        <v>50</v>
      </c>
      <c r="N2573" s="11" t="n">
        <v>0.002</v>
      </c>
      <c r="O2573" s="11" t="n">
        <v>0.15</v>
      </c>
      <c r="P2573" s="11" t="n">
        <v>7.5</v>
      </c>
      <c r="Q2573" s="25"/>
    </row>
    <row r="2574" ht="22.5" customHeight="1">
      <c r="A2574" s="28"/>
      <c r="B2574" s="28"/>
      <c r="C2574" s="12"/>
      <c r="D2574" s="19"/>
      <c r="E2574" s="26"/>
      <c r="F2574" s="19"/>
      <c r="G2574" s="51"/>
      <c r="H2574" s="19"/>
      <c r="I2574" s="19"/>
      <c r="J2574" s="12" t="s">
        <v>112</v>
      </c>
      <c r="K2574" s="14" t="n">
        <v>9650</v>
      </c>
      <c r="L2574" s="14" t="n">
        <v>3116</v>
      </c>
      <c r="M2574" s="15" t="n">
        <v>50</v>
      </c>
      <c r="N2574" s="11" t="n">
        <v>0.002</v>
      </c>
      <c r="O2574" s="11" t="n">
        <v>0.15</v>
      </c>
      <c r="P2574" s="11" t="n">
        <v>7.5</v>
      </c>
      <c r="Q2574" s="25"/>
    </row>
    <row r="2575" ht="22.5" customHeight="1">
      <c r="A2575" s="28"/>
      <c r="B2575" s="28"/>
      <c r="C2575" s="12" t="n">
        <v>91573327</v>
      </c>
      <c r="D2575" s="12" t="s">
        <v>87</v>
      </c>
      <c r="E2575" s="13" t="s">
        <v>14</v>
      </c>
      <c r="F2575" s="12" t="s">
        <v>15</v>
      </c>
      <c r="G2575" s="23" t="n">
        <v>0.25</v>
      </c>
      <c r="H2575" s="38" t="n">
        <v>300</v>
      </c>
      <c r="I2575" s="20" t="n">
        <f>G2575*H2575*7</f>
        <v>525</v>
      </c>
      <c r="J2575" s="12" t="s">
        <v>110</v>
      </c>
      <c r="K2575" s="14" t="s">
        <v>114</v>
      </c>
      <c r="L2575" s="14"/>
      <c r="M2575" s="15"/>
      <c r="N2575" s="11"/>
      <c r="O2575" s="11"/>
      <c r="P2575" s="11"/>
      <c r="Q2575" s="22" t="n">
        <f>M2577/H2575</f>
        <v>0</v>
      </c>
    </row>
    <row r="2576" ht="22.5" customHeight="1">
      <c r="A2576" s="28"/>
      <c r="B2576" s="28"/>
      <c r="C2576" s="12"/>
      <c r="D2576" s="19"/>
      <c r="E2576" s="26"/>
      <c r="F2576" s="19"/>
      <c r="G2576" s="51"/>
      <c r="H2576" s="43"/>
      <c r="I2576" s="19"/>
      <c r="J2576" s="12" t="s">
        <v>111</v>
      </c>
      <c r="K2576" s="14" t="n">
        <v>435</v>
      </c>
      <c r="L2576" s="14" t="n">
        <v>10</v>
      </c>
      <c r="M2576" s="15" t="n">
        <v>0</v>
      </c>
      <c r="N2576" s="11" t="n">
        <v>0</v>
      </c>
      <c r="O2576" s="11" t="n">
        <v>0</v>
      </c>
      <c r="P2576" s="11" t="n">
        <v>0</v>
      </c>
      <c r="Q2576" s="25"/>
    </row>
    <row r="2577" ht="22.5" customHeight="1">
      <c r="A2577" s="28"/>
      <c r="B2577" s="28"/>
      <c r="C2577" s="12"/>
      <c r="D2577" s="19"/>
      <c r="E2577" s="26"/>
      <c r="F2577" s="19"/>
      <c r="G2577" s="52"/>
      <c r="H2577" s="44"/>
      <c r="I2577" s="19"/>
      <c r="J2577" s="12" t="s">
        <v>112</v>
      </c>
      <c r="K2577" s="14" t="n">
        <v>1061</v>
      </c>
      <c r="L2577" s="14" t="n">
        <v>16</v>
      </c>
      <c r="M2577" s="15" t="n">
        <v>0</v>
      </c>
      <c r="N2577" s="11" t="n">
        <v>0</v>
      </c>
      <c r="O2577" s="11" t="n">
        <v>0</v>
      </c>
      <c r="P2577" s="11" t="n">
        <v>0</v>
      </c>
      <c r="Q2577" s="25"/>
    </row>
    <row r="2578" ht="22.5" customHeight="1">
      <c r="A2578" s="28"/>
      <c r="B2578" s="28"/>
      <c r="C2578" s="12" t="n">
        <v>13085659</v>
      </c>
      <c r="D2578" s="12" t="s">
        <v>88</v>
      </c>
      <c r="E2578" s="13" t="s">
        <v>14</v>
      </c>
      <c r="F2578" s="12" t="s">
        <v>15</v>
      </c>
      <c r="G2578" s="23" t="n">
        <v>0.2</v>
      </c>
      <c r="H2578" s="38" t="n">
        <v>100</v>
      </c>
      <c r="I2578" s="20" t="n">
        <f>G2578*H2578*7</f>
        <v>140</v>
      </c>
      <c r="J2578" s="12" t="s">
        <v>110</v>
      </c>
      <c r="K2578" s="14" t="s">
        <v>114</v>
      </c>
      <c r="L2578" s="14"/>
      <c r="M2578" s="15"/>
      <c r="N2578" s="11"/>
      <c r="O2578" s="11"/>
      <c r="P2578" s="11"/>
      <c r="Q2578" s="22" t="n">
        <f>M2580/H2578</f>
        <v>1</v>
      </c>
    </row>
    <row r="2579" ht="22.5" customHeight="1">
      <c r="A2579" s="28"/>
      <c r="B2579" s="28"/>
      <c r="C2579" s="12"/>
      <c r="D2579" s="19"/>
      <c r="E2579" s="26"/>
      <c r="F2579" s="19"/>
      <c r="G2579" s="51"/>
      <c r="H2579" s="43"/>
      <c r="I2579" s="19"/>
      <c r="J2579" s="12" t="s">
        <v>111</v>
      </c>
      <c r="K2579" s="14" t="n">
        <v>14782</v>
      </c>
      <c r="L2579" s="14" t="n">
        <v>6949</v>
      </c>
      <c r="M2579" s="15" t="n">
        <v>100</v>
      </c>
      <c r="N2579" s="11" t="n">
        <v>0.003</v>
      </c>
      <c r="O2579" s="11" t="n">
        <v>0.2</v>
      </c>
      <c r="P2579" s="11" t="n">
        <v>20</v>
      </c>
      <c r="Q2579" s="25"/>
    </row>
    <row r="2580" ht="22.5" customHeight="1">
      <c r="A2580" s="28"/>
      <c r="B2580" s="28"/>
      <c r="C2580" s="12"/>
      <c r="D2580" s="19"/>
      <c r="E2580" s="26"/>
      <c r="F2580" s="19"/>
      <c r="G2580" s="52"/>
      <c r="H2580" s="44"/>
      <c r="I2580" s="19"/>
      <c r="J2580" s="12" t="s">
        <v>112</v>
      </c>
      <c r="K2580" s="14" t="n">
        <v>16996</v>
      </c>
      <c r="L2580" s="14" t="n">
        <v>7586</v>
      </c>
      <c r="M2580" s="15" t="n">
        <v>100</v>
      </c>
      <c r="N2580" s="11" t="n">
        <v>0.003</v>
      </c>
      <c r="O2580" s="11" t="n">
        <v>0.2</v>
      </c>
      <c r="P2580" s="11" t="n">
        <v>20</v>
      </c>
      <c r="Q2580" s="25"/>
    </row>
    <row r="2581" ht="22.5" customHeight="1">
      <c r="A2581" s="28"/>
      <c r="B2581" s="28"/>
      <c r="C2581" s="12" t="n">
        <v>12829886</v>
      </c>
      <c r="D2581" s="12" t="s">
        <v>74</v>
      </c>
      <c r="E2581" s="13" t="s">
        <v>75</v>
      </c>
      <c r="F2581" s="12" t="s">
        <v>34</v>
      </c>
      <c r="G2581" s="23" t="n">
        <v>0.5</v>
      </c>
      <c r="H2581" s="38" t="n">
        <v>200</v>
      </c>
      <c r="I2581" s="20" t="n">
        <f>G2581*H2581*7</f>
        <v>700</v>
      </c>
      <c r="J2581" s="12" t="s">
        <v>110</v>
      </c>
      <c r="K2581" s="14" t="s">
        <v>114</v>
      </c>
      <c r="L2581" s="14"/>
      <c r="M2581" s="15"/>
      <c r="N2581" s="11"/>
      <c r="O2581" s="11"/>
      <c r="P2581" s="11"/>
      <c r="Q2581" s="22" t="n">
        <f>M2583/H2581</f>
        <v>0.005</v>
      </c>
    </row>
    <row r="2582" ht="22.5" customHeight="1">
      <c r="A2582" s="28"/>
      <c r="B2582" s="28"/>
      <c r="C2582" s="12"/>
      <c r="D2582" s="19"/>
      <c r="E2582" s="26"/>
      <c r="F2582" s="19"/>
      <c r="G2582" s="51"/>
      <c r="H2582" s="43"/>
      <c r="I2582" s="19"/>
      <c r="J2582" s="12" t="s">
        <v>111</v>
      </c>
      <c r="K2582" s="14" t="n">
        <v>1431</v>
      </c>
      <c r="L2582" s="14" t="n">
        <v>726</v>
      </c>
      <c r="M2582" s="15" t="n">
        <v>0</v>
      </c>
      <c r="N2582" s="11" t="n">
        <v>0</v>
      </c>
      <c r="O2582" s="11" t="n">
        <v>0</v>
      </c>
      <c r="P2582" s="11" t="n">
        <v>0.73</v>
      </c>
      <c r="Q2582" s="25"/>
    </row>
    <row r="2583" ht="22.5" customHeight="1">
      <c r="A2583" s="28"/>
      <c r="B2583" s="28"/>
      <c r="C2583" s="12"/>
      <c r="D2583" s="19"/>
      <c r="E2583" s="26"/>
      <c r="F2583" s="19"/>
      <c r="G2583" s="52"/>
      <c r="H2583" s="44"/>
      <c r="I2583" s="19"/>
      <c r="J2583" s="12" t="s">
        <v>112</v>
      </c>
      <c r="K2583" s="14" t="n">
        <v>10813</v>
      </c>
      <c r="L2583" s="14" t="n">
        <v>6221</v>
      </c>
      <c r="M2583" s="15" t="n">
        <v>1</v>
      </c>
      <c r="N2583" s="11" t="n">
        <v>0</v>
      </c>
      <c r="O2583" s="11" t="n">
        <v>6.22</v>
      </c>
      <c r="P2583" s="11" t="n">
        <v>6.22</v>
      </c>
      <c r="Q2583" s="25"/>
    </row>
    <row r="2584" ht="22.5" customHeight="1">
      <c r="A2584" s="28"/>
      <c r="B2584" s="28"/>
      <c r="C2584" s="12" t="n">
        <v>13149387</v>
      </c>
      <c r="D2584" s="12" t="s">
        <v>80</v>
      </c>
      <c r="E2584" s="13" t="s">
        <v>14</v>
      </c>
      <c r="F2584" s="12" t="s">
        <v>12</v>
      </c>
      <c r="G2584" s="23" t="n">
        <v>0.2</v>
      </c>
      <c r="H2584" s="38" t="n">
        <v>200</v>
      </c>
      <c r="I2584" s="20" t="n">
        <f>G2584*H2584*7</f>
        <v>280</v>
      </c>
      <c r="J2584" s="12" t="s">
        <v>110</v>
      </c>
      <c r="K2584" s="14" t="s">
        <v>123</v>
      </c>
      <c r="L2584" s="14"/>
      <c r="M2584" s="15"/>
      <c r="N2584" s="11"/>
      <c r="O2584" s="11"/>
      <c r="P2584" s="11"/>
      <c r="Q2584" s="22" t="n">
        <f>M2586/H2584</f>
        <v>0.445</v>
      </c>
    </row>
    <row r="2585" ht="22.5" customHeight="1">
      <c r="A2585" s="28"/>
      <c r="B2585" s="28"/>
      <c r="C2585" s="12"/>
      <c r="D2585" s="19"/>
      <c r="E2585" s="26"/>
      <c r="F2585" s="19"/>
      <c r="G2585" s="51"/>
      <c r="H2585" s="43"/>
      <c r="I2585" s="19"/>
      <c r="J2585" s="12" t="s">
        <v>111</v>
      </c>
      <c r="K2585" s="14" t="n">
        <v>1013</v>
      </c>
      <c r="L2585" s="14" t="n">
        <v>166</v>
      </c>
      <c r="M2585" s="15" t="n">
        <v>8</v>
      </c>
      <c r="N2585" s="11" t="n">
        <v>0.018</v>
      </c>
      <c r="O2585" s="11" t="n">
        <v>0.375</v>
      </c>
      <c r="P2585" s="11" t="n">
        <v>2.9991</v>
      </c>
      <c r="Q2585" s="25"/>
    </row>
    <row r="2586" ht="22.5" customHeight="1">
      <c r="A2586" s="27"/>
      <c r="B2586" s="27"/>
      <c r="C2586" s="12"/>
      <c r="D2586" s="19"/>
      <c r="E2586" s="26"/>
      <c r="F2586" s="19"/>
      <c r="G2586" s="52"/>
      <c r="H2586" s="44"/>
      <c r="I2586" s="19"/>
      <c r="J2586" s="12" t="s">
        <v>112</v>
      </c>
      <c r="K2586" s="14" t="n">
        <v>7018</v>
      </c>
      <c r="L2586" s="14" t="n">
        <v>995</v>
      </c>
      <c r="M2586" s="15" t="n">
        <v>89</v>
      </c>
      <c r="N2586" s="11" t="n">
        <v>0.024</v>
      </c>
      <c r="O2586" s="11" t="n">
        <v>0.265</v>
      </c>
      <c r="P2586" s="11" t="n">
        <v>23.5879</v>
      </c>
      <c r="Q2586" s="25"/>
    </row>
    <row r="2587" ht="22.5" customHeight="1">
      <c r="A2587" s="18"/>
      <c r="C2587" s="10"/>
      <c r="D2587" s="10"/>
      <c r="E2587" s="10"/>
      <c r="F2587" s="10"/>
      <c r="G2587" s="17"/>
      <c r="H2587" s="10"/>
      <c r="I2587" s="17"/>
      <c r="J2587" s="10"/>
      <c r="K2587" s="15"/>
      <c r="L2587" s="15"/>
      <c r="M2587" s="15"/>
      <c r="N2587" s="15"/>
      <c r="O2587" s="15"/>
      <c r="P2587" s="75"/>
      <c r="Q2587" s="7"/>
    </row>
    <row r="2588" ht="22.5" customHeight="1">
      <c r="A2588" s="18" t="s">
        <v>107</v>
      </c>
      <c r="B2588" s="8" t="s">
        <v>143</v>
      </c>
      <c r="C2588" s="10"/>
      <c r="D2588" s="10"/>
      <c r="E2588" s="10"/>
      <c r="F2588" s="10"/>
      <c r="G2588" s="17"/>
      <c r="H2588" s="10"/>
      <c r="I2588" s="17"/>
      <c r="J2588" s="10"/>
      <c r="K2588" s="21" t="n">
        <f>K2591+K2594+K2597+K2600+K2603+K2606+K2609+K2612+K2615+K2618+K2621+K2624+K2627+K2630+K2633+K2636+K2639+K2642+K2645+K2648+K2651+K2654+K2657+K2660+K2663+K2666+K2669+K2672+K2675+K2678+K2681+K2684+K2687+K2690+K2693+K2696+K2699+K2702+K2705+K2708+K2711+K2714+K2717+K2720+K2723+K2726+K2729+K2732+K2735+K2738+K2741+K2744+K2747+K2750+K2753+K2756+K2759+K2762+K2765+K2768+K2771+K2774+K2777+K2780+K2783+K2786+K2789+K2792+K2795+K2798+K2801+K2804+K2807+K2810+K2813+K2816+K2819+K2822+K2825+K2828+K2831+K2834+K2837+K2840+K2843+K2846+K2849+K2852+K2855+K2858+K2861+K2864+K2867+K2870+K2873+K2876+K2879+K2882+K2885+K2888+K2891+K2894+K2897+K2900+K2903+K2906+K2909+K2912+K2915+K2918+K2921+K2924+K2927+K2930+K2933+K2936+K2939+K2942+K2945+K2948+K2951+K2954+K2957+K2960+K2963+K2966+K2969+K2972+K2975+K2978+K2981+K2984+K2987+K2990+K2993+K2999+K2996</f>
        <v>18108396</v>
      </c>
      <c r="L2588" s="21" t="n">
        <f>L2591+L2594+L2597+L2600+L2603+L2606+L2609+L2612+L2615+L2618+L2621+L2624+L2627+L2630+L2633+L2636+L2639+L2642+L2645+L2648+L2651+L2654+L2657+L2660+L2663+L2666+L2669+L2672+L2675+L2678+L2681+L2684+L2687+L2690+L2693+L2696+L2699+L2702+L2705+L2708+L2711+L2714+L2717+L2720+L2723+L2726+L2729+L2732+L2735+L2738+L2741+L2744+L2747+L2750+L2753+L2756+L2759+L2762+L2765+L2768+L2771+L2774+L2777+L2780+L2783+L2786+L2789+L2792+L2795+L2798+L2801+L2804+L2807+L2810+L2813+L2816+L2819+L2822+L2825+L2828+L2831+L2834+L2837+L2840+L2843+L2846+L2849+L2852+L2855+L2858+L2861+L2864+L2867+L2870+L2873+L2876+L2879+L2882+L2885+L2888+L2891+L2894+L2897+L2900+L2903+L2906+L2909+L2912+L2915+L2918+L2921+L2924+L2927+L2930+L2933+L2936+L2939+L2942+L2945+L2948+L2951+L2954+L2957+L2960+L2963+L2966+L2969+L2972+L2975+L2978+L2981+L2984+L2987+L2990+L2993+L2999+L2996</f>
        <v>1528135</v>
      </c>
      <c r="M2588" s="15"/>
      <c r="N2588" s="15"/>
      <c r="O2588" s="15"/>
      <c r="P2588" s="40" t="n">
        <f>P2591+P2594+P2597+P2600+P2603+P2606+P2609+P2612+P2615+P2618+P2621+P2624+P2627+P2630+P2633+P2636+P2639+P2642+P2645+P2648+P2651+P2654+P2657+P2660+P2663+P2666+P2669+P2672+P2675+P2678+P2681+P2684+P2687+P2690+P2693+P2696+P2699+P2702+P2705+P2708+P2711+P2714+P2717+P2720+P2723+P2726+P2729+P2732+P2735+P2738+P2741+P2744+P2747+P2750+P2753+P2756+P2759+P2762+P2765+P2768+P2771+P2774+P2777+P2780+P2783+P2786+P2789+P2792+P2795+P2798+P2801+P2804+P2807+P2810+P2813+P2816+P2819+P2822+P2825+P2828+P2831+P2834+P2837+P2840+P2843+P2846+P2849+P2852+P2855+P2858+P2861+P2864+P2867+P2870+P2873+P2876+P2879+P2882+P2885+P2888+P2891+P2894+P2897+P2900+P2903+P2906+P2909+P2912+P2915+P2918+P2921+P2924+P2927+P2930+P2933+P2936+P2939+P2942+P2945+P2948+P2951+P2954+P2957+P2960+P2963+P2966+P2969+P2972+P2975+P2978+P2981+P2984+P2987+P2990+P2993+P2999+P2996</f>
        <v>5068.2581</v>
      </c>
      <c r="Q2588" s="7"/>
    </row>
    <row r="2589" ht="22.5" customHeight="1">
      <c r="A2589" s="73" t="n">
        <v>46304</v>
      </c>
      <c r="B2589" s="37" t="s">
        <v>109</v>
      </c>
      <c r="C2589" s="12" t="n">
        <v>10813123</v>
      </c>
      <c r="D2589" s="12" t="s">
        <v>10</v>
      </c>
      <c r="E2589" s="13" t="s">
        <v>11</v>
      </c>
      <c r="F2589" s="12" t="s">
        <v>12</v>
      </c>
      <c r="G2589" s="23" t="n">
        <v>0.25</v>
      </c>
      <c r="H2589" s="12" t="n">
        <v>1000</v>
      </c>
      <c r="I2589" s="20" t="n">
        <f>G2589*H2589*7</f>
        <v>1750</v>
      </c>
      <c r="J2589" s="12" t="s">
        <v>110</v>
      </c>
      <c r="K2589" s="14" t="n">
        <v>0</v>
      </c>
      <c r="L2589" s="14" t="n">
        <v>0</v>
      </c>
      <c r="M2589" s="14" t="n">
        <v>0</v>
      </c>
      <c r="N2589" s="11" t="n">
        <v>0</v>
      </c>
      <c r="O2589" s="11" t="n">
        <v>0</v>
      </c>
      <c r="P2589" s="11" t="n">
        <v>0</v>
      </c>
      <c r="Q2589" s="22" t="n">
        <f>M2591/H2589</f>
        <v>0.036</v>
      </c>
    </row>
    <row r="2590" ht="22.5" customHeight="1">
      <c r="A2590" s="19"/>
      <c r="B2590" s="12"/>
      <c r="C2590" s="12"/>
      <c r="D2590" s="19"/>
      <c r="E2590" s="26"/>
      <c r="F2590" s="19"/>
      <c r="G2590" s="26"/>
      <c r="H2590" s="19"/>
      <c r="I2590" s="19"/>
      <c r="J2590" s="12" t="s">
        <v>111</v>
      </c>
      <c r="K2590" s="10" t="n">
        <v>16413</v>
      </c>
      <c r="L2590" s="10" t="n">
        <v>241</v>
      </c>
      <c r="M2590" s="14" t="n">
        <v>0</v>
      </c>
      <c r="N2590" s="11" t="n">
        <v>0</v>
      </c>
      <c r="O2590" s="11" t="n">
        <v>0</v>
      </c>
      <c r="P2590" s="11" t="n">
        <v>1.6182</v>
      </c>
      <c r="Q2590" s="25"/>
    </row>
    <row r="2591" ht="22.5" customHeight="1">
      <c r="A2591" s="19"/>
      <c r="B2591" s="12"/>
      <c r="C2591" s="12"/>
      <c r="D2591" s="19"/>
      <c r="E2591" s="26"/>
      <c r="F2591" s="19"/>
      <c r="G2591" s="26"/>
      <c r="H2591" s="19"/>
      <c r="I2591" s="19"/>
      <c r="J2591" s="12" t="s">
        <v>112</v>
      </c>
      <c r="K2591" s="10" t="n">
        <v>64971</v>
      </c>
      <c r="L2591" s="10" t="n">
        <v>2740</v>
      </c>
      <c r="M2591" s="10" t="n">
        <v>36</v>
      </c>
      <c r="N2591" s="11" t="n">
        <v>0</v>
      </c>
      <c r="O2591" s="11" t="n">
        <v>0.3155</v>
      </c>
      <c r="P2591" s="11" t="n">
        <v>11.3569</v>
      </c>
      <c r="Q2591" s="25"/>
    </row>
    <row r="2592" ht="22.5" customHeight="1">
      <c r="A2592" s="19"/>
      <c r="B2592" s="12"/>
      <c r="C2592" s="12" t="n">
        <v>1745925</v>
      </c>
      <c r="D2592" s="12" t="s">
        <v>13</v>
      </c>
      <c r="E2592" s="13" t="s">
        <v>14</v>
      </c>
      <c r="F2592" s="12" t="s">
        <v>15</v>
      </c>
      <c r="G2592" s="23" t="n">
        <v>0.15</v>
      </c>
      <c r="H2592" s="12" t="n">
        <v>400</v>
      </c>
      <c r="I2592" s="20" t="n">
        <f>G2592*H2592*7</f>
        <v>420</v>
      </c>
      <c r="J2592" s="12" t="s">
        <v>110</v>
      </c>
      <c r="K2592" s="14" t="n">
        <v>0</v>
      </c>
      <c r="L2592" s="14" t="n">
        <v>0</v>
      </c>
      <c r="M2592" s="14" t="n">
        <v>0</v>
      </c>
      <c r="N2592" s="11" t="n">
        <v>0</v>
      </c>
      <c r="O2592" s="11" t="n">
        <v>0</v>
      </c>
      <c r="P2592" s="11" t="n">
        <v>0</v>
      </c>
      <c r="Q2592" s="22" t="n">
        <f>M2594/H2592</f>
        <v>0.8725</v>
      </c>
    </row>
    <row r="2593" ht="22.5" customHeight="1">
      <c r="A2593" s="19"/>
      <c r="B2593" s="12"/>
      <c r="C2593" s="12"/>
      <c r="D2593" s="19"/>
      <c r="E2593" s="26"/>
      <c r="F2593" s="19"/>
      <c r="G2593" s="26"/>
      <c r="H2593" s="19"/>
      <c r="I2593" s="19"/>
      <c r="J2593" s="12" t="s">
        <v>111</v>
      </c>
      <c r="K2593" s="16" t="n">
        <v>3762</v>
      </c>
      <c r="L2593" s="14" t="n">
        <v>1321</v>
      </c>
      <c r="M2593" s="14" t="n">
        <v>43</v>
      </c>
      <c r="N2593" s="11" t="n">
        <v>0.005</v>
      </c>
      <c r="O2593" s="11" t="n">
        <v>0.15</v>
      </c>
      <c r="P2593" s="11" t="n">
        <v>6.45</v>
      </c>
      <c r="Q2593" s="25"/>
    </row>
    <row r="2594" ht="22.5" customHeight="1">
      <c r="A2594" s="19"/>
      <c r="B2594" s="12"/>
      <c r="C2594" s="12"/>
      <c r="D2594" s="19"/>
      <c r="E2594" s="26"/>
      <c r="F2594" s="19"/>
      <c r="G2594" s="26"/>
      <c r="H2594" s="19"/>
      <c r="I2594" s="19"/>
      <c r="J2594" s="12" t="s">
        <v>112</v>
      </c>
      <c r="K2594" s="14" t="n">
        <v>31016</v>
      </c>
      <c r="L2594" s="14" t="n">
        <v>12084</v>
      </c>
      <c r="M2594" s="14" t="n">
        <v>349</v>
      </c>
      <c r="N2594" s="11" t="n">
        <v>0.004</v>
      </c>
      <c r="O2594" s="11" t="n">
        <v>0.15</v>
      </c>
      <c r="P2594" s="11" t="n">
        <v>52.35</v>
      </c>
      <c r="Q2594" s="25"/>
    </row>
    <row r="2595" ht="22.5" customHeight="1">
      <c r="A2595" s="19"/>
      <c r="B2595" s="12"/>
      <c r="C2595" s="12" t="n">
        <v>6951600</v>
      </c>
      <c r="D2595" s="12" t="s">
        <v>16</v>
      </c>
      <c r="E2595" s="13" t="s">
        <v>17</v>
      </c>
      <c r="F2595" s="12" t="s">
        <v>15</v>
      </c>
      <c r="G2595" s="23" t="n">
        <v>0.17</v>
      </c>
      <c r="H2595" s="12" t="n">
        <v>100</v>
      </c>
      <c r="I2595" s="20" t="n">
        <f>G2595*H2595*7</f>
        <v>119</v>
      </c>
      <c r="J2595" s="12" t="s">
        <v>110</v>
      </c>
      <c r="K2595" s="14" t="n">
        <v>0</v>
      </c>
      <c r="L2595" s="14" t="n">
        <v>0</v>
      </c>
      <c r="M2595" s="14" t="n">
        <v>0</v>
      </c>
      <c r="N2595" s="11" t="n">
        <v>0</v>
      </c>
      <c r="O2595" s="11" t="n">
        <v>0</v>
      </c>
      <c r="P2595" s="11" t="n">
        <v>0</v>
      </c>
      <c r="Q2595" s="22" t="n">
        <f>M2597/H2595</f>
        <v>0.62</v>
      </c>
    </row>
    <row r="2596" ht="22.5" customHeight="1">
      <c r="A2596" s="19"/>
      <c r="B2596" s="12"/>
      <c r="C2596" s="12"/>
      <c r="D2596" s="19"/>
      <c r="E2596" s="26"/>
      <c r="F2596" s="19"/>
      <c r="G2596" s="26"/>
      <c r="H2596" s="19"/>
      <c r="I2596" s="19"/>
      <c r="J2596" s="12" t="s">
        <v>111</v>
      </c>
      <c r="K2596" s="14" t="n">
        <v>6937</v>
      </c>
      <c r="L2596" s="14" t="n">
        <v>2686</v>
      </c>
      <c r="M2596" s="14" t="n">
        <v>39</v>
      </c>
      <c r="N2596" s="11" t="n">
        <v>0.003</v>
      </c>
      <c r="O2596" s="11" t="n">
        <v>0.177</v>
      </c>
      <c r="P2596" s="11" t="n">
        <v>6.902</v>
      </c>
      <c r="Q2596" s="25"/>
    </row>
    <row r="2597" ht="22.5" customHeight="1">
      <c r="A2597" s="19"/>
      <c r="B2597" s="12"/>
      <c r="C2597" s="12"/>
      <c r="D2597" s="19"/>
      <c r="E2597" s="26"/>
      <c r="F2597" s="19"/>
      <c r="G2597" s="26"/>
      <c r="H2597" s="19"/>
      <c r="I2597" s="19"/>
      <c r="J2597" s="12" t="s">
        <v>112</v>
      </c>
      <c r="K2597" s="14" t="n">
        <v>11854</v>
      </c>
      <c r="L2597" s="14" t="n">
        <v>3746</v>
      </c>
      <c r="M2597" s="14" t="n">
        <v>62</v>
      </c>
      <c r="N2597" s="11" t="n">
        <v>0.003</v>
      </c>
      <c r="O2597" s="11" t="n">
        <v>0.176</v>
      </c>
      <c r="P2597" s="11" t="n">
        <v>10.914</v>
      </c>
      <c r="Q2597" s="25"/>
    </row>
    <row r="2598" ht="22.5" customHeight="1">
      <c r="A2598" s="19"/>
      <c r="B2598" s="12"/>
      <c r="C2598" s="12" t="n">
        <v>6951594</v>
      </c>
      <c r="D2598" s="12" t="s">
        <v>16</v>
      </c>
      <c r="E2598" s="13" t="s">
        <v>18</v>
      </c>
      <c r="F2598" s="12" t="s">
        <v>15</v>
      </c>
      <c r="G2598" s="23" t="n">
        <v>0.7</v>
      </c>
      <c r="H2598" s="12" t="n">
        <v>400</v>
      </c>
      <c r="I2598" s="20" t="n">
        <f>G2598*H2598*7</f>
        <v>1960</v>
      </c>
      <c r="J2598" s="12" t="s">
        <v>110</v>
      </c>
      <c r="K2598" s="14" t="n">
        <v>0</v>
      </c>
      <c r="L2598" s="14" t="n">
        <v>0</v>
      </c>
      <c r="M2598" s="14" t="n">
        <v>0</v>
      </c>
      <c r="N2598" s="11" t="n">
        <v>0</v>
      </c>
      <c r="O2598" s="11" t="n">
        <v>0</v>
      </c>
      <c r="P2598" s="11" t="n">
        <v>0</v>
      </c>
      <c r="Q2598" s="22" t="n">
        <f>M2600/H2598</f>
        <v>0.435</v>
      </c>
    </row>
    <row r="2599" ht="22.5" customHeight="1">
      <c r="A2599" s="19"/>
      <c r="B2599" s="12"/>
      <c r="C2599" s="12"/>
      <c r="D2599" s="19"/>
      <c r="E2599" s="26"/>
      <c r="F2599" s="19"/>
      <c r="G2599" s="26"/>
      <c r="H2599" s="19"/>
      <c r="I2599" s="19"/>
      <c r="J2599" s="12" t="s">
        <v>111</v>
      </c>
      <c r="K2599" s="14" t="n">
        <v>16767</v>
      </c>
      <c r="L2599" s="14" t="n">
        <v>6992</v>
      </c>
      <c r="M2599" s="14" t="n">
        <v>35</v>
      </c>
      <c r="N2599" s="11" t="n">
        <v>0.004</v>
      </c>
      <c r="O2599" s="11" t="n">
        <v>0.718</v>
      </c>
      <c r="P2599" s="11" t="n">
        <v>25.13</v>
      </c>
      <c r="Q2599" s="25"/>
    </row>
    <row r="2600" ht="22.5" customHeight="1">
      <c r="A2600" s="19"/>
      <c r="B2600" s="12"/>
      <c r="C2600" s="12"/>
      <c r="D2600" s="19"/>
      <c r="E2600" s="26"/>
      <c r="F2600" s="19"/>
      <c r="G2600" s="26"/>
      <c r="H2600" s="19"/>
      <c r="I2600" s="19"/>
      <c r="J2600" s="12" t="s">
        <v>112</v>
      </c>
      <c r="K2600" s="14" t="n">
        <v>80457</v>
      </c>
      <c r="L2600" s="14" t="n">
        <v>32454</v>
      </c>
      <c r="M2600" s="14" t="n">
        <v>174</v>
      </c>
      <c r="N2600" s="11" t="n">
        <v>0.004</v>
      </c>
      <c r="O2600" s="11" t="n">
        <v>0.711</v>
      </c>
      <c r="P2600" s="11" t="n">
        <v>123.69</v>
      </c>
      <c r="Q2600" s="25"/>
    </row>
    <row r="2601" ht="22.5" customHeight="1">
      <c r="A2601" s="19"/>
      <c r="B2601" s="12"/>
      <c r="C2601" s="12" t="n">
        <v>2732727</v>
      </c>
      <c r="D2601" s="12" t="s">
        <v>10</v>
      </c>
      <c r="E2601" s="13" t="s">
        <v>19</v>
      </c>
      <c r="F2601" s="12" t="s">
        <v>15</v>
      </c>
      <c r="G2601" s="23" t="n">
        <v>0.25</v>
      </c>
      <c r="H2601" s="12" t="n">
        <v>1000</v>
      </c>
      <c r="I2601" s="20" t="n">
        <f>G2601*H2601*7</f>
        <v>1750</v>
      </c>
      <c r="J2601" s="12" t="s">
        <v>110</v>
      </c>
      <c r="K2601" s="14" t="n">
        <v>0</v>
      </c>
      <c r="L2601" s="14" t="n">
        <v>0</v>
      </c>
      <c r="M2601" s="14" t="n">
        <v>0</v>
      </c>
      <c r="N2601" s="11" t="n">
        <v>0</v>
      </c>
      <c r="O2601" s="11" t="n">
        <v>0</v>
      </c>
      <c r="P2601" s="11" t="n">
        <v>0</v>
      </c>
      <c r="Q2601" s="22" t="n">
        <f>M2603/H2601</f>
        <v>0.618</v>
      </c>
    </row>
    <row r="2602" ht="22.5" customHeight="1">
      <c r="A2602" s="19"/>
      <c r="B2602" s="12"/>
      <c r="C2602" s="12"/>
      <c r="D2602" s="19"/>
      <c r="E2602" s="26"/>
      <c r="F2602" s="19"/>
      <c r="G2602" s="26"/>
      <c r="H2602" s="19"/>
      <c r="I2602" s="19"/>
      <c r="J2602" s="12" t="s">
        <v>111</v>
      </c>
      <c r="K2602" s="14" t="n">
        <v>8157</v>
      </c>
      <c r="L2602" s="14" t="n">
        <v>2838</v>
      </c>
      <c r="M2602" s="14" t="n">
        <v>80</v>
      </c>
      <c r="N2602" s="11" t="n">
        <v>0.007</v>
      </c>
      <c r="O2602" s="11" t="n">
        <v>0.25</v>
      </c>
      <c r="P2602" s="11" t="n">
        <v>19.975</v>
      </c>
      <c r="Q2602" s="25"/>
    </row>
    <row r="2603" ht="22.5" customHeight="1">
      <c r="A2603" s="19"/>
      <c r="B2603" s="12"/>
      <c r="C2603" s="12"/>
      <c r="D2603" s="19"/>
      <c r="E2603" s="26"/>
      <c r="F2603" s="19"/>
      <c r="G2603" s="26"/>
      <c r="H2603" s="19"/>
      <c r="I2603" s="19"/>
      <c r="J2603" s="12" t="s">
        <v>112</v>
      </c>
      <c r="K2603" s="14" t="n">
        <v>42495</v>
      </c>
      <c r="L2603" s="14" t="n">
        <v>15517</v>
      </c>
      <c r="M2603" s="14" t="n">
        <v>618</v>
      </c>
      <c r="N2603" s="11" t="n">
        <v>0.01</v>
      </c>
      <c r="O2603" s="11" t="n">
        <v>0.249</v>
      </c>
      <c r="P2603" s="11" t="n">
        <v>154.075</v>
      </c>
      <c r="Q2603" s="25"/>
    </row>
    <row r="2604" ht="22.5" customHeight="1">
      <c r="A2604" s="19"/>
      <c r="B2604" s="12"/>
      <c r="C2604" s="12" t="n">
        <v>5619156</v>
      </c>
      <c r="D2604" s="12" t="s">
        <v>10</v>
      </c>
      <c r="E2604" s="13" t="s">
        <v>19</v>
      </c>
      <c r="F2604" s="12" t="s">
        <v>12</v>
      </c>
      <c r="G2604" s="23" t="n">
        <v>0.24</v>
      </c>
      <c r="H2604" s="12" t="n">
        <v>500</v>
      </c>
      <c r="I2604" s="20" t="n">
        <f>G2604*H2604*7</f>
        <v>840</v>
      </c>
      <c r="J2604" s="12" t="s">
        <v>110</v>
      </c>
      <c r="K2604" s="14" t="n">
        <v>0</v>
      </c>
      <c r="L2604" s="14" t="n">
        <v>0</v>
      </c>
      <c r="M2604" s="14" t="n">
        <v>0</v>
      </c>
      <c r="N2604" s="11" t="n">
        <v>0</v>
      </c>
      <c r="O2604" s="11" t="n">
        <v>0</v>
      </c>
      <c r="P2604" s="11" t="n">
        <v>0</v>
      </c>
      <c r="Q2604" s="22" t="n">
        <f>M2606/H2604</f>
        <v>0.108</v>
      </c>
    </row>
    <row r="2605" ht="22.5" customHeight="1">
      <c r="A2605" s="19"/>
      <c r="B2605" s="12"/>
      <c r="C2605" s="12"/>
      <c r="D2605" s="19"/>
      <c r="E2605" s="26"/>
      <c r="F2605" s="19"/>
      <c r="G2605" s="26"/>
      <c r="H2605" s="19"/>
      <c r="I2605" s="19"/>
      <c r="J2605" s="12" t="s">
        <v>111</v>
      </c>
      <c r="K2605" s="14" t="n">
        <v>144144</v>
      </c>
      <c r="L2605" s="14" t="n">
        <v>26284</v>
      </c>
      <c r="M2605" s="14" t="n">
        <v>0</v>
      </c>
      <c r="N2605" s="11" t="n">
        <v>0</v>
      </c>
      <c r="O2605" s="11" t="n">
        <v>0</v>
      </c>
      <c r="P2605" s="11" t="n">
        <v>4.7848</v>
      </c>
      <c r="Q2605" s="25"/>
    </row>
    <row r="2606" ht="22.5" customHeight="1">
      <c r="A2606" s="19"/>
      <c r="B2606" s="12"/>
      <c r="C2606" s="12"/>
      <c r="D2606" s="19"/>
      <c r="E2606" s="26"/>
      <c r="F2606" s="19"/>
      <c r="G2606" s="26"/>
      <c r="H2606" s="19"/>
      <c r="I2606" s="19"/>
      <c r="J2606" s="12" t="s">
        <v>112</v>
      </c>
      <c r="K2606" s="14" t="n">
        <v>449256</v>
      </c>
      <c r="L2606" s="14" t="n">
        <v>83495</v>
      </c>
      <c r="M2606" s="14" t="n">
        <v>54</v>
      </c>
      <c r="N2606" s="11" t="n">
        <v>0</v>
      </c>
      <c r="O2606" s="11" t="n">
        <v>0.3524</v>
      </c>
      <c r="P2606" s="11" t="n">
        <v>15.1547</v>
      </c>
      <c r="Q2606" s="25"/>
    </row>
    <row r="2607" ht="22.5" customHeight="1">
      <c r="A2607" s="19"/>
      <c r="B2607" s="12"/>
      <c r="C2607" s="12" t="n">
        <v>6425889</v>
      </c>
      <c r="D2607" s="12" t="s">
        <v>10</v>
      </c>
      <c r="E2607" s="13" t="s">
        <v>20</v>
      </c>
      <c r="F2607" s="12" t="s">
        <v>15</v>
      </c>
      <c r="G2607" s="23" t="n">
        <v>0.25</v>
      </c>
      <c r="H2607" s="12" t="n">
        <v>400</v>
      </c>
      <c r="I2607" s="20" t="n">
        <f>G2607*H2607*7</f>
        <v>700</v>
      </c>
      <c r="J2607" s="12" t="s">
        <v>110</v>
      </c>
      <c r="K2607" s="14" t="n">
        <v>0</v>
      </c>
      <c r="L2607" s="14" t="n">
        <v>0</v>
      </c>
      <c r="M2607" s="14" t="n">
        <v>0</v>
      </c>
      <c r="N2607" s="11" t="n">
        <v>0</v>
      </c>
      <c r="O2607" s="11" t="n">
        <v>0</v>
      </c>
      <c r="P2607" s="11" t="n">
        <v>0</v>
      </c>
      <c r="Q2607" s="22" t="n">
        <v>0.003</v>
      </c>
    </row>
    <row r="2608" ht="22.5" customHeight="1">
      <c r="A2608" s="19"/>
      <c r="B2608" s="12"/>
      <c r="C2608" s="12"/>
      <c r="D2608" s="19"/>
      <c r="E2608" s="26"/>
      <c r="F2608" s="19"/>
      <c r="G2608" s="26"/>
      <c r="H2608" s="19"/>
      <c r="I2608" s="19"/>
      <c r="J2608" s="12" t="s">
        <v>111</v>
      </c>
      <c r="K2608" s="14" t="n">
        <v>5419</v>
      </c>
      <c r="L2608" s="29" t="n">
        <v>1807</v>
      </c>
      <c r="M2608" s="14" t="n">
        <v>43</v>
      </c>
      <c r="N2608" s="11" t="n">
        <v>0.006</v>
      </c>
      <c r="O2608" s="11" t="n">
        <v>0.251</v>
      </c>
      <c r="P2608" s="11" t="n">
        <v>10.8</v>
      </c>
      <c r="Q2608" s="25"/>
    </row>
    <row r="2609" ht="22.5" customHeight="1">
      <c r="A2609" s="19"/>
      <c r="B2609" s="12"/>
      <c r="C2609" s="12"/>
      <c r="D2609" s="19"/>
      <c r="E2609" s="26"/>
      <c r="F2609" s="19"/>
      <c r="G2609" s="26"/>
      <c r="H2609" s="19"/>
      <c r="I2609" s="19"/>
      <c r="J2609" s="12" t="s">
        <v>112</v>
      </c>
      <c r="K2609" s="14" t="n">
        <v>23585</v>
      </c>
      <c r="L2609" s="14" t="n">
        <v>7582</v>
      </c>
      <c r="M2609" s="14" t="n">
        <v>225</v>
      </c>
      <c r="N2609" s="11" t="n">
        <v>0.007</v>
      </c>
      <c r="O2609" s="11" t="n">
        <v>0.251</v>
      </c>
      <c r="P2609" s="11" t="n">
        <v>56.425</v>
      </c>
      <c r="Q2609" s="25"/>
    </row>
    <row r="2610" ht="22.5" customHeight="1">
      <c r="A2610" s="19"/>
      <c r="B2610" s="12"/>
      <c r="C2610" s="12" t="n">
        <v>6439005</v>
      </c>
      <c r="D2610" s="12" t="s">
        <v>10</v>
      </c>
      <c r="E2610" s="13" t="s">
        <v>20</v>
      </c>
      <c r="F2610" s="12" t="s">
        <v>21</v>
      </c>
      <c r="G2610" s="23" t="n">
        <v>0.3</v>
      </c>
      <c r="H2610" s="12" t="n">
        <v>300</v>
      </c>
      <c r="I2610" s="20" t="n">
        <f>G2610*H2610*7</f>
        <v>630</v>
      </c>
      <c r="J2610" s="12" t="s">
        <v>110</v>
      </c>
      <c r="K2610" s="14" t="n">
        <v>0</v>
      </c>
      <c r="L2610" s="14" t="n">
        <v>0</v>
      </c>
      <c r="M2610" s="14" t="n">
        <v>0</v>
      </c>
      <c r="N2610" s="11" t="n">
        <v>0</v>
      </c>
      <c r="O2610" s="11" t="n">
        <v>0</v>
      </c>
      <c r="P2610" s="11" t="n">
        <v>0</v>
      </c>
      <c r="Q2610" s="22" t="n">
        <f>M2612/H2610</f>
        <v>0.123333333333333</v>
      </c>
    </row>
    <row r="2611" ht="22.5" customHeight="1">
      <c r="A2611" s="19"/>
      <c r="B2611" s="12"/>
      <c r="C2611" s="12"/>
      <c r="D2611" s="19"/>
      <c r="E2611" s="26"/>
      <c r="F2611" s="19"/>
      <c r="G2611" s="26"/>
      <c r="H2611" s="19"/>
      <c r="I2611" s="19"/>
      <c r="J2611" s="12" t="s">
        <v>111</v>
      </c>
      <c r="K2611" s="14" t="n">
        <v>5785</v>
      </c>
      <c r="L2611" s="14" t="n">
        <v>1889</v>
      </c>
      <c r="M2611" s="14" t="n">
        <v>8</v>
      </c>
      <c r="N2611" s="11" t="n">
        <v>0</v>
      </c>
      <c r="O2611" s="11" t="n">
        <v>0.3</v>
      </c>
      <c r="P2611" s="11" t="n">
        <v>2.4</v>
      </c>
      <c r="Q2611" s="25"/>
    </row>
    <row r="2612" ht="22.5" customHeight="1">
      <c r="A2612" s="19"/>
      <c r="B2612" s="12"/>
      <c r="C2612" s="12"/>
      <c r="D2612" s="19"/>
      <c r="E2612" s="26"/>
      <c r="F2612" s="19"/>
      <c r="G2612" s="26"/>
      <c r="H2612" s="19"/>
      <c r="I2612" s="19"/>
      <c r="J2612" s="12" t="s">
        <v>112</v>
      </c>
      <c r="K2612" s="14" t="n">
        <v>28067</v>
      </c>
      <c r="L2612" s="14" t="n">
        <v>9012</v>
      </c>
      <c r="M2612" s="14" t="n">
        <v>37</v>
      </c>
      <c r="N2612" s="11" t="n">
        <v>0.0012</v>
      </c>
      <c r="O2612" s="11" t="n">
        <v>0.3</v>
      </c>
      <c r="P2612" s="11" t="n">
        <v>11.1</v>
      </c>
      <c r="Q2612" s="25"/>
    </row>
    <row r="2613" ht="22.5" customHeight="1">
      <c r="A2613" s="19"/>
      <c r="B2613" s="12"/>
      <c r="C2613" s="12" t="n">
        <v>7203110</v>
      </c>
      <c r="D2613" s="12" t="s">
        <v>22</v>
      </c>
      <c r="E2613" s="13" t="s">
        <v>23</v>
      </c>
      <c r="F2613" s="12" t="s">
        <v>15</v>
      </c>
      <c r="G2613" s="23" t="n">
        <v>0.2</v>
      </c>
      <c r="H2613" s="12" t="n">
        <v>100</v>
      </c>
      <c r="I2613" s="20" t="n">
        <f>G2613*H2613*7</f>
        <v>140</v>
      </c>
      <c r="J2613" s="12" t="s">
        <v>110</v>
      </c>
      <c r="K2613" s="14" t="n">
        <v>0</v>
      </c>
      <c r="L2613" s="14" t="n">
        <v>0</v>
      </c>
      <c r="M2613" s="14" t="n">
        <v>0</v>
      </c>
      <c r="N2613" s="11" t="n">
        <v>0</v>
      </c>
      <c r="O2613" s="11" t="n">
        <v>0</v>
      </c>
      <c r="P2613" s="11" t="n">
        <v>0</v>
      </c>
      <c r="Q2613" s="22" t="n">
        <f>M2615/H2613</f>
        <v>0.06</v>
      </c>
    </row>
    <row r="2614" ht="22.5" customHeight="1">
      <c r="A2614" s="19"/>
      <c r="B2614" s="12"/>
      <c r="C2614" s="12"/>
      <c r="D2614" s="19"/>
      <c r="E2614" s="26"/>
      <c r="F2614" s="19"/>
      <c r="G2614" s="26"/>
      <c r="H2614" s="19"/>
      <c r="I2614" s="19"/>
      <c r="J2614" s="12" t="s">
        <v>111</v>
      </c>
      <c r="K2614" s="14" t="n">
        <v>3899</v>
      </c>
      <c r="L2614" s="14" t="n">
        <v>1162</v>
      </c>
      <c r="M2614" s="14" t="n">
        <v>1</v>
      </c>
      <c r="N2614" s="11" t="n">
        <v>0</v>
      </c>
      <c r="O2614" s="11" t="n">
        <v>0.2</v>
      </c>
      <c r="P2614" s="11" t="n">
        <v>0.2</v>
      </c>
      <c r="Q2614" s="25"/>
    </row>
    <row r="2615" ht="22.5" customHeight="1">
      <c r="A2615" s="19"/>
      <c r="B2615" s="12"/>
      <c r="C2615" s="12"/>
      <c r="D2615" s="19"/>
      <c r="E2615" s="26"/>
      <c r="F2615" s="19"/>
      <c r="G2615" s="26"/>
      <c r="H2615" s="19"/>
      <c r="I2615" s="19"/>
      <c r="J2615" s="12" t="s">
        <v>112</v>
      </c>
      <c r="K2615" s="14" t="n">
        <v>16964</v>
      </c>
      <c r="L2615" s="14" t="n">
        <v>6838</v>
      </c>
      <c r="M2615" s="14" t="n">
        <v>6</v>
      </c>
      <c r="N2615" s="11" t="n">
        <v>0</v>
      </c>
      <c r="O2615" s="11" t="n">
        <v>0.2</v>
      </c>
      <c r="P2615" s="11" t="n">
        <v>1.2</v>
      </c>
      <c r="Q2615" s="25"/>
    </row>
    <row r="2616" ht="22.5" customHeight="1">
      <c r="A2616" s="19"/>
      <c r="B2616" s="12"/>
      <c r="C2616" s="12" t="n">
        <v>7202934</v>
      </c>
      <c r="D2616" s="12" t="s">
        <v>22</v>
      </c>
      <c r="E2616" s="13" t="s">
        <v>24</v>
      </c>
      <c r="F2616" s="12" t="s">
        <v>15</v>
      </c>
      <c r="G2616" s="23" t="n">
        <v>0.35</v>
      </c>
      <c r="H2616" s="12" t="n">
        <v>200</v>
      </c>
      <c r="I2616" s="20" t="n">
        <f>G2616*H2616*7</f>
        <v>490</v>
      </c>
      <c r="J2616" s="12" t="s">
        <v>110</v>
      </c>
      <c r="K2616" s="14" t="n">
        <v>0</v>
      </c>
      <c r="L2616" s="14" t="n">
        <v>0</v>
      </c>
      <c r="M2616" s="14" t="n">
        <v>0</v>
      </c>
      <c r="N2616" s="11" t="n">
        <v>0</v>
      </c>
      <c r="O2616" s="11" t="n">
        <v>0</v>
      </c>
      <c r="P2616" s="11" t="n">
        <v>0</v>
      </c>
      <c r="Q2616" s="22" t="n">
        <v>0</v>
      </c>
    </row>
    <row r="2617" ht="22.5" customHeight="1">
      <c r="A2617" s="19"/>
      <c r="B2617" s="12"/>
      <c r="C2617" s="12"/>
      <c r="D2617" s="19"/>
      <c r="E2617" s="26"/>
      <c r="F2617" s="19"/>
      <c r="G2617" s="26"/>
      <c r="H2617" s="19"/>
      <c r="I2617" s="19"/>
      <c r="J2617" s="12" t="s">
        <v>111</v>
      </c>
      <c r="K2617" s="16" t="n">
        <v>111370</v>
      </c>
      <c r="L2617" s="14" t="n">
        <v>68682</v>
      </c>
      <c r="M2617" s="14" t="n">
        <v>44</v>
      </c>
      <c r="N2617" s="11" t="n">
        <v>0</v>
      </c>
      <c r="O2617" s="11" t="n">
        <v>0.35</v>
      </c>
      <c r="P2617" s="11" t="n">
        <v>15.4</v>
      </c>
      <c r="Q2617" s="25"/>
    </row>
    <row r="2618" ht="22.5" customHeight="1">
      <c r="A2618" s="19"/>
      <c r="B2618" s="12"/>
      <c r="C2618" s="12"/>
      <c r="D2618" s="19"/>
      <c r="E2618" s="26"/>
      <c r="F2618" s="19"/>
      <c r="G2618" s="26"/>
      <c r="H2618" s="19"/>
      <c r="I2618" s="19"/>
      <c r="J2618" s="12" t="s">
        <v>112</v>
      </c>
      <c r="K2618" s="14" t="n">
        <v>214771</v>
      </c>
      <c r="L2618" s="14" t="n">
        <v>123591</v>
      </c>
      <c r="M2618" s="14" t="n">
        <v>74</v>
      </c>
      <c r="N2618" s="11" t="n">
        <v>0</v>
      </c>
      <c r="O2618" s="11" t="n">
        <v>0.35</v>
      </c>
      <c r="P2618" s="11" t="n">
        <v>25.9</v>
      </c>
      <c r="Q2618" s="25"/>
    </row>
    <row r="2619" ht="22.5" customHeight="1">
      <c r="A2619" s="19"/>
      <c r="B2619" s="12"/>
      <c r="C2619" s="12" t="n">
        <v>5847496</v>
      </c>
      <c r="D2619" s="12" t="s">
        <v>10</v>
      </c>
      <c r="E2619" s="13" t="s">
        <v>25</v>
      </c>
      <c r="F2619" s="12" t="s">
        <v>12</v>
      </c>
      <c r="G2619" s="23" t="n">
        <v>0.3</v>
      </c>
      <c r="H2619" s="12" t="n">
        <v>200</v>
      </c>
      <c r="I2619" s="20" t="n">
        <f>G2619*H2619*7</f>
        <v>420</v>
      </c>
      <c r="J2619" s="12" t="s">
        <v>110</v>
      </c>
      <c r="K2619" s="14" t="n">
        <v>0</v>
      </c>
      <c r="L2619" s="14" t="n">
        <v>0</v>
      </c>
      <c r="M2619" s="14" t="n">
        <v>0</v>
      </c>
      <c r="N2619" s="11" t="n">
        <v>0</v>
      </c>
      <c r="O2619" s="11" t="n">
        <v>0</v>
      </c>
      <c r="P2619" s="11" t="n">
        <v>0</v>
      </c>
      <c r="Q2619" s="22" t="n">
        <f>M2621/H2619</f>
        <v>0.095</v>
      </c>
    </row>
    <row r="2620" ht="22.5" customHeight="1">
      <c r="A2620" s="19"/>
      <c r="B2620" s="12"/>
      <c r="C2620" s="12"/>
      <c r="D2620" s="19"/>
      <c r="E2620" s="26"/>
      <c r="F2620" s="19"/>
      <c r="G2620" s="26"/>
      <c r="H2620" s="19"/>
      <c r="I2620" s="19"/>
      <c r="J2620" s="12" t="s">
        <v>111</v>
      </c>
      <c r="K2620" s="14" t="n">
        <v>16342</v>
      </c>
      <c r="L2620" s="14" t="n">
        <v>375</v>
      </c>
      <c r="M2620" s="14" t="n">
        <v>0</v>
      </c>
      <c r="N2620" s="11" t="n">
        <v>0</v>
      </c>
      <c r="O2620" s="11" t="n">
        <v>0</v>
      </c>
      <c r="P2620" s="11" t="n">
        <v>0.636</v>
      </c>
      <c r="Q2620" s="25"/>
    </row>
    <row r="2621" ht="22.5" customHeight="1">
      <c r="A2621" s="19"/>
      <c r="B2621" s="12"/>
      <c r="C2621" s="12"/>
      <c r="D2621" s="19"/>
      <c r="E2621" s="26"/>
      <c r="F2621" s="19"/>
      <c r="G2621" s="26"/>
      <c r="H2621" s="19"/>
      <c r="I2621" s="19"/>
      <c r="J2621" s="12" t="s">
        <v>112</v>
      </c>
      <c r="K2621" s="14" t="n">
        <v>86833</v>
      </c>
      <c r="L2621" s="14" t="n">
        <v>3382</v>
      </c>
      <c r="M2621" s="14" t="n">
        <v>19</v>
      </c>
      <c r="N2621" s="11" t="n">
        <v>0</v>
      </c>
      <c r="O2621" s="11" t="n">
        <v>0.3081</v>
      </c>
      <c r="P2621" s="11" t="n">
        <v>5.8534</v>
      </c>
      <c r="Q2621" s="25"/>
    </row>
    <row r="2622" ht="22.5" customHeight="1">
      <c r="A2622" s="19"/>
      <c r="B2622" s="12"/>
      <c r="C2622" s="12" t="n">
        <v>7572369</v>
      </c>
      <c r="D2622" s="12" t="s">
        <v>10</v>
      </c>
      <c r="E2622" s="13" t="s">
        <v>25</v>
      </c>
      <c r="F2622" s="12" t="s">
        <v>15</v>
      </c>
      <c r="G2622" s="23" t="n">
        <v>0.3</v>
      </c>
      <c r="H2622" s="12" t="n">
        <v>400</v>
      </c>
      <c r="I2622" s="20" t="n">
        <f>G2622*H2622*7</f>
        <v>840</v>
      </c>
      <c r="J2622" s="12" t="s">
        <v>110</v>
      </c>
      <c r="K2622" s="14" t="n">
        <v>0</v>
      </c>
      <c r="L2622" s="14" t="n">
        <v>0</v>
      </c>
      <c r="M2622" s="14" t="n">
        <v>0</v>
      </c>
      <c r="N2622" s="11" t="n">
        <v>0</v>
      </c>
      <c r="O2622" s="11" t="n">
        <v>0</v>
      </c>
      <c r="P2622" s="11" t="n">
        <v>0</v>
      </c>
      <c r="Q2622" s="22" t="n">
        <f>M2624/H2622</f>
        <v>0.35</v>
      </c>
    </row>
    <row r="2623" ht="22.5" customHeight="1">
      <c r="A2623" s="19"/>
      <c r="B2623" s="12"/>
      <c r="C2623" s="12"/>
      <c r="D2623" s="19"/>
      <c r="E2623" s="26"/>
      <c r="F2623" s="19"/>
      <c r="G2623" s="26"/>
      <c r="H2623" s="19"/>
      <c r="I2623" s="19"/>
      <c r="J2623" s="12" t="s">
        <v>111</v>
      </c>
      <c r="K2623" s="14" t="n">
        <v>5115</v>
      </c>
      <c r="L2623" s="14" t="n">
        <v>1343</v>
      </c>
      <c r="M2623" s="14" t="n">
        <v>32</v>
      </c>
      <c r="N2623" s="11" t="n">
        <v>0.007</v>
      </c>
      <c r="O2623" s="11" t="n">
        <v>0.302</v>
      </c>
      <c r="P2623" s="11" t="n">
        <v>9.66</v>
      </c>
      <c r="Q2623" s="25"/>
    </row>
    <row r="2624" ht="22.5" customHeight="1">
      <c r="A2624" s="19"/>
      <c r="B2624" s="12"/>
      <c r="C2624" s="12"/>
      <c r="D2624" s="19"/>
      <c r="E2624" s="26"/>
      <c r="F2624" s="19"/>
      <c r="G2624" s="26"/>
      <c r="H2624" s="19"/>
      <c r="I2624" s="19"/>
      <c r="J2624" s="12" t="s">
        <v>112</v>
      </c>
      <c r="K2624" s="14" t="n">
        <v>10489</v>
      </c>
      <c r="L2624" s="14" t="n">
        <v>2894</v>
      </c>
      <c r="M2624" s="14" t="n">
        <v>140</v>
      </c>
      <c r="N2624" s="11" t="n">
        <v>0.015</v>
      </c>
      <c r="O2624" s="11" t="n">
        <v>0.305</v>
      </c>
      <c r="P2624" s="11" t="n">
        <v>42.69</v>
      </c>
      <c r="Q2624" s="25"/>
    </row>
    <row r="2625" ht="22.5" customHeight="1">
      <c r="A2625" s="19"/>
      <c r="B2625" s="12"/>
      <c r="C2625" s="12" t="n">
        <v>8460883</v>
      </c>
      <c r="D2625" s="12" t="s">
        <v>16</v>
      </c>
      <c r="E2625" s="13" t="s">
        <v>11</v>
      </c>
      <c r="F2625" s="12" t="s">
        <v>15</v>
      </c>
      <c r="G2625" s="23" t="n">
        <v>0.14</v>
      </c>
      <c r="H2625" s="12" t="n">
        <v>900</v>
      </c>
      <c r="I2625" s="20" t="n">
        <f>G2625*H2625*7</f>
        <v>882</v>
      </c>
      <c r="J2625" s="12" t="s">
        <v>110</v>
      </c>
      <c r="K2625" s="14" t="n">
        <v>0</v>
      </c>
      <c r="L2625" s="14" t="n">
        <v>0</v>
      </c>
      <c r="M2625" s="14" t="n">
        <v>0</v>
      </c>
      <c r="N2625" s="11" t="n">
        <v>0</v>
      </c>
      <c r="O2625" s="11" t="n">
        <v>0</v>
      </c>
      <c r="P2625" s="11" t="n">
        <v>0</v>
      </c>
      <c r="Q2625" s="22" t="n">
        <f>M2627/H2625</f>
        <v>0.734444444444445</v>
      </c>
    </row>
    <row r="2626" ht="22.5" customHeight="1">
      <c r="A2626" s="19"/>
      <c r="B2626" s="12"/>
      <c r="C2626" s="12"/>
      <c r="D2626" s="19"/>
      <c r="E2626" s="26"/>
      <c r="F2626" s="19"/>
      <c r="G2626" s="26"/>
      <c r="H2626" s="19"/>
      <c r="I2626" s="19"/>
      <c r="J2626" s="12" t="s">
        <v>111</v>
      </c>
      <c r="K2626" s="14" t="n">
        <v>17917</v>
      </c>
      <c r="L2626" s="14" t="n">
        <v>4732</v>
      </c>
      <c r="M2626" s="14" t="n">
        <v>202</v>
      </c>
      <c r="N2626" s="11" t="n">
        <v>0.006</v>
      </c>
      <c r="O2626" s="11" t="n">
        <v>0.141</v>
      </c>
      <c r="P2626" s="11" t="n">
        <v>28.504</v>
      </c>
      <c r="Q2626" s="25"/>
    </row>
    <row r="2627" ht="22.5" customHeight="1">
      <c r="A2627" s="19"/>
      <c r="B2627" s="12"/>
      <c r="C2627" s="12"/>
      <c r="D2627" s="19"/>
      <c r="E2627" s="26"/>
      <c r="F2627" s="19"/>
      <c r="G2627" s="26"/>
      <c r="H2627" s="19"/>
      <c r="I2627" s="19"/>
      <c r="J2627" s="12" t="s">
        <v>112</v>
      </c>
      <c r="K2627" s="14" t="n">
        <v>51065</v>
      </c>
      <c r="L2627" s="14" t="n">
        <v>13343</v>
      </c>
      <c r="M2627" s="14" t="n">
        <v>661</v>
      </c>
      <c r="N2627" s="11" t="n">
        <v>0.007</v>
      </c>
      <c r="O2627" s="11" t="n">
        <v>0.141</v>
      </c>
      <c r="P2627" s="11" t="n">
        <v>92.918</v>
      </c>
      <c r="Q2627" s="25"/>
    </row>
    <row r="2628" ht="22.5" customHeight="1">
      <c r="A2628" s="19"/>
      <c r="B2628" s="12"/>
      <c r="C2628" s="12" t="n">
        <v>8531973</v>
      </c>
      <c r="D2628" s="12" t="s">
        <v>16</v>
      </c>
      <c r="E2628" s="13" t="s">
        <v>18</v>
      </c>
      <c r="F2628" s="12" t="s">
        <v>26</v>
      </c>
      <c r="G2628" s="23" t="n">
        <v>0.45</v>
      </c>
      <c r="H2628" s="12" t="n">
        <v>150</v>
      </c>
      <c r="I2628" s="20" t="n">
        <f>G2628*H2628*7</f>
        <v>472.5</v>
      </c>
      <c r="J2628" s="12" t="s">
        <v>110</v>
      </c>
      <c r="K2628" s="14" t="n">
        <v>0</v>
      </c>
      <c r="L2628" s="14" t="n">
        <v>0</v>
      </c>
      <c r="M2628" s="14" t="n">
        <v>0</v>
      </c>
      <c r="N2628" s="11" t="n">
        <v>0</v>
      </c>
      <c r="O2628" s="11" t="n">
        <v>0</v>
      </c>
      <c r="P2628" s="11" t="n">
        <v>0</v>
      </c>
      <c r="Q2628" s="22" t="n">
        <f>M2630/H2628</f>
        <v>0.22</v>
      </c>
    </row>
    <row r="2629" ht="22.5" customHeight="1">
      <c r="A2629" s="19"/>
      <c r="B2629" s="12"/>
      <c r="C2629" s="12"/>
      <c r="D2629" s="19"/>
      <c r="E2629" s="26"/>
      <c r="F2629" s="19"/>
      <c r="G2629" s="26"/>
      <c r="H2629" s="19"/>
      <c r="I2629" s="19"/>
      <c r="J2629" s="12" t="s">
        <v>111</v>
      </c>
      <c r="K2629" s="14" t="n">
        <v>38528</v>
      </c>
      <c r="L2629" s="14" t="n">
        <v>80</v>
      </c>
      <c r="M2629" s="14" t="n">
        <v>5</v>
      </c>
      <c r="N2629" s="11" t="n">
        <v>0.02</v>
      </c>
      <c r="O2629" s="11" t="n">
        <v>0.27</v>
      </c>
      <c r="P2629" s="11" t="n">
        <v>1.37</v>
      </c>
      <c r="Q2629" s="25"/>
    </row>
    <row r="2630" ht="22.5" customHeight="1">
      <c r="A2630" s="19"/>
      <c r="B2630" s="12"/>
      <c r="C2630" s="12"/>
      <c r="D2630" s="19"/>
      <c r="E2630" s="26"/>
      <c r="F2630" s="19"/>
      <c r="G2630" s="26"/>
      <c r="H2630" s="19"/>
      <c r="I2630" s="19"/>
      <c r="J2630" s="12" t="s">
        <v>112</v>
      </c>
      <c r="K2630" s="14" t="n">
        <v>206212</v>
      </c>
      <c r="L2630" s="14" t="n">
        <v>489</v>
      </c>
      <c r="M2630" s="14" t="n">
        <v>33</v>
      </c>
      <c r="N2630" s="11" t="n">
        <v>0.02</v>
      </c>
      <c r="O2630" s="11" t="n">
        <v>0.3</v>
      </c>
      <c r="P2630" s="11" t="n">
        <v>9.95</v>
      </c>
      <c r="Q2630" s="25"/>
    </row>
    <row r="2631" ht="22.5" customHeight="1">
      <c r="A2631" s="19"/>
      <c r="B2631" s="12"/>
      <c r="C2631" s="12" t="n">
        <v>8156506</v>
      </c>
      <c r="D2631" s="12" t="s">
        <v>82</v>
      </c>
      <c r="E2631" s="13" t="s">
        <v>14</v>
      </c>
      <c r="F2631" s="12" t="s">
        <v>15</v>
      </c>
      <c r="G2631" s="23" t="n">
        <v>0.13</v>
      </c>
      <c r="H2631" s="12" t="n">
        <v>1000</v>
      </c>
      <c r="I2631" s="20" t="n">
        <f>G2631*H2631*7</f>
        <v>910</v>
      </c>
      <c r="J2631" s="12" t="s">
        <v>110</v>
      </c>
      <c r="K2631" s="14" t="n">
        <v>0</v>
      </c>
      <c r="L2631" s="14" t="n">
        <v>0</v>
      </c>
      <c r="M2631" s="14" t="n">
        <v>0</v>
      </c>
      <c r="N2631" s="11" t="n">
        <v>0</v>
      </c>
      <c r="O2631" s="11" t="n">
        <v>0</v>
      </c>
      <c r="P2631" s="11" t="n">
        <v>0</v>
      </c>
      <c r="Q2631" s="22" t="n">
        <f>M2633/H2631</f>
        <v>1</v>
      </c>
    </row>
    <row r="2632" ht="22.5" customHeight="1">
      <c r="A2632" s="19"/>
      <c r="B2632" s="12"/>
      <c r="C2632" s="12"/>
      <c r="D2632" s="19"/>
      <c r="E2632" s="26"/>
      <c r="F2632" s="19"/>
      <c r="G2632" s="26"/>
      <c r="H2632" s="19"/>
      <c r="I2632" s="19"/>
      <c r="J2632" s="12" t="s">
        <v>111</v>
      </c>
      <c r="K2632" s="14" t="n">
        <v>10986</v>
      </c>
      <c r="L2632" s="14" t="n">
        <v>4706</v>
      </c>
      <c r="M2632" s="14" t="n">
        <v>358</v>
      </c>
      <c r="N2632" s="11" t="n">
        <v>0.011</v>
      </c>
      <c r="O2632" s="11" t="n">
        <v>0.139</v>
      </c>
      <c r="P2632" s="11" t="n">
        <v>49.745</v>
      </c>
      <c r="Q2632" s="25"/>
    </row>
    <row r="2633" ht="22.5" customHeight="1">
      <c r="A2633" s="19"/>
      <c r="B2633" s="12"/>
      <c r="C2633" s="12"/>
      <c r="D2633" s="19"/>
      <c r="E2633" s="26"/>
      <c r="F2633" s="19"/>
      <c r="G2633" s="26"/>
      <c r="H2633" s="19"/>
      <c r="I2633" s="19"/>
      <c r="J2633" s="12" t="s">
        <v>112</v>
      </c>
      <c r="K2633" s="14" t="n">
        <v>52750</v>
      </c>
      <c r="L2633" s="14" t="n">
        <v>18874</v>
      </c>
      <c r="M2633" s="14" t="n">
        <v>1000</v>
      </c>
      <c r="N2633" s="11" t="n">
        <v>0.007</v>
      </c>
      <c r="O2633" s="11" t="n">
        <v>0.137</v>
      </c>
      <c r="P2633" s="11" t="n">
        <v>136.952</v>
      </c>
      <c r="Q2633" s="25"/>
    </row>
    <row r="2634" ht="22.5" customHeight="1">
      <c r="A2634" s="19"/>
      <c r="B2634" s="12"/>
      <c r="C2634" s="12" t="n">
        <v>8819666</v>
      </c>
      <c r="D2634" s="12" t="s">
        <v>82</v>
      </c>
      <c r="E2634" s="13" t="s">
        <v>14</v>
      </c>
      <c r="F2634" s="12" t="s">
        <v>12</v>
      </c>
      <c r="G2634" s="23" t="n">
        <v>0.08</v>
      </c>
      <c r="H2634" s="12" t="n">
        <v>200</v>
      </c>
      <c r="I2634" s="20" t="n">
        <f>G2634*H2634*7</f>
        <v>112</v>
      </c>
      <c r="J2634" s="12" t="s">
        <v>110</v>
      </c>
      <c r="K2634" s="14" t="n">
        <v>0</v>
      </c>
      <c r="L2634" s="14" t="n">
        <v>0</v>
      </c>
      <c r="M2634" s="14" t="n">
        <v>0</v>
      </c>
      <c r="N2634" s="11" t="n">
        <v>0</v>
      </c>
      <c r="O2634" s="11" t="n">
        <v>0</v>
      </c>
      <c r="P2634" s="11" t="n">
        <v>0</v>
      </c>
      <c r="Q2634" s="22" t="n">
        <f>M2636/H2634</f>
        <v>0.99</v>
      </c>
    </row>
    <row r="2635" ht="22.5" customHeight="1">
      <c r="A2635" s="19"/>
      <c r="B2635" s="12"/>
      <c r="C2635" s="12"/>
      <c r="D2635" s="19"/>
      <c r="E2635" s="26"/>
      <c r="F2635" s="19"/>
      <c r="G2635" s="26"/>
      <c r="H2635" s="19"/>
      <c r="I2635" s="19"/>
      <c r="J2635" s="12" t="s">
        <v>111</v>
      </c>
      <c r="K2635" s="14" t="n">
        <v>4137</v>
      </c>
      <c r="L2635" s="14" t="n">
        <v>556</v>
      </c>
      <c r="M2635" s="14" t="n">
        <v>66</v>
      </c>
      <c r="N2635" s="11" t="n">
        <v>0.014</v>
      </c>
      <c r="O2635" s="11" t="n">
        <v>0.12</v>
      </c>
      <c r="P2635" s="11" t="n">
        <v>7.9321</v>
      </c>
      <c r="Q2635" s="25"/>
    </row>
    <row r="2636" ht="22.5" customHeight="1">
      <c r="A2636" s="19"/>
      <c r="B2636" s="12"/>
      <c r="C2636" s="12"/>
      <c r="D2636" s="19"/>
      <c r="E2636" s="26"/>
      <c r="F2636" s="19"/>
      <c r="G2636" s="26"/>
      <c r="H2636" s="19"/>
      <c r="I2636" s="19"/>
      <c r="J2636" s="12" t="s">
        <v>112</v>
      </c>
      <c r="K2636" s="14" t="n">
        <v>10124</v>
      </c>
      <c r="L2636" s="14" t="n">
        <v>1527</v>
      </c>
      <c r="M2636" s="14" t="n">
        <v>198</v>
      </c>
      <c r="N2636" s="11" t="n">
        <v>0.013</v>
      </c>
      <c r="O2636" s="11" t="n">
        <v>0.101</v>
      </c>
      <c r="P2636" s="11" t="n">
        <v>20.0969</v>
      </c>
      <c r="Q2636" s="25"/>
    </row>
    <row r="2637" ht="22.5" customHeight="1">
      <c r="A2637" s="19"/>
      <c r="B2637" s="12"/>
      <c r="C2637" s="12" t="n">
        <v>7872826</v>
      </c>
      <c r="D2637" s="12" t="s">
        <v>27</v>
      </c>
      <c r="E2637" s="13" t="s">
        <v>14</v>
      </c>
      <c r="F2637" s="12" t="s">
        <v>15</v>
      </c>
      <c r="G2637" s="23" t="n">
        <v>0.48</v>
      </c>
      <c r="H2637" s="12" t="n">
        <v>100</v>
      </c>
      <c r="I2637" s="20" t="n">
        <f>G2637*H2637*7</f>
        <v>336</v>
      </c>
      <c r="J2637" s="12" t="s">
        <v>110</v>
      </c>
      <c r="K2637" s="14" t="n">
        <v>0</v>
      </c>
      <c r="L2637" s="14" t="n">
        <v>0</v>
      </c>
      <c r="M2637" s="14" t="n">
        <v>0</v>
      </c>
      <c r="N2637" s="11" t="n">
        <v>0</v>
      </c>
      <c r="O2637" s="11" t="n">
        <v>0</v>
      </c>
      <c r="P2637" s="11" t="n">
        <v>0</v>
      </c>
      <c r="Q2637" s="22" t="n">
        <f>M2639/H2637</f>
        <v>1</v>
      </c>
    </row>
    <row r="2638" ht="22.5" customHeight="1">
      <c r="A2638" s="19"/>
      <c r="B2638" s="12"/>
      <c r="C2638" s="12"/>
      <c r="D2638" s="19"/>
      <c r="E2638" s="26"/>
      <c r="F2638" s="19"/>
      <c r="G2638" s="26"/>
      <c r="H2638" s="19"/>
      <c r="I2638" s="19"/>
      <c r="J2638" s="12" t="s">
        <v>111</v>
      </c>
      <c r="K2638" s="14" t="n">
        <v>7679</v>
      </c>
      <c r="L2638" s="14" t="n">
        <v>1851</v>
      </c>
      <c r="M2638" s="14" t="n">
        <v>29</v>
      </c>
      <c r="N2638" s="11" t="n">
        <v>0.008</v>
      </c>
      <c r="O2638" s="11" t="n">
        <v>0.48</v>
      </c>
      <c r="P2638" s="11" t="n">
        <v>13.92</v>
      </c>
      <c r="Q2638" s="25"/>
    </row>
    <row r="2639" ht="22.5" customHeight="1">
      <c r="A2639" s="19"/>
      <c r="B2639" s="12"/>
      <c r="C2639" s="12"/>
      <c r="D2639" s="19"/>
      <c r="E2639" s="26"/>
      <c r="F2639" s="19"/>
      <c r="G2639" s="26"/>
      <c r="H2639" s="19"/>
      <c r="I2639" s="19"/>
      <c r="J2639" s="12" t="s">
        <v>112</v>
      </c>
      <c r="K2639" s="14" t="n">
        <v>31093</v>
      </c>
      <c r="L2639" s="14" t="n">
        <v>8176</v>
      </c>
      <c r="M2639" s="14" t="n">
        <v>100</v>
      </c>
      <c r="N2639" s="11" t="n">
        <v>0.006</v>
      </c>
      <c r="O2639" s="11" t="n">
        <v>0.487</v>
      </c>
      <c r="P2639" s="11" t="n">
        <v>48.672</v>
      </c>
      <c r="Q2639" s="25"/>
    </row>
    <row r="2640" ht="22.5" customHeight="1">
      <c r="A2640" s="19"/>
      <c r="B2640" s="12"/>
      <c r="C2640" s="12" t="n">
        <v>9311355</v>
      </c>
      <c r="D2640" s="12" t="s">
        <v>28</v>
      </c>
      <c r="E2640" s="13" t="s">
        <v>14</v>
      </c>
      <c r="F2640" s="12" t="s">
        <v>15</v>
      </c>
      <c r="G2640" s="23" t="n">
        <v>0.15</v>
      </c>
      <c r="H2640" s="12" t="n">
        <v>80</v>
      </c>
      <c r="I2640" s="20" t="n">
        <f>G2640*H2640*7</f>
        <v>84</v>
      </c>
      <c r="J2640" s="12" t="s">
        <v>110</v>
      </c>
      <c r="K2640" s="14" t="n">
        <v>0</v>
      </c>
      <c r="L2640" s="14" t="n">
        <v>0</v>
      </c>
      <c r="M2640" s="14" t="n">
        <v>0</v>
      </c>
      <c r="N2640" s="11" t="n">
        <v>0</v>
      </c>
      <c r="O2640" s="11" t="n">
        <v>0</v>
      </c>
      <c r="P2640" s="11" t="n">
        <v>0</v>
      </c>
      <c r="Q2640" s="22" t="n">
        <f>M2642/H2640</f>
        <v>1.525</v>
      </c>
    </row>
    <row r="2641" ht="22.5" customHeight="1">
      <c r="A2641" s="19"/>
      <c r="B2641" s="12"/>
      <c r="C2641" s="12"/>
      <c r="D2641" s="19"/>
      <c r="E2641" s="26"/>
      <c r="F2641" s="19"/>
      <c r="G2641" s="26"/>
      <c r="H2641" s="19"/>
      <c r="I2641" s="19"/>
      <c r="J2641" s="12" t="s">
        <v>111</v>
      </c>
      <c r="K2641" s="14" t="n">
        <v>15814</v>
      </c>
      <c r="L2641" s="14" t="n">
        <v>4015</v>
      </c>
      <c r="M2641" s="14" t="n">
        <v>38</v>
      </c>
      <c r="N2641" s="11" t="n">
        <v>0.002</v>
      </c>
      <c r="O2641" s="11" t="n">
        <v>0.25</v>
      </c>
      <c r="P2641" s="11" t="n">
        <v>9.5</v>
      </c>
      <c r="Q2641" s="25"/>
    </row>
    <row r="2642" ht="22.5" customHeight="1">
      <c r="A2642" s="19"/>
      <c r="B2642" s="12"/>
      <c r="C2642" s="12"/>
      <c r="D2642" s="19"/>
      <c r="E2642" s="26"/>
      <c r="F2642" s="19"/>
      <c r="G2642" s="26"/>
      <c r="H2642" s="19"/>
      <c r="I2642" s="19"/>
      <c r="J2642" s="12" t="s">
        <v>112</v>
      </c>
      <c r="K2642" s="14" t="n">
        <v>49916</v>
      </c>
      <c r="L2642" s="14" t="n">
        <v>9416</v>
      </c>
      <c r="M2642" s="14" t="n">
        <v>122</v>
      </c>
      <c r="N2642" s="11" t="n">
        <v>0.003</v>
      </c>
      <c r="O2642" s="11" t="n">
        <v>0.25</v>
      </c>
      <c r="P2642" s="11" t="n">
        <v>30.5</v>
      </c>
      <c r="Q2642" s="25"/>
    </row>
    <row r="2643" ht="22.5" customHeight="1">
      <c r="A2643" s="19"/>
      <c r="B2643" s="12"/>
      <c r="C2643" s="12" t="n">
        <v>12114239</v>
      </c>
      <c r="D2643" s="12" t="s">
        <v>82</v>
      </c>
      <c r="E2643" s="13" t="s">
        <v>14</v>
      </c>
      <c r="F2643" s="12" t="s">
        <v>26</v>
      </c>
      <c r="G2643" s="23" t="n">
        <v>0.2</v>
      </c>
      <c r="H2643" s="12" t="n">
        <v>100</v>
      </c>
      <c r="I2643" s="20" t="n">
        <f>G2643*H2643*7</f>
        <v>140</v>
      </c>
      <c r="J2643" s="12" t="s">
        <v>110</v>
      </c>
      <c r="K2643" s="14" t="n">
        <v>0</v>
      </c>
      <c r="L2643" s="14" t="n">
        <v>0</v>
      </c>
      <c r="M2643" s="14" t="n">
        <v>0</v>
      </c>
      <c r="N2643" s="11" t="n">
        <v>0</v>
      </c>
      <c r="O2643" s="11" t="n">
        <v>0</v>
      </c>
      <c r="P2643" s="11" t="n">
        <v>0</v>
      </c>
      <c r="Q2643" s="22" t="n">
        <f>M2645/H2643</f>
        <v>0.37</v>
      </c>
    </row>
    <row r="2644" ht="22.5" customHeight="1">
      <c r="A2644" s="19"/>
      <c r="B2644" s="12"/>
      <c r="C2644" s="12"/>
      <c r="D2644" s="19"/>
      <c r="E2644" s="26"/>
      <c r="F2644" s="19"/>
      <c r="G2644" s="26"/>
      <c r="H2644" s="19"/>
      <c r="I2644" s="19"/>
      <c r="J2644" s="12" t="s">
        <v>111</v>
      </c>
      <c r="K2644" s="14" t="n">
        <v>16760</v>
      </c>
      <c r="L2644" s="14" t="n">
        <v>112</v>
      </c>
      <c r="M2644" s="14" t="n">
        <v>4</v>
      </c>
      <c r="N2644" s="11" t="n">
        <v>0.02</v>
      </c>
      <c r="O2644" s="11" t="n">
        <v>0.51</v>
      </c>
      <c r="P2644" s="11" t="n">
        <v>2.03</v>
      </c>
      <c r="Q2644" s="25"/>
    </row>
    <row r="2645" ht="22.5" customHeight="1">
      <c r="A2645" s="19"/>
      <c r="B2645" s="12"/>
      <c r="C2645" s="12"/>
      <c r="D2645" s="19"/>
      <c r="E2645" s="26"/>
      <c r="F2645" s="19"/>
      <c r="G2645" s="26"/>
      <c r="H2645" s="19"/>
      <c r="I2645" s="19"/>
      <c r="J2645" s="12" t="s">
        <v>112</v>
      </c>
      <c r="K2645" s="14" t="n">
        <v>79259</v>
      </c>
      <c r="L2645" s="14" t="n">
        <v>403</v>
      </c>
      <c r="M2645" s="14" t="n">
        <v>37</v>
      </c>
      <c r="N2645" s="11" t="n">
        <v>0.02</v>
      </c>
      <c r="O2645" s="11" t="n">
        <v>0.2</v>
      </c>
      <c r="P2645" s="11" t="n">
        <v>7.29</v>
      </c>
      <c r="Q2645" s="25"/>
    </row>
    <row r="2646" ht="22.5" customHeight="1">
      <c r="A2646" s="19"/>
      <c r="B2646" s="12"/>
      <c r="C2646" s="12" t="n">
        <v>10501490</v>
      </c>
      <c r="D2646" s="12" t="s">
        <v>13</v>
      </c>
      <c r="E2646" s="13" t="s">
        <v>14</v>
      </c>
      <c r="F2646" s="12" t="s">
        <v>15</v>
      </c>
      <c r="G2646" s="23" t="n">
        <v>0.15</v>
      </c>
      <c r="H2646" s="12" t="n">
        <v>100</v>
      </c>
      <c r="I2646" s="20" t="n">
        <f>G2646*H2646*7</f>
        <v>105</v>
      </c>
      <c r="J2646" s="12" t="s">
        <v>110</v>
      </c>
      <c r="K2646" s="14" t="n">
        <v>0</v>
      </c>
      <c r="L2646" s="14" t="n">
        <v>0</v>
      </c>
      <c r="M2646" s="14" t="n">
        <v>0</v>
      </c>
      <c r="N2646" s="11" t="n">
        <v>0</v>
      </c>
      <c r="O2646" s="11" t="n">
        <v>0</v>
      </c>
      <c r="P2646" s="11" t="n">
        <v>0</v>
      </c>
      <c r="Q2646" s="22" t="n">
        <f>M2648/H2646</f>
        <v>0.09</v>
      </c>
    </row>
    <row r="2647" ht="22.5" customHeight="1">
      <c r="A2647" s="19"/>
      <c r="B2647" s="12"/>
      <c r="C2647" s="12"/>
      <c r="D2647" s="19"/>
      <c r="E2647" s="26"/>
      <c r="F2647" s="19"/>
      <c r="G2647" s="26"/>
      <c r="H2647" s="19"/>
      <c r="I2647" s="19"/>
      <c r="J2647" s="12" t="s">
        <v>111</v>
      </c>
      <c r="K2647" s="14" t="n">
        <v>3</v>
      </c>
      <c r="L2647" s="14" t="n">
        <v>0</v>
      </c>
      <c r="M2647" s="14" t="n">
        <v>0</v>
      </c>
      <c r="N2647" s="11" t="n">
        <v>0</v>
      </c>
      <c r="O2647" s="11" t="n">
        <v>0</v>
      </c>
      <c r="P2647" s="11" t="n">
        <v>0</v>
      </c>
      <c r="Q2647" s="25"/>
    </row>
    <row r="2648" ht="22.5" customHeight="1">
      <c r="A2648" s="19"/>
      <c r="B2648" s="12"/>
      <c r="C2648" s="12"/>
      <c r="D2648" s="19"/>
      <c r="E2648" s="26"/>
      <c r="F2648" s="19"/>
      <c r="G2648" s="26"/>
      <c r="H2648" s="19"/>
      <c r="I2648" s="19"/>
      <c r="J2648" s="12" t="s">
        <v>112</v>
      </c>
      <c r="K2648" s="14" t="n">
        <v>1044</v>
      </c>
      <c r="L2648" s="14" t="n">
        <v>414</v>
      </c>
      <c r="M2648" s="14" t="n">
        <v>9</v>
      </c>
      <c r="N2648" s="11" t="n">
        <v>0.003</v>
      </c>
      <c r="O2648" s="11" t="n">
        <v>0.13</v>
      </c>
      <c r="P2648" s="11" t="n">
        <v>1.17</v>
      </c>
      <c r="Q2648" s="25"/>
    </row>
    <row r="2649" ht="22.5" customHeight="1">
      <c r="A2649" s="19"/>
      <c r="B2649" s="12"/>
      <c r="C2649" s="39" t="n">
        <v>10912510</v>
      </c>
      <c r="D2649" s="12" t="s">
        <v>10</v>
      </c>
      <c r="E2649" s="13" t="s">
        <v>11</v>
      </c>
      <c r="F2649" s="12" t="s">
        <v>29</v>
      </c>
      <c r="G2649" s="23" t="n">
        <v>0.17</v>
      </c>
      <c r="H2649" s="12" t="n">
        <v>1500</v>
      </c>
      <c r="I2649" s="20" t="n">
        <f>G2649*H2649*7</f>
        <v>1785</v>
      </c>
      <c r="J2649" s="12" t="s">
        <v>110</v>
      </c>
      <c r="K2649" s="14" t="n">
        <v>0</v>
      </c>
      <c r="L2649" s="14" t="n">
        <v>0</v>
      </c>
      <c r="M2649" s="14" t="n">
        <v>0</v>
      </c>
      <c r="N2649" s="11" t="n">
        <v>0</v>
      </c>
      <c r="O2649" s="11" t="n">
        <v>0</v>
      </c>
      <c r="P2649" s="11" t="n">
        <v>0</v>
      </c>
      <c r="Q2649" s="22" t="n">
        <f>M2651/H2649</f>
        <v>0.0873333333333333</v>
      </c>
    </row>
    <row r="2650" ht="22.5" customHeight="1">
      <c r="A2650" s="19"/>
      <c r="B2650" s="12"/>
      <c r="C2650" s="12"/>
      <c r="D2650" s="19"/>
      <c r="E2650" s="26"/>
      <c r="F2650" s="19"/>
      <c r="G2650" s="26"/>
      <c r="H2650" s="19"/>
      <c r="I2650" s="19"/>
      <c r="J2650" s="12" t="s">
        <v>111</v>
      </c>
      <c r="K2650" s="14" t="n">
        <v>5060</v>
      </c>
      <c r="L2650" s="14" t="n">
        <v>1558</v>
      </c>
      <c r="M2650" s="14" t="n">
        <v>28</v>
      </c>
      <c r="N2650" s="11" t="n">
        <v>0.01</v>
      </c>
      <c r="O2650" s="11" t="n">
        <v>0.32</v>
      </c>
      <c r="P2650" s="11" t="n">
        <v>8.91</v>
      </c>
      <c r="Q2650" s="25"/>
    </row>
    <row r="2651" ht="22.5" customHeight="1">
      <c r="A2651" s="19"/>
      <c r="B2651" s="12"/>
      <c r="C2651" s="12"/>
      <c r="D2651" s="19"/>
      <c r="E2651" s="26"/>
      <c r="F2651" s="19"/>
      <c r="G2651" s="26"/>
      <c r="H2651" s="19"/>
      <c r="I2651" s="19"/>
      <c r="J2651" s="12" t="s">
        <v>112</v>
      </c>
      <c r="K2651" s="14" t="n">
        <v>21390</v>
      </c>
      <c r="L2651" s="14" t="n">
        <v>6890</v>
      </c>
      <c r="M2651" s="14" t="n">
        <v>131</v>
      </c>
      <c r="N2651" s="11" t="n">
        <v>0.01</v>
      </c>
      <c r="O2651" s="11" t="n">
        <v>0.32</v>
      </c>
      <c r="P2651" s="11" t="n">
        <v>42.03</v>
      </c>
      <c r="Q2651" s="25"/>
    </row>
    <row r="2652" ht="22.5" customHeight="1">
      <c r="A2652" s="19"/>
      <c r="B2652" s="12"/>
      <c r="C2652" s="39" t="n">
        <v>11080098</v>
      </c>
      <c r="D2652" s="12" t="s">
        <v>22</v>
      </c>
      <c r="E2652" s="13" t="s">
        <v>24</v>
      </c>
      <c r="F2652" s="12" t="s">
        <v>15</v>
      </c>
      <c r="G2652" s="23" t="n">
        <v>0.6</v>
      </c>
      <c r="H2652" s="12" t="n">
        <v>100</v>
      </c>
      <c r="I2652" s="20" t="n">
        <f>G2652*H2652*7</f>
        <v>420</v>
      </c>
      <c r="J2652" s="12" t="s">
        <v>110</v>
      </c>
      <c r="K2652" s="14" t="n">
        <v>0</v>
      </c>
      <c r="L2652" s="14" t="n">
        <v>0</v>
      </c>
      <c r="M2652" s="14" t="n">
        <v>0</v>
      </c>
      <c r="N2652" s="11" t="n">
        <v>0</v>
      </c>
      <c r="O2652" s="11" t="n">
        <v>0</v>
      </c>
      <c r="P2652" s="11" t="n">
        <v>0</v>
      </c>
      <c r="Q2652" s="22" t="n">
        <f>M2654/H2652</f>
        <v>0.02</v>
      </c>
    </row>
    <row r="2653" ht="22.5" customHeight="1">
      <c r="A2653" s="19"/>
      <c r="B2653" s="12"/>
      <c r="C2653" s="12"/>
      <c r="D2653" s="19"/>
      <c r="E2653" s="26"/>
      <c r="F2653" s="19"/>
      <c r="G2653" s="26"/>
      <c r="H2653" s="19"/>
      <c r="I2653" s="19"/>
      <c r="J2653" s="12" t="s">
        <v>111</v>
      </c>
      <c r="K2653" s="14" t="n">
        <v>3</v>
      </c>
      <c r="L2653" s="14" t="n">
        <v>0</v>
      </c>
      <c r="M2653" s="14" t="n">
        <v>0</v>
      </c>
      <c r="N2653" s="11" t="n">
        <v>0</v>
      </c>
      <c r="O2653" s="11" t="n">
        <v>0</v>
      </c>
      <c r="P2653" s="11" t="n">
        <v>0</v>
      </c>
      <c r="Q2653" s="25"/>
    </row>
    <row r="2654" ht="22.5" customHeight="1">
      <c r="A2654" s="19"/>
      <c r="B2654" s="12"/>
      <c r="C2654" s="12"/>
      <c r="D2654" s="19"/>
      <c r="E2654" s="26"/>
      <c r="F2654" s="19"/>
      <c r="G2654" s="26"/>
      <c r="H2654" s="19"/>
      <c r="I2654" s="19"/>
      <c r="J2654" s="12" t="s">
        <v>112</v>
      </c>
      <c r="K2654" s="14" t="n">
        <v>3325</v>
      </c>
      <c r="L2654" s="14" t="n">
        <v>1607</v>
      </c>
      <c r="M2654" s="14" t="n">
        <v>2</v>
      </c>
      <c r="N2654" s="11" t="n">
        <v>0.001</v>
      </c>
      <c r="O2654" s="11" t="n">
        <v>0.6</v>
      </c>
      <c r="P2654" s="11" t="n">
        <v>1.2</v>
      </c>
      <c r="Q2654" s="25"/>
    </row>
    <row r="2655" ht="22.5" customHeight="1">
      <c r="A2655" s="19"/>
      <c r="B2655" s="12"/>
      <c r="C2655" s="39" t="n">
        <v>11715627</v>
      </c>
      <c r="D2655" s="12" t="s">
        <v>28</v>
      </c>
      <c r="E2655" s="13" t="s">
        <v>14</v>
      </c>
      <c r="F2655" s="12" t="s">
        <v>15</v>
      </c>
      <c r="G2655" s="23" t="n">
        <v>0.4</v>
      </c>
      <c r="H2655" s="12" t="n">
        <v>100</v>
      </c>
      <c r="I2655" s="20" t="n">
        <f>G2655*H2655*7</f>
        <v>280</v>
      </c>
      <c r="J2655" s="12" t="s">
        <v>110</v>
      </c>
      <c r="K2655" s="14" t="n">
        <v>0</v>
      </c>
      <c r="L2655" s="14" t="n">
        <v>0</v>
      </c>
      <c r="M2655" s="14" t="n">
        <v>0</v>
      </c>
      <c r="N2655" s="11" t="n">
        <v>0</v>
      </c>
      <c r="O2655" s="11" t="n">
        <v>0</v>
      </c>
      <c r="P2655" s="11" t="n">
        <v>0</v>
      </c>
      <c r="Q2655" s="22" t="n">
        <f>M2657/H2655</f>
        <v>0</v>
      </c>
    </row>
    <row r="2656" ht="22.5" customHeight="1">
      <c r="A2656" s="19"/>
      <c r="B2656" s="12"/>
      <c r="C2656" s="12"/>
      <c r="D2656" s="19"/>
      <c r="E2656" s="26"/>
      <c r="F2656" s="19"/>
      <c r="G2656" s="26"/>
      <c r="H2656" s="19"/>
      <c r="I2656" s="19"/>
      <c r="J2656" s="12" t="s">
        <v>111</v>
      </c>
      <c r="K2656" s="14" t="n">
        <v>2</v>
      </c>
      <c r="L2656" s="14" t="n">
        <v>0</v>
      </c>
      <c r="M2656" s="14" t="n">
        <v>0</v>
      </c>
      <c r="N2656" s="11" t="n">
        <v>0</v>
      </c>
      <c r="O2656" s="11" t="n">
        <v>0</v>
      </c>
      <c r="P2656" s="11" t="n">
        <v>0</v>
      </c>
      <c r="Q2656" s="25"/>
    </row>
    <row r="2657" ht="22.5" customHeight="1">
      <c r="A2657" s="19"/>
      <c r="B2657" s="12"/>
      <c r="C2657" s="12"/>
      <c r="D2657" s="19"/>
      <c r="E2657" s="26"/>
      <c r="F2657" s="19"/>
      <c r="G2657" s="26"/>
      <c r="H2657" s="19"/>
      <c r="I2657" s="19"/>
      <c r="J2657" s="12" t="s">
        <v>112</v>
      </c>
      <c r="K2657" s="14" t="n">
        <v>101</v>
      </c>
      <c r="L2657" s="14" t="n">
        <v>3</v>
      </c>
      <c r="M2657" s="14" t="n">
        <v>0</v>
      </c>
      <c r="N2657" s="11" t="n">
        <v>0</v>
      </c>
      <c r="O2657" s="11" t="n">
        <v>0</v>
      </c>
      <c r="P2657" s="11" t="n">
        <v>0</v>
      </c>
      <c r="Q2657" s="25"/>
    </row>
    <row r="2658" ht="22.5" customHeight="1">
      <c r="A2658" s="19"/>
      <c r="B2658" s="12"/>
      <c r="C2658" s="39" t="n">
        <v>11715655</v>
      </c>
      <c r="D2658" s="12" t="s">
        <v>16</v>
      </c>
      <c r="E2658" s="13" t="s">
        <v>11</v>
      </c>
      <c r="F2658" s="12" t="s">
        <v>15</v>
      </c>
      <c r="G2658" s="23" t="n">
        <v>0.15</v>
      </c>
      <c r="H2658" s="12" t="n">
        <v>100</v>
      </c>
      <c r="I2658" s="20" t="n">
        <f>G2658*H2658*7</f>
        <v>105</v>
      </c>
      <c r="J2658" s="12" t="s">
        <v>110</v>
      </c>
      <c r="K2658" s="14" t="n">
        <v>0</v>
      </c>
      <c r="L2658" s="14" t="n">
        <v>0</v>
      </c>
      <c r="M2658" s="14" t="n">
        <v>0</v>
      </c>
      <c r="N2658" s="11" t="n">
        <v>0</v>
      </c>
      <c r="O2658" s="11" t="n">
        <v>0</v>
      </c>
      <c r="P2658" s="11" t="n">
        <v>0</v>
      </c>
      <c r="Q2658" s="22" t="n">
        <f>M2660/H2658</f>
        <v>0</v>
      </c>
    </row>
    <row r="2659" ht="22.5" customHeight="1">
      <c r="A2659" s="19"/>
      <c r="B2659" s="12"/>
      <c r="C2659" s="12"/>
      <c r="D2659" s="19"/>
      <c r="E2659" s="26"/>
      <c r="F2659" s="19"/>
      <c r="G2659" s="26"/>
      <c r="H2659" s="19"/>
      <c r="I2659" s="19"/>
      <c r="J2659" s="12" t="s">
        <v>111</v>
      </c>
      <c r="K2659" s="14" t="n">
        <v>3</v>
      </c>
      <c r="L2659" s="14" t="n">
        <v>0</v>
      </c>
      <c r="M2659" s="14" t="n">
        <v>0</v>
      </c>
      <c r="N2659" s="11" t="n">
        <v>0</v>
      </c>
      <c r="O2659" s="11" t="n">
        <v>0</v>
      </c>
      <c r="P2659" s="11" t="n">
        <v>0</v>
      </c>
      <c r="Q2659" s="25"/>
    </row>
    <row r="2660" ht="22.5" customHeight="1">
      <c r="A2660" s="19"/>
      <c r="B2660" s="12"/>
      <c r="C2660" s="12"/>
      <c r="D2660" s="19"/>
      <c r="E2660" s="26"/>
      <c r="F2660" s="19"/>
      <c r="G2660" s="26"/>
      <c r="H2660" s="19"/>
      <c r="I2660" s="19"/>
      <c r="J2660" s="12" t="s">
        <v>112</v>
      </c>
      <c r="K2660" s="14" t="n">
        <v>317</v>
      </c>
      <c r="L2660" s="14" t="n">
        <v>2</v>
      </c>
      <c r="M2660" s="14" t="n">
        <v>0</v>
      </c>
      <c r="N2660" s="11" t="n">
        <v>0</v>
      </c>
      <c r="O2660" s="11" t="n">
        <v>0</v>
      </c>
      <c r="P2660" s="11" t="n">
        <v>0</v>
      </c>
      <c r="Q2660" s="25"/>
    </row>
    <row r="2661" ht="22.5" customHeight="1">
      <c r="A2661" s="19"/>
      <c r="B2661" s="12"/>
      <c r="C2661" s="39" t="n">
        <v>11715811</v>
      </c>
      <c r="D2661" s="12" t="s">
        <v>16</v>
      </c>
      <c r="E2661" s="13" t="s">
        <v>17</v>
      </c>
      <c r="F2661" s="12" t="s">
        <v>15</v>
      </c>
      <c r="G2661" s="23" t="n">
        <v>0.17</v>
      </c>
      <c r="H2661" s="12" t="n">
        <v>100</v>
      </c>
      <c r="I2661" s="20" t="n">
        <f>G2661*H2661*7</f>
        <v>119</v>
      </c>
      <c r="J2661" s="12" t="s">
        <v>110</v>
      </c>
      <c r="K2661" s="14" t="n">
        <v>0</v>
      </c>
      <c r="L2661" s="14" t="n">
        <v>0</v>
      </c>
      <c r="M2661" s="14" t="n">
        <v>0</v>
      </c>
      <c r="N2661" s="11" t="n">
        <v>0</v>
      </c>
      <c r="O2661" s="11" t="n">
        <v>0</v>
      </c>
      <c r="P2661" s="11" t="n">
        <v>0</v>
      </c>
      <c r="Q2661" s="22" t="n">
        <f>M2663/H2661</f>
        <v>0</v>
      </c>
    </row>
    <row r="2662" ht="22.5" customHeight="1">
      <c r="A2662" s="19"/>
      <c r="B2662" s="12"/>
      <c r="C2662" s="12"/>
      <c r="D2662" s="19"/>
      <c r="E2662" s="26"/>
      <c r="F2662" s="19"/>
      <c r="G2662" s="26"/>
      <c r="H2662" s="19"/>
      <c r="I2662" s="19"/>
      <c r="J2662" s="12" t="s">
        <v>111</v>
      </c>
      <c r="K2662" s="14" t="n">
        <v>3</v>
      </c>
      <c r="L2662" s="14" t="n">
        <v>0</v>
      </c>
      <c r="M2662" s="14" t="n">
        <v>0</v>
      </c>
      <c r="N2662" s="11" t="n">
        <v>0</v>
      </c>
      <c r="O2662" s="11" t="n">
        <v>0</v>
      </c>
      <c r="P2662" s="11" t="n">
        <v>0</v>
      </c>
      <c r="Q2662" s="25"/>
    </row>
    <row r="2663" ht="22.5" customHeight="1">
      <c r="A2663" s="19"/>
      <c r="B2663" s="12"/>
      <c r="C2663" s="12"/>
      <c r="D2663" s="19"/>
      <c r="E2663" s="26"/>
      <c r="F2663" s="19"/>
      <c r="G2663" s="26"/>
      <c r="H2663" s="19"/>
      <c r="I2663" s="19"/>
      <c r="J2663" s="12" t="s">
        <v>112</v>
      </c>
      <c r="K2663" s="14" t="n">
        <v>92</v>
      </c>
      <c r="L2663" s="14" t="n">
        <v>1</v>
      </c>
      <c r="M2663" s="14" t="n">
        <v>0</v>
      </c>
      <c r="N2663" s="11" t="n">
        <v>0</v>
      </c>
      <c r="O2663" s="11" t="n">
        <v>0</v>
      </c>
      <c r="P2663" s="11" t="n">
        <v>0</v>
      </c>
      <c r="Q2663" s="25"/>
    </row>
    <row r="2664" ht="22.5" customHeight="1">
      <c r="A2664" s="19"/>
      <c r="B2664" s="12"/>
      <c r="C2664" s="39" t="n">
        <v>11729927</v>
      </c>
      <c r="D2664" s="12" t="s">
        <v>10</v>
      </c>
      <c r="E2664" s="13" t="s">
        <v>20</v>
      </c>
      <c r="F2664" s="12" t="s">
        <v>15</v>
      </c>
      <c r="G2664" s="23" t="n">
        <v>0.25</v>
      </c>
      <c r="H2664" s="12" t="n">
        <v>100</v>
      </c>
      <c r="I2664" s="20" t="n">
        <f>G2664*H2664*7</f>
        <v>175</v>
      </c>
      <c r="J2664" s="12" t="s">
        <v>110</v>
      </c>
      <c r="K2664" s="14" t="n">
        <v>0</v>
      </c>
      <c r="L2664" s="14" t="n">
        <v>0</v>
      </c>
      <c r="M2664" s="14" t="n">
        <v>0</v>
      </c>
      <c r="N2664" s="11" t="n">
        <v>0</v>
      </c>
      <c r="O2664" s="11" t="n">
        <v>0</v>
      </c>
      <c r="P2664" s="11" t="n">
        <v>0</v>
      </c>
      <c r="Q2664" s="22" t="n">
        <f>M2666/H2664</f>
        <v>0</v>
      </c>
    </row>
    <row r="2665" ht="22.5" customHeight="1">
      <c r="A2665" s="19"/>
      <c r="B2665" s="12"/>
      <c r="C2665" s="12"/>
      <c r="D2665" s="19"/>
      <c r="E2665" s="26"/>
      <c r="F2665" s="19"/>
      <c r="G2665" s="26"/>
      <c r="H2665" s="19"/>
      <c r="I2665" s="19"/>
      <c r="J2665" s="12" t="s">
        <v>111</v>
      </c>
      <c r="K2665" s="14" t="n">
        <v>2</v>
      </c>
      <c r="L2665" s="14" t="n">
        <v>0</v>
      </c>
      <c r="M2665" s="14" t="n">
        <v>0</v>
      </c>
      <c r="N2665" s="11" t="n">
        <v>0</v>
      </c>
      <c r="O2665" s="11" t="n">
        <v>0</v>
      </c>
      <c r="P2665" s="11" t="n">
        <v>0</v>
      </c>
      <c r="Q2665" s="25"/>
    </row>
    <row r="2666" ht="22.5" customHeight="1">
      <c r="A2666" s="19"/>
      <c r="B2666" s="12"/>
      <c r="C2666" s="12"/>
      <c r="D2666" s="19"/>
      <c r="E2666" s="26"/>
      <c r="F2666" s="19"/>
      <c r="G2666" s="26"/>
      <c r="H2666" s="19"/>
      <c r="I2666" s="19"/>
      <c r="J2666" s="12" t="s">
        <v>112</v>
      </c>
      <c r="K2666" s="14" t="n">
        <v>613</v>
      </c>
      <c r="L2666" s="14" t="n">
        <v>16</v>
      </c>
      <c r="M2666" s="14" t="n">
        <v>0</v>
      </c>
      <c r="N2666" s="11" t="n">
        <v>0</v>
      </c>
      <c r="O2666" s="11" t="n">
        <v>0</v>
      </c>
      <c r="P2666" s="11" t="n">
        <v>0</v>
      </c>
      <c r="Q2666" s="25"/>
    </row>
    <row r="2667" ht="22.5" customHeight="1">
      <c r="A2667" s="19"/>
      <c r="B2667" s="12"/>
      <c r="C2667" s="39" t="n">
        <v>11729820</v>
      </c>
      <c r="D2667" s="12" t="s">
        <v>10</v>
      </c>
      <c r="E2667" s="13" t="s">
        <v>25</v>
      </c>
      <c r="F2667" s="12" t="s">
        <v>15</v>
      </c>
      <c r="G2667" s="23" t="n">
        <v>0.3</v>
      </c>
      <c r="H2667" s="12" t="n">
        <v>100</v>
      </c>
      <c r="I2667" s="20" t="n">
        <f>G2667*H2667*7</f>
        <v>210</v>
      </c>
      <c r="J2667" s="12" t="s">
        <v>110</v>
      </c>
      <c r="K2667" s="14" t="n">
        <v>0</v>
      </c>
      <c r="L2667" s="14" t="n">
        <v>0</v>
      </c>
      <c r="M2667" s="14" t="n">
        <v>0</v>
      </c>
      <c r="N2667" s="11" t="n">
        <v>0</v>
      </c>
      <c r="O2667" s="11" t="n">
        <v>0</v>
      </c>
      <c r="P2667" s="11" t="n">
        <v>0</v>
      </c>
      <c r="Q2667" s="22" t="n">
        <f>M2669/H2667</f>
        <v>0</v>
      </c>
    </row>
    <row r="2668" ht="22.5" customHeight="1">
      <c r="A2668" s="19"/>
      <c r="B2668" s="12"/>
      <c r="C2668" s="12"/>
      <c r="D2668" s="19"/>
      <c r="E2668" s="26"/>
      <c r="F2668" s="19"/>
      <c r="G2668" s="26"/>
      <c r="H2668" s="19"/>
      <c r="I2668" s="19"/>
      <c r="J2668" s="12" t="s">
        <v>111</v>
      </c>
      <c r="K2668" s="14" t="n">
        <v>1</v>
      </c>
      <c r="L2668" s="14" t="n">
        <v>0</v>
      </c>
      <c r="M2668" s="14" t="n">
        <v>0</v>
      </c>
      <c r="N2668" s="11" t="n">
        <v>0</v>
      </c>
      <c r="O2668" s="11" t="n">
        <v>0</v>
      </c>
      <c r="P2668" s="11" t="n">
        <v>0</v>
      </c>
      <c r="Q2668" s="25"/>
    </row>
    <row r="2669" ht="22.5" customHeight="1">
      <c r="A2669" s="19"/>
      <c r="B2669" s="12"/>
      <c r="C2669" s="12"/>
      <c r="D2669" s="19"/>
      <c r="E2669" s="26"/>
      <c r="F2669" s="19"/>
      <c r="G2669" s="26"/>
      <c r="H2669" s="19"/>
      <c r="I2669" s="19"/>
      <c r="J2669" s="12" t="s">
        <v>112</v>
      </c>
      <c r="K2669" s="14" t="n">
        <v>11</v>
      </c>
      <c r="L2669" s="14" t="n">
        <v>2</v>
      </c>
      <c r="M2669" s="14" t="n">
        <v>0</v>
      </c>
      <c r="N2669" s="11" t="n">
        <v>0</v>
      </c>
      <c r="O2669" s="11" t="n">
        <v>0</v>
      </c>
      <c r="P2669" s="11" t="n">
        <v>0</v>
      </c>
      <c r="Q2669" s="25"/>
    </row>
    <row r="2670" ht="22.5" customHeight="1">
      <c r="A2670" s="19"/>
      <c r="B2670" s="12"/>
      <c r="C2670" s="39" t="n">
        <v>11729830</v>
      </c>
      <c r="D2670" s="12" t="s">
        <v>10</v>
      </c>
      <c r="E2670" s="13" t="s">
        <v>11</v>
      </c>
      <c r="F2670" s="12" t="s">
        <v>12</v>
      </c>
      <c r="G2670" s="23" t="n">
        <v>0.17</v>
      </c>
      <c r="H2670" s="12" t="n">
        <v>100</v>
      </c>
      <c r="I2670" s="20" t="n">
        <f>G2670*H2670*7</f>
        <v>119</v>
      </c>
      <c r="J2670" s="12" t="s">
        <v>110</v>
      </c>
      <c r="K2670" s="14" t="n">
        <v>0</v>
      </c>
      <c r="L2670" s="14" t="n">
        <v>0</v>
      </c>
      <c r="M2670" s="14" t="n">
        <v>0</v>
      </c>
      <c r="N2670" s="11" t="n">
        <v>0</v>
      </c>
      <c r="O2670" s="11" t="n">
        <v>0</v>
      </c>
      <c r="P2670" s="11" t="n">
        <v>0</v>
      </c>
      <c r="Q2670" s="22" t="n">
        <f>M2672/H2670</f>
        <v>0</v>
      </c>
    </row>
    <row r="2671" ht="22.5" customHeight="1">
      <c r="A2671" s="19"/>
      <c r="B2671" s="12"/>
      <c r="C2671" s="12"/>
      <c r="D2671" s="19"/>
      <c r="E2671" s="26"/>
      <c r="F2671" s="19"/>
      <c r="G2671" s="26"/>
      <c r="H2671" s="19"/>
      <c r="I2671" s="19"/>
      <c r="J2671" s="12" t="s">
        <v>111</v>
      </c>
      <c r="K2671" s="14" t="n">
        <v>1</v>
      </c>
      <c r="L2671" s="14" t="n">
        <v>0</v>
      </c>
      <c r="M2671" s="14" t="n">
        <v>0</v>
      </c>
      <c r="N2671" s="11" t="n">
        <v>0</v>
      </c>
      <c r="O2671" s="11" t="n">
        <v>0</v>
      </c>
      <c r="P2671" s="11" t="n">
        <v>0</v>
      </c>
      <c r="Q2671" s="25"/>
    </row>
    <row r="2672" ht="22.5" customHeight="1">
      <c r="A2672" s="19"/>
      <c r="B2672" s="12"/>
      <c r="C2672" s="12"/>
      <c r="D2672" s="19"/>
      <c r="E2672" s="26"/>
      <c r="F2672" s="19"/>
      <c r="G2672" s="26"/>
      <c r="H2672" s="19"/>
      <c r="I2672" s="19"/>
      <c r="J2672" s="12" t="s">
        <v>112</v>
      </c>
      <c r="K2672" s="14" t="n">
        <v>76</v>
      </c>
      <c r="L2672" s="14" t="n">
        <v>5</v>
      </c>
      <c r="M2672" s="14" t="n">
        <v>0</v>
      </c>
      <c r="N2672" s="11" t="n">
        <v>0</v>
      </c>
      <c r="O2672" s="11" t="n">
        <v>0</v>
      </c>
      <c r="P2672" s="11" t="n">
        <v>0.0006</v>
      </c>
      <c r="Q2672" s="25"/>
    </row>
    <row r="2673" ht="22.5" customHeight="1">
      <c r="A2673" s="19"/>
      <c r="B2673" s="12"/>
      <c r="C2673" s="39" t="n">
        <v>11892329</v>
      </c>
      <c r="D2673" s="12" t="s">
        <v>10</v>
      </c>
      <c r="E2673" s="13" t="s">
        <v>11</v>
      </c>
      <c r="F2673" s="12" t="s">
        <v>15</v>
      </c>
      <c r="G2673" s="23" t="n">
        <v>0.25</v>
      </c>
      <c r="H2673" s="12" t="n">
        <v>1500</v>
      </c>
      <c r="I2673" s="20" t="n">
        <f>G2673*H2673*7</f>
        <v>2625</v>
      </c>
      <c r="J2673" s="12" t="s">
        <v>110</v>
      </c>
      <c r="K2673" s="14" t="n">
        <v>0</v>
      </c>
      <c r="L2673" s="14" t="n">
        <v>0</v>
      </c>
      <c r="M2673" s="14" t="n">
        <v>0</v>
      </c>
      <c r="N2673" s="11" t="n">
        <v>0</v>
      </c>
      <c r="O2673" s="11" t="n">
        <v>0</v>
      </c>
      <c r="P2673" s="11" t="n">
        <v>0</v>
      </c>
      <c r="Q2673" s="22" t="n">
        <f>M2675/H2673</f>
        <v>1</v>
      </c>
    </row>
    <row r="2674" ht="22.5" customHeight="1">
      <c r="A2674" s="19"/>
      <c r="B2674" s="12"/>
      <c r="C2674" s="12"/>
      <c r="D2674" s="19"/>
      <c r="E2674" s="26"/>
      <c r="F2674" s="19"/>
      <c r="G2674" s="26"/>
      <c r="H2674" s="19"/>
      <c r="I2674" s="19"/>
      <c r="J2674" s="12" t="s">
        <v>111</v>
      </c>
      <c r="K2674" s="14" t="n">
        <v>25657</v>
      </c>
      <c r="L2674" s="14" t="n">
        <v>7355</v>
      </c>
      <c r="M2674" s="14" t="n">
        <v>532</v>
      </c>
      <c r="N2674" s="11" t="n">
        <v>0.018</v>
      </c>
      <c r="O2674" s="11" t="n">
        <v>0.25</v>
      </c>
      <c r="P2674" s="11" t="n">
        <v>133</v>
      </c>
      <c r="Q2674" s="25"/>
      <c r="R2674" s="4" t="s">
        <v>144</v>
      </c>
    </row>
    <row r="2675" ht="22.5" customHeight="1">
      <c r="A2675" s="19"/>
      <c r="B2675" s="12"/>
      <c r="C2675" s="12"/>
      <c r="D2675" s="19"/>
      <c r="E2675" s="26"/>
      <c r="F2675" s="19"/>
      <c r="G2675" s="26"/>
      <c r="H2675" s="19"/>
      <c r="I2675" s="19"/>
      <c r="J2675" s="12" t="s">
        <v>112</v>
      </c>
      <c r="K2675" s="14" t="n">
        <v>124874</v>
      </c>
      <c r="L2675" s="14" t="n">
        <v>42496</v>
      </c>
      <c r="M2675" s="14" t="n">
        <v>1500</v>
      </c>
      <c r="N2675" s="11" t="n">
        <v>0.009</v>
      </c>
      <c r="O2675" s="11" t="n">
        <v>0.25</v>
      </c>
      <c r="P2675" s="11" t="n">
        <v>375</v>
      </c>
      <c r="Q2675" s="25"/>
    </row>
    <row r="2676" ht="22.5" customHeight="1">
      <c r="A2676" s="19"/>
      <c r="B2676" s="12"/>
      <c r="C2676" s="39" t="n">
        <v>91560708</v>
      </c>
      <c r="D2676" s="12" t="s">
        <v>30</v>
      </c>
      <c r="E2676" s="13" t="s">
        <v>31</v>
      </c>
      <c r="F2676" s="12" t="s">
        <v>15</v>
      </c>
      <c r="G2676" s="23" t="n">
        <v>0.09</v>
      </c>
      <c r="H2676" s="12" t="n">
        <v>800</v>
      </c>
      <c r="I2676" s="20" t="n">
        <f>G2676*H2676*7</f>
        <v>504</v>
      </c>
      <c r="J2676" s="12" t="s">
        <v>110</v>
      </c>
      <c r="K2676" s="14" t="n">
        <v>0</v>
      </c>
      <c r="L2676" s="14" t="n">
        <v>0</v>
      </c>
      <c r="M2676" s="14" t="n">
        <v>0</v>
      </c>
      <c r="N2676" s="11" t="n">
        <v>0</v>
      </c>
      <c r="O2676" s="11" t="n">
        <v>0</v>
      </c>
      <c r="P2676" s="11" t="n">
        <v>0</v>
      </c>
      <c r="Q2676" s="22" t="n">
        <f>M2678/H2676</f>
        <v>0.11625</v>
      </c>
    </row>
    <row r="2677" ht="22.5" customHeight="1">
      <c r="A2677" s="19"/>
      <c r="B2677" s="12"/>
      <c r="C2677" s="12"/>
      <c r="D2677" s="19"/>
      <c r="E2677" s="26"/>
      <c r="F2677" s="19"/>
      <c r="G2677" s="26"/>
      <c r="H2677" s="19"/>
      <c r="I2677" s="19"/>
      <c r="J2677" s="12" t="s">
        <v>111</v>
      </c>
      <c r="K2677" s="14" t="n">
        <v>3347</v>
      </c>
      <c r="L2677" s="14" t="n">
        <v>1195</v>
      </c>
      <c r="M2677" s="14" t="n">
        <v>27</v>
      </c>
      <c r="N2677" s="11" t="n">
        <v>0.002</v>
      </c>
      <c r="O2677" s="11" t="n">
        <v>0.1</v>
      </c>
      <c r="P2677" s="11" t="n">
        <v>2.7</v>
      </c>
      <c r="Q2677" s="25"/>
    </row>
    <row r="2678" ht="22.5" customHeight="1">
      <c r="A2678" s="19"/>
      <c r="B2678" s="12"/>
      <c r="C2678" s="12"/>
      <c r="D2678" s="19"/>
      <c r="E2678" s="26"/>
      <c r="F2678" s="19"/>
      <c r="G2678" s="26"/>
      <c r="H2678" s="19"/>
      <c r="I2678" s="19"/>
      <c r="J2678" s="12" t="s">
        <v>112</v>
      </c>
      <c r="K2678" s="14" t="n">
        <v>14869</v>
      </c>
      <c r="L2678" s="14" t="n">
        <v>4061</v>
      </c>
      <c r="M2678" s="14" t="n">
        <v>93</v>
      </c>
      <c r="N2678" s="11" t="n">
        <v>0.002</v>
      </c>
      <c r="O2678" s="11" t="n">
        <v>0.101</v>
      </c>
      <c r="P2678" s="11" t="n">
        <v>9.36</v>
      </c>
      <c r="Q2678" s="25"/>
    </row>
    <row r="2679" ht="22.5" customHeight="1">
      <c r="A2679" s="19"/>
      <c r="B2679" s="12"/>
      <c r="C2679" s="39" t="n">
        <v>91560709</v>
      </c>
      <c r="D2679" s="12" t="s">
        <v>30</v>
      </c>
      <c r="E2679" s="13" t="s">
        <v>32</v>
      </c>
      <c r="F2679" s="12" t="s">
        <v>15</v>
      </c>
      <c r="G2679" s="23" t="n">
        <v>0.06</v>
      </c>
      <c r="H2679" s="12" t="n">
        <v>1000</v>
      </c>
      <c r="I2679" s="20" t="n">
        <f>G2679*H2679*7</f>
        <v>420</v>
      </c>
      <c r="J2679" s="12" t="s">
        <v>110</v>
      </c>
      <c r="K2679" s="14" t="n">
        <v>0</v>
      </c>
      <c r="L2679" s="14" t="n">
        <v>0</v>
      </c>
      <c r="M2679" s="14" t="n">
        <v>0</v>
      </c>
      <c r="N2679" s="11" t="n">
        <v>0</v>
      </c>
      <c r="O2679" s="11" t="n">
        <v>0</v>
      </c>
      <c r="P2679" s="11" t="n">
        <v>0</v>
      </c>
      <c r="Q2679" s="22" t="n">
        <f>M2681/H2679</f>
        <v>0.517</v>
      </c>
    </row>
    <row r="2680" ht="22.5" customHeight="1">
      <c r="A2680" s="19"/>
      <c r="B2680" s="12"/>
      <c r="C2680" s="12"/>
      <c r="D2680" s="19"/>
      <c r="E2680" s="26"/>
      <c r="F2680" s="19"/>
      <c r="G2680" s="26"/>
      <c r="H2680" s="19"/>
      <c r="I2680" s="19"/>
      <c r="J2680" s="12" t="s">
        <v>111</v>
      </c>
      <c r="K2680" s="14" t="n">
        <v>15833</v>
      </c>
      <c r="L2680" s="14" t="n">
        <v>9912</v>
      </c>
      <c r="M2680" s="14" t="n">
        <v>245</v>
      </c>
      <c r="N2680" s="11" t="n">
        <v>0.001</v>
      </c>
      <c r="O2680" s="11" t="n">
        <v>0.06</v>
      </c>
      <c r="P2680" s="11" t="n">
        <v>14.7</v>
      </c>
      <c r="Q2680" s="25"/>
      <c r="R2680" s="4" t="s">
        <v>145</v>
      </c>
    </row>
    <row r="2681" ht="22.5" customHeight="1">
      <c r="A2681" s="19"/>
      <c r="B2681" s="12"/>
      <c r="C2681" s="12"/>
      <c r="D2681" s="19"/>
      <c r="E2681" s="26"/>
      <c r="F2681" s="19"/>
      <c r="G2681" s="26"/>
      <c r="H2681" s="19"/>
      <c r="I2681" s="19"/>
      <c r="J2681" s="12" t="s">
        <v>112</v>
      </c>
      <c r="K2681" s="14" t="n">
        <v>36838</v>
      </c>
      <c r="L2681" s="14" t="n">
        <v>21346</v>
      </c>
      <c r="M2681" s="14" t="n">
        <v>517</v>
      </c>
      <c r="N2681" s="11" t="n">
        <v>0.001</v>
      </c>
      <c r="O2681" s="11" t="n">
        <v>0.06</v>
      </c>
      <c r="P2681" s="11" t="n">
        <v>31.02</v>
      </c>
      <c r="Q2681" s="25"/>
    </row>
    <row r="2682" ht="22.5" customHeight="1">
      <c r="A2682" s="19"/>
      <c r="B2682" s="12"/>
      <c r="C2682" s="39" t="n">
        <v>12064281</v>
      </c>
      <c r="D2682" s="12" t="s">
        <v>16</v>
      </c>
      <c r="E2682" s="13" t="s">
        <v>18</v>
      </c>
      <c r="F2682" s="12" t="s">
        <v>15</v>
      </c>
      <c r="G2682" s="23" t="n">
        <v>0.7</v>
      </c>
      <c r="H2682" s="12" t="n">
        <v>100</v>
      </c>
      <c r="I2682" s="20" t="n">
        <f>G2682*H2682*7</f>
        <v>490</v>
      </c>
      <c r="J2682" s="12" t="s">
        <v>110</v>
      </c>
      <c r="K2682" s="14" t="n">
        <v>0</v>
      </c>
      <c r="L2682" s="14" t="n">
        <v>0</v>
      </c>
      <c r="M2682" s="14" t="n">
        <v>0</v>
      </c>
      <c r="N2682" s="11" t="n">
        <v>0</v>
      </c>
      <c r="O2682" s="11" t="n">
        <v>0</v>
      </c>
      <c r="P2682" s="11" t="n">
        <v>0</v>
      </c>
      <c r="Q2682" s="22" t="n">
        <f>M2684/H2682</f>
        <v>0</v>
      </c>
    </row>
    <row r="2683" ht="22.5" customHeight="1">
      <c r="A2683" s="19"/>
      <c r="B2683" s="12"/>
      <c r="C2683" s="12"/>
      <c r="D2683" s="19"/>
      <c r="E2683" s="26"/>
      <c r="F2683" s="19"/>
      <c r="G2683" s="26"/>
      <c r="H2683" s="19"/>
      <c r="I2683" s="19"/>
      <c r="J2683" s="12" t="s">
        <v>111</v>
      </c>
      <c r="K2683" s="14" t="n">
        <v>3</v>
      </c>
      <c r="L2683" s="14" t="n">
        <v>0</v>
      </c>
      <c r="M2683" s="14" t="n">
        <v>0</v>
      </c>
      <c r="N2683" s="11" t="n">
        <v>0</v>
      </c>
      <c r="O2683" s="11" t="n">
        <v>0</v>
      </c>
      <c r="P2683" s="11" t="n">
        <v>0</v>
      </c>
      <c r="Q2683" s="25"/>
    </row>
    <row r="2684" ht="22.5" customHeight="1">
      <c r="A2684" s="19"/>
      <c r="B2684" s="12"/>
      <c r="C2684" s="12"/>
      <c r="D2684" s="19"/>
      <c r="E2684" s="26"/>
      <c r="F2684" s="19"/>
      <c r="G2684" s="26"/>
      <c r="H2684" s="19"/>
      <c r="I2684" s="19"/>
      <c r="J2684" s="12" t="s">
        <v>112</v>
      </c>
      <c r="K2684" s="14" t="n">
        <v>3064</v>
      </c>
      <c r="L2684" s="14" t="n">
        <v>0</v>
      </c>
      <c r="M2684" s="14" t="n">
        <v>0</v>
      </c>
      <c r="N2684" s="11" t="n">
        <v>0</v>
      </c>
      <c r="O2684" s="11" t="n">
        <v>0</v>
      </c>
      <c r="P2684" s="11" t="n">
        <v>0</v>
      </c>
      <c r="Q2684" s="25"/>
    </row>
    <row r="2685" ht="22.5" customHeight="1">
      <c r="A2685" s="19"/>
      <c r="B2685" s="12"/>
      <c r="C2685" s="39" t="n">
        <v>11987622</v>
      </c>
      <c r="D2685" s="12" t="s">
        <v>10</v>
      </c>
      <c r="E2685" s="13" t="s">
        <v>11</v>
      </c>
      <c r="F2685" s="12" t="s">
        <v>29</v>
      </c>
      <c r="G2685" s="23" t="n">
        <v>0.23</v>
      </c>
      <c r="H2685" s="12" t="n">
        <v>200</v>
      </c>
      <c r="I2685" s="20" t="n">
        <f>G2685*H2685*7</f>
        <v>322</v>
      </c>
      <c r="J2685" s="12" t="s">
        <v>110</v>
      </c>
      <c r="K2685" s="14" t="n">
        <v>0</v>
      </c>
      <c r="L2685" s="14" t="n">
        <v>0</v>
      </c>
      <c r="M2685" s="14" t="n">
        <v>0</v>
      </c>
      <c r="N2685" s="11" t="n">
        <v>0</v>
      </c>
      <c r="O2685" s="11" t="n">
        <v>0</v>
      </c>
      <c r="P2685" s="11" t="n">
        <v>0</v>
      </c>
      <c r="Q2685" s="22" t="n">
        <f>M2687/H2685</f>
        <v>0.005</v>
      </c>
    </row>
    <row r="2686" ht="22.5" customHeight="1">
      <c r="A2686" s="19"/>
      <c r="B2686" s="12"/>
      <c r="C2686" s="12"/>
      <c r="D2686" s="19"/>
      <c r="E2686" s="26"/>
      <c r="F2686" s="19"/>
      <c r="G2686" s="26"/>
      <c r="H2686" s="19"/>
      <c r="I2686" s="19"/>
      <c r="J2686" s="12" t="s">
        <v>111</v>
      </c>
      <c r="K2686" s="14" t="n">
        <v>7947</v>
      </c>
      <c r="L2686" s="14" t="n">
        <v>1872</v>
      </c>
      <c r="M2686" s="14" t="n">
        <v>0</v>
      </c>
      <c r="N2686" s="11" t="n">
        <v>0</v>
      </c>
      <c r="O2686" s="11" t="n">
        <v>0</v>
      </c>
      <c r="P2686" s="11" t="n">
        <v>0.16</v>
      </c>
      <c r="Q2686" s="25"/>
    </row>
    <row r="2687" ht="22.5" customHeight="1">
      <c r="A2687" s="19"/>
      <c r="B2687" s="12"/>
      <c r="C2687" s="12"/>
      <c r="D2687" s="19"/>
      <c r="E2687" s="26"/>
      <c r="F2687" s="19"/>
      <c r="G2687" s="26"/>
      <c r="H2687" s="19"/>
      <c r="I2687" s="19"/>
      <c r="J2687" s="12" t="s">
        <v>112</v>
      </c>
      <c r="K2687" s="14" t="n">
        <v>29220</v>
      </c>
      <c r="L2687" s="14" t="n">
        <v>6604</v>
      </c>
      <c r="M2687" s="14" t="n">
        <v>1</v>
      </c>
      <c r="N2687" s="11" t="n">
        <v>0</v>
      </c>
      <c r="O2687" s="11" t="n">
        <v>0.67</v>
      </c>
      <c r="P2687" s="11" t="n">
        <v>0.67</v>
      </c>
      <c r="Q2687" s="25"/>
    </row>
    <row r="2688" ht="22.5" customHeight="1">
      <c r="A2688" s="19"/>
      <c r="B2688" s="12"/>
      <c r="C2688" s="39" t="n">
        <v>91567811</v>
      </c>
      <c r="D2688" s="12" t="s">
        <v>33</v>
      </c>
      <c r="E2688" s="13" t="s">
        <v>14</v>
      </c>
      <c r="F2688" s="12" t="s">
        <v>15</v>
      </c>
      <c r="G2688" s="20" t="n">
        <v>1</v>
      </c>
      <c r="H2688" s="12" t="n">
        <v>200</v>
      </c>
      <c r="I2688" s="20" t="n">
        <f>G2688*H2688*7</f>
        <v>1400</v>
      </c>
      <c r="J2688" s="12" t="s">
        <v>110</v>
      </c>
      <c r="K2688" s="14" t="n">
        <v>0</v>
      </c>
      <c r="L2688" s="14" t="n">
        <v>0</v>
      </c>
      <c r="M2688" s="14" t="n">
        <v>0</v>
      </c>
      <c r="N2688" s="11" t="n">
        <v>0</v>
      </c>
      <c r="O2688" s="11" t="n">
        <v>0</v>
      </c>
      <c r="P2688" s="11" t="n">
        <v>0</v>
      </c>
      <c r="Q2688" s="22" t="n">
        <f>M2690/H2688</f>
        <v>0.1</v>
      </c>
    </row>
    <row r="2689" ht="22.5" customHeight="1">
      <c r="A2689" s="19"/>
      <c r="B2689" s="12"/>
      <c r="C2689" s="12"/>
      <c r="D2689" s="19"/>
      <c r="E2689" s="26"/>
      <c r="F2689" s="19"/>
      <c r="G2689" s="19"/>
      <c r="H2689" s="19"/>
      <c r="I2689" s="19"/>
      <c r="J2689" s="12" t="s">
        <v>111</v>
      </c>
      <c r="K2689" s="14" t="n">
        <v>17811</v>
      </c>
      <c r="L2689" s="14" t="n">
        <v>5539</v>
      </c>
      <c r="M2689" s="14" t="n">
        <v>18</v>
      </c>
      <c r="N2689" s="11" t="n">
        <v>0.003</v>
      </c>
      <c r="O2689" s="11" t="n">
        <v>1</v>
      </c>
      <c r="P2689" s="11" t="n">
        <v>18</v>
      </c>
      <c r="Q2689" s="25"/>
    </row>
    <row r="2690" ht="22.5" customHeight="1">
      <c r="A2690" s="19"/>
      <c r="B2690" s="12"/>
      <c r="C2690" s="12"/>
      <c r="D2690" s="19"/>
      <c r="E2690" s="26"/>
      <c r="F2690" s="19"/>
      <c r="G2690" s="19"/>
      <c r="H2690" s="19"/>
      <c r="I2690" s="19"/>
      <c r="J2690" s="12" t="s">
        <v>112</v>
      </c>
      <c r="K2690" s="14" t="n">
        <v>23118</v>
      </c>
      <c r="L2690" s="14" t="n">
        <v>6138</v>
      </c>
      <c r="M2690" s="14" t="n">
        <v>20</v>
      </c>
      <c r="N2690" s="11" t="n">
        <v>0.003</v>
      </c>
      <c r="O2690" s="11" t="n">
        <v>1</v>
      </c>
      <c r="P2690" s="11" t="n">
        <v>20</v>
      </c>
      <c r="Q2690" s="25"/>
    </row>
    <row r="2691" ht="22.5" customHeight="1">
      <c r="A2691" s="19"/>
      <c r="B2691" s="12"/>
      <c r="C2691" s="39" t="n">
        <v>91548044</v>
      </c>
      <c r="D2691" s="12" t="s">
        <v>33</v>
      </c>
      <c r="E2691" s="13" t="s">
        <v>14</v>
      </c>
      <c r="F2691" s="12" t="s">
        <v>12</v>
      </c>
      <c r="G2691" s="20" t="n">
        <v>1</v>
      </c>
      <c r="H2691" s="12" t="n">
        <v>50</v>
      </c>
      <c r="I2691" s="20" t="n">
        <f>G2691*H2691*7</f>
        <v>350</v>
      </c>
      <c r="J2691" s="12" t="s">
        <v>110</v>
      </c>
      <c r="K2691" s="14" t="n">
        <v>0</v>
      </c>
      <c r="L2691" s="14" t="n">
        <v>0</v>
      </c>
      <c r="M2691" s="14" t="n">
        <v>0</v>
      </c>
      <c r="N2691" s="11" t="n">
        <v>0</v>
      </c>
      <c r="O2691" s="11" t="n">
        <v>0</v>
      </c>
      <c r="P2691" s="11" t="n">
        <v>0</v>
      </c>
      <c r="Q2691" s="22" t="n">
        <f>M2693/H2691</f>
        <v>1</v>
      </c>
    </row>
    <row r="2692" ht="22.5" customHeight="1">
      <c r="A2692" s="19"/>
      <c r="B2692" s="12"/>
      <c r="C2692" s="12"/>
      <c r="D2692" s="19"/>
      <c r="E2692" s="26"/>
      <c r="F2692" s="19"/>
      <c r="G2692" s="19"/>
      <c r="H2692" s="19"/>
      <c r="I2692" s="19"/>
      <c r="J2692" s="12" t="s">
        <v>111</v>
      </c>
      <c r="K2692" s="14" t="n">
        <v>23640</v>
      </c>
      <c r="L2692" s="14" t="n">
        <v>1848</v>
      </c>
      <c r="M2692" s="14" t="n">
        <v>38</v>
      </c>
      <c r="N2692" s="11" t="n">
        <v>0.021</v>
      </c>
      <c r="O2692" s="11" t="n">
        <v>1.039</v>
      </c>
      <c r="P2692" s="11" t="n">
        <v>39.4851</v>
      </c>
      <c r="Q2692" s="25"/>
    </row>
    <row r="2693" ht="22.5" customHeight="1">
      <c r="A2693" s="19"/>
      <c r="B2693" s="12"/>
      <c r="C2693" s="12"/>
      <c r="D2693" s="19"/>
      <c r="E2693" s="26"/>
      <c r="F2693" s="19"/>
      <c r="G2693" s="19"/>
      <c r="H2693" s="19"/>
      <c r="I2693" s="19"/>
      <c r="J2693" s="12" t="s">
        <v>112</v>
      </c>
      <c r="K2693" s="14" t="n">
        <v>42103</v>
      </c>
      <c r="L2693" s="14" t="n">
        <v>2909</v>
      </c>
      <c r="M2693" s="14" t="n">
        <v>50</v>
      </c>
      <c r="N2693" s="11" t="n">
        <v>0.017</v>
      </c>
      <c r="O2693" s="11" t="n">
        <v>0.999</v>
      </c>
      <c r="P2693" s="11" t="n">
        <v>49.9723</v>
      </c>
      <c r="Q2693" s="25"/>
    </row>
    <row r="2694" ht="22.5" customHeight="1">
      <c r="A2694" s="19"/>
      <c r="B2694" s="12"/>
      <c r="C2694" s="39" t="n">
        <v>12801942</v>
      </c>
      <c r="D2694" s="12" t="s">
        <v>10</v>
      </c>
      <c r="E2694" s="13" t="s">
        <v>11</v>
      </c>
      <c r="F2694" s="12" t="s">
        <v>34</v>
      </c>
      <c r="G2694" s="20" t="n">
        <v>0.23</v>
      </c>
      <c r="H2694" s="12" t="n">
        <v>300</v>
      </c>
      <c r="I2694" s="20" t="n">
        <f>G2694*H2694*7</f>
        <v>483</v>
      </c>
      <c r="J2694" s="12" t="s">
        <v>110</v>
      </c>
      <c r="K2694" s="14" t="n">
        <v>0</v>
      </c>
      <c r="L2694" s="14" t="n">
        <v>0</v>
      </c>
      <c r="M2694" s="14" t="n">
        <v>0</v>
      </c>
      <c r="N2694" s="11" t="n">
        <v>0</v>
      </c>
      <c r="O2694" s="11" t="n">
        <v>0</v>
      </c>
      <c r="P2694" s="11" t="n">
        <v>0</v>
      </c>
      <c r="Q2694" s="22" t="n">
        <f>M2696/H2694</f>
        <v>0</v>
      </c>
    </row>
    <row r="2695" ht="22.5" customHeight="1">
      <c r="A2695" s="19"/>
      <c r="B2695" s="12"/>
      <c r="C2695" s="12"/>
      <c r="D2695" s="19"/>
      <c r="E2695" s="26"/>
      <c r="F2695" s="19"/>
      <c r="G2695" s="19"/>
      <c r="H2695" s="19"/>
      <c r="I2695" s="19"/>
      <c r="J2695" s="12" t="s">
        <v>111</v>
      </c>
      <c r="K2695" s="14" t="n">
        <v>0</v>
      </c>
      <c r="L2695" s="14" t="n">
        <v>0</v>
      </c>
      <c r="M2695" s="14" t="n">
        <v>0</v>
      </c>
      <c r="N2695" s="11" t="n">
        <v>0</v>
      </c>
      <c r="O2695" s="11" t="n">
        <v>0</v>
      </c>
      <c r="P2695" s="11" t="n">
        <v>0</v>
      </c>
      <c r="Q2695" s="25"/>
    </row>
    <row r="2696" ht="22.5" customHeight="1">
      <c r="A2696" s="19"/>
      <c r="B2696" s="12"/>
      <c r="C2696" s="12"/>
      <c r="D2696" s="19"/>
      <c r="E2696" s="26"/>
      <c r="F2696" s="19"/>
      <c r="G2696" s="19"/>
      <c r="H2696" s="19"/>
      <c r="I2696" s="19"/>
      <c r="J2696" s="12" t="s">
        <v>112</v>
      </c>
      <c r="K2696" s="14" t="n">
        <v>0</v>
      </c>
      <c r="L2696" s="14" t="n">
        <v>0</v>
      </c>
      <c r="M2696" s="14" t="n">
        <v>0</v>
      </c>
      <c r="N2696" s="11" t="n">
        <v>0</v>
      </c>
      <c r="O2696" s="11" t="n">
        <v>0</v>
      </c>
      <c r="P2696" s="11" t="n">
        <v>0</v>
      </c>
      <c r="Q2696" s="25"/>
    </row>
    <row r="2697" ht="22.5" customHeight="1">
      <c r="A2697" s="19"/>
      <c r="B2697" s="37" t="s">
        <v>113</v>
      </c>
      <c r="C2697" s="12" t="n">
        <v>6061077</v>
      </c>
      <c r="D2697" s="12" t="s">
        <v>36</v>
      </c>
      <c r="E2697" s="13" t="s">
        <v>14</v>
      </c>
      <c r="F2697" s="12" t="s">
        <v>15</v>
      </c>
      <c r="G2697" s="23" t="n">
        <v>2</v>
      </c>
      <c r="H2697" s="12" t="n">
        <v>20</v>
      </c>
      <c r="I2697" s="20" t="n">
        <f>G2697*H2697*7</f>
        <v>280</v>
      </c>
      <c r="J2697" s="12" t="s">
        <v>110</v>
      </c>
      <c r="K2697" s="16" t="n">
        <v>198</v>
      </c>
      <c r="L2697" s="14" t="n">
        <v>0</v>
      </c>
      <c r="M2697" s="14" t="n">
        <v>0</v>
      </c>
      <c r="N2697" s="11" t="n">
        <v>0</v>
      </c>
      <c r="O2697" s="11" t="n">
        <v>0</v>
      </c>
      <c r="P2697" s="11" t="n">
        <v>0</v>
      </c>
      <c r="Q2697" s="22" t="n">
        <f>M2699/H2697</f>
        <v>0.15</v>
      </c>
    </row>
    <row r="2698" ht="22.5" customHeight="1">
      <c r="A2698" s="19"/>
      <c r="B2698" s="12"/>
      <c r="C2698" s="12"/>
      <c r="D2698" s="19"/>
      <c r="E2698" s="26"/>
      <c r="F2698" s="19"/>
      <c r="G2698" s="26"/>
      <c r="H2698" s="19"/>
      <c r="I2698" s="19"/>
      <c r="J2698" s="12" t="s">
        <v>111</v>
      </c>
      <c r="K2698" s="16" t="n">
        <v>6975</v>
      </c>
      <c r="L2698" s="14" t="n">
        <v>207</v>
      </c>
      <c r="M2698" s="14" t="n">
        <v>2</v>
      </c>
      <c r="N2698" s="11" t="n">
        <v>0.005</v>
      </c>
      <c r="O2698" s="11" t="n">
        <v>0.564</v>
      </c>
      <c r="P2698" s="11" t="n">
        <v>1.129</v>
      </c>
      <c r="Q2698" s="25"/>
    </row>
    <row r="2699" ht="22.5" customHeight="1">
      <c r="A2699" s="19"/>
      <c r="B2699" s="12"/>
      <c r="C2699" s="12"/>
      <c r="D2699" s="19"/>
      <c r="E2699" s="26"/>
      <c r="F2699" s="19"/>
      <c r="G2699" s="26"/>
      <c r="H2699" s="19"/>
      <c r="I2699" s="19"/>
      <c r="J2699" s="12" t="s">
        <v>112</v>
      </c>
      <c r="K2699" s="16" t="n">
        <v>18019</v>
      </c>
      <c r="L2699" s="14" t="n">
        <v>350</v>
      </c>
      <c r="M2699" s="14" t="n">
        <v>3</v>
      </c>
      <c r="N2699" s="11" t="n">
        <v>0.007</v>
      </c>
      <c r="O2699" s="11" t="n">
        <v>0.864</v>
      </c>
      <c r="P2699" s="11" t="n">
        <v>2.593</v>
      </c>
      <c r="Q2699" s="25"/>
    </row>
    <row r="2700" ht="22.5" customHeight="1">
      <c r="A2700" s="19"/>
      <c r="B2700" s="12"/>
      <c r="C2700" s="12" t="n">
        <v>6607117</v>
      </c>
      <c r="D2700" s="12" t="s">
        <v>36</v>
      </c>
      <c r="E2700" s="13" t="s">
        <v>14</v>
      </c>
      <c r="F2700" s="12" t="s">
        <v>15</v>
      </c>
      <c r="G2700" s="23" t="n">
        <v>2</v>
      </c>
      <c r="H2700" s="12" t="n">
        <v>300</v>
      </c>
      <c r="I2700" s="20" t="n">
        <f>G2700*H2700*7</f>
        <v>4200</v>
      </c>
      <c r="J2700" s="12" t="s">
        <v>110</v>
      </c>
      <c r="K2700" s="16" t="n">
        <v>467</v>
      </c>
      <c r="L2700" s="14" t="n">
        <v>8</v>
      </c>
      <c r="M2700" s="14" t="n">
        <v>2</v>
      </c>
      <c r="N2700" s="11" t="n">
        <v>0.093</v>
      </c>
      <c r="O2700" s="11" t="n">
        <v>0.371</v>
      </c>
      <c r="P2700" s="11" t="n">
        <v>0.742</v>
      </c>
      <c r="Q2700" s="22" t="n">
        <f>M2702/H2700</f>
        <v>0.416666666666667</v>
      </c>
    </row>
    <row r="2701" ht="22.5" customHeight="1">
      <c r="A2701" s="19"/>
      <c r="B2701" s="12"/>
      <c r="C2701" s="12"/>
      <c r="D2701" s="19"/>
      <c r="E2701" s="26"/>
      <c r="F2701" s="19"/>
      <c r="G2701" s="26"/>
      <c r="H2701" s="19"/>
      <c r="I2701" s="19"/>
      <c r="J2701" s="12" t="s">
        <v>111</v>
      </c>
      <c r="K2701" s="14" t="n">
        <v>15291</v>
      </c>
      <c r="L2701" s="14" t="n">
        <v>460</v>
      </c>
      <c r="M2701" s="14" t="n">
        <v>19</v>
      </c>
      <c r="N2701" s="11" t="n">
        <v>0.035</v>
      </c>
      <c r="O2701" s="11" t="n">
        <v>0.859</v>
      </c>
      <c r="P2701" s="11" t="n">
        <v>16.314</v>
      </c>
      <c r="Q2701" s="25"/>
    </row>
    <row r="2702" ht="22.5" customHeight="1">
      <c r="A2702" s="19"/>
      <c r="B2702" s="12"/>
      <c r="C2702" s="12"/>
      <c r="D2702" s="19"/>
      <c r="E2702" s="26"/>
      <c r="F2702" s="19"/>
      <c r="G2702" s="26"/>
      <c r="H2702" s="19"/>
      <c r="I2702" s="19"/>
      <c r="J2702" s="12" t="s">
        <v>112</v>
      </c>
      <c r="K2702" s="16" t="n">
        <v>46675</v>
      </c>
      <c r="L2702" s="14" t="n">
        <v>1712</v>
      </c>
      <c r="M2702" s="14" t="n">
        <v>125</v>
      </c>
      <c r="N2702" s="11" t="n">
        <v>0.059</v>
      </c>
      <c r="O2702" s="11" t="n">
        <v>0.815</v>
      </c>
      <c r="P2702" s="11" t="n">
        <v>101.816</v>
      </c>
      <c r="Q2702" s="25"/>
    </row>
    <row r="2703" ht="22.5" customHeight="1">
      <c r="A2703" s="19"/>
      <c r="B2703" s="12"/>
      <c r="C2703" s="12" t="n">
        <v>5497580</v>
      </c>
      <c r="D2703" s="12" t="s">
        <v>30</v>
      </c>
      <c r="E2703" s="13" t="s">
        <v>17</v>
      </c>
      <c r="F2703" s="12" t="s">
        <v>15</v>
      </c>
      <c r="G2703" s="23" t="n">
        <v>0.28</v>
      </c>
      <c r="H2703" s="12" t="n">
        <v>1700</v>
      </c>
      <c r="I2703" s="20" t="n">
        <f>G2703*H2703*7</f>
        <v>3332</v>
      </c>
      <c r="J2703" s="12" t="s">
        <v>110</v>
      </c>
      <c r="K2703" s="16" t="n">
        <v>8069</v>
      </c>
      <c r="L2703" s="14" t="n">
        <v>2437</v>
      </c>
      <c r="M2703" s="14" t="n">
        <v>42</v>
      </c>
      <c r="N2703" s="11" t="n">
        <v>0.004</v>
      </c>
      <c r="O2703" s="11" t="n">
        <v>0.253</v>
      </c>
      <c r="P2703" s="11" t="n">
        <v>10.611</v>
      </c>
      <c r="Q2703" s="22" t="n">
        <f>M2705/H2703</f>
        <v>0.777058823529412</v>
      </c>
    </row>
    <row r="2704" ht="22.5" customHeight="1">
      <c r="A2704" s="19"/>
      <c r="B2704" s="12"/>
      <c r="C2704" s="12"/>
      <c r="D2704" s="19"/>
      <c r="E2704" s="26"/>
      <c r="F2704" s="19"/>
      <c r="G2704" s="26"/>
      <c r="H2704" s="19"/>
      <c r="I2704" s="19"/>
      <c r="J2704" s="12" t="s">
        <v>111</v>
      </c>
      <c r="K2704" s="16" t="n">
        <v>86225</v>
      </c>
      <c r="L2704" s="14" t="n">
        <v>25557</v>
      </c>
      <c r="M2704" s="14" t="n">
        <v>527</v>
      </c>
      <c r="N2704" s="11" t="n">
        <v>0.005</v>
      </c>
      <c r="O2704" s="11" t="n">
        <v>0.251</v>
      </c>
      <c r="P2704" s="11" t="n">
        <v>132.496</v>
      </c>
      <c r="Q2704" s="25"/>
    </row>
    <row r="2705" ht="22.5" customHeight="1">
      <c r="A2705" s="19"/>
      <c r="B2705" s="12"/>
      <c r="C2705" s="12"/>
      <c r="D2705" s="19"/>
      <c r="E2705" s="26"/>
      <c r="F2705" s="19"/>
      <c r="G2705" s="26"/>
      <c r="H2705" s="19"/>
      <c r="I2705" s="19"/>
      <c r="J2705" s="12" t="s">
        <v>112</v>
      </c>
      <c r="K2705" s="16" t="n">
        <v>182888</v>
      </c>
      <c r="L2705" s="14" t="n">
        <v>56017</v>
      </c>
      <c r="M2705" s="14" t="n">
        <v>1321</v>
      </c>
      <c r="N2705" s="11" t="n">
        <v>0.006</v>
      </c>
      <c r="O2705" s="11" t="n">
        <v>0.254</v>
      </c>
      <c r="P2705" s="11" t="n">
        <v>335.274</v>
      </c>
      <c r="Q2705" s="25"/>
    </row>
    <row r="2706" ht="22.5" customHeight="1">
      <c r="A2706" s="19"/>
      <c r="B2706" s="12"/>
      <c r="C2706" s="12" t="n">
        <v>91407542</v>
      </c>
      <c r="D2706" s="12" t="s">
        <v>30</v>
      </c>
      <c r="E2706" s="13" t="s">
        <v>37</v>
      </c>
      <c r="F2706" s="12" t="s">
        <v>15</v>
      </c>
      <c r="G2706" s="23" t="n">
        <v>0.02</v>
      </c>
      <c r="H2706" s="12" t="n">
        <v>300</v>
      </c>
      <c r="I2706" s="20" t="n">
        <f>G2706*H2706*7</f>
        <v>42</v>
      </c>
      <c r="J2706" s="12" t="s">
        <v>110</v>
      </c>
      <c r="K2706" s="16" t="n">
        <v>916</v>
      </c>
      <c r="L2706" s="14" t="n">
        <v>241</v>
      </c>
      <c r="M2706" s="14" t="n">
        <v>6</v>
      </c>
      <c r="N2706" s="11" t="n">
        <v>0.001</v>
      </c>
      <c r="O2706" s="11" t="n">
        <v>0.02</v>
      </c>
      <c r="P2706" s="11" t="n">
        <v>0.12</v>
      </c>
      <c r="Q2706" s="22" t="n">
        <f>M2708/H2706</f>
        <v>0.256666666666667</v>
      </c>
    </row>
    <row r="2707" ht="22.5" customHeight="1">
      <c r="A2707" s="19"/>
      <c r="B2707" s="12"/>
      <c r="C2707" s="12"/>
      <c r="D2707" s="19"/>
      <c r="E2707" s="26"/>
      <c r="F2707" s="19"/>
      <c r="G2707" s="26"/>
      <c r="H2707" s="19"/>
      <c r="I2707" s="19"/>
      <c r="J2707" s="12" t="s">
        <v>111</v>
      </c>
      <c r="K2707" s="16" t="n">
        <v>33250</v>
      </c>
      <c r="L2707" s="14" t="n">
        <v>7459</v>
      </c>
      <c r="M2707" s="14" t="n">
        <v>77</v>
      </c>
      <c r="N2707" s="11" t="n">
        <v>0</v>
      </c>
      <c r="O2707" s="11" t="n">
        <v>0.021</v>
      </c>
      <c r="P2707" s="11" t="n">
        <v>1.63</v>
      </c>
      <c r="Q2707" s="25"/>
    </row>
    <row r="2708" ht="22.5" customHeight="1">
      <c r="A2708" s="19"/>
      <c r="B2708" s="12"/>
      <c r="C2708" s="12"/>
      <c r="D2708" s="19"/>
      <c r="E2708" s="26"/>
      <c r="F2708" s="19"/>
      <c r="G2708" s="26"/>
      <c r="H2708" s="19"/>
      <c r="I2708" s="19"/>
      <c r="J2708" s="12" t="s">
        <v>112</v>
      </c>
      <c r="K2708" s="16" t="n">
        <v>38586</v>
      </c>
      <c r="L2708" s="14" t="n">
        <v>8188</v>
      </c>
      <c r="M2708" s="14" t="n">
        <v>77</v>
      </c>
      <c r="N2708" s="11" t="n">
        <v>0</v>
      </c>
      <c r="O2708" s="11" t="n">
        <v>0.021</v>
      </c>
      <c r="P2708" s="11" t="n">
        <v>1.63</v>
      </c>
      <c r="Q2708" s="25"/>
    </row>
    <row r="2709" ht="22.5" customHeight="1">
      <c r="A2709" s="19"/>
      <c r="B2709" s="12"/>
      <c r="C2709" s="12" t="n">
        <v>8998645</v>
      </c>
      <c r="D2709" s="12" t="s">
        <v>30</v>
      </c>
      <c r="E2709" s="13" t="s">
        <v>17</v>
      </c>
      <c r="F2709" s="12" t="s">
        <v>15</v>
      </c>
      <c r="G2709" s="23" t="n">
        <v>0.28</v>
      </c>
      <c r="H2709" s="12" t="n">
        <v>200</v>
      </c>
      <c r="I2709" s="20" t="n">
        <f>G2709*H2709*7</f>
        <v>392</v>
      </c>
      <c r="J2709" s="12" t="s">
        <v>110</v>
      </c>
      <c r="K2709" s="16" t="n">
        <v>18496</v>
      </c>
      <c r="L2709" s="14" t="n">
        <v>790</v>
      </c>
      <c r="M2709" s="14" t="n">
        <v>4</v>
      </c>
      <c r="N2709" s="11" t="n">
        <v>0.002</v>
      </c>
      <c r="O2709" s="11" t="n">
        <v>0.338</v>
      </c>
      <c r="P2709" s="11" t="n">
        <v>1.352</v>
      </c>
      <c r="Q2709" s="22" t="n">
        <f>M2711/H2709</f>
        <v>0.95</v>
      </c>
    </row>
    <row r="2710" ht="22.5" customHeight="1">
      <c r="A2710" s="19"/>
      <c r="B2710" s="12"/>
      <c r="C2710" s="12"/>
      <c r="D2710" s="19"/>
      <c r="E2710" s="26"/>
      <c r="F2710" s="19"/>
      <c r="G2710" s="26"/>
      <c r="H2710" s="19"/>
      <c r="I2710" s="19"/>
      <c r="J2710" s="12" t="s">
        <v>111</v>
      </c>
      <c r="K2710" s="16" t="n">
        <v>172972</v>
      </c>
      <c r="L2710" s="14" t="n">
        <v>9385</v>
      </c>
      <c r="M2710" s="14" t="n">
        <v>85</v>
      </c>
      <c r="N2710" s="11" t="n">
        <v>0.006</v>
      </c>
      <c r="O2710" s="11" t="n">
        <v>0.671</v>
      </c>
      <c r="P2710" s="11" t="n">
        <v>57.031</v>
      </c>
      <c r="Q2710" s="25"/>
    </row>
    <row r="2711" ht="22.5" customHeight="1">
      <c r="A2711" s="19"/>
      <c r="B2711" s="12"/>
      <c r="C2711" s="12"/>
      <c r="D2711" s="19"/>
      <c r="E2711" s="26"/>
      <c r="F2711" s="19"/>
      <c r="G2711" s="26"/>
      <c r="H2711" s="19"/>
      <c r="I2711" s="19"/>
      <c r="J2711" s="12" t="s">
        <v>112</v>
      </c>
      <c r="K2711" s="16" t="n">
        <v>465749</v>
      </c>
      <c r="L2711" s="14" t="n">
        <v>27649</v>
      </c>
      <c r="M2711" s="14" t="n">
        <v>190</v>
      </c>
      <c r="N2711" s="11" t="n">
        <v>0.005</v>
      </c>
      <c r="O2711" s="11" t="n">
        <v>0.733</v>
      </c>
      <c r="P2711" s="11" t="n">
        <v>139.19</v>
      </c>
      <c r="Q2711" s="25"/>
    </row>
    <row r="2712" ht="22.5" customHeight="1">
      <c r="A2712" s="19"/>
      <c r="B2712" s="12"/>
      <c r="C2712" s="12" t="n">
        <v>4383473</v>
      </c>
      <c r="D2712" s="12" t="s">
        <v>36</v>
      </c>
      <c r="E2712" s="13" t="s">
        <v>14</v>
      </c>
      <c r="F2712" s="12" t="s">
        <v>15</v>
      </c>
      <c r="G2712" s="23" t="n">
        <v>0.2</v>
      </c>
      <c r="H2712" s="12" t="n">
        <v>150</v>
      </c>
      <c r="I2712" s="20" t="n">
        <f>G2712*H2712*7</f>
        <v>210</v>
      </c>
      <c r="J2712" s="12" t="s">
        <v>110</v>
      </c>
      <c r="K2712" s="16" t="n">
        <v>87</v>
      </c>
      <c r="L2712" s="14" t="n">
        <v>7</v>
      </c>
      <c r="M2712" s="14" t="n">
        <v>1</v>
      </c>
      <c r="N2712" s="11" t="n">
        <v>0.028</v>
      </c>
      <c r="O2712" s="11" t="n">
        <v>0.198</v>
      </c>
      <c r="P2712" s="11" t="n">
        <v>0.198</v>
      </c>
      <c r="Q2712" s="22" t="n">
        <f>M2714/H2712</f>
        <v>1</v>
      </c>
    </row>
    <row r="2713" ht="22.5" customHeight="1">
      <c r="A2713" s="19"/>
      <c r="B2713" s="12"/>
      <c r="C2713" s="12"/>
      <c r="D2713" s="19"/>
      <c r="E2713" s="26"/>
      <c r="F2713" s="19"/>
      <c r="G2713" s="26"/>
      <c r="H2713" s="19"/>
      <c r="I2713" s="19"/>
      <c r="J2713" s="12" t="s">
        <v>111</v>
      </c>
      <c r="K2713" s="16" t="n">
        <v>22597</v>
      </c>
      <c r="L2713" s="14" t="n">
        <v>1863</v>
      </c>
      <c r="M2713" s="14" t="n">
        <v>84</v>
      </c>
      <c r="N2713" s="11" t="n">
        <v>0.009</v>
      </c>
      <c r="O2713" s="11" t="n">
        <v>0.194</v>
      </c>
      <c r="P2713" s="11" t="n">
        <v>16.308</v>
      </c>
      <c r="Q2713" s="25"/>
    </row>
    <row r="2714" ht="22.5" customHeight="1">
      <c r="A2714" s="19"/>
      <c r="B2714" s="12"/>
      <c r="C2714" s="12"/>
      <c r="D2714" s="19"/>
      <c r="E2714" s="26"/>
      <c r="F2714" s="19"/>
      <c r="G2714" s="26"/>
      <c r="H2714" s="19"/>
      <c r="I2714" s="19"/>
      <c r="J2714" s="12" t="s">
        <v>112</v>
      </c>
      <c r="K2714" s="16" t="n">
        <v>53418</v>
      </c>
      <c r="L2714" s="14" t="n">
        <v>4870</v>
      </c>
      <c r="M2714" s="14" t="n">
        <v>150</v>
      </c>
      <c r="N2714" s="11" t="n">
        <v>0.006</v>
      </c>
      <c r="O2714" s="11" t="n">
        <v>0.198</v>
      </c>
      <c r="P2714" s="11" t="n">
        <v>29.646</v>
      </c>
      <c r="Q2714" s="25"/>
    </row>
    <row r="2715" ht="22.5" customHeight="1">
      <c r="A2715" s="19"/>
      <c r="B2715" s="12"/>
      <c r="C2715" s="12" t="n">
        <v>8094753</v>
      </c>
      <c r="D2715" s="12" t="s">
        <v>36</v>
      </c>
      <c r="E2715" s="13" t="s">
        <v>14</v>
      </c>
      <c r="F2715" s="12" t="s">
        <v>26</v>
      </c>
      <c r="G2715" s="23" t="n">
        <v>0.3</v>
      </c>
      <c r="H2715" s="12" t="n">
        <v>200</v>
      </c>
      <c r="I2715" s="20" t="n">
        <f>G2715*H2715*7</f>
        <v>420</v>
      </c>
      <c r="J2715" s="12" t="s">
        <v>110</v>
      </c>
      <c r="K2715" s="16" t="n">
        <v>466252</v>
      </c>
      <c r="L2715" s="14" t="n">
        <v>611</v>
      </c>
      <c r="M2715" s="14" t="n">
        <v>22</v>
      </c>
      <c r="N2715" s="11" t="n">
        <v>0.01</v>
      </c>
      <c r="O2715" s="11" t="n">
        <v>0.28</v>
      </c>
      <c r="P2715" s="11" t="n">
        <v>6.17</v>
      </c>
      <c r="Q2715" s="22" t="n">
        <f>M2717/H2715</f>
        <v>1.855</v>
      </c>
    </row>
    <row r="2716" ht="22.5" customHeight="1">
      <c r="A2716" s="19"/>
      <c r="B2716" s="12"/>
      <c r="C2716" s="12"/>
      <c r="D2716" s="19"/>
      <c r="E2716" s="26"/>
      <c r="F2716" s="19"/>
      <c r="G2716" s="26"/>
      <c r="H2716" s="19"/>
      <c r="I2716" s="19"/>
      <c r="J2716" s="12" t="s">
        <v>111</v>
      </c>
      <c r="K2716" s="16" t="n">
        <v>3849467</v>
      </c>
      <c r="L2716" s="14" t="n">
        <v>5614</v>
      </c>
      <c r="M2716" s="14" t="n">
        <v>170</v>
      </c>
      <c r="N2716" s="11" t="n">
        <v>0.01</v>
      </c>
      <c r="O2716" s="11" t="n">
        <v>0.29</v>
      </c>
      <c r="P2716" s="11" t="n">
        <v>49.22</v>
      </c>
      <c r="Q2716" s="25"/>
    </row>
    <row r="2717" ht="22.5" customHeight="1">
      <c r="A2717" s="19"/>
      <c r="B2717" s="12"/>
      <c r="C2717" s="12"/>
      <c r="D2717" s="19"/>
      <c r="E2717" s="26"/>
      <c r="F2717" s="19"/>
      <c r="G2717" s="26"/>
      <c r="H2717" s="19"/>
      <c r="I2717" s="19"/>
      <c r="J2717" s="12" t="s">
        <v>112</v>
      </c>
      <c r="K2717" s="16" t="n">
        <v>5953586</v>
      </c>
      <c r="L2717" s="14" t="n">
        <v>10148</v>
      </c>
      <c r="M2717" s="14" t="n">
        <v>371</v>
      </c>
      <c r="N2717" s="11" t="n">
        <v>0.01</v>
      </c>
      <c r="O2717" s="11" t="n">
        <v>0.29</v>
      </c>
      <c r="P2717" s="11" t="n">
        <v>107.42</v>
      </c>
      <c r="Q2717" s="25"/>
    </row>
    <row r="2718" ht="22.5" customHeight="1">
      <c r="A2718" s="19"/>
      <c r="B2718" s="12"/>
      <c r="C2718" s="12" t="n">
        <v>2783561</v>
      </c>
      <c r="D2718" s="12" t="s">
        <v>38</v>
      </c>
      <c r="E2718" s="13" t="s">
        <v>14</v>
      </c>
      <c r="F2718" s="12" t="s">
        <v>15</v>
      </c>
      <c r="G2718" s="23" t="n">
        <v>0.1</v>
      </c>
      <c r="H2718" s="12" t="n">
        <v>500</v>
      </c>
      <c r="I2718" s="20" t="n">
        <f>G2718*H2718*7</f>
        <v>350</v>
      </c>
      <c r="J2718" s="12" t="s">
        <v>110</v>
      </c>
      <c r="K2718" s="16" t="n">
        <v>87</v>
      </c>
      <c r="L2718" s="14" t="n">
        <v>7</v>
      </c>
      <c r="M2718" s="14" t="n">
        <v>1</v>
      </c>
      <c r="N2718" s="11" t="n">
        <v>0.028</v>
      </c>
      <c r="O2718" s="11" t="n">
        <v>0.198</v>
      </c>
      <c r="P2718" s="11" t="n">
        <v>0.198</v>
      </c>
      <c r="Q2718" s="22" t="n">
        <f>M2720/H2718</f>
        <v>0.854</v>
      </c>
    </row>
    <row r="2719" ht="22.5" customHeight="1">
      <c r="A2719" s="19"/>
      <c r="B2719" s="12"/>
      <c r="C2719" s="12"/>
      <c r="D2719" s="19"/>
      <c r="E2719" s="26"/>
      <c r="F2719" s="19"/>
      <c r="G2719" s="26"/>
      <c r="H2719" s="19"/>
      <c r="I2719" s="19"/>
      <c r="J2719" s="12" t="s">
        <v>111</v>
      </c>
      <c r="K2719" s="16" t="n">
        <v>12550</v>
      </c>
      <c r="L2719" s="14" t="n">
        <v>1950</v>
      </c>
      <c r="M2719" s="16" t="n">
        <v>78</v>
      </c>
      <c r="N2719" s="11" t="n">
        <v>0.004</v>
      </c>
      <c r="O2719" s="11" t="n">
        <v>0.106</v>
      </c>
      <c r="P2719" s="11" t="n">
        <v>8.265</v>
      </c>
      <c r="Q2719" s="25"/>
    </row>
    <row r="2720" ht="22.5" customHeight="1">
      <c r="A2720" s="19"/>
      <c r="B2720" s="12"/>
      <c r="C2720" s="12"/>
      <c r="D2720" s="19"/>
      <c r="E2720" s="26"/>
      <c r="F2720" s="19"/>
      <c r="G2720" s="26"/>
      <c r="H2720" s="19"/>
      <c r="I2720" s="19"/>
      <c r="J2720" s="12" t="s">
        <v>112</v>
      </c>
      <c r="K2720" s="16" t="n">
        <v>49587</v>
      </c>
      <c r="L2720" s="14" t="n">
        <v>9237</v>
      </c>
      <c r="M2720" s="14" t="n">
        <v>427</v>
      </c>
      <c r="N2720" s="11" t="n">
        <v>0.005</v>
      </c>
      <c r="O2720" s="11" t="n">
        <v>0.104</v>
      </c>
      <c r="P2720" s="11" t="n">
        <v>44.275</v>
      </c>
      <c r="Q2720" s="25"/>
    </row>
    <row r="2721" ht="22.5" customHeight="1">
      <c r="A2721" s="19"/>
      <c r="B2721" s="12"/>
      <c r="C2721" s="12" t="n">
        <v>10599157</v>
      </c>
      <c r="D2721" s="12" t="s">
        <v>39</v>
      </c>
      <c r="E2721" s="13" t="s">
        <v>14</v>
      </c>
      <c r="F2721" s="12" t="s">
        <v>15</v>
      </c>
      <c r="G2721" s="23" t="n">
        <v>0.3</v>
      </c>
      <c r="H2721" s="12" t="n">
        <v>150</v>
      </c>
      <c r="I2721" s="20" t="n">
        <f>G2721*H2721*7</f>
        <v>315</v>
      </c>
      <c r="J2721" s="12" t="s">
        <v>110</v>
      </c>
      <c r="K2721" s="16" t="n">
        <v>145</v>
      </c>
      <c r="L2721" s="14" t="n">
        <v>7</v>
      </c>
      <c r="M2721" s="14" t="n">
        <v>0</v>
      </c>
      <c r="N2721" s="11" t="n">
        <v>0</v>
      </c>
      <c r="O2721" s="11" t="n">
        <v>0</v>
      </c>
      <c r="P2721" s="11" t="n">
        <v>0</v>
      </c>
      <c r="Q2721" s="22" t="n">
        <f>M2723/H2721</f>
        <v>0.693333333333333</v>
      </c>
    </row>
    <row r="2722" ht="22.5" customHeight="1">
      <c r="A2722" s="19"/>
      <c r="B2722" s="12"/>
      <c r="C2722" s="12"/>
      <c r="D2722" s="19"/>
      <c r="E2722" s="26"/>
      <c r="F2722" s="19"/>
      <c r="G2722" s="26"/>
      <c r="H2722" s="19"/>
      <c r="I2722" s="19"/>
      <c r="J2722" s="12" t="s">
        <v>111</v>
      </c>
      <c r="K2722" s="16" t="n">
        <v>12296</v>
      </c>
      <c r="L2722" s="14" t="n">
        <v>2278</v>
      </c>
      <c r="M2722" s="16" t="n">
        <v>43</v>
      </c>
      <c r="N2722" s="11" t="n">
        <v>0.006</v>
      </c>
      <c r="O2722" s="11" t="n">
        <v>0.309</v>
      </c>
      <c r="P2722" s="11" t="n">
        <v>13.3</v>
      </c>
      <c r="Q2722" s="25"/>
    </row>
    <row r="2723" ht="22.5" customHeight="1">
      <c r="A2723" s="19"/>
      <c r="B2723" s="12"/>
      <c r="C2723" s="12"/>
      <c r="D2723" s="19"/>
      <c r="E2723" s="26"/>
      <c r="F2723" s="19"/>
      <c r="G2723" s="26"/>
      <c r="H2723" s="19"/>
      <c r="I2723" s="19"/>
      <c r="J2723" s="12" t="s">
        <v>112</v>
      </c>
      <c r="K2723" s="16" t="n">
        <v>30117</v>
      </c>
      <c r="L2723" s="14" t="n">
        <v>6424</v>
      </c>
      <c r="M2723" s="14" t="n">
        <v>104</v>
      </c>
      <c r="N2723" s="11" t="n">
        <v>0.005</v>
      </c>
      <c r="O2723" s="11" t="n">
        <v>0.306</v>
      </c>
      <c r="P2723" s="11" t="n">
        <v>31.85</v>
      </c>
      <c r="Q2723" s="25"/>
    </row>
    <row r="2724" ht="22.5" customHeight="1">
      <c r="A2724" s="19"/>
      <c r="B2724" s="12"/>
      <c r="C2724" s="12" t="n">
        <v>10599681</v>
      </c>
      <c r="D2724" s="12" t="s">
        <v>79</v>
      </c>
      <c r="E2724" s="13" t="s">
        <v>14</v>
      </c>
      <c r="F2724" s="12" t="s">
        <v>15</v>
      </c>
      <c r="G2724" s="23" t="n">
        <v>0.13</v>
      </c>
      <c r="H2724" s="12" t="n">
        <v>400</v>
      </c>
      <c r="I2724" s="20" t="n">
        <f>G2724*H2724*7</f>
        <v>364</v>
      </c>
      <c r="J2724" s="12" t="s">
        <v>110</v>
      </c>
      <c r="K2724" s="14" t="n">
        <v>75</v>
      </c>
      <c r="L2724" s="14" t="n">
        <v>10</v>
      </c>
      <c r="M2724" s="14" t="n">
        <v>0</v>
      </c>
      <c r="N2724" s="11" t="n">
        <v>0</v>
      </c>
      <c r="O2724" s="11" t="n">
        <v>0</v>
      </c>
      <c r="P2724" s="11" t="n">
        <v>0</v>
      </c>
      <c r="Q2724" s="22" t="n">
        <f>M2726/H2724</f>
        <v>0.7675</v>
      </c>
    </row>
    <row r="2725" ht="22.5" customHeight="1">
      <c r="A2725" s="19"/>
      <c r="B2725" s="12"/>
      <c r="C2725" s="12"/>
      <c r="D2725" s="19"/>
      <c r="E2725" s="26"/>
      <c r="F2725" s="19"/>
      <c r="G2725" s="26"/>
      <c r="H2725" s="19"/>
      <c r="I2725" s="19"/>
      <c r="J2725" s="12" t="s">
        <v>111</v>
      </c>
      <c r="K2725" s="16" t="n">
        <v>13128</v>
      </c>
      <c r="L2725" s="14" t="n">
        <v>3039</v>
      </c>
      <c r="M2725" s="16" t="n">
        <v>77</v>
      </c>
      <c r="N2725" s="11" t="n">
        <v>0.003</v>
      </c>
      <c r="O2725" s="11" t="n">
        <v>0.13</v>
      </c>
      <c r="P2725" s="11" t="n">
        <v>10.01</v>
      </c>
      <c r="Q2725" s="25"/>
    </row>
    <row r="2726" ht="22.5" customHeight="1">
      <c r="A2726" s="19"/>
      <c r="B2726" s="12"/>
      <c r="C2726" s="12"/>
      <c r="D2726" s="19"/>
      <c r="E2726" s="26"/>
      <c r="F2726" s="19"/>
      <c r="G2726" s="26"/>
      <c r="H2726" s="19"/>
      <c r="I2726" s="19"/>
      <c r="J2726" s="12" t="s">
        <v>112</v>
      </c>
      <c r="K2726" s="14" t="n">
        <v>35210</v>
      </c>
      <c r="L2726" s="14" t="n">
        <v>8862</v>
      </c>
      <c r="M2726" s="14" t="n">
        <v>307</v>
      </c>
      <c r="N2726" s="11" t="n">
        <v>0.005</v>
      </c>
      <c r="O2726" s="11" t="n">
        <v>0.13</v>
      </c>
      <c r="P2726" s="11" t="n">
        <v>39.91</v>
      </c>
      <c r="Q2726" s="25"/>
    </row>
    <row r="2727" ht="22.5" customHeight="1">
      <c r="A2727" s="19"/>
      <c r="B2727" s="12"/>
      <c r="C2727" s="12" t="n">
        <v>6060965</v>
      </c>
      <c r="D2727" s="12" t="s">
        <v>36</v>
      </c>
      <c r="E2727" s="13" t="s">
        <v>14</v>
      </c>
      <c r="F2727" s="12" t="s">
        <v>15</v>
      </c>
      <c r="G2727" s="50" t="n">
        <v>0.3</v>
      </c>
      <c r="H2727" s="30" t="n">
        <v>100</v>
      </c>
      <c r="I2727" s="31" t="n">
        <f>G2727*H2727*7</f>
        <v>210</v>
      </c>
      <c r="J2727" s="12" t="s">
        <v>110</v>
      </c>
      <c r="K2727" s="14" t="n">
        <v>610</v>
      </c>
      <c r="L2727" s="14" t="n">
        <v>113</v>
      </c>
      <c r="M2727" s="14" t="n">
        <v>0</v>
      </c>
      <c r="N2727" s="11" t="n">
        <v>0</v>
      </c>
      <c r="O2727" s="11" t="n">
        <v>0</v>
      </c>
      <c r="P2727" s="11" t="n">
        <v>0</v>
      </c>
      <c r="Q2727" s="22" t="n">
        <f>M2729/H2727</f>
        <v>1</v>
      </c>
    </row>
    <row r="2728" ht="22.5" customHeight="1">
      <c r="A2728" s="19"/>
      <c r="B2728" s="12"/>
      <c r="C2728" s="19"/>
      <c r="D2728" s="19"/>
      <c r="E2728" s="26"/>
      <c r="F2728" s="19"/>
      <c r="G2728" s="32"/>
      <c r="H2728" s="28"/>
      <c r="I2728" s="28"/>
      <c r="J2728" s="12" t="s">
        <v>111</v>
      </c>
      <c r="K2728" s="14" t="n">
        <v>14045</v>
      </c>
      <c r="L2728" s="14" t="n">
        <v>1079</v>
      </c>
      <c r="M2728" s="15" t="n">
        <v>48</v>
      </c>
      <c r="N2728" s="11" t="n">
        <v>0.013</v>
      </c>
      <c r="O2728" s="11" t="n">
        <v>0.3</v>
      </c>
      <c r="P2728" s="11" t="n">
        <v>14.4</v>
      </c>
      <c r="Q2728" s="25"/>
    </row>
    <row r="2729" ht="22.5" customHeight="1">
      <c r="A2729" s="19"/>
      <c r="B2729" s="12"/>
      <c r="C2729" s="19"/>
      <c r="D2729" s="19"/>
      <c r="E2729" s="26"/>
      <c r="F2729" s="19"/>
      <c r="G2729" s="33"/>
      <c r="H2729" s="27"/>
      <c r="I2729" s="27"/>
      <c r="J2729" s="12" t="s">
        <v>112</v>
      </c>
      <c r="K2729" s="14" t="n">
        <v>38033</v>
      </c>
      <c r="L2729" s="14" t="n">
        <v>3391</v>
      </c>
      <c r="M2729" s="14" t="n">
        <v>100</v>
      </c>
      <c r="N2729" s="11" t="n">
        <v>0.009</v>
      </c>
      <c r="O2729" s="11" t="n">
        <v>0.301</v>
      </c>
      <c r="P2729" s="11" t="n">
        <v>30.1</v>
      </c>
      <c r="Q2729" s="25"/>
    </row>
    <row r="2730" ht="22.5" customHeight="1">
      <c r="A2730" s="19"/>
      <c r="B2730" s="12"/>
      <c r="C2730" s="12" t="n">
        <v>91535229</v>
      </c>
      <c r="D2730" s="12" t="s">
        <v>30</v>
      </c>
      <c r="E2730" s="13" t="s">
        <v>37</v>
      </c>
      <c r="F2730" s="12" t="s">
        <v>15</v>
      </c>
      <c r="G2730" s="50" t="n">
        <v>0.02</v>
      </c>
      <c r="H2730" s="30" t="n">
        <v>500</v>
      </c>
      <c r="I2730" s="31" t="n">
        <f>G2730*H2730*7</f>
        <v>70</v>
      </c>
      <c r="J2730" s="12" t="s">
        <v>110</v>
      </c>
      <c r="K2730" s="14" t="n">
        <v>611</v>
      </c>
      <c r="L2730" s="14" t="n">
        <v>15</v>
      </c>
      <c r="M2730" s="14" t="n">
        <v>0</v>
      </c>
      <c r="N2730" s="11" t="n">
        <v>0</v>
      </c>
      <c r="O2730" s="11" t="n">
        <v>0</v>
      </c>
      <c r="P2730" s="11" t="n">
        <v>0</v>
      </c>
      <c r="Q2730" s="22" t="n">
        <f>M2732/H2730</f>
        <v>0.008</v>
      </c>
    </row>
    <row r="2731" ht="22.5" customHeight="1">
      <c r="A2731" s="19"/>
      <c r="B2731" s="12"/>
      <c r="C2731" s="19"/>
      <c r="D2731" s="19"/>
      <c r="E2731" s="26"/>
      <c r="F2731" s="19"/>
      <c r="G2731" s="32"/>
      <c r="H2731" s="28"/>
      <c r="I2731" s="28"/>
      <c r="J2731" s="12" t="s">
        <v>111</v>
      </c>
      <c r="K2731" s="14" t="n">
        <v>2152</v>
      </c>
      <c r="L2731" s="14" t="n">
        <v>845</v>
      </c>
      <c r="M2731" s="14" t="n">
        <v>4</v>
      </c>
      <c r="N2731" s="11" t="n">
        <v>0</v>
      </c>
      <c r="O2731" s="11" t="n">
        <v>0.04</v>
      </c>
      <c r="P2731" s="11" t="n">
        <v>0.16</v>
      </c>
      <c r="Q2731" s="25"/>
    </row>
    <row r="2732" ht="22.5" customHeight="1">
      <c r="A2732" s="19"/>
      <c r="B2732" s="12"/>
      <c r="C2732" s="19"/>
      <c r="D2732" s="19"/>
      <c r="E2732" s="26"/>
      <c r="F2732" s="19"/>
      <c r="G2732" s="33"/>
      <c r="H2732" s="27"/>
      <c r="I2732" s="27"/>
      <c r="J2732" s="12" t="s">
        <v>112</v>
      </c>
      <c r="K2732" s="14" t="n">
        <v>2461</v>
      </c>
      <c r="L2732" s="14" t="n">
        <v>894</v>
      </c>
      <c r="M2732" s="14" t="n">
        <v>4</v>
      </c>
      <c r="N2732" s="11" t="n">
        <v>0</v>
      </c>
      <c r="O2732" s="11" t="n">
        <v>0.04</v>
      </c>
      <c r="P2732" s="11" t="n">
        <v>0.16</v>
      </c>
      <c r="Q2732" s="25"/>
    </row>
    <row r="2733" ht="22.5" customHeight="1">
      <c r="A2733" s="19"/>
      <c r="B2733" s="12"/>
      <c r="C2733" s="12" t="n">
        <v>91535331</v>
      </c>
      <c r="D2733" s="12" t="s">
        <v>30</v>
      </c>
      <c r="E2733" s="13" t="s">
        <v>40</v>
      </c>
      <c r="F2733" s="12" t="s">
        <v>15</v>
      </c>
      <c r="G2733" s="50" t="n">
        <v>0.02</v>
      </c>
      <c r="H2733" s="30" t="n">
        <v>750</v>
      </c>
      <c r="I2733" s="31" t="n">
        <f>G2733*H2733*7</f>
        <v>105</v>
      </c>
      <c r="J2733" s="12" t="s">
        <v>110</v>
      </c>
      <c r="K2733" s="14" t="n">
        <v>31</v>
      </c>
      <c r="L2733" s="14" t="n">
        <v>7</v>
      </c>
      <c r="M2733" s="14" t="n">
        <v>0</v>
      </c>
      <c r="N2733" s="11" t="n">
        <v>0</v>
      </c>
      <c r="O2733" s="11" t="n">
        <v>0</v>
      </c>
      <c r="P2733" s="11" t="n">
        <v>0</v>
      </c>
      <c r="Q2733" s="22" t="n">
        <f>M2735/H2733</f>
        <v>0.00133333333333333</v>
      </c>
    </row>
    <row r="2734" ht="22.5" customHeight="1">
      <c r="A2734" s="19"/>
      <c r="B2734" s="12"/>
      <c r="C2734" s="19"/>
      <c r="D2734" s="19"/>
      <c r="E2734" s="26"/>
      <c r="F2734" s="19"/>
      <c r="G2734" s="32"/>
      <c r="H2734" s="28"/>
      <c r="I2734" s="28"/>
      <c r="J2734" s="12" t="s">
        <v>111</v>
      </c>
      <c r="K2734" s="14" t="n">
        <v>875</v>
      </c>
      <c r="L2734" s="14" t="n">
        <v>294</v>
      </c>
      <c r="M2734" s="14" t="n">
        <v>1</v>
      </c>
      <c r="N2734" s="11" t="n">
        <v>0</v>
      </c>
      <c r="O2734" s="11" t="n">
        <v>0.03</v>
      </c>
      <c r="P2734" s="11" t="n">
        <v>0.03</v>
      </c>
      <c r="Q2734" s="25"/>
    </row>
    <row r="2735" ht="22.5" customHeight="1">
      <c r="A2735" s="19"/>
      <c r="B2735" s="12"/>
      <c r="C2735" s="19"/>
      <c r="D2735" s="19"/>
      <c r="E2735" s="26"/>
      <c r="F2735" s="19"/>
      <c r="G2735" s="33"/>
      <c r="H2735" s="27"/>
      <c r="I2735" s="27"/>
      <c r="J2735" s="12" t="s">
        <v>112</v>
      </c>
      <c r="K2735" s="14" t="n">
        <v>1275</v>
      </c>
      <c r="L2735" s="14" t="n">
        <v>386</v>
      </c>
      <c r="M2735" s="14" t="n">
        <v>1</v>
      </c>
      <c r="N2735" s="11" t="n">
        <v>0</v>
      </c>
      <c r="O2735" s="11" t="n">
        <v>0.03</v>
      </c>
      <c r="P2735" s="11" t="n">
        <v>0.03</v>
      </c>
      <c r="Q2735" s="25"/>
    </row>
    <row r="2736" ht="22.5" customHeight="1">
      <c r="A2736" s="19"/>
      <c r="B2736" s="12"/>
      <c r="C2736" s="12" t="n">
        <v>11324493</v>
      </c>
      <c r="D2736" s="12" t="s">
        <v>30</v>
      </c>
      <c r="E2736" s="13" t="s">
        <v>17</v>
      </c>
      <c r="F2736" s="12" t="s">
        <v>15</v>
      </c>
      <c r="G2736" s="50" t="n">
        <v>0.28</v>
      </c>
      <c r="H2736" s="30" t="n">
        <v>100</v>
      </c>
      <c r="I2736" s="31" t="n">
        <f>G2736*H2736*7</f>
        <v>196</v>
      </c>
      <c r="J2736" s="12" t="s">
        <v>110</v>
      </c>
      <c r="K2736" s="14" t="n">
        <v>31</v>
      </c>
      <c r="L2736" s="14" t="n">
        <v>0</v>
      </c>
      <c r="M2736" s="14" t="n">
        <v>0</v>
      </c>
      <c r="N2736" s="11" t="n">
        <v>0</v>
      </c>
      <c r="O2736" s="11" t="n">
        <v>0</v>
      </c>
      <c r="P2736" s="11" t="n">
        <v>0</v>
      </c>
      <c r="Q2736" s="22" t="n">
        <f>M2738/H2736</f>
        <v>0.04</v>
      </c>
    </row>
    <row r="2737" ht="22.5" customHeight="1">
      <c r="A2737" s="19"/>
      <c r="B2737" s="12"/>
      <c r="C2737" s="19"/>
      <c r="D2737" s="19"/>
      <c r="E2737" s="26"/>
      <c r="F2737" s="19"/>
      <c r="G2737" s="32"/>
      <c r="H2737" s="28"/>
      <c r="I2737" s="28"/>
      <c r="J2737" s="12" t="s">
        <v>111</v>
      </c>
      <c r="K2737" s="14" t="n">
        <v>339</v>
      </c>
      <c r="L2737" s="14" t="n">
        <v>128</v>
      </c>
      <c r="M2737" s="14" t="n">
        <v>2</v>
      </c>
      <c r="N2737" s="11" t="n">
        <v>0.009</v>
      </c>
      <c r="O2737" s="11" t="n">
        <v>0.6</v>
      </c>
      <c r="P2737" s="11" t="n">
        <v>1.2</v>
      </c>
      <c r="Q2737" s="25"/>
    </row>
    <row r="2738" ht="22.5" customHeight="1">
      <c r="A2738" s="19"/>
      <c r="B2738" s="12"/>
      <c r="C2738" s="19"/>
      <c r="D2738" s="19"/>
      <c r="E2738" s="26"/>
      <c r="F2738" s="19"/>
      <c r="G2738" s="33"/>
      <c r="H2738" s="27"/>
      <c r="I2738" s="27"/>
      <c r="J2738" s="12" t="s">
        <v>112</v>
      </c>
      <c r="K2738" s="14" t="n">
        <v>680</v>
      </c>
      <c r="L2738" s="14" t="n">
        <v>239</v>
      </c>
      <c r="M2738" s="14" t="n">
        <v>4</v>
      </c>
      <c r="N2738" s="11" t="n">
        <v>0.01</v>
      </c>
      <c r="O2738" s="11" t="n">
        <v>0.6</v>
      </c>
      <c r="P2738" s="11" t="n">
        <v>2.4</v>
      </c>
      <c r="Q2738" s="25"/>
    </row>
    <row r="2739" ht="22.5" customHeight="1">
      <c r="A2739" s="19"/>
      <c r="B2739" s="12"/>
      <c r="C2739" s="12" t="n">
        <v>10298628</v>
      </c>
      <c r="D2739" s="12" t="s">
        <v>83</v>
      </c>
      <c r="E2739" s="13" t="s">
        <v>14</v>
      </c>
      <c r="F2739" s="12" t="s">
        <v>26</v>
      </c>
      <c r="G2739" s="50" t="n">
        <v>0.14</v>
      </c>
      <c r="H2739" s="30" t="n">
        <v>80</v>
      </c>
      <c r="I2739" s="31" t="n">
        <f>G2739*H2739*7</f>
        <v>78.4</v>
      </c>
      <c r="J2739" s="12" t="s">
        <v>110</v>
      </c>
      <c r="K2739" s="14" t="n">
        <v>33650</v>
      </c>
      <c r="L2739" s="14" t="n">
        <v>74</v>
      </c>
      <c r="M2739" s="14" t="n">
        <v>0</v>
      </c>
      <c r="N2739" s="11" t="n">
        <v>0.02</v>
      </c>
      <c r="O2739" s="11" t="n">
        <v>0</v>
      </c>
      <c r="P2739" s="11" t="n">
        <v>1.12</v>
      </c>
      <c r="Q2739" s="22" t="n">
        <f>M2741/H2739</f>
        <v>0.7125</v>
      </c>
    </row>
    <row r="2740" ht="22.5" customHeight="1">
      <c r="A2740" s="19"/>
      <c r="B2740" s="12"/>
      <c r="C2740" s="19"/>
      <c r="D2740" s="19"/>
      <c r="E2740" s="26"/>
      <c r="F2740" s="19"/>
      <c r="G2740" s="32"/>
      <c r="H2740" s="28"/>
      <c r="I2740" s="28"/>
      <c r="J2740" s="12" t="s">
        <v>111</v>
      </c>
      <c r="K2740" s="14" t="n">
        <v>249362</v>
      </c>
      <c r="L2740" s="14" t="n">
        <v>465</v>
      </c>
      <c r="M2740" s="14" t="n">
        <v>41</v>
      </c>
      <c r="N2740" s="11" t="n">
        <v>0.01</v>
      </c>
      <c r="O2740" s="11" t="n">
        <v>0.15</v>
      </c>
      <c r="P2740" s="11" t="n">
        <v>6.19</v>
      </c>
      <c r="Q2740" s="25"/>
    </row>
    <row r="2741" ht="22.5" customHeight="1">
      <c r="A2741" s="19"/>
      <c r="B2741" s="12"/>
      <c r="C2741" s="19"/>
      <c r="D2741" s="19"/>
      <c r="E2741" s="26"/>
      <c r="F2741" s="19"/>
      <c r="G2741" s="33"/>
      <c r="H2741" s="27"/>
      <c r="I2741" s="27"/>
      <c r="J2741" s="12" t="s">
        <v>112</v>
      </c>
      <c r="K2741" s="14" t="n">
        <v>682010</v>
      </c>
      <c r="L2741" s="14" t="n">
        <v>1368</v>
      </c>
      <c r="M2741" s="14" t="n">
        <v>57</v>
      </c>
      <c r="N2741" s="11" t="n">
        <v>0.01</v>
      </c>
      <c r="O2741" s="11" t="n">
        <v>0.26</v>
      </c>
      <c r="P2741" s="11" t="n">
        <v>14.91</v>
      </c>
      <c r="Q2741" s="25"/>
    </row>
    <row r="2742" ht="22.5" customHeight="1">
      <c r="A2742" s="19"/>
      <c r="B2742" s="12"/>
      <c r="C2742" s="12" t="n">
        <v>11655595</v>
      </c>
      <c r="D2742" s="12" t="s">
        <v>41</v>
      </c>
      <c r="E2742" s="13" t="s">
        <v>14</v>
      </c>
      <c r="F2742" s="12" t="s">
        <v>26</v>
      </c>
      <c r="G2742" s="50" t="n">
        <v>0.4</v>
      </c>
      <c r="H2742" s="30" t="n">
        <v>100</v>
      </c>
      <c r="I2742" s="31" t="n">
        <f>G2742*H2742*7</f>
        <v>280</v>
      </c>
      <c r="J2742" s="12" t="s">
        <v>110</v>
      </c>
      <c r="K2742" s="14" t="n">
        <v>520</v>
      </c>
      <c r="L2742" s="14" t="n">
        <v>5</v>
      </c>
      <c r="M2742" s="14" t="n">
        <v>0</v>
      </c>
      <c r="N2742" s="11" t="n">
        <v>0</v>
      </c>
      <c r="O2742" s="11" t="n">
        <v>0</v>
      </c>
      <c r="P2742" s="11" t="n">
        <v>0.14</v>
      </c>
      <c r="Q2742" s="22" t="n">
        <f>M2744/H2742</f>
        <v>0.01</v>
      </c>
      <c r="R2742" s="4" t="s">
        <v>115</v>
      </c>
    </row>
    <row r="2743" ht="22.5" customHeight="1">
      <c r="A2743" s="19"/>
      <c r="B2743" s="12"/>
      <c r="C2743" s="19"/>
      <c r="D2743" s="19"/>
      <c r="E2743" s="26"/>
      <c r="F2743" s="19"/>
      <c r="G2743" s="32"/>
      <c r="H2743" s="28"/>
      <c r="I2743" s="28"/>
      <c r="J2743" s="12" t="s">
        <v>111</v>
      </c>
      <c r="K2743" s="14" t="n">
        <v>3323</v>
      </c>
      <c r="L2743" s="14" t="n">
        <v>39</v>
      </c>
      <c r="M2743" s="14" t="n">
        <v>0</v>
      </c>
      <c r="N2743" s="11" t="n">
        <v>0</v>
      </c>
      <c r="O2743" s="11" t="n">
        <v>0</v>
      </c>
      <c r="P2743" s="11" t="n">
        <v>0.87</v>
      </c>
      <c r="Q2743" s="25"/>
    </row>
    <row r="2744" ht="22.5" customHeight="1">
      <c r="A2744" s="19"/>
      <c r="B2744" s="12"/>
      <c r="C2744" s="19"/>
      <c r="D2744" s="19"/>
      <c r="E2744" s="26"/>
      <c r="F2744" s="19"/>
      <c r="G2744" s="33"/>
      <c r="H2744" s="27"/>
      <c r="I2744" s="27"/>
      <c r="J2744" s="12" t="s">
        <v>112</v>
      </c>
      <c r="K2744" s="14" t="n">
        <v>11251</v>
      </c>
      <c r="L2744" s="14" t="n">
        <v>115</v>
      </c>
      <c r="M2744" s="14" t="n">
        <v>1</v>
      </c>
      <c r="N2744" s="11" t="n">
        <v>0.02</v>
      </c>
      <c r="O2744" s="11" t="n">
        <v>2.68</v>
      </c>
      <c r="P2744" s="11" t="n">
        <v>2.68</v>
      </c>
      <c r="Q2744" s="25"/>
    </row>
    <row r="2745" ht="22.5" customHeight="1">
      <c r="A2745" s="19"/>
      <c r="B2745" s="12"/>
      <c r="C2745" s="12" t="n">
        <v>11655596</v>
      </c>
      <c r="D2745" s="12" t="s">
        <v>41</v>
      </c>
      <c r="E2745" s="13" t="s">
        <v>14</v>
      </c>
      <c r="F2745" s="12" t="s">
        <v>12</v>
      </c>
      <c r="G2745" s="50" t="n">
        <v>0.3</v>
      </c>
      <c r="H2745" s="30" t="n">
        <v>50</v>
      </c>
      <c r="I2745" s="31" t="n">
        <f>G2745*H2745*7</f>
        <v>105</v>
      </c>
      <c r="J2745" s="12" t="s">
        <v>110</v>
      </c>
      <c r="K2745" s="14" t="s">
        <v>114</v>
      </c>
      <c r="L2745" s="14"/>
      <c r="M2745" s="14"/>
      <c r="N2745" s="11"/>
      <c r="O2745" s="11"/>
      <c r="P2745" s="11"/>
      <c r="Q2745" s="22" t="n">
        <f>M2747/H2745</f>
        <v>0</v>
      </c>
      <c r="R2745" s="4" t="s">
        <v>116</v>
      </c>
    </row>
    <row r="2746" ht="22.5" customHeight="1">
      <c r="A2746" s="19"/>
      <c r="B2746" s="12"/>
      <c r="C2746" s="19"/>
      <c r="D2746" s="19"/>
      <c r="E2746" s="26"/>
      <c r="F2746" s="19"/>
      <c r="G2746" s="32"/>
      <c r="H2746" s="28"/>
      <c r="I2746" s="28"/>
      <c r="J2746" s="12" t="s">
        <v>111</v>
      </c>
      <c r="K2746" s="14" t="n">
        <v>72</v>
      </c>
      <c r="L2746" s="14" t="n">
        <v>0</v>
      </c>
      <c r="M2746" s="14" t="n">
        <v>0</v>
      </c>
      <c r="N2746" s="11" t="n">
        <v>0</v>
      </c>
      <c r="O2746" s="11" t="n">
        <v>0</v>
      </c>
      <c r="P2746" s="11" t="n">
        <v>0</v>
      </c>
      <c r="Q2746" s="25"/>
    </row>
    <row r="2747" ht="22.5" customHeight="1">
      <c r="A2747" s="19"/>
      <c r="B2747" s="12"/>
      <c r="C2747" s="19"/>
      <c r="D2747" s="19"/>
      <c r="E2747" s="26"/>
      <c r="F2747" s="19"/>
      <c r="G2747" s="33"/>
      <c r="H2747" s="27"/>
      <c r="I2747" s="27"/>
      <c r="J2747" s="12" t="s">
        <v>112</v>
      </c>
      <c r="K2747" s="14" t="n">
        <v>389</v>
      </c>
      <c r="L2747" s="14" t="n">
        <v>1</v>
      </c>
      <c r="M2747" s="14" t="n">
        <v>0</v>
      </c>
      <c r="N2747" s="11" t="n">
        <v>0</v>
      </c>
      <c r="O2747" s="11" t="n">
        <v>0</v>
      </c>
      <c r="P2747" s="11" t="n">
        <v>0</v>
      </c>
      <c r="Q2747" s="25"/>
    </row>
    <row r="2748" ht="22.5" customHeight="1">
      <c r="A2748" s="19"/>
      <c r="B2748" s="12"/>
      <c r="C2748" s="12" t="n">
        <v>11690183</v>
      </c>
      <c r="D2748" s="12" t="s">
        <v>38</v>
      </c>
      <c r="E2748" s="13" t="s">
        <v>14</v>
      </c>
      <c r="F2748" s="12" t="s">
        <v>15</v>
      </c>
      <c r="G2748" s="50" t="n">
        <v>0.1</v>
      </c>
      <c r="H2748" s="30" t="n">
        <v>100</v>
      </c>
      <c r="I2748" s="31" t="n">
        <f>G2748*H2748*7</f>
        <v>70</v>
      </c>
      <c r="J2748" s="12" t="s">
        <v>110</v>
      </c>
      <c r="K2748" s="14" t="n">
        <v>39</v>
      </c>
      <c r="L2748" s="14" t="n">
        <v>2</v>
      </c>
      <c r="M2748" s="14" t="n">
        <v>1</v>
      </c>
      <c r="N2748" s="11" t="n">
        <v>0.09</v>
      </c>
      <c r="O2748" s="11" t="n">
        <v>0.18</v>
      </c>
      <c r="P2748" s="11" t="n">
        <v>0.18</v>
      </c>
      <c r="Q2748" s="22" t="n">
        <f>M2750/H2748</f>
        <v>0.71</v>
      </c>
    </row>
    <row r="2749" ht="22.5" customHeight="1">
      <c r="A2749" s="19"/>
      <c r="B2749" s="12"/>
      <c r="C2749" s="19"/>
      <c r="D2749" s="19"/>
      <c r="E2749" s="26"/>
      <c r="F2749" s="19"/>
      <c r="G2749" s="32"/>
      <c r="H2749" s="28"/>
      <c r="I2749" s="28"/>
      <c r="J2749" s="12" t="s">
        <v>111</v>
      </c>
      <c r="K2749" s="14" t="n">
        <v>2491</v>
      </c>
      <c r="L2749" s="14" t="n">
        <v>550</v>
      </c>
      <c r="M2749" s="15" t="n">
        <v>17</v>
      </c>
      <c r="N2749" s="11" t="n">
        <v>0.006</v>
      </c>
      <c r="O2749" s="11" t="n">
        <v>0.207</v>
      </c>
      <c r="P2749" s="11" t="n">
        <v>3.525</v>
      </c>
      <c r="Q2749" s="25"/>
    </row>
    <row r="2750" ht="22.5" customHeight="1">
      <c r="A2750" s="19"/>
      <c r="B2750" s="12"/>
      <c r="C2750" s="19"/>
      <c r="D2750" s="19"/>
      <c r="E2750" s="26"/>
      <c r="F2750" s="19"/>
      <c r="G2750" s="33"/>
      <c r="H2750" s="27"/>
      <c r="I2750" s="27"/>
      <c r="J2750" s="12" t="s">
        <v>112</v>
      </c>
      <c r="K2750" s="14" t="n">
        <v>9222</v>
      </c>
      <c r="L2750" s="14" t="n">
        <v>2242</v>
      </c>
      <c r="M2750" s="14" t="n">
        <v>71</v>
      </c>
      <c r="N2750" s="11" t="n">
        <v>0.006</v>
      </c>
      <c r="O2750" s="11" t="n">
        <v>0.197</v>
      </c>
      <c r="P2750" s="11" t="n">
        <v>14.005</v>
      </c>
      <c r="Q2750" s="25"/>
    </row>
    <row r="2751" ht="22.5" customHeight="1">
      <c r="A2751" s="19"/>
      <c r="B2751" s="12"/>
      <c r="C2751" s="12" t="n">
        <v>11763482</v>
      </c>
      <c r="D2751" s="12" t="s">
        <v>41</v>
      </c>
      <c r="E2751" s="13" t="s">
        <v>14</v>
      </c>
      <c r="F2751" s="12" t="s">
        <v>12</v>
      </c>
      <c r="G2751" s="50" t="n">
        <v>0.4</v>
      </c>
      <c r="H2751" s="30" t="n">
        <v>100</v>
      </c>
      <c r="I2751" s="31" t="n">
        <f>G2751*H2751*7</f>
        <v>280</v>
      </c>
      <c r="J2751" s="12" t="s">
        <v>110</v>
      </c>
      <c r="K2751" s="14" t="s">
        <v>114</v>
      </c>
      <c r="L2751" s="14"/>
      <c r="M2751" s="14"/>
      <c r="N2751" s="11"/>
      <c r="O2751" s="11"/>
      <c r="P2751" s="11"/>
      <c r="Q2751" s="22" t="n">
        <f>M2753/H2751</f>
        <v>0</v>
      </c>
      <c r="R2751" s="4" t="s">
        <v>117</v>
      </c>
    </row>
    <row r="2752" ht="22.5" customHeight="1">
      <c r="A2752" s="19"/>
      <c r="B2752" s="12"/>
      <c r="C2752" s="19"/>
      <c r="D2752" s="19"/>
      <c r="E2752" s="26"/>
      <c r="F2752" s="19"/>
      <c r="G2752" s="32"/>
      <c r="H2752" s="28"/>
      <c r="I2752" s="28"/>
      <c r="J2752" s="12" t="s">
        <v>111</v>
      </c>
      <c r="K2752" s="14" t="n">
        <v>94</v>
      </c>
      <c r="L2752" s="14" t="n">
        <v>26</v>
      </c>
      <c r="M2752" s="14" t="n">
        <v>0</v>
      </c>
      <c r="N2752" s="11" t="n">
        <v>0</v>
      </c>
      <c r="O2752" s="11" t="n">
        <v>0</v>
      </c>
      <c r="P2752" s="11" t="n">
        <v>0.0456</v>
      </c>
      <c r="Q2752" s="25"/>
    </row>
    <row r="2753" ht="22.5" customHeight="1">
      <c r="A2753" s="19"/>
      <c r="B2753" s="12"/>
      <c r="C2753" s="19"/>
      <c r="D2753" s="19"/>
      <c r="E2753" s="26"/>
      <c r="F2753" s="19"/>
      <c r="G2753" s="33"/>
      <c r="H2753" s="27"/>
      <c r="I2753" s="27"/>
      <c r="J2753" s="12" t="s">
        <v>112</v>
      </c>
      <c r="K2753" s="14" t="n">
        <v>369</v>
      </c>
      <c r="L2753" s="14" t="n">
        <v>90</v>
      </c>
      <c r="M2753" s="14" t="n">
        <v>0</v>
      </c>
      <c r="N2753" s="11" t="n">
        <v>0.002</v>
      </c>
      <c r="O2753" s="11" t="n">
        <v>0</v>
      </c>
      <c r="P2753" s="11" t="n">
        <v>0.1746</v>
      </c>
      <c r="Q2753" s="25"/>
    </row>
    <row r="2754" ht="22.5" customHeight="1">
      <c r="A2754" s="19"/>
      <c r="B2754" s="12"/>
      <c r="C2754" s="12" t="n">
        <v>91565942</v>
      </c>
      <c r="D2754" s="12" t="s">
        <v>30</v>
      </c>
      <c r="E2754" s="13" t="s">
        <v>37</v>
      </c>
      <c r="F2754" s="12" t="s">
        <v>15</v>
      </c>
      <c r="G2754" s="50" t="n">
        <v>0.03</v>
      </c>
      <c r="H2754" s="30" t="n">
        <v>600</v>
      </c>
      <c r="I2754" s="31" t="n">
        <f>G2754*H2754*7</f>
        <v>126</v>
      </c>
      <c r="J2754" s="12" t="s">
        <v>110</v>
      </c>
      <c r="K2754" s="14" t="n">
        <v>516</v>
      </c>
      <c r="L2754" s="14" t="n">
        <v>120</v>
      </c>
      <c r="M2754" s="14" t="n">
        <v>2</v>
      </c>
      <c r="N2754" s="11" t="n">
        <v>0.001</v>
      </c>
      <c r="O2754" s="11" t="n">
        <v>0.032</v>
      </c>
      <c r="P2754" s="11" t="n">
        <v>0.063</v>
      </c>
      <c r="Q2754" s="22" t="n">
        <f>M2756/H2754</f>
        <v>0.353333333333333</v>
      </c>
    </row>
    <row r="2755" ht="22.5" customHeight="1">
      <c r="A2755" s="19"/>
      <c r="B2755" s="12"/>
      <c r="C2755" s="19"/>
      <c r="D2755" s="19"/>
      <c r="E2755" s="26"/>
      <c r="F2755" s="19"/>
      <c r="G2755" s="32"/>
      <c r="H2755" s="28"/>
      <c r="I2755" s="28"/>
      <c r="J2755" s="12" t="s">
        <v>111</v>
      </c>
      <c r="K2755" s="14" t="n">
        <v>69158</v>
      </c>
      <c r="L2755" s="14" t="n">
        <v>19015</v>
      </c>
      <c r="M2755" s="14" t="n">
        <v>212</v>
      </c>
      <c r="N2755" s="11" t="n">
        <v>0</v>
      </c>
      <c r="O2755" s="11" t="n">
        <v>0.031</v>
      </c>
      <c r="P2755" s="11" t="n">
        <v>6.474</v>
      </c>
      <c r="Q2755" s="25"/>
    </row>
    <row r="2756" ht="22.5" customHeight="1">
      <c r="A2756" s="19"/>
      <c r="B2756" s="12"/>
      <c r="C2756" s="19"/>
      <c r="D2756" s="19"/>
      <c r="E2756" s="26"/>
      <c r="F2756" s="19"/>
      <c r="G2756" s="33"/>
      <c r="H2756" s="27"/>
      <c r="I2756" s="27"/>
      <c r="J2756" s="12" t="s">
        <v>112</v>
      </c>
      <c r="K2756" s="14" t="n">
        <v>84181</v>
      </c>
      <c r="L2756" s="14" t="n">
        <v>20806</v>
      </c>
      <c r="M2756" s="14" t="n">
        <v>212</v>
      </c>
      <c r="N2756" s="11" t="n">
        <v>0</v>
      </c>
      <c r="O2756" s="11" t="n">
        <v>0.031</v>
      </c>
      <c r="P2756" s="11" t="n">
        <v>6.474</v>
      </c>
      <c r="Q2756" s="25"/>
    </row>
    <row r="2757" ht="22.5" customHeight="1">
      <c r="A2757" s="19"/>
      <c r="B2757" s="12"/>
      <c r="C2757" s="12" t="n">
        <v>91565947</v>
      </c>
      <c r="D2757" s="12" t="s">
        <v>30</v>
      </c>
      <c r="E2757" s="13" t="s">
        <v>40</v>
      </c>
      <c r="F2757" s="12" t="s">
        <v>15</v>
      </c>
      <c r="G2757" s="50" t="n">
        <v>0.02</v>
      </c>
      <c r="H2757" s="30" t="n">
        <v>1000</v>
      </c>
      <c r="I2757" s="31" t="n">
        <f>G2757*H2757*7</f>
        <v>140</v>
      </c>
      <c r="J2757" s="12" t="s">
        <v>110</v>
      </c>
      <c r="K2757" s="14" t="n">
        <v>618</v>
      </c>
      <c r="L2757" s="14" t="n">
        <v>128</v>
      </c>
      <c r="M2757" s="14" t="n">
        <v>9</v>
      </c>
      <c r="N2757" s="11" t="n">
        <v>0.001</v>
      </c>
      <c r="O2757" s="11" t="n">
        <v>0.02</v>
      </c>
      <c r="P2757" s="11" t="n">
        <v>0.18</v>
      </c>
      <c r="Q2757" s="22" t="n">
        <f>M2759/H2757</f>
        <v>1</v>
      </c>
    </row>
    <row r="2758" ht="22.5" customHeight="1">
      <c r="A2758" s="19"/>
      <c r="B2758" s="12"/>
      <c r="C2758" s="19"/>
      <c r="D2758" s="19"/>
      <c r="E2758" s="26"/>
      <c r="F2758" s="19"/>
      <c r="G2758" s="32"/>
      <c r="H2758" s="28"/>
      <c r="I2758" s="28"/>
      <c r="J2758" s="12" t="s">
        <v>111</v>
      </c>
      <c r="K2758" s="14" t="n">
        <v>203281</v>
      </c>
      <c r="L2758" s="14" t="n">
        <v>114574</v>
      </c>
      <c r="M2758" s="14" t="n">
        <v>1000</v>
      </c>
      <c r="N2758" s="11" t="n">
        <v>0</v>
      </c>
      <c r="O2758" s="11" t="n">
        <v>0.02</v>
      </c>
      <c r="P2758" s="11" t="n">
        <v>20</v>
      </c>
      <c r="Q2758" s="25"/>
    </row>
    <row r="2759" ht="22.5" customHeight="1">
      <c r="A2759" s="19"/>
      <c r="B2759" s="12"/>
      <c r="C2759" s="19"/>
      <c r="D2759" s="19"/>
      <c r="E2759" s="26"/>
      <c r="F2759" s="19"/>
      <c r="G2759" s="33"/>
      <c r="H2759" s="27"/>
      <c r="I2759" s="27"/>
      <c r="J2759" s="12" t="s">
        <v>112</v>
      </c>
      <c r="K2759" s="14" t="n">
        <v>225912</v>
      </c>
      <c r="L2759" s="14" t="n">
        <v>126132</v>
      </c>
      <c r="M2759" s="14" t="n">
        <v>1000</v>
      </c>
      <c r="N2759" s="11" t="n">
        <v>0</v>
      </c>
      <c r="O2759" s="11" t="n">
        <v>0.02</v>
      </c>
      <c r="P2759" s="11" t="n">
        <v>20</v>
      </c>
      <c r="Q2759" s="25"/>
    </row>
    <row r="2760" ht="22.5" customHeight="1">
      <c r="A2760" s="19"/>
      <c r="B2760" s="12"/>
      <c r="C2760" s="12" t="n">
        <v>12807775</v>
      </c>
      <c r="D2760" s="12" t="s">
        <v>38</v>
      </c>
      <c r="E2760" s="13" t="s">
        <v>14</v>
      </c>
      <c r="F2760" s="12" t="s">
        <v>34</v>
      </c>
      <c r="G2760" s="50" t="n">
        <v>0.1</v>
      </c>
      <c r="H2760" s="30" t="n">
        <v>100</v>
      </c>
      <c r="I2760" s="31" t="n">
        <f>G2760*H2760*7</f>
        <v>70</v>
      </c>
      <c r="J2760" s="12" t="s">
        <v>110</v>
      </c>
      <c r="K2760" s="14" t="s">
        <v>114</v>
      </c>
      <c r="L2760" s="14"/>
      <c r="M2760" s="14"/>
      <c r="N2760" s="11"/>
      <c r="O2760" s="11"/>
      <c r="P2760" s="11"/>
      <c r="Q2760" s="22" t="n">
        <f>M2762/H2760</f>
        <v>0</v>
      </c>
    </row>
    <row r="2761" ht="22.5" customHeight="1">
      <c r="A2761" s="19"/>
      <c r="B2761" s="12"/>
      <c r="C2761" s="19"/>
      <c r="D2761" s="19"/>
      <c r="E2761" s="26"/>
      <c r="F2761" s="19"/>
      <c r="G2761" s="32"/>
      <c r="H2761" s="28"/>
      <c r="I2761" s="28"/>
      <c r="J2761" s="12" t="s">
        <v>111</v>
      </c>
      <c r="K2761" s="14" t="s">
        <v>114</v>
      </c>
      <c r="L2761" s="14"/>
      <c r="M2761" s="14"/>
      <c r="N2761" s="11"/>
      <c r="O2761" s="11"/>
      <c r="P2761" s="11"/>
      <c r="Q2761" s="25"/>
    </row>
    <row r="2762" ht="22.5" customHeight="1">
      <c r="A2762" s="19"/>
      <c r="B2762" s="12"/>
      <c r="C2762" s="19"/>
      <c r="D2762" s="19"/>
      <c r="E2762" s="35"/>
      <c r="F2762" s="19"/>
      <c r="G2762" s="33"/>
      <c r="H2762" s="27"/>
      <c r="I2762" s="27"/>
      <c r="J2762" s="12" t="s">
        <v>112</v>
      </c>
      <c r="K2762" s="14" t="n">
        <v>68</v>
      </c>
      <c r="L2762" s="14" t="n">
        <v>22</v>
      </c>
      <c r="M2762" s="14" t="n">
        <v>0</v>
      </c>
      <c r="N2762" s="11" t="n">
        <v>0</v>
      </c>
      <c r="O2762" s="11" t="n">
        <v>0</v>
      </c>
      <c r="P2762" s="11" t="n">
        <v>0.17</v>
      </c>
      <c r="Q2762" s="25"/>
    </row>
    <row r="2763" ht="22.5" customHeight="1">
      <c r="A2763" s="19"/>
      <c r="B2763" s="12"/>
      <c r="C2763" s="12" t="n">
        <v>12808718</v>
      </c>
      <c r="D2763" s="12" t="s">
        <v>36</v>
      </c>
      <c r="E2763" s="13" t="s">
        <v>14</v>
      </c>
      <c r="F2763" s="12" t="s">
        <v>34</v>
      </c>
      <c r="G2763" s="50" t="n">
        <v>0.2</v>
      </c>
      <c r="H2763" s="30" t="n">
        <v>100</v>
      </c>
      <c r="I2763" s="31" t="n">
        <f>G2763*H2763*7</f>
        <v>140</v>
      </c>
      <c r="J2763" s="12" t="s">
        <v>110</v>
      </c>
      <c r="K2763" s="14" t="s">
        <v>114</v>
      </c>
      <c r="L2763" s="14"/>
      <c r="M2763" s="14"/>
      <c r="N2763" s="11"/>
      <c r="O2763" s="11"/>
      <c r="P2763" s="11"/>
      <c r="Q2763" s="22" t="n">
        <f>M2765/H2763</f>
        <v>0</v>
      </c>
    </row>
    <row r="2764" ht="22.5" customHeight="1">
      <c r="A2764" s="19"/>
      <c r="B2764" s="12"/>
      <c r="C2764" s="19"/>
      <c r="D2764" s="19"/>
      <c r="E2764" s="26"/>
      <c r="F2764" s="19"/>
      <c r="G2764" s="32"/>
      <c r="H2764" s="28"/>
      <c r="I2764" s="28"/>
      <c r="J2764" s="12" t="s">
        <v>111</v>
      </c>
      <c r="K2764" s="14" t="n">
        <v>36</v>
      </c>
      <c r="L2764" s="14" t="n">
        <v>7</v>
      </c>
      <c r="M2764" s="14" t="n">
        <v>0</v>
      </c>
      <c r="N2764" s="11" t="n">
        <v>0</v>
      </c>
      <c r="O2764" s="11" t="n">
        <v>0</v>
      </c>
      <c r="P2764" s="11" t="n">
        <v>0.01</v>
      </c>
      <c r="Q2764" s="25"/>
    </row>
    <row r="2765" ht="22.5" customHeight="1">
      <c r="A2765" s="19"/>
      <c r="B2765" s="12"/>
      <c r="C2765" s="19"/>
      <c r="D2765" s="19"/>
      <c r="E2765" s="35"/>
      <c r="F2765" s="19"/>
      <c r="G2765" s="33"/>
      <c r="H2765" s="27"/>
      <c r="I2765" s="27"/>
      <c r="J2765" s="12" t="s">
        <v>112</v>
      </c>
      <c r="K2765" s="14" t="n">
        <v>357</v>
      </c>
      <c r="L2765" s="14" t="n">
        <v>127</v>
      </c>
      <c r="M2765" s="14" t="n">
        <v>0</v>
      </c>
      <c r="N2765" s="11" t="n">
        <v>0</v>
      </c>
      <c r="O2765" s="11" t="n">
        <v>0</v>
      </c>
      <c r="P2765" s="11" t="n">
        <v>0.87</v>
      </c>
      <c r="Q2765" s="25"/>
    </row>
    <row r="2766" ht="22.5" customHeight="1">
      <c r="A2766" s="19"/>
      <c r="B2766" s="37" t="s">
        <v>118</v>
      </c>
      <c r="C2766" s="12" t="n">
        <v>5464039</v>
      </c>
      <c r="D2766" s="12" t="s">
        <v>30</v>
      </c>
      <c r="E2766" s="13" t="s">
        <v>43</v>
      </c>
      <c r="F2766" s="13" t="s">
        <v>15</v>
      </c>
      <c r="G2766" s="23" t="n">
        <v>0.28</v>
      </c>
      <c r="H2766" s="12" t="n">
        <v>1700</v>
      </c>
      <c r="I2766" s="20" t="n">
        <f>G2766*H2766*7</f>
        <v>3332</v>
      </c>
      <c r="J2766" s="12" t="s">
        <v>110</v>
      </c>
      <c r="K2766" s="14" t="n">
        <v>13927</v>
      </c>
      <c r="L2766" s="14" t="n">
        <v>2298</v>
      </c>
      <c r="M2766" s="14" t="n">
        <v>51</v>
      </c>
      <c r="N2766" s="11" t="n">
        <v>0.006</v>
      </c>
      <c r="O2766" s="11" t="n">
        <v>0.293</v>
      </c>
      <c r="P2766" s="11" t="n">
        <v>14.92</v>
      </c>
      <c r="Q2766" s="22" t="n">
        <f>M2768/H2766</f>
        <v>0.448823529411765</v>
      </c>
    </row>
    <row r="2767" ht="22.5" customHeight="1">
      <c r="A2767" s="19"/>
      <c r="B2767" s="12"/>
      <c r="C2767" s="12"/>
      <c r="D2767" s="19"/>
      <c r="E2767" s="26"/>
      <c r="F2767" s="26"/>
      <c r="G2767" s="26"/>
      <c r="H2767" s="19"/>
      <c r="I2767" s="19"/>
      <c r="J2767" s="12" t="s">
        <v>111</v>
      </c>
      <c r="K2767" s="14" t="n">
        <v>144278</v>
      </c>
      <c r="L2767" s="14" t="n">
        <v>22615</v>
      </c>
      <c r="M2767" s="14" t="n">
        <v>371</v>
      </c>
      <c r="N2767" s="11" t="n">
        <v>0.005</v>
      </c>
      <c r="O2767" s="11" t="n">
        <v>0.298</v>
      </c>
      <c r="P2767" s="11" t="n">
        <v>110.575</v>
      </c>
      <c r="Q2767" s="25"/>
    </row>
    <row r="2768" ht="22.5" customHeight="1">
      <c r="A2768" s="19"/>
      <c r="B2768" s="12"/>
      <c r="C2768" s="12"/>
      <c r="D2768" s="19"/>
      <c r="E2768" s="26"/>
      <c r="F2768" s="26"/>
      <c r="G2768" s="26"/>
      <c r="H2768" s="19"/>
      <c r="I2768" s="19"/>
      <c r="J2768" s="12" t="s">
        <v>112</v>
      </c>
      <c r="K2768" s="14" t="n">
        <v>318762</v>
      </c>
      <c r="L2768" s="14" t="n">
        <v>38713</v>
      </c>
      <c r="M2768" s="14" t="n">
        <v>763</v>
      </c>
      <c r="N2768" s="11" t="n">
        <v>0.006</v>
      </c>
      <c r="O2768" s="11" t="n">
        <v>0.298</v>
      </c>
      <c r="P2768" s="11" t="n">
        <v>227.155</v>
      </c>
      <c r="Q2768" s="25"/>
    </row>
    <row r="2769" ht="22.5" customHeight="1">
      <c r="A2769" s="19"/>
      <c r="B2769" s="12"/>
      <c r="C2769" s="12" t="n">
        <v>8057746</v>
      </c>
      <c r="D2769" s="12" t="s">
        <v>30</v>
      </c>
      <c r="E2769" s="13" t="s">
        <v>43</v>
      </c>
      <c r="F2769" s="13" t="s">
        <v>15</v>
      </c>
      <c r="G2769" s="23" t="n">
        <v>0.32</v>
      </c>
      <c r="H2769" s="12" t="n">
        <v>300</v>
      </c>
      <c r="I2769" s="20" t="n">
        <f>G2769*H2769*7</f>
        <v>672</v>
      </c>
      <c r="J2769" s="12" t="s">
        <v>110</v>
      </c>
      <c r="K2769" s="14" t="n">
        <v>0</v>
      </c>
      <c r="L2769" s="14" t="n">
        <v>0</v>
      </c>
      <c r="M2769" s="14" t="n">
        <v>0</v>
      </c>
      <c r="N2769" s="11" t="n">
        <v>0</v>
      </c>
      <c r="O2769" s="11" t="n">
        <v>0</v>
      </c>
      <c r="P2769" s="11" t="n">
        <v>0</v>
      </c>
      <c r="Q2769" s="22" t="n">
        <f>M2771/H2769</f>
        <v>0</v>
      </c>
    </row>
    <row r="2770" ht="22.5" customHeight="1">
      <c r="A2770" s="19"/>
      <c r="B2770" s="12"/>
      <c r="C2770" s="12"/>
      <c r="D2770" s="19"/>
      <c r="E2770" s="26"/>
      <c r="F2770" s="26"/>
      <c r="G2770" s="26"/>
      <c r="H2770" s="19"/>
      <c r="I2770" s="19"/>
      <c r="J2770" s="12" t="s">
        <v>111</v>
      </c>
      <c r="K2770" s="14" t="n">
        <v>0</v>
      </c>
      <c r="L2770" s="14" t="n">
        <v>0</v>
      </c>
      <c r="M2770" s="14" t="n">
        <v>0</v>
      </c>
      <c r="N2770" s="11" t="n">
        <v>0</v>
      </c>
      <c r="O2770" s="11" t="n">
        <v>0</v>
      </c>
      <c r="P2770" s="11" t="n">
        <v>0</v>
      </c>
      <c r="Q2770" s="25"/>
    </row>
    <row r="2771" ht="22.5" customHeight="1">
      <c r="A2771" s="19"/>
      <c r="B2771" s="12"/>
      <c r="C2771" s="12"/>
      <c r="D2771" s="19"/>
      <c r="E2771" s="26"/>
      <c r="F2771" s="26"/>
      <c r="G2771" s="26"/>
      <c r="H2771" s="19"/>
      <c r="I2771" s="19"/>
      <c r="J2771" s="12" t="s">
        <v>112</v>
      </c>
      <c r="K2771" s="14" t="n">
        <v>0</v>
      </c>
      <c r="L2771" s="14" t="n">
        <v>0</v>
      </c>
      <c r="M2771" s="14" t="n">
        <v>0</v>
      </c>
      <c r="N2771" s="11" t="n">
        <v>0</v>
      </c>
      <c r="O2771" s="11" t="n">
        <v>0</v>
      </c>
      <c r="P2771" s="11" t="n">
        <v>0</v>
      </c>
      <c r="Q2771" s="25"/>
    </row>
    <row r="2772" ht="22.5" customHeight="1">
      <c r="A2772" s="19"/>
      <c r="B2772" s="12"/>
      <c r="C2772" s="12" t="n">
        <v>91399821</v>
      </c>
      <c r="D2772" s="12" t="s">
        <v>79</v>
      </c>
      <c r="E2772" s="13" t="s">
        <v>14</v>
      </c>
      <c r="F2772" s="13" t="s">
        <v>26</v>
      </c>
      <c r="G2772" s="23" t="n">
        <v>0.1</v>
      </c>
      <c r="H2772" s="12" t="n">
        <v>500</v>
      </c>
      <c r="I2772" s="20" t="n">
        <f>G2772*H2772*7</f>
        <v>350</v>
      </c>
      <c r="J2772" s="12" t="s">
        <v>110</v>
      </c>
      <c r="K2772" s="14" t="n">
        <v>7183</v>
      </c>
      <c r="L2772" s="14" t="n">
        <v>1612</v>
      </c>
      <c r="M2772" s="14" t="n">
        <v>0</v>
      </c>
      <c r="N2772" s="11" t="n">
        <v>0</v>
      </c>
      <c r="O2772" s="11" t="n">
        <v>0</v>
      </c>
      <c r="P2772" s="11" t="n">
        <v>7.28</v>
      </c>
      <c r="Q2772" s="22" t="n">
        <f>M2780/H2772</f>
        <v>0.112</v>
      </c>
    </row>
    <row r="2773" ht="22.5" customHeight="1">
      <c r="A2773" s="19"/>
      <c r="B2773" s="12"/>
      <c r="C2773" s="12"/>
      <c r="D2773" s="19"/>
      <c r="E2773" s="26"/>
      <c r="F2773" s="26"/>
      <c r="G2773" s="26"/>
      <c r="H2773" s="19"/>
      <c r="I2773" s="19"/>
      <c r="J2773" s="12" t="s">
        <v>111</v>
      </c>
      <c r="K2773" s="14" t="n">
        <v>59320</v>
      </c>
      <c r="L2773" s="14" t="n">
        <v>8364</v>
      </c>
      <c r="M2773" s="14" t="n">
        <v>480</v>
      </c>
      <c r="N2773" s="11" t="n">
        <v>0</v>
      </c>
      <c r="O2773" s="11" t="n">
        <v>0.07</v>
      </c>
      <c r="P2773" s="11" t="n">
        <v>34.84</v>
      </c>
      <c r="Q2773" s="25"/>
    </row>
    <row r="2774" ht="22.5" customHeight="1">
      <c r="A2774" s="19"/>
      <c r="B2774" s="12"/>
      <c r="C2774" s="12"/>
      <c r="D2774" s="19"/>
      <c r="E2774" s="26"/>
      <c r="F2774" s="26"/>
      <c r="G2774" s="26"/>
      <c r="H2774" s="19"/>
      <c r="I2774" s="19"/>
      <c r="J2774" s="12" t="s">
        <v>112</v>
      </c>
      <c r="K2774" s="14" t="n">
        <v>59320</v>
      </c>
      <c r="L2774" s="14" t="n">
        <v>8364</v>
      </c>
      <c r="M2774" s="14" t="n">
        <v>480</v>
      </c>
      <c r="N2774" s="11" t="n">
        <v>0</v>
      </c>
      <c r="O2774" s="11" t="n">
        <v>0.07</v>
      </c>
      <c r="P2774" s="11" t="n">
        <v>34.84</v>
      </c>
      <c r="Q2774" s="25"/>
    </row>
    <row r="2775" ht="22.5" customHeight="1">
      <c r="A2775" s="19"/>
      <c r="B2775" s="12"/>
      <c r="C2775" s="12" t="n">
        <v>8670368</v>
      </c>
      <c r="D2775" s="12" t="s">
        <v>16</v>
      </c>
      <c r="E2775" s="13" t="s">
        <v>11</v>
      </c>
      <c r="F2775" s="13" t="s">
        <v>29</v>
      </c>
      <c r="G2775" s="23" t="n">
        <v>0.12</v>
      </c>
      <c r="H2775" s="12" t="n">
        <v>100</v>
      </c>
      <c r="I2775" s="20" t="n">
        <f>G2775*H2775*7</f>
        <v>84</v>
      </c>
      <c r="J2775" s="12" t="s">
        <v>110</v>
      </c>
      <c r="K2775" s="14" t="n">
        <v>1218</v>
      </c>
      <c r="L2775" s="14" t="n">
        <v>284</v>
      </c>
      <c r="M2775" s="14" t="n">
        <v>0</v>
      </c>
      <c r="N2775" s="11" t="n">
        <v>0</v>
      </c>
      <c r="O2775" s="11" t="n">
        <v>0</v>
      </c>
      <c r="P2775" s="11" t="n">
        <v>0.32</v>
      </c>
      <c r="Q2775" s="22" t="n">
        <f>M2777/H2775</f>
        <v>0.21</v>
      </c>
    </row>
    <row r="2776" ht="22.5" customHeight="1">
      <c r="A2776" s="19"/>
      <c r="B2776" s="12"/>
      <c r="C2776" s="12"/>
      <c r="D2776" s="19"/>
      <c r="E2776" s="26"/>
      <c r="F2776" s="26"/>
      <c r="G2776" s="26"/>
      <c r="H2776" s="19"/>
      <c r="I2776" s="19"/>
      <c r="J2776" s="12" t="s">
        <v>111</v>
      </c>
      <c r="K2776" s="14" t="n">
        <v>2209</v>
      </c>
      <c r="L2776" s="14" t="n">
        <v>580</v>
      </c>
      <c r="M2776" s="14" t="n">
        <v>2</v>
      </c>
      <c r="N2776" s="11" t="n">
        <v>0</v>
      </c>
      <c r="O2776" s="11" t="n">
        <v>0.27</v>
      </c>
      <c r="P2776" s="11" t="n">
        <v>0.55</v>
      </c>
      <c r="Q2776" s="25"/>
    </row>
    <row r="2777" ht="22.5" customHeight="1">
      <c r="A2777" s="19"/>
      <c r="B2777" s="12"/>
      <c r="C2777" s="12"/>
      <c r="D2777" s="19"/>
      <c r="E2777" s="26"/>
      <c r="F2777" s="26"/>
      <c r="G2777" s="26"/>
      <c r="H2777" s="19"/>
      <c r="I2777" s="19"/>
      <c r="J2777" s="12" t="s">
        <v>112</v>
      </c>
      <c r="K2777" s="14" t="n">
        <v>14448</v>
      </c>
      <c r="L2777" s="14" t="n">
        <v>2081</v>
      </c>
      <c r="M2777" s="14" t="n">
        <v>21</v>
      </c>
      <c r="N2777" s="11" t="n">
        <v>0</v>
      </c>
      <c r="O2777" s="11" t="n">
        <v>0.18</v>
      </c>
      <c r="P2777" s="11" t="n">
        <v>3.76</v>
      </c>
      <c r="Q2777" s="25"/>
    </row>
    <row r="2778" ht="22.5" customHeight="1">
      <c r="A2778" s="19"/>
      <c r="B2778" s="12"/>
      <c r="C2778" s="12" t="n">
        <v>10514860</v>
      </c>
      <c r="D2778" s="12" t="s">
        <v>41</v>
      </c>
      <c r="E2778" s="13" t="s">
        <v>14</v>
      </c>
      <c r="F2778" s="13" t="s">
        <v>15</v>
      </c>
      <c r="G2778" s="23" t="n">
        <v>0.6</v>
      </c>
      <c r="H2778" s="12" t="n">
        <v>150</v>
      </c>
      <c r="I2778" s="20" t="n">
        <f>G2778*H2778*7</f>
        <v>630</v>
      </c>
      <c r="J2778" s="12" t="s">
        <v>110</v>
      </c>
      <c r="K2778" s="14" t="n">
        <v>299</v>
      </c>
      <c r="L2778" s="14" t="n">
        <v>9</v>
      </c>
      <c r="M2778" s="14" t="n">
        <v>0</v>
      </c>
      <c r="N2778" s="11" t="n">
        <v>0</v>
      </c>
      <c r="O2778" s="11" t="n">
        <v>0</v>
      </c>
      <c r="P2778" s="11" t="n">
        <v>0</v>
      </c>
      <c r="Q2778" s="22" t="n">
        <f>M2780/H2778</f>
        <v>0.373333333333333</v>
      </c>
    </row>
    <row r="2779" ht="22.5" customHeight="1">
      <c r="A2779" s="19"/>
      <c r="B2779" s="12"/>
      <c r="C2779" s="12"/>
      <c r="D2779" s="19"/>
      <c r="E2779" s="26"/>
      <c r="F2779" s="26"/>
      <c r="G2779" s="26"/>
      <c r="H2779" s="19"/>
      <c r="I2779" s="19"/>
      <c r="J2779" s="12" t="s">
        <v>111</v>
      </c>
      <c r="K2779" s="14" t="n">
        <v>15197</v>
      </c>
      <c r="L2779" s="14" t="n">
        <v>2246</v>
      </c>
      <c r="M2779" s="14" t="n">
        <v>16</v>
      </c>
      <c r="N2779" s="11" t="n">
        <v>0.005</v>
      </c>
      <c r="O2779" s="11" t="n">
        <v>0.737</v>
      </c>
      <c r="P2779" s="11" t="n">
        <v>11.79</v>
      </c>
      <c r="Q2779" s="25"/>
    </row>
    <row r="2780" ht="22.5" customHeight="1">
      <c r="A2780" s="19"/>
      <c r="B2780" s="12"/>
      <c r="C2780" s="12"/>
      <c r="D2780" s="19"/>
      <c r="E2780" s="26"/>
      <c r="F2780" s="26"/>
      <c r="G2780" s="26"/>
      <c r="H2780" s="19"/>
      <c r="I2780" s="19"/>
      <c r="J2780" s="12" t="s">
        <v>112</v>
      </c>
      <c r="K2780" s="14" t="n">
        <v>42582</v>
      </c>
      <c r="L2780" s="14" t="n">
        <v>5838</v>
      </c>
      <c r="M2780" s="14" t="n">
        <v>56</v>
      </c>
      <c r="N2780" s="11" t="n">
        <v>0.007</v>
      </c>
      <c r="O2780" s="11" t="n">
        <v>0.744</v>
      </c>
      <c r="P2780" s="11" t="n">
        <v>41.64</v>
      </c>
      <c r="Q2780" s="25"/>
    </row>
    <row r="2781" ht="22.5" customHeight="1">
      <c r="A2781" s="19"/>
      <c r="B2781" s="12"/>
      <c r="C2781" s="12" t="n">
        <v>91532857</v>
      </c>
      <c r="D2781" s="12" t="s">
        <v>44</v>
      </c>
      <c r="E2781" s="13" t="s">
        <v>14</v>
      </c>
      <c r="F2781" s="13" t="s">
        <v>12</v>
      </c>
      <c r="G2781" s="23" t="n">
        <v>0.12</v>
      </c>
      <c r="H2781" s="12" t="n">
        <v>100</v>
      </c>
      <c r="I2781" s="20" t="n">
        <f>G2781*H2781*7</f>
        <v>84</v>
      </c>
      <c r="J2781" s="12" t="s">
        <v>110</v>
      </c>
      <c r="K2781" s="14" t="n">
        <v>0</v>
      </c>
      <c r="L2781" s="14" t="n">
        <v>0</v>
      </c>
      <c r="M2781" s="14" t="n">
        <v>0</v>
      </c>
      <c r="N2781" s="11" t="n">
        <v>0</v>
      </c>
      <c r="O2781" s="11" t="n">
        <v>0</v>
      </c>
      <c r="P2781" s="11" t="n">
        <v>0</v>
      </c>
      <c r="Q2781" s="22" t="n">
        <f>M2783/H2781</f>
        <v>0.19</v>
      </c>
    </row>
    <row r="2782" ht="22.5" customHeight="1">
      <c r="A2782" s="19"/>
      <c r="B2782" s="12"/>
      <c r="C2782" s="12"/>
      <c r="D2782" s="19"/>
      <c r="E2782" s="26"/>
      <c r="F2782" s="26"/>
      <c r="G2782" s="26"/>
      <c r="H2782" s="19"/>
      <c r="I2782" s="19"/>
      <c r="J2782" s="12" t="s">
        <v>111</v>
      </c>
      <c r="K2782" s="14" t="n">
        <v>834</v>
      </c>
      <c r="L2782" s="14" t="n">
        <v>139</v>
      </c>
      <c r="M2782" s="14" t="n">
        <v>3</v>
      </c>
      <c r="N2782" s="11" t="n">
        <v>0.008</v>
      </c>
      <c r="O2782" s="11" t="n">
        <v>0.382</v>
      </c>
      <c r="P2782" s="11" t="n">
        <v>1.1463</v>
      </c>
      <c r="Q2782" s="25"/>
    </row>
    <row r="2783" ht="22.5" customHeight="1">
      <c r="A2783" s="19"/>
      <c r="B2783" s="12"/>
      <c r="C2783" s="12"/>
      <c r="D2783" s="19"/>
      <c r="E2783" s="26"/>
      <c r="F2783" s="26"/>
      <c r="G2783" s="26"/>
      <c r="H2783" s="19"/>
      <c r="I2783" s="19"/>
      <c r="J2783" s="12" t="s">
        <v>112</v>
      </c>
      <c r="K2783" s="14" t="n">
        <v>2893</v>
      </c>
      <c r="L2783" s="14" t="n">
        <v>469</v>
      </c>
      <c r="M2783" s="14" t="n">
        <v>19</v>
      </c>
      <c r="N2783" s="11" t="n">
        <v>0.007</v>
      </c>
      <c r="O2783" s="11" t="n">
        <v>0.169</v>
      </c>
      <c r="P2783" s="11" t="n">
        <v>3.206</v>
      </c>
      <c r="Q2783" s="25"/>
    </row>
    <row r="2784" ht="22.5" customHeight="1">
      <c r="A2784" s="19"/>
      <c r="B2784" s="12"/>
      <c r="C2784" s="12" t="n">
        <v>91545519</v>
      </c>
      <c r="D2784" s="12" t="s">
        <v>45</v>
      </c>
      <c r="E2784" s="13" t="s">
        <v>43</v>
      </c>
      <c r="F2784" s="13" t="s">
        <v>15</v>
      </c>
      <c r="G2784" s="23" t="n">
        <v>0.2</v>
      </c>
      <c r="H2784" s="12" t="n">
        <v>100</v>
      </c>
      <c r="I2784" s="20" t="n">
        <f>G2784*H2784*7</f>
        <v>140</v>
      </c>
      <c r="J2784" s="12" t="s">
        <v>110</v>
      </c>
      <c r="K2784" s="14" t="n">
        <v>631</v>
      </c>
      <c r="L2784" s="14" t="n">
        <v>105</v>
      </c>
      <c r="M2784" s="14" t="n">
        <v>1</v>
      </c>
      <c r="N2784" s="11" t="n">
        <v>0.001</v>
      </c>
      <c r="O2784" s="11" t="n">
        <v>0.15</v>
      </c>
      <c r="P2784" s="11" t="n">
        <v>0.15</v>
      </c>
      <c r="Q2784" s="22" t="n">
        <f>M2786/H2784</f>
        <v>0.75</v>
      </c>
    </row>
    <row r="2785" ht="22.5" customHeight="1">
      <c r="A2785" s="19"/>
      <c r="B2785" s="12"/>
      <c r="C2785" s="12"/>
      <c r="D2785" s="19"/>
      <c r="E2785" s="26"/>
      <c r="F2785" s="26"/>
      <c r="G2785" s="26"/>
      <c r="H2785" s="19"/>
      <c r="I2785" s="19"/>
      <c r="J2785" s="12" t="s">
        <v>111</v>
      </c>
      <c r="K2785" s="14" t="n">
        <v>59007</v>
      </c>
      <c r="L2785" s="14" t="n">
        <v>11556</v>
      </c>
      <c r="M2785" s="14" t="n">
        <v>75</v>
      </c>
      <c r="N2785" s="11" t="n">
        <v>0.001</v>
      </c>
      <c r="O2785" s="11" t="n">
        <v>0.152</v>
      </c>
      <c r="P2785" s="11" t="n">
        <v>11.42</v>
      </c>
      <c r="Q2785" s="25"/>
    </row>
    <row r="2786" ht="22.5" customHeight="1">
      <c r="A2786" s="19"/>
      <c r="B2786" s="12"/>
      <c r="C2786" s="12"/>
      <c r="D2786" s="19"/>
      <c r="E2786" s="26"/>
      <c r="F2786" s="26"/>
      <c r="G2786" s="26"/>
      <c r="H2786" s="19"/>
      <c r="I2786" s="19"/>
      <c r="J2786" s="12" t="s">
        <v>112</v>
      </c>
      <c r="K2786" s="14" t="n">
        <v>80074</v>
      </c>
      <c r="L2786" s="14" t="n">
        <v>12883</v>
      </c>
      <c r="M2786" s="14" t="n">
        <v>75</v>
      </c>
      <c r="N2786" s="11" t="n">
        <v>0.001</v>
      </c>
      <c r="O2786" s="11" t="n">
        <v>0.152</v>
      </c>
      <c r="P2786" s="11" t="n">
        <v>11.42</v>
      </c>
      <c r="Q2786" s="25"/>
    </row>
    <row r="2787" ht="22.5" customHeight="1">
      <c r="A2787" s="19"/>
      <c r="B2787" s="12"/>
      <c r="C2787" s="12" t="n">
        <v>91551388</v>
      </c>
      <c r="D2787" s="12" t="s">
        <v>46</v>
      </c>
      <c r="E2787" s="13" t="s">
        <v>47</v>
      </c>
      <c r="F2787" s="13" t="s">
        <v>12</v>
      </c>
      <c r="G2787" s="23" t="n">
        <v>0.8</v>
      </c>
      <c r="H2787" s="12" t="n">
        <v>100</v>
      </c>
      <c r="I2787" s="20" t="n">
        <f>G2787*H2787*7</f>
        <v>560</v>
      </c>
      <c r="J2787" s="12" t="s">
        <v>110</v>
      </c>
      <c r="K2787" s="14" t="n">
        <v>0</v>
      </c>
      <c r="L2787" s="14" t="n">
        <v>0</v>
      </c>
      <c r="M2787" s="14" t="n">
        <v>0</v>
      </c>
      <c r="N2787" s="11" t="n">
        <v>0</v>
      </c>
      <c r="O2787" s="11" t="n">
        <v>0</v>
      </c>
      <c r="P2787" s="11" t="n">
        <v>0</v>
      </c>
      <c r="Q2787" s="22" t="n">
        <f>M2789/H2787</f>
        <v>0.29</v>
      </c>
      <c r="S2787" s="4" t="s">
        <v>119</v>
      </c>
    </row>
    <row r="2788" ht="22.5" customHeight="1">
      <c r="A2788" s="19"/>
      <c r="B2788" s="12"/>
      <c r="C2788" s="12"/>
      <c r="D2788" s="19"/>
      <c r="E2788" s="26"/>
      <c r="F2788" s="26"/>
      <c r="G2788" s="26"/>
      <c r="H2788" s="19"/>
      <c r="I2788" s="19"/>
      <c r="J2788" s="12" t="s">
        <v>111</v>
      </c>
      <c r="K2788" s="14" t="n">
        <v>2050</v>
      </c>
      <c r="L2788" s="14" t="n">
        <v>752</v>
      </c>
      <c r="M2788" s="14" t="n">
        <v>29</v>
      </c>
      <c r="N2788" s="11" t="n">
        <v>0.028</v>
      </c>
      <c r="O2788" s="11" t="n">
        <v>0.726</v>
      </c>
      <c r="P2788" s="11" t="n">
        <v>21.0401</v>
      </c>
      <c r="Q2788" s="25"/>
    </row>
    <row r="2789" ht="22.5" customHeight="1">
      <c r="A2789" s="19"/>
      <c r="B2789" s="12"/>
      <c r="C2789" s="12"/>
      <c r="D2789" s="19"/>
      <c r="E2789" s="26"/>
      <c r="F2789" s="26"/>
      <c r="G2789" s="26"/>
      <c r="H2789" s="19"/>
      <c r="I2789" s="19"/>
      <c r="J2789" s="12" t="s">
        <v>112</v>
      </c>
      <c r="K2789" s="14" t="n">
        <v>2672</v>
      </c>
      <c r="L2789" s="14" t="n">
        <v>1040</v>
      </c>
      <c r="M2789" s="14" t="n">
        <v>29</v>
      </c>
      <c r="N2789" s="11" t="n">
        <v>0.024</v>
      </c>
      <c r="O2789" s="11" t="n">
        <v>0.86</v>
      </c>
      <c r="P2789" s="11" t="n">
        <v>24.9331</v>
      </c>
      <c r="Q2789" s="25"/>
    </row>
    <row r="2790" ht="22.5" customHeight="1">
      <c r="A2790" s="19"/>
      <c r="B2790" s="12"/>
      <c r="C2790" s="12" t="n">
        <v>91565948</v>
      </c>
      <c r="D2790" s="12" t="s">
        <v>44</v>
      </c>
      <c r="E2790" s="13" t="s">
        <v>14</v>
      </c>
      <c r="F2790" s="13" t="s">
        <v>12</v>
      </c>
      <c r="G2790" s="23" t="n">
        <v>0.12</v>
      </c>
      <c r="H2790" s="12" t="n">
        <v>170</v>
      </c>
      <c r="I2790" s="20" t="n">
        <f>G2790*H2790*7</f>
        <v>142.8</v>
      </c>
      <c r="J2790" s="12" t="s">
        <v>110</v>
      </c>
      <c r="K2790" s="14" t="n">
        <v>0</v>
      </c>
      <c r="L2790" s="14" t="n">
        <v>0</v>
      </c>
      <c r="M2790" s="14" t="n">
        <v>0</v>
      </c>
      <c r="N2790" s="11" t="n">
        <v>0</v>
      </c>
      <c r="O2790" s="11" t="n">
        <v>0</v>
      </c>
      <c r="P2790" s="11" t="n">
        <v>0</v>
      </c>
      <c r="Q2790" s="22" t="n">
        <f>M2792/H2790</f>
        <v>0.0117647058823529</v>
      </c>
    </row>
    <row r="2791" ht="22.5" customHeight="1">
      <c r="A2791" s="19"/>
      <c r="B2791" s="12"/>
      <c r="C2791" s="12"/>
      <c r="D2791" s="19"/>
      <c r="E2791" s="26"/>
      <c r="F2791" s="26"/>
      <c r="G2791" s="26"/>
      <c r="H2791" s="19"/>
      <c r="I2791" s="19"/>
      <c r="J2791" s="12" t="s">
        <v>111</v>
      </c>
      <c r="K2791" s="14" t="n">
        <v>527</v>
      </c>
      <c r="L2791" s="14" t="n">
        <v>10</v>
      </c>
      <c r="M2791" s="14" t="n">
        <v>0</v>
      </c>
      <c r="N2791" s="11" t="n">
        <v>0.002</v>
      </c>
      <c r="O2791" s="11" t="n">
        <v>0</v>
      </c>
      <c r="P2791" s="11" t="n">
        <v>0.0152</v>
      </c>
      <c r="Q2791" s="25"/>
    </row>
    <row r="2792" ht="22.5" customHeight="1">
      <c r="A2792" s="19"/>
      <c r="B2792" s="12"/>
      <c r="C2792" s="12"/>
      <c r="D2792" s="19"/>
      <c r="E2792" s="26"/>
      <c r="F2792" s="26"/>
      <c r="G2792" s="26"/>
      <c r="H2792" s="19"/>
      <c r="I2792" s="19"/>
      <c r="J2792" s="12" t="s">
        <v>112</v>
      </c>
      <c r="K2792" s="14" t="n">
        <v>2088</v>
      </c>
      <c r="L2792" s="14" t="n">
        <v>110</v>
      </c>
      <c r="M2792" s="14" t="n">
        <v>2</v>
      </c>
      <c r="N2792" s="11" t="n">
        <v>0.004</v>
      </c>
      <c r="O2792" s="11" t="n">
        <v>0.219</v>
      </c>
      <c r="P2792" s="11" t="n">
        <v>0.4371</v>
      </c>
      <c r="Q2792" s="25"/>
    </row>
    <row r="2793" ht="22.5" customHeight="1">
      <c r="A2793" s="19"/>
      <c r="B2793" s="12"/>
      <c r="C2793" s="12" t="n">
        <v>91550293</v>
      </c>
      <c r="D2793" s="12" t="s">
        <v>48</v>
      </c>
      <c r="E2793" s="13" t="s">
        <v>35</v>
      </c>
      <c r="F2793" s="13" t="s">
        <v>15</v>
      </c>
      <c r="G2793" s="23" t="n">
        <v>0.35</v>
      </c>
      <c r="H2793" s="12" t="n">
        <v>155</v>
      </c>
      <c r="I2793" s="20" t="n">
        <f>G2793*H2793*7</f>
        <v>379.75</v>
      </c>
      <c r="J2793" s="12" t="s">
        <v>110</v>
      </c>
      <c r="K2793" s="14" t="n">
        <v>242</v>
      </c>
      <c r="L2793" s="14" t="n">
        <v>24</v>
      </c>
      <c r="M2793" s="14" t="n">
        <v>0</v>
      </c>
      <c r="N2793" s="11" t="n">
        <v>0</v>
      </c>
      <c r="O2793" s="11" t="n">
        <v>0</v>
      </c>
      <c r="P2793" s="11" t="n">
        <v>0</v>
      </c>
      <c r="Q2793" s="22" t="n">
        <f>M2795/H2793</f>
        <v>0.0709677419354839</v>
      </c>
    </row>
    <row r="2794" ht="22.5" customHeight="1">
      <c r="A2794" s="19"/>
      <c r="B2794" s="12"/>
      <c r="C2794" s="12"/>
      <c r="D2794" s="19"/>
      <c r="E2794" s="26"/>
      <c r="F2794" s="26"/>
      <c r="G2794" s="26"/>
      <c r="H2794" s="19"/>
      <c r="I2794" s="19"/>
      <c r="J2794" s="12" t="s">
        <v>111</v>
      </c>
      <c r="K2794" s="14" t="n">
        <v>7546</v>
      </c>
      <c r="L2794" s="14" t="n">
        <v>1314</v>
      </c>
      <c r="M2794" s="14" t="n">
        <v>3</v>
      </c>
      <c r="N2794" s="11" t="n">
        <v>0.001</v>
      </c>
      <c r="O2794" s="11" t="n">
        <v>0.35</v>
      </c>
      <c r="P2794" s="11" t="n">
        <v>1.05</v>
      </c>
      <c r="Q2794" s="25"/>
    </row>
    <row r="2795" ht="22.5" customHeight="1">
      <c r="A2795" s="19"/>
      <c r="B2795" s="12"/>
      <c r="C2795" s="12"/>
      <c r="D2795" s="19"/>
      <c r="E2795" s="26"/>
      <c r="F2795" s="26"/>
      <c r="G2795" s="26"/>
      <c r="H2795" s="19"/>
      <c r="I2795" s="19"/>
      <c r="J2795" s="12" t="s">
        <v>112</v>
      </c>
      <c r="K2795" s="14" t="n">
        <v>33700</v>
      </c>
      <c r="L2795" s="14" t="n">
        <v>4533</v>
      </c>
      <c r="M2795" s="14" t="n">
        <v>11</v>
      </c>
      <c r="N2795" s="11" t="n">
        <v>0.001</v>
      </c>
      <c r="O2795" s="11" t="n">
        <v>0.35</v>
      </c>
      <c r="P2795" s="11" t="n">
        <v>3.85</v>
      </c>
      <c r="Q2795" s="25"/>
    </row>
    <row r="2796" ht="22.5" customHeight="1">
      <c r="A2796" s="19"/>
      <c r="B2796" s="12"/>
      <c r="C2796" s="12" t="n">
        <v>91557347</v>
      </c>
      <c r="D2796" s="12" t="s">
        <v>49</v>
      </c>
      <c r="E2796" s="13" t="s">
        <v>14</v>
      </c>
      <c r="F2796" s="13" t="s">
        <v>15</v>
      </c>
      <c r="G2796" s="23" t="n">
        <v>0.5</v>
      </c>
      <c r="H2796" s="12" t="n">
        <v>50</v>
      </c>
      <c r="I2796" s="20" t="n">
        <f>G2796*H2796*7</f>
        <v>175</v>
      </c>
      <c r="J2796" s="12" t="s">
        <v>110</v>
      </c>
      <c r="K2796" s="14" t="n">
        <v>291</v>
      </c>
      <c r="L2796" s="14" t="n">
        <v>62</v>
      </c>
      <c r="M2796" s="14" t="n">
        <v>0</v>
      </c>
      <c r="N2796" s="11" t="n">
        <v>0</v>
      </c>
      <c r="O2796" s="11" t="n">
        <v>0</v>
      </c>
      <c r="P2796" s="11" t="n">
        <v>0</v>
      </c>
      <c r="Q2796" s="22" t="n">
        <f>M2798/H2796</f>
        <v>0.2</v>
      </c>
    </row>
    <row r="2797" ht="22.5" customHeight="1">
      <c r="A2797" s="19"/>
      <c r="B2797" s="12"/>
      <c r="C2797" s="12"/>
      <c r="D2797" s="19"/>
      <c r="E2797" s="26"/>
      <c r="F2797" s="26"/>
      <c r="G2797" s="26"/>
      <c r="H2797" s="19"/>
      <c r="I2797" s="19"/>
      <c r="J2797" s="12" t="s">
        <v>111</v>
      </c>
      <c r="K2797" s="14" t="n">
        <v>11157</v>
      </c>
      <c r="L2797" s="14" t="n">
        <v>3147</v>
      </c>
      <c r="M2797" s="14" t="n">
        <v>5</v>
      </c>
      <c r="N2797" s="11" t="n">
        <v>0.001</v>
      </c>
      <c r="O2797" s="11" t="n">
        <v>0.8</v>
      </c>
      <c r="P2797" s="11" t="n">
        <v>4</v>
      </c>
      <c r="Q2797" s="25"/>
    </row>
    <row r="2798" ht="22.5" customHeight="1">
      <c r="A2798" s="19"/>
      <c r="B2798" s="12"/>
      <c r="C2798" s="12"/>
      <c r="D2798" s="19"/>
      <c r="E2798" s="26"/>
      <c r="F2798" s="26"/>
      <c r="G2798" s="26"/>
      <c r="H2798" s="19"/>
      <c r="I2798" s="19"/>
      <c r="J2798" s="12" t="s">
        <v>112</v>
      </c>
      <c r="K2798" s="14" t="n">
        <v>31142</v>
      </c>
      <c r="L2798" s="14" t="n">
        <v>8389</v>
      </c>
      <c r="M2798" s="14" t="n">
        <v>10</v>
      </c>
      <c r="N2798" s="11" t="n">
        <v>0.001</v>
      </c>
      <c r="O2798" s="11" t="n">
        <v>0.8</v>
      </c>
      <c r="P2798" s="11" t="n">
        <v>8</v>
      </c>
      <c r="Q2798" s="25"/>
    </row>
    <row r="2799" ht="22.5" customHeight="1">
      <c r="A2799" s="19"/>
      <c r="B2799" s="12"/>
      <c r="C2799" s="12" t="n">
        <v>91564896</v>
      </c>
      <c r="D2799" s="12" t="s">
        <v>50</v>
      </c>
      <c r="E2799" s="13" t="s">
        <v>14</v>
      </c>
      <c r="F2799" s="13" t="s">
        <v>15</v>
      </c>
      <c r="G2799" s="23" t="n">
        <v>0.35</v>
      </c>
      <c r="H2799" s="12" t="n">
        <v>200</v>
      </c>
      <c r="I2799" s="20" t="n">
        <f>G2799*H2799*7</f>
        <v>490</v>
      </c>
      <c r="J2799" s="12" t="s">
        <v>110</v>
      </c>
      <c r="K2799" s="14" t="n">
        <v>248</v>
      </c>
      <c r="L2799" s="14" t="n">
        <v>29</v>
      </c>
      <c r="M2799" s="14" t="n">
        <v>0</v>
      </c>
      <c r="N2799" s="11" t="n">
        <v>0</v>
      </c>
      <c r="O2799" s="11" t="n">
        <v>0</v>
      </c>
      <c r="P2799" s="11" t="n">
        <v>0</v>
      </c>
      <c r="Q2799" s="22" t="n">
        <f>M2801/H2799</f>
        <v>0.245</v>
      </c>
      <c r="S2799" s="10"/>
    </row>
    <row r="2800" ht="22.5" customHeight="1">
      <c r="A2800" s="19"/>
      <c r="B2800" s="12"/>
      <c r="C2800" s="12"/>
      <c r="D2800" s="19"/>
      <c r="E2800" s="26"/>
      <c r="F2800" s="26"/>
      <c r="G2800" s="26"/>
      <c r="H2800" s="19"/>
      <c r="I2800" s="19"/>
      <c r="J2800" s="12" t="s">
        <v>111</v>
      </c>
      <c r="K2800" s="14" t="n">
        <v>12067</v>
      </c>
      <c r="L2800" s="14" t="n">
        <v>1766</v>
      </c>
      <c r="M2800" s="14" t="n">
        <v>20</v>
      </c>
      <c r="N2800" s="11" t="n">
        <v>0.004</v>
      </c>
      <c r="O2800" s="11" t="n">
        <v>0.35</v>
      </c>
      <c r="P2800" s="11" t="n">
        <v>7</v>
      </c>
      <c r="Q2800" s="25"/>
    </row>
    <row r="2801" ht="22.5" customHeight="1">
      <c r="A2801" s="19"/>
      <c r="B2801" s="12"/>
      <c r="C2801" s="12"/>
      <c r="D2801" s="19"/>
      <c r="E2801" s="26"/>
      <c r="F2801" s="26"/>
      <c r="G2801" s="26"/>
      <c r="H2801" s="19"/>
      <c r="I2801" s="19"/>
      <c r="J2801" s="12" t="s">
        <v>112</v>
      </c>
      <c r="K2801" s="14" t="n">
        <v>33477</v>
      </c>
      <c r="L2801" s="14" t="n">
        <v>4866</v>
      </c>
      <c r="M2801" s="14" t="n">
        <v>49</v>
      </c>
      <c r="N2801" s="11" t="n">
        <v>0.004</v>
      </c>
      <c r="O2801" s="11" t="n">
        <v>0.35</v>
      </c>
      <c r="P2801" s="11" t="n">
        <v>17.15</v>
      </c>
      <c r="Q2801" s="25"/>
    </row>
    <row r="2802" ht="22.5" customHeight="1">
      <c r="A2802" s="19"/>
      <c r="B2802" s="12"/>
      <c r="C2802" s="12" t="n">
        <v>91566789</v>
      </c>
      <c r="D2802" s="12" t="s">
        <v>84</v>
      </c>
      <c r="E2802" s="13" t="s">
        <v>40</v>
      </c>
      <c r="F2802" s="13" t="s">
        <v>15</v>
      </c>
      <c r="G2802" s="23" t="n">
        <v>0.15</v>
      </c>
      <c r="H2802" s="12" t="n">
        <v>50</v>
      </c>
      <c r="I2802" s="20" t="n">
        <f>G2802*H2802*7</f>
        <v>52.5</v>
      </c>
      <c r="J2802" s="12" t="s">
        <v>110</v>
      </c>
      <c r="K2802" s="14" t="n">
        <v>9</v>
      </c>
      <c r="L2802" s="14" t="n">
        <v>9</v>
      </c>
      <c r="M2802" s="14" t="n">
        <v>0</v>
      </c>
      <c r="N2802" s="11" t="n">
        <v>0</v>
      </c>
      <c r="O2802" s="11" t="n">
        <v>0</v>
      </c>
      <c r="P2802" s="11" t="n">
        <v>0</v>
      </c>
      <c r="Q2802" s="22" t="n">
        <f>M2804/H2802</f>
        <v>0.04</v>
      </c>
    </row>
    <row r="2803" ht="22.5" customHeight="1">
      <c r="A2803" s="19"/>
      <c r="B2803" s="12"/>
      <c r="C2803" s="12"/>
      <c r="D2803" s="19"/>
      <c r="E2803" s="26"/>
      <c r="F2803" s="26"/>
      <c r="G2803" s="26"/>
      <c r="H2803" s="19"/>
      <c r="I2803" s="19"/>
      <c r="J2803" s="12" t="s">
        <v>111</v>
      </c>
      <c r="K2803" s="14" t="n">
        <v>289</v>
      </c>
      <c r="L2803" s="14" t="n">
        <v>181</v>
      </c>
      <c r="M2803" s="14" t="n">
        <v>2</v>
      </c>
      <c r="N2803" s="11" t="n">
        <v>0.001</v>
      </c>
      <c r="O2803" s="11" t="n">
        <v>0.1</v>
      </c>
      <c r="P2803" s="11" t="n">
        <v>0.2</v>
      </c>
      <c r="Q2803" s="25"/>
    </row>
    <row r="2804" ht="22.5" customHeight="1">
      <c r="A2804" s="19"/>
      <c r="B2804" s="12"/>
      <c r="C2804" s="12"/>
      <c r="D2804" s="19"/>
      <c r="E2804" s="26"/>
      <c r="F2804" s="26"/>
      <c r="G2804" s="26"/>
      <c r="H2804" s="19"/>
      <c r="I2804" s="19"/>
      <c r="J2804" s="12" t="s">
        <v>112</v>
      </c>
      <c r="K2804" s="14" t="n">
        <v>441</v>
      </c>
      <c r="L2804" s="14" t="n">
        <v>351</v>
      </c>
      <c r="M2804" s="14" t="n">
        <v>2</v>
      </c>
      <c r="N2804" s="11" t="n">
        <v>0.001</v>
      </c>
      <c r="O2804" s="11" t="n">
        <v>0.1</v>
      </c>
      <c r="P2804" s="11" t="n">
        <v>0.2</v>
      </c>
      <c r="Q2804" s="25"/>
    </row>
    <row r="2805" ht="22.5" customHeight="1">
      <c r="A2805" s="19"/>
      <c r="B2805" s="12"/>
      <c r="C2805" s="12" t="n">
        <v>12306671</v>
      </c>
      <c r="D2805" s="12" t="s">
        <v>51</v>
      </c>
      <c r="E2805" s="13" t="s">
        <v>52</v>
      </c>
      <c r="F2805" s="13" t="s">
        <v>21</v>
      </c>
      <c r="G2805" s="23" t="n">
        <v>0.22</v>
      </c>
      <c r="H2805" s="12" t="n">
        <v>100</v>
      </c>
      <c r="I2805" s="20" t="n">
        <f>G2805*H2805*7</f>
        <v>154</v>
      </c>
      <c r="J2805" s="12" t="s">
        <v>110</v>
      </c>
      <c r="K2805" s="14" t="n">
        <v>0</v>
      </c>
      <c r="L2805" s="14" t="n">
        <v>0</v>
      </c>
      <c r="M2805" s="14" t="n">
        <v>0</v>
      </c>
      <c r="N2805" s="11" t="n">
        <v>0</v>
      </c>
      <c r="O2805" s="11" t="n">
        <v>0</v>
      </c>
      <c r="P2805" s="11" t="n">
        <v>0</v>
      </c>
      <c r="Q2805" s="22" t="n">
        <f>M2807/H2805</f>
        <v>0.1</v>
      </c>
    </row>
    <row r="2806" ht="22.5" customHeight="1">
      <c r="A2806" s="19"/>
      <c r="B2806" s="12"/>
      <c r="C2806" s="12"/>
      <c r="D2806" s="19"/>
      <c r="E2806" s="26"/>
      <c r="F2806" s="26"/>
      <c r="G2806" s="26"/>
      <c r="H2806" s="19"/>
      <c r="I2806" s="19"/>
      <c r="J2806" s="12" t="s">
        <v>111</v>
      </c>
      <c r="K2806" s="14" t="n">
        <v>4321</v>
      </c>
      <c r="L2806" s="14" t="n">
        <v>1016</v>
      </c>
      <c r="M2806" s="14" t="n">
        <v>0</v>
      </c>
      <c r="N2806" s="11" t="n">
        <v>0</v>
      </c>
      <c r="O2806" s="11" t="n">
        <v>0.22</v>
      </c>
      <c r="P2806" s="11" t="n">
        <v>0.22</v>
      </c>
      <c r="Q2806" s="25"/>
    </row>
    <row r="2807" ht="22.5" customHeight="1">
      <c r="A2807" s="19"/>
      <c r="B2807" s="12"/>
      <c r="C2807" s="12"/>
      <c r="D2807" s="19"/>
      <c r="E2807" s="26"/>
      <c r="F2807" s="26"/>
      <c r="G2807" s="26"/>
      <c r="H2807" s="19"/>
      <c r="I2807" s="19"/>
      <c r="J2807" s="12" t="s">
        <v>112</v>
      </c>
      <c r="K2807" s="14" t="n">
        <v>16562</v>
      </c>
      <c r="L2807" s="14" t="n">
        <v>4389</v>
      </c>
      <c r="M2807" s="14" t="n">
        <v>10</v>
      </c>
      <c r="N2807" s="11" t="n">
        <v>0</v>
      </c>
      <c r="O2807" s="11" t="n">
        <v>0.22</v>
      </c>
      <c r="P2807" s="11" t="n">
        <v>2.2</v>
      </c>
      <c r="Q2807" s="25"/>
    </row>
    <row r="2808" ht="22.5" customHeight="1">
      <c r="A2808" s="19"/>
      <c r="B2808" s="12"/>
      <c r="C2808" s="12" t="n">
        <v>91567363</v>
      </c>
      <c r="D2808" s="12" t="s">
        <v>53</v>
      </c>
      <c r="E2808" s="13" t="s">
        <v>14</v>
      </c>
      <c r="F2808" s="13" t="s">
        <v>15</v>
      </c>
      <c r="G2808" s="23" t="n">
        <v>0.25</v>
      </c>
      <c r="H2808" s="12" t="n">
        <v>200</v>
      </c>
      <c r="I2808" s="20" t="n">
        <f>G2808*H2808*7</f>
        <v>350</v>
      </c>
      <c r="J2808" s="12" t="s">
        <v>110</v>
      </c>
      <c r="K2808" s="14" t="n">
        <v>104</v>
      </c>
      <c r="L2808" s="14" t="n">
        <v>24</v>
      </c>
      <c r="M2808" s="14" t="n">
        <v>0</v>
      </c>
      <c r="N2808" s="11" t="n">
        <v>0</v>
      </c>
      <c r="O2808" s="11" t="n">
        <v>0</v>
      </c>
      <c r="P2808" s="11" t="n">
        <v>0</v>
      </c>
      <c r="Q2808" s="22" t="n">
        <f>M2810/H2808</f>
        <v>0.41</v>
      </c>
    </row>
    <row r="2809" ht="22.5" customHeight="1">
      <c r="A2809" s="19"/>
      <c r="B2809" s="12"/>
      <c r="C2809" s="12"/>
      <c r="D2809" s="19"/>
      <c r="E2809" s="26"/>
      <c r="F2809" s="26"/>
      <c r="G2809" s="26"/>
      <c r="H2809" s="19"/>
      <c r="I2809" s="19"/>
      <c r="J2809" s="12" t="s">
        <v>111</v>
      </c>
      <c r="K2809" s="14" t="n">
        <v>6980</v>
      </c>
      <c r="L2809" s="14" t="n">
        <v>1003</v>
      </c>
      <c r="M2809" s="14" t="n">
        <v>36</v>
      </c>
      <c r="N2809" s="11" t="n">
        <v>0.009</v>
      </c>
      <c r="O2809" s="11" t="n">
        <v>0.25</v>
      </c>
      <c r="P2809" s="11" t="n">
        <v>9</v>
      </c>
      <c r="Q2809" s="25"/>
    </row>
    <row r="2810" ht="22.5" customHeight="1">
      <c r="A2810" s="19"/>
      <c r="B2810" s="12"/>
      <c r="C2810" s="12"/>
      <c r="D2810" s="19"/>
      <c r="E2810" s="26"/>
      <c r="F2810" s="26"/>
      <c r="G2810" s="26"/>
      <c r="H2810" s="19"/>
      <c r="I2810" s="19"/>
      <c r="J2810" s="12" t="s">
        <v>112</v>
      </c>
      <c r="K2810" s="14" t="n">
        <v>18336</v>
      </c>
      <c r="L2810" s="14" t="n">
        <v>4548</v>
      </c>
      <c r="M2810" s="14" t="n">
        <v>82</v>
      </c>
      <c r="N2810" s="11" t="n">
        <v>0.005</v>
      </c>
      <c r="O2810" s="11" t="n">
        <v>0.25</v>
      </c>
      <c r="P2810" s="11" t="n">
        <v>20.5</v>
      </c>
      <c r="Q2810" s="25"/>
    </row>
    <row r="2811" ht="22.5" customHeight="1">
      <c r="A2811" s="19"/>
      <c r="B2811" s="12"/>
      <c r="C2811" s="12" t="n">
        <v>91567806</v>
      </c>
      <c r="D2811" s="12" t="s">
        <v>53</v>
      </c>
      <c r="E2811" s="13" t="s">
        <v>54</v>
      </c>
      <c r="F2811" s="13" t="s">
        <v>15</v>
      </c>
      <c r="G2811" s="23" t="n">
        <v>0.15</v>
      </c>
      <c r="H2811" s="12" t="n">
        <v>200</v>
      </c>
      <c r="I2811" s="20" t="n">
        <f>G2811*H2811*7</f>
        <v>210</v>
      </c>
      <c r="J2811" s="12" t="s">
        <v>110</v>
      </c>
      <c r="K2811" s="14" t="n">
        <v>3334</v>
      </c>
      <c r="L2811" s="14" t="n">
        <v>681</v>
      </c>
      <c r="M2811" s="14" t="n">
        <v>5</v>
      </c>
      <c r="N2811" s="11" t="n">
        <v>0.001</v>
      </c>
      <c r="O2811" s="11" t="n">
        <v>0.15</v>
      </c>
      <c r="P2811" s="11" t="n">
        <v>0.75</v>
      </c>
      <c r="Q2811" s="22" t="n">
        <f>M2813/H2811</f>
        <v>0.275</v>
      </c>
    </row>
    <row r="2812" ht="22.5" customHeight="1">
      <c r="A2812" s="19"/>
      <c r="B2812" s="12"/>
      <c r="C2812" s="12"/>
      <c r="D2812" s="19"/>
      <c r="E2812" s="26"/>
      <c r="F2812" s="26"/>
      <c r="G2812" s="26"/>
      <c r="H2812" s="19"/>
      <c r="I2812" s="19"/>
      <c r="J2812" s="12" t="s">
        <v>111</v>
      </c>
      <c r="K2812" s="14" t="n">
        <v>27090</v>
      </c>
      <c r="L2812" s="14" t="n">
        <v>5341</v>
      </c>
      <c r="M2812" s="14" t="n">
        <v>23</v>
      </c>
      <c r="N2812" s="11" t="n">
        <v>0.001</v>
      </c>
      <c r="O2812" s="11" t="n">
        <v>0.15</v>
      </c>
      <c r="P2812" s="11" t="n">
        <v>3.45</v>
      </c>
      <c r="Q2812" s="25"/>
    </row>
    <row r="2813" ht="22.5" customHeight="1">
      <c r="A2813" s="19"/>
      <c r="B2813" s="12"/>
      <c r="C2813" s="12"/>
      <c r="D2813" s="19"/>
      <c r="E2813" s="26"/>
      <c r="F2813" s="26"/>
      <c r="G2813" s="26"/>
      <c r="H2813" s="19"/>
      <c r="I2813" s="19"/>
      <c r="J2813" s="12" t="s">
        <v>112</v>
      </c>
      <c r="K2813" s="14" t="n">
        <v>45203</v>
      </c>
      <c r="L2813" s="14" t="n">
        <v>9164</v>
      </c>
      <c r="M2813" s="14" t="n">
        <v>55</v>
      </c>
      <c r="N2813" s="11" t="n">
        <v>0.001</v>
      </c>
      <c r="O2813" s="11" t="n">
        <v>0.15</v>
      </c>
      <c r="P2813" s="11" t="n">
        <v>8.25</v>
      </c>
      <c r="Q2813" s="25"/>
    </row>
    <row r="2814" ht="22.5" customHeight="1">
      <c r="A2814" s="19"/>
      <c r="B2814" s="12"/>
      <c r="C2814" s="12" t="n">
        <v>12373981</v>
      </c>
      <c r="D2814" s="12" t="s">
        <v>89</v>
      </c>
      <c r="E2814" s="13" t="s">
        <v>37</v>
      </c>
      <c r="F2814" s="13" t="s">
        <v>15</v>
      </c>
      <c r="G2814" s="23" t="n">
        <v>0.04</v>
      </c>
      <c r="H2814" s="12" t="n">
        <v>250</v>
      </c>
      <c r="I2814" s="20" t="n">
        <f>G2814*H2814*7</f>
        <v>70</v>
      </c>
      <c r="J2814" s="12" t="s">
        <v>110</v>
      </c>
      <c r="K2814" s="14" t="n">
        <v>1607</v>
      </c>
      <c r="L2814" s="14" t="n">
        <v>152</v>
      </c>
      <c r="M2814" s="14" t="n">
        <v>48</v>
      </c>
      <c r="N2814" s="11" t="n">
        <v>0.013</v>
      </c>
      <c r="O2814" s="11" t="n">
        <v>0.04</v>
      </c>
      <c r="P2814" s="11" t="n">
        <v>1.92</v>
      </c>
      <c r="Q2814" s="22" t="n">
        <f>M2816/H2814</f>
        <v>0.34</v>
      </c>
    </row>
    <row r="2815" ht="22.5" customHeight="1">
      <c r="A2815" s="19"/>
      <c r="B2815" s="12"/>
      <c r="C2815" s="12"/>
      <c r="D2815" s="19"/>
      <c r="E2815" s="26"/>
      <c r="F2815" s="26"/>
      <c r="G2815" s="26"/>
      <c r="H2815" s="19"/>
      <c r="I2815" s="19"/>
      <c r="J2815" s="12" t="s">
        <v>111</v>
      </c>
      <c r="K2815" s="14" t="n">
        <v>33471</v>
      </c>
      <c r="L2815" s="14" t="n">
        <v>1372</v>
      </c>
      <c r="M2815" s="14" t="n">
        <v>68</v>
      </c>
      <c r="N2815" s="11" t="n">
        <v>0.002</v>
      </c>
      <c r="O2815" s="11" t="n">
        <v>0.04</v>
      </c>
      <c r="P2815" s="11" t="n">
        <v>2.72</v>
      </c>
      <c r="Q2815" s="25"/>
    </row>
    <row r="2816" ht="22.5" customHeight="1">
      <c r="A2816" s="19"/>
      <c r="B2816" s="12"/>
      <c r="C2816" s="12"/>
      <c r="D2816" s="19"/>
      <c r="E2816" s="26"/>
      <c r="F2816" s="26"/>
      <c r="G2816" s="26"/>
      <c r="H2816" s="19"/>
      <c r="I2816" s="19"/>
      <c r="J2816" s="12" t="s">
        <v>112</v>
      </c>
      <c r="K2816" s="14" t="n">
        <v>58136</v>
      </c>
      <c r="L2816" s="14" t="n">
        <v>2190</v>
      </c>
      <c r="M2816" s="14" t="n">
        <v>85</v>
      </c>
      <c r="N2816" s="11" t="n">
        <v>0.002</v>
      </c>
      <c r="O2816" s="11" t="n">
        <v>0.04</v>
      </c>
      <c r="P2816" s="11" t="n">
        <v>3.4</v>
      </c>
      <c r="Q2816" s="25"/>
    </row>
    <row r="2817" ht="22.5" customHeight="1">
      <c r="A2817" s="19"/>
      <c r="B2817" s="12"/>
      <c r="C2817" s="12" t="n">
        <v>5365721</v>
      </c>
      <c r="D2817" s="12" t="s">
        <v>55</v>
      </c>
      <c r="E2817" s="13" t="s">
        <v>54</v>
      </c>
      <c r="F2817" s="13" t="s">
        <v>15</v>
      </c>
      <c r="G2817" s="23" t="n">
        <v>0.5</v>
      </c>
      <c r="H2817" s="12" t="n">
        <v>100</v>
      </c>
      <c r="I2817" s="20" t="n">
        <f>G2817*H2817*7</f>
        <v>350</v>
      </c>
      <c r="J2817" s="12" t="s">
        <v>110</v>
      </c>
      <c r="K2817" s="14" t="n">
        <v>1028</v>
      </c>
      <c r="L2817" s="14" t="n">
        <v>292</v>
      </c>
      <c r="M2817" s="14" t="n">
        <v>3</v>
      </c>
      <c r="N2817" s="11" t="n">
        <v>0.005</v>
      </c>
      <c r="O2817" s="11" t="n">
        <v>0.5</v>
      </c>
      <c r="P2817" s="11" t="n">
        <v>1.5</v>
      </c>
      <c r="Q2817" s="22" t="n">
        <f>M2819/H2817</f>
        <v>1</v>
      </c>
    </row>
    <row r="2818" ht="22.5" customHeight="1">
      <c r="A2818" s="19"/>
      <c r="B2818" s="12"/>
      <c r="C2818" s="12"/>
      <c r="D2818" s="19"/>
      <c r="E2818" s="26"/>
      <c r="F2818" s="26"/>
      <c r="G2818" s="26"/>
      <c r="H2818" s="19"/>
      <c r="I2818" s="19"/>
      <c r="J2818" s="12" t="s">
        <v>111</v>
      </c>
      <c r="K2818" s="14" t="n">
        <v>51576</v>
      </c>
      <c r="L2818" s="14" t="n">
        <v>18309</v>
      </c>
      <c r="M2818" s="14" t="n">
        <v>81</v>
      </c>
      <c r="N2818" s="11" t="n">
        <v>0.002</v>
      </c>
      <c r="O2818" s="11" t="n">
        <v>0.5</v>
      </c>
      <c r="P2818" s="11" t="n">
        <v>40.5</v>
      </c>
      <c r="Q2818" s="25"/>
    </row>
    <row r="2819" ht="22.5" customHeight="1">
      <c r="A2819" s="19"/>
      <c r="B2819" s="12"/>
      <c r="C2819" s="12"/>
      <c r="D2819" s="19"/>
      <c r="E2819" s="26"/>
      <c r="F2819" s="26"/>
      <c r="G2819" s="26"/>
      <c r="H2819" s="19"/>
      <c r="I2819" s="19"/>
      <c r="J2819" s="12" t="s">
        <v>112</v>
      </c>
      <c r="K2819" s="14" t="n">
        <v>104435</v>
      </c>
      <c r="L2819" s="14" t="n">
        <v>39552</v>
      </c>
      <c r="M2819" s="14" t="n">
        <v>100</v>
      </c>
      <c r="N2819" s="11" t="n">
        <v>0.001</v>
      </c>
      <c r="O2819" s="11" t="n">
        <v>0.5</v>
      </c>
      <c r="P2819" s="11" t="n">
        <v>50</v>
      </c>
      <c r="Q2819" s="25"/>
    </row>
    <row r="2820" ht="22.5" customHeight="1">
      <c r="A2820" s="19"/>
      <c r="B2820" s="12"/>
      <c r="C2820" s="12" t="n">
        <v>91568575</v>
      </c>
      <c r="D2820" s="12" t="s">
        <v>56</v>
      </c>
      <c r="E2820" s="13" t="s">
        <v>14</v>
      </c>
      <c r="F2820" s="13" t="s">
        <v>15</v>
      </c>
      <c r="G2820" s="23" t="n">
        <v>0.4</v>
      </c>
      <c r="H2820" s="12" t="n">
        <v>30</v>
      </c>
      <c r="I2820" s="20" t="n">
        <f>G2820*H2820*7</f>
        <v>84</v>
      </c>
      <c r="J2820" s="12" t="s">
        <v>110</v>
      </c>
      <c r="K2820" s="14" t="n">
        <v>34</v>
      </c>
      <c r="L2820" s="14" t="n">
        <v>0</v>
      </c>
      <c r="M2820" s="14" t="n">
        <v>0</v>
      </c>
      <c r="N2820" s="11" t="n">
        <v>0</v>
      </c>
      <c r="O2820" s="11" t="n">
        <v>0</v>
      </c>
      <c r="P2820" s="11" t="n">
        <v>0</v>
      </c>
      <c r="Q2820" s="22" t="n">
        <f>M2822/H2820</f>
        <v>0</v>
      </c>
    </row>
    <row r="2821" ht="22.5" customHeight="1">
      <c r="A2821" s="19"/>
      <c r="B2821" s="12"/>
      <c r="C2821" s="12"/>
      <c r="D2821" s="19"/>
      <c r="E2821" s="26"/>
      <c r="F2821" s="26"/>
      <c r="G2821" s="26"/>
      <c r="H2821" s="19"/>
      <c r="I2821" s="19"/>
      <c r="J2821" s="12" t="s">
        <v>111</v>
      </c>
      <c r="K2821" s="14" t="n">
        <v>3737</v>
      </c>
      <c r="L2821" s="14" t="n">
        <v>26</v>
      </c>
      <c r="M2821" s="14" t="n">
        <v>0</v>
      </c>
      <c r="N2821" s="11" t="n">
        <v>0</v>
      </c>
      <c r="O2821" s="11" t="n">
        <v>0</v>
      </c>
      <c r="P2821" s="11" t="n">
        <v>0</v>
      </c>
      <c r="Q2821" s="25"/>
    </row>
    <row r="2822" ht="22.5" customHeight="1">
      <c r="A2822" s="19"/>
      <c r="B2822" s="12"/>
      <c r="C2822" s="12"/>
      <c r="D2822" s="19"/>
      <c r="E2822" s="26"/>
      <c r="F2822" s="26"/>
      <c r="G2822" s="26"/>
      <c r="H2822" s="19"/>
      <c r="I2822" s="19"/>
      <c r="J2822" s="12" t="s">
        <v>112</v>
      </c>
      <c r="K2822" s="14" t="n">
        <v>6871</v>
      </c>
      <c r="L2822" s="14" t="n">
        <v>66</v>
      </c>
      <c r="M2822" s="14" t="n">
        <v>0</v>
      </c>
      <c r="N2822" s="11" t="n">
        <v>0</v>
      </c>
      <c r="O2822" s="11" t="n">
        <v>0</v>
      </c>
      <c r="P2822" s="11" t="n">
        <v>0</v>
      </c>
      <c r="Q2822" s="25"/>
    </row>
    <row r="2823" ht="22.5" customHeight="1">
      <c r="A2823" s="19"/>
      <c r="B2823" s="12"/>
      <c r="C2823" s="12" t="n">
        <v>12811904</v>
      </c>
      <c r="D2823" s="12" t="s">
        <v>51</v>
      </c>
      <c r="E2823" s="13" t="s">
        <v>52</v>
      </c>
      <c r="F2823" s="13" t="s">
        <v>34</v>
      </c>
      <c r="G2823" s="23" t="n">
        <v>0.24</v>
      </c>
      <c r="H2823" s="12" t="n">
        <v>100</v>
      </c>
      <c r="I2823" s="20" t="n">
        <f>G2823*H2823*7</f>
        <v>168</v>
      </c>
      <c r="J2823" s="12" t="s">
        <v>110</v>
      </c>
      <c r="K2823" s="14" t="n">
        <v>0</v>
      </c>
      <c r="L2823" s="14" t="n">
        <v>0</v>
      </c>
      <c r="M2823" s="14" t="n">
        <v>0</v>
      </c>
      <c r="N2823" s="11" t="n">
        <v>0</v>
      </c>
      <c r="O2823" s="11" t="n">
        <v>0</v>
      </c>
      <c r="P2823" s="11" t="n">
        <v>0</v>
      </c>
      <c r="Q2823" s="22" t="n">
        <f>M2825/H2823</f>
        <v>0.03</v>
      </c>
    </row>
    <row r="2824" ht="22.5" customHeight="1">
      <c r="A2824" s="19"/>
      <c r="B2824" s="12"/>
      <c r="C2824" s="12"/>
      <c r="D2824" s="19"/>
      <c r="E2824" s="26"/>
      <c r="F2824" s="26"/>
      <c r="G2824" s="26"/>
      <c r="H2824" s="19"/>
      <c r="I2824" s="19"/>
      <c r="J2824" s="12" t="s">
        <v>111</v>
      </c>
      <c r="K2824" s="14" t="n">
        <v>5174</v>
      </c>
      <c r="L2824" s="14" t="n">
        <v>1705</v>
      </c>
      <c r="M2824" s="14" t="n">
        <v>0</v>
      </c>
      <c r="N2824" s="11" t="n">
        <v>0</v>
      </c>
      <c r="O2824" s="11" t="n">
        <v>0</v>
      </c>
      <c r="P2824" s="11" t="n">
        <v>2</v>
      </c>
      <c r="Q2824" s="25"/>
    </row>
    <row r="2825" ht="22.5" customHeight="1">
      <c r="A2825" s="19"/>
      <c r="B2825" s="12"/>
      <c r="C2825" s="12"/>
      <c r="D2825" s="19"/>
      <c r="E2825" s="26"/>
      <c r="F2825" s="26"/>
      <c r="G2825" s="26"/>
      <c r="H2825" s="19"/>
      <c r="I2825" s="19"/>
      <c r="J2825" s="12" t="s">
        <v>112</v>
      </c>
      <c r="K2825" s="14" t="n">
        <v>32166</v>
      </c>
      <c r="L2825" s="14" t="n">
        <v>10699</v>
      </c>
      <c r="M2825" s="14" t="n">
        <v>3</v>
      </c>
      <c r="N2825" s="11" t="n">
        <v>0</v>
      </c>
      <c r="O2825" s="11" t="n">
        <v>3.76</v>
      </c>
      <c r="P2825" s="11" t="n">
        <v>11.28</v>
      </c>
      <c r="Q2825" s="25"/>
    </row>
    <row r="2826" ht="22.5" customHeight="1">
      <c r="A2826" s="19"/>
      <c r="B2826" s="12"/>
      <c r="C2826" s="12" t="n">
        <v>91557160</v>
      </c>
      <c r="D2826" s="12" t="s">
        <v>57</v>
      </c>
      <c r="E2826" s="13" t="s">
        <v>11</v>
      </c>
      <c r="F2826" s="13" t="s">
        <v>15</v>
      </c>
      <c r="G2826" s="23" t="n">
        <v>0.2</v>
      </c>
      <c r="H2826" s="12" t="n">
        <v>66</v>
      </c>
      <c r="I2826" s="20" t="n">
        <f>G2826*H2826*7</f>
        <v>92.4</v>
      </c>
      <c r="J2826" s="12" t="s">
        <v>110</v>
      </c>
      <c r="K2826" s="14" t="n">
        <v>514</v>
      </c>
      <c r="L2826" s="14" t="n">
        <v>10</v>
      </c>
      <c r="M2826" s="14" t="n">
        <v>0</v>
      </c>
      <c r="N2826" s="11" t="n">
        <v>0</v>
      </c>
      <c r="O2826" s="11" t="n">
        <v>0</v>
      </c>
      <c r="P2826" s="11" t="n">
        <v>0</v>
      </c>
      <c r="Q2826" s="22" t="n">
        <f>M2828/H2826</f>
        <v>0</v>
      </c>
    </row>
    <row r="2827" ht="22.5" customHeight="1">
      <c r="A2827" s="19"/>
      <c r="B2827" s="12"/>
      <c r="C2827" s="12"/>
      <c r="D2827" s="19"/>
      <c r="E2827" s="26"/>
      <c r="F2827" s="26"/>
      <c r="G2827" s="26"/>
      <c r="H2827" s="19"/>
      <c r="I2827" s="19"/>
      <c r="J2827" s="12" t="s">
        <v>111</v>
      </c>
      <c r="K2827" s="14" t="n">
        <v>6000</v>
      </c>
      <c r="L2827" s="14" t="n">
        <v>93</v>
      </c>
      <c r="M2827" s="14" t="n">
        <v>0</v>
      </c>
      <c r="N2827" s="11" t="n">
        <v>0</v>
      </c>
      <c r="O2827" s="11" t="n">
        <v>0</v>
      </c>
      <c r="P2827" s="11" t="n">
        <v>0</v>
      </c>
      <c r="Q2827" s="25"/>
    </row>
    <row r="2828" ht="22.5" customHeight="1">
      <c r="A2828" s="19"/>
      <c r="B2828" s="12"/>
      <c r="C2828" s="12"/>
      <c r="D2828" s="19"/>
      <c r="E2828" s="26"/>
      <c r="F2828" s="26"/>
      <c r="G2828" s="26"/>
      <c r="H2828" s="19"/>
      <c r="I2828" s="19"/>
      <c r="J2828" s="12" t="s">
        <v>112</v>
      </c>
      <c r="K2828" s="14" t="n">
        <v>13189</v>
      </c>
      <c r="L2828" s="14" t="n">
        <v>304</v>
      </c>
      <c r="M2828" s="14" t="n">
        <v>0</v>
      </c>
      <c r="N2828" s="11" t="n">
        <v>0</v>
      </c>
      <c r="O2828" s="11" t="n">
        <v>0</v>
      </c>
      <c r="P2828" s="11" t="n">
        <v>0</v>
      </c>
      <c r="Q2828" s="25"/>
    </row>
    <row r="2829" ht="22.5" customHeight="1">
      <c r="A2829" s="19"/>
      <c r="B2829" s="12" t="s">
        <v>120</v>
      </c>
      <c r="C2829" s="12" t="n">
        <v>5556054</v>
      </c>
      <c r="D2829" s="12" t="s">
        <v>64</v>
      </c>
      <c r="E2829" s="13" t="s">
        <v>37</v>
      </c>
      <c r="F2829" s="13" t="s">
        <v>15</v>
      </c>
      <c r="G2829" s="23" t="n">
        <v>0.8</v>
      </c>
      <c r="H2829" s="12" t="n">
        <v>100</v>
      </c>
      <c r="I2829" s="20" t="n">
        <f>G2829*H2829*7</f>
        <v>560</v>
      </c>
      <c r="J2829" s="12" t="s">
        <v>110</v>
      </c>
      <c r="K2829" s="16" t="n">
        <v>479</v>
      </c>
      <c r="L2829" s="14" t="n">
        <v>9</v>
      </c>
      <c r="M2829" s="14" t="n">
        <v>1</v>
      </c>
      <c r="N2829" s="11" t="n">
        <v>0.269</v>
      </c>
      <c r="O2829" s="11" t="n">
        <v>2.421</v>
      </c>
      <c r="P2829" s="11" t="n">
        <v>2.421</v>
      </c>
      <c r="Q2829" s="22" t="n">
        <f>M2831/H2829</f>
        <v>0.06</v>
      </c>
    </row>
    <row r="2830" ht="22.5" customHeight="1">
      <c r="A2830" s="19"/>
      <c r="B2830" s="12"/>
      <c r="C2830" s="12"/>
      <c r="D2830" s="19"/>
      <c r="E2830" s="26"/>
      <c r="F2830" s="26"/>
      <c r="G2830" s="26"/>
      <c r="H2830" s="19"/>
      <c r="I2830" s="19"/>
      <c r="J2830" s="12" t="s">
        <v>111</v>
      </c>
      <c r="K2830" s="16" t="n">
        <v>12673</v>
      </c>
      <c r="L2830" s="14" t="n">
        <v>386</v>
      </c>
      <c r="M2830" s="14" t="n">
        <v>4</v>
      </c>
      <c r="N2830" s="11" t="n">
        <v>0.028</v>
      </c>
      <c r="O2830" s="11" t="n">
        <v>2.683</v>
      </c>
      <c r="P2830" s="11" t="n">
        <v>10.73</v>
      </c>
      <c r="Q2830" s="25"/>
    </row>
    <row r="2831" ht="22.5" customHeight="1">
      <c r="A2831" s="19"/>
      <c r="B2831" s="12"/>
      <c r="C2831" s="12"/>
      <c r="D2831" s="19"/>
      <c r="E2831" s="26"/>
      <c r="F2831" s="26"/>
      <c r="G2831" s="26"/>
      <c r="H2831" s="19"/>
      <c r="I2831" s="19"/>
      <c r="J2831" s="12" t="s">
        <v>112</v>
      </c>
      <c r="K2831" s="16" t="n">
        <v>23470</v>
      </c>
      <c r="L2831" s="14" t="n">
        <v>699</v>
      </c>
      <c r="M2831" s="16" t="n">
        <v>6</v>
      </c>
      <c r="N2831" s="11" t="n">
        <v>0.021</v>
      </c>
      <c r="O2831" s="11" t="n">
        <v>2.479</v>
      </c>
      <c r="P2831" s="11" t="n">
        <v>14.875</v>
      </c>
      <c r="Q2831" s="25"/>
    </row>
    <row r="2832" ht="22.5" customHeight="1">
      <c r="A2832" s="19"/>
      <c r="B2832" s="12"/>
      <c r="C2832" s="12" t="n">
        <v>8628042</v>
      </c>
      <c r="D2832" s="12" t="s">
        <v>27</v>
      </c>
      <c r="E2832" s="13" t="s">
        <v>14</v>
      </c>
      <c r="F2832" s="13" t="s">
        <v>26</v>
      </c>
      <c r="G2832" s="23" t="n">
        <v>0.48</v>
      </c>
      <c r="H2832" s="12" t="n">
        <v>400</v>
      </c>
      <c r="I2832" s="20" t="n">
        <f>G2832*H2832*7</f>
        <v>1344</v>
      </c>
      <c r="J2832" s="12" t="s">
        <v>110</v>
      </c>
      <c r="K2832" s="16" t="n">
        <v>3159</v>
      </c>
      <c r="L2832" s="14" t="n">
        <v>1323</v>
      </c>
      <c r="M2832" s="16" t="n">
        <v>39</v>
      </c>
      <c r="N2832" s="11" t="n">
        <v>0.01</v>
      </c>
      <c r="O2832" s="11" t="n">
        <v>0.44</v>
      </c>
      <c r="P2832" s="11" t="n">
        <v>17.22</v>
      </c>
      <c r="Q2832" s="22" t="n">
        <f>M2834/H2832</f>
        <v>0.8325</v>
      </c>
    </row>
    <row r="2833" ht="22.5" customHeight="1">
      <c r="A2833" s="19"/>
      <c r="B2833" s="12"/>
      <c r="C2833" s="12"/>
      <c r="D2833" s="19"/>
      <c r="E2833" s="26"/>
      <c r="F2833" s="26"/>
      <c r="G2833" s="26"/>
      <c r="H2833" s="19"/>
      <c r="I2833" s="19"/>
      <c r="J2833" s="12" t="s">
        <v>111</v>
      </c>
      <c r="K2833" s="16" t="n">
        <v>14959</v>
      </c>
      <c r="L2833" s="14" t="n">
        <v>6337</v>
      </c>
      <c r="M2833" s="16" t="n">
        <v>169</v>
      </c>
      <c r="N2833" s="11" t="n">
        <v>0.01</v>
      </c>
      <c r="O2833" s="11" t="n">
        <v>0.55</v>
      </c>
      <c r="P2833" s="11" t="n">
        <v>93.32</v>
      </c>
      <c r="Q2833" s="25"/>
    </row>
    <row r="2834" ht="22.5" customHeight="1">
      <c r="A2834" s="19"/>
      <c r="B2834" s="12"/>
      <c r="C2834" s="12"/>
      <c r="D2834" s="19"/>
      <c r="E2834" s="26"/>
      <c r="F2834" s="26"/>
      <c r="G2834" s="26"/>
      <c r="H2834" s="19"/>
      <c r="I2834" s="19"/>
      <c r="J2834" s="12" t="s">
        <v>112</v>
      </c>
      <c r="K2834" s="16" t="n">
        <v>45802</v>
      </c>
      <c r="L2834" s="14" t="n">
        <v>11245</v>
      </c>
      <c r="M2834" s="10" t="n">
        <v>333</v>
      </c>
      <c r="N2834" s="11" t="n">
        <v>0.01</v>
      </c>
      <c r="O2834" s="11" t="n">
        <v>0.47</v>
      </c>
      <c r="P2834" s="11" t="n">
        <v>157.59</v>
      </c>
      <c r="Q2834" s="25"/>
    </row>
    <row r="2835" ht="22.5" customHeight="1">
      <c r="A2835" s="19"/>
      <c r="B2835" s="12"/>
      <c r="C2835" s="12" t="n">
        <v>9297014</v>
      </c>
      <c r="D2835" s="12" t="s">
        <v>13</v>
      </c>
      <c r="E2835" s="13" t="s">
        <v>14</v>
      </c>
      <c r="F2835" s="13" t="s">
        <v>26</v>
      </c>
      <c r="G2835" s="23" t="n">
        <v>0.18</v>
      </c>
      <c r="H2835" s="12" t="n">
        <v>200</v>
      </c>
      <c r="I2835" s="20" t="n">
        <f>G2835*H2835*7</f>
        <v>252</v>
      </c>
      <c r="J2835" s="12" t="s">
        <v>110</v>
      </c>
      <c r="K2835" s="16" t="n">
        <v>2483</v>
      </c>
      <c r="L2835" s="14" t="n">
        <v>229</v>
      </c>
      <c r="M2835" s="16" t="n">
        <v>18</v>
      </c>
      <c r="N2835" s="11" t="n">
        <v>0.01</v>
      </c>
      <c r="O2835" s="11" t="n">
        <v>0.19</v>
      </c>
      <c r="P2835" s="11" t="n">
        <v>3.33</v>
      </c>
      <c r="Q2835" s="22" t="n">
        <f>M2837/H2835</f>
        <v>0.98</v>
      </c>
    </row>
    <row r="2836" ht="22.5" customHeight="1">
      <c r="A2836" s="19"/>
      <c r="B2836" s="12"/>
      <c r="C2836" s="12"/>
      <c r="D2836" s="19"/>
      <c r="E2836" s="26"/>
      <c r="F2836" s="26"/>
      <c r="G2836" s="26"/>
      <c r="H2836" s="19"/>
      <c r="I2836" s="19"/>
      <c r="J2836" s="12" t="s">
        <v>111</v>
      </c>
      <c r="K2836" s="16" t="n">
        <v>13499</v>
      </c>
      <c r="L2836" s="14" t="n">
        <v>936</v>
      </c>
      <c r="M2836" s="10" t="n">
        <v>77</v>
      </c>
      <c r="N2836" s="11" t="n">
        <v>0.02</v>
      </c>
      <c r="O2836" s="11" t="n">
        <v>0.19</v>
      </c>
      <c r="P2836" s="11" t="n">
        <v>14.33</v>
      </c>
      <c r="Q2836" s="25"/>
    </row>
    <row r="2837" ht="22.5" customHeight="1">
      <c r="A2837" s="19"/>
      <c r="B2837" s="12"/>
      <c r="C2837" s="12"/>
      <c r="D2837" s="19"/>
      <c r="E2837" s="26"/>
      <c r="F2837" s="26"/>
      <c r="G2837" s="26"/>
      <c r="H2837" s="19"/>
      <c r="I2837" s="19"/>
      <c r="J2837" s="12" t="s">
        <v>112</v>
      </c>
      <c r="K2837" s="16" t="n">
        <v>45450</v>
      </c>
      <c r="L2837" s="14" t="n">
        <v>2939</v>
      </c>
      <c r="M2837" s="10" t="n">
        <v>196</v>
      </c>
      <c r="N2837" s="11" t="n">
        <v>0.01</v>
      </c>
      <c r="O2837" s="11" t="n">
        <v>0.15</v>
      </c>
      <c r="P2837" s="11" t="n">
        <v>29.48</v>
      </c>
      <c r="Q2837" s="25"/>
    </row>
    <row r="2838" ht="22.5" customHeight="1">
      <c r="A2838" s="19"/>
      <c r="B2838" s="12"/>
      <c r="C2838" s="12" t="n">
        <v>7815836</v>
      </c>
      <c r="D2838" s="12" t="s">
        <v>65</v>
      </c>
      <c r="E2838" s="13" t="s">
        <v>37</v>
      </c>
      <c r="F2838" s="13" t="s">
        <v>15</v>
      </c>
      <c r="G2838" s="23" t="n">
        <v>0.08</v>
      </c>
      <c r="H2838" s="12" t="n">
        <v>12000</v>
      </c>
      <c r="I2838" s="20" t="n">
        <f>G2838*H2838*7</f>
        <v>6720</v>
      </c>
      <c r="J2838" s="12" t="s">
        <v>110</v>
      </c>
      <c r="K2838" s="16" t="n">
        <v>57786</v>
      </c>
      <c r="L2838" s="14" t="n">
        <v>5508</v>
      </c>
      <c r="M2838" s="16" t="n">
        <v>153</v>
      </c>
      <c r="N2838" s="11" t="n">
        <v>0.003</v>
      </c>
      <c r="O2838" s="11" t="n">
        <v>0.112</v>
      </c>
      <c r="P2838" s="11" t="n">
        <v>17.13</v>
      </c>
      <c r="Q2838" s="22" t="n">
        <f>M2840/H2838</f>
        <v>0.26825</v>
      </c>
    </row>
    <row r="2839" ht="22.5" customHeight="1">
      <c r="A2839" s="19"/>
      <c r="B2839" s="12"/>
      <c r="C2839" s="12"/>
      <c r="D2839" s="19"/>
      <c r="E2839" s="26"/>
      <c r="F2839" s="26"/>
      <c r="G2839" s="26"/>
      <c r="H2839" s="19"/>
      <c r="I2839" s="19"/>
      <c r="J2839" s="12" t="s">
        <v>111</v>
      </c>
      <c r="K2839" s="16" t="n">
        <v>790895</v>
      </c>
      <c r="L2839" s="14" t="n">
        <v>85864</v>
      </c>
      <c r="M2839" s="16" t="n">
        <v>1674</v>
      </c>
      <c r="N2839" s="11" t="n">
        <v>0.002</v>
      </c>
      <c r="O2839" s="11" t="n">
        <v>0.113</v>
      </c>
      <c r="P2839" s="11" t="n">
        <v>188.64</v>
      </c>
      <c r="Q2839" s="25"/>
    </row>
    <row r="2840" ht="22.5" customHeight="1">
      <c r="A2840" s="19"/>
      <c r="B2840" s="12"/>
      <c r="C2840" s="12"/>
      <c r="D2840" s="19"/>
      <c r="E2840" s="26"/>
      <c r="F2840" s="26"/>
      <c r="G2840" s="26"/>
      <c r="H2840" s="19"/>
      <c r="I2840" s="19"/>
      <c r="J2840" s="12" t="s">
        <v>112</v>
      </c>
      <c r="K2840" s="16" t="n">
        <v>1394856</v>
      </c>
      <c r="L2840" s="14" t="n">
        <v>159311</v>
      </c>
      <c r="M2840" s="16" t="n">
        <v>3219</v>
      </c>
      <c r="N2840" s="11" t="n">
        <v>0.002</v>
      </c>
      <c r="O2840" s="11" t="n">
        <v>0.112</v>
      </c>
      <c r="P2840" s="11" t="n">
        <v>361.05</v>
      </c>
      <c r="Q2840" s="25"/>
    </row>
    <row r="2841" ht="22.5" customHeight="1">
      <c r="A2841" s="19"/>
      <c r="B2841" s="12"/>
      <c r="C2841" s="12" t="n">
        <v>91467820</v>
      </c>
      <c r="D2841" s="12" t="s">
        <v>66</v>
      </c>
      <c r="E2841" s="13" t="s">
        <v>37</v>
      </c>
      <c r="F2841" s="13" t="s">
        <v>15</v>
      </c>
      <c r="G2841" s="23" t="n">
        <v>0.1</v>
      </c>
      <c r="H2841" s="13" t="n">
        <v>300</v>
      </c>
      <c r="I2841" s="20" t="n">
        <f>G2841*H2841*7</f>
        <v>210</v>
      </c>
      <c r="J2841" s="12" t="s">
        <v>110</v>
      </c>
      <c r="K2841" s="16" t="n">
        <v>8342</v>
      </c>
      <c r="L2841" s="14" t="n">
        <v>2750</v>
      </c>
      <c r="M2841" s="16" t="n">
        <v>26</v>
      </c>
      <c r="N2841" s="11" t="n">
        <v>0.001</v>
      </c>
      <c r="O2841" s="11" t="n">
        <v>0.1</v>
      </c>
      <c r="P2841" s="11" t="n">
        <v>2.6</v>
      </c>
      <c r="Q2841" s="22" t="n">
        <f>M2843/H2841</f>
        <v>0.523333333333333</v>
      </c>
    </row>
    <row r="2842" ht="22.5" customHeight="1">
      <c r="A2842" s="19"/>
      <c r="B2842" s="12"/>
      <c r="C2842" s="12"/>
      <c r="D2842" s="19"/>
      <c r="E2842" s="26"/>
      <c r="F2842" s="26"/>
      <c r="G2842" s="26"/>
      <c r="H2842" s="26"/>
      <c r="I2842" s="19"/>
      <c r="J2842" s="12" t="s">
        <v>111</v>
      </c>
      <c r="K2842" s="16" t="n">
        <v>96755</v>
      </c>
      <c r="L2842" s="14" t="n">
        <v>41405</v>
      </c>
      <c r="M2842" s="16" t="n">
        <v>157</v>
      </c>
      <c r="N2842" s="11" t="n">
        <v>0</v>
      </c>
      <c r="O2842" s="11" t="n">
        <v>0.1</v>
      </c>
      <c r="P2842" s="11" t="n">
        <v>15.7</v>
      </c>
      <c r="Q2842" s="25"/>
    </row>
    <row r="2843" ht="22.5" customHeight="1">
      <c r="A2843" s="19"/>
      <c r="B2843" s="12"/>
      <c r="C2843" s="12"/>
      <c r="D2843" s="19"/>
      <c r="E2843" s="26"/>
      <c r="F2843" s="26"/>
      <c r="G2843" s="26"/>
      <c r="H2843" s="26"/>
      <c r="I2843" s="19"/>
      <c r="J2843" s="12" t="s">
        <v>112</v>
      </c>
      <c r="K2843" s="16" t="n">
        <v>104615</v>
      </c>
      <c r="L2843" s="14" t="n">
        <v>42616</v>
      </c>
      <c r="M2843" s="16" t="n">
        <v>157</v>
      </c>
      <c r="N2843" s="11" t="n">
        <v>0</v>
      </c>
      <c r="O2843" s="11" t="n">
        <v>0.1</v>
      </c>
      <c r="P2843" s="11" t="n">
        <v>15.7</v>
      </c>
      <c r="Q2843" s="25"/>
    </row>
    <row r="2844" ht="22.5" customHeight="1">
      <c r="A2844" s="19"/>
      <c r="B2844" s="12"/>
      <c r="C2844" s="12" t="n">
        <v>91496145</v>
      </c>
      <c r="D2844" s="12" t="s">
        <v>66</v>
      </c>
      <c r="E2844" s="13" t="s">
        <v>67</v>
      </c>
      <c r="F2844" s="13" t="s">
        <v>15</v>
      </c>
      <c r="G2844" s="23" t="n">
        <v>0.14</v>
      </c>
      <c r="H2844" s="13" t="n">
        <v>50</v>
      </c>
      <c r="I2844" s="20" t="n">
        <f>G2844*H2844*7</f>
        <v>49</v>
      </c>
      <c r="J2844" s="12" t="s">
        <v>110</v>
      </c>
      <c r="K2844" s="16" t="n">
        <v>513</v>
      </c>
      <c r="L2844" s="16" t="n">
        <v>88</v>
      </c>
      <c r="M2844" s="16" t="n">
        <v>1</v>
      </c>
      <c r="N2844" s="11" t="n">
        <v>0.002</v>
      </c>
      <c r="O2844" s="11" t="n">
        <v>0.15</v>
      </c>
      <c r="P2844" s="11" t="n">
        <v>0.15</v>
      </c>
      <c r="Q2844" s="22" t="n">
        <f>M2846/H2844</f>
        <v>0.38</v>
      </c>
    </row>
    <row r="2845" ht="22.5" customHeight="1">
      <c r="A2845" s="19"/>
      <c r="B2845" s="12"/>
      <c r="C2845" s="12"/>
      <c r="D2845" s="19"/>
      <c r="E2845" s="26"/>
      <c r="F2845" s="26"/>
      <c r="G2845" s="26"/>
      <c r="H2845" s="26"/>
      <c r="I2845" s="19"/>
      <c r="J2845" s="12" t="s">
        <v>111</v>
      </c>
      <c r="K2845" s="16" t="n">
        <v>24826</v>
      </c>
      <c r="L2845" s="14" t="n">
        <v>3989</v>
      </c>
      <c r="M2845" s="16" t="n">
        <v>18</v>
      </c>
      <c r="N2845" s="11" t="n">
        <v>0.001</v>
      </c>
      <c r="O2845" s="11" t="n">
        <v>0.15</v>
      </c>
      <c r="P2845" s="11" t="n">
        <v>2.7</v>
      </c>
      <c r="Q2845" s="25"/>
    </row>
    <row r="2846" ht="22.5" customHeight="1">
      <c r="A2846" s="19"/>
      <c r="B2846" s="12"/>
      <c r="C2846" s="12"/>
      <c r="D2846" s="19"/>
      <c r="E2846" s="26"/>
      <c r="F2846" s="26"/>
      <c r="G2846" s="26"/>
      <c r="H2846" s="26"/>
      <c r="I2846" s="19"/>
      <c r="J2846" s="12" t="s">
        <v>112</v>
      </c>
      <c r="K2846" s="16" t="n">
        <v>27421</v>
      </c>
      <c r="L2846" s="14" t="n">
        <v>4255</v>
      </c>
      <c r="M2846" s="16" t="n">
        <v>19</v>
      </c>
      <c r="N2846" s="11" t="n">
        <v>0.001</v>
      </c>
      <c r="O2846" s="11" t="n">
        <v>0.15</v>
      </c>
      <c r="P2846" s="11" t="n">
        <v>2.85</v>
      </c>
      <c r="Q2846" s="25"/>
    </row>
    <row r="2847" ht="22.5" customHeight="1">
      <c r="A2847" s="19"/>
      <c r="B2847" s="12"/>
      <c r="C2847" s="12" t="n">
        <v>91496146</v>
      </c>
      <c r="D2847" s="12" t="s">
        <v>66</v>
      </c>
      <c r="E2847" s="13" t="s">
        <v>43</v>
      </c>
      <c r="F2847" s="13" t="s">
        <v>15</v>
      </c>
      <c r="G2847" s="23" t="n">
        <v>0.14</v>
      </c>
      <c r="H2847" s="13" t="n">
        <v>200</v>
      </c>
      <c r="I2847" s="20" t="n">
        <f>G2847*H2847*7</f>
        <v>196</v>
      </c>
      <c r="J2847" s="12" t="s">
        <v>110</v>
      </c>
      <c r="K2847" s="16" t="n">
        <v>2375</v>
      </c>
      <c r="L2847" s="14" t="n">
        <v>685</v>
      </c>
      <c r="M2847" s="16" t="n">
        <v>9</v>
      </c>
      <c r="N2847" s="11" t="n">
        <v>0.002</v>
      </c>
      <c r="O2847" s="11" t="n">
        <v>0.14</v>
      </c>
      <c r="P2847" s="11" t="n">
        <v>1.26</v>
      </c>
      <c r="Q2847" s="22" t="n">
        <f>M2849/H2847</f>
        <v>0.24</v>
      </c>
    </row>
    <row r="2848" ht="22.5" customHeight="1">
      <c r="A2848" s="19"/>
      <c r="B2848" s="12"/>
      <c r="C2848" s="12"/>
      <c r="D2848" s="19"/>
      <c r="E2848" s="26"/>
      <c r="F2848" s="26"/>
      <c r="G2848" s="26"/>
      <c r="H2848" s="26"/>
      <c r="I2848" s="19"/>
      <c r="J2848" s="12" t="s">
        <v>111</v>
      </c>
      <c r="K2848" s="16" t="n">
        <v>29768</v>
      </c>
      <c r="L2848" s="14" t="n">
        <v>10689</v>
      </c>
      <c r="M2848" s="16" t="n">
        <v>48</v>
      </c>
      <c r="N2848" s="11" t="n">
        <v>0.001</v>
      </c>
      <c r="O2848" s="11" t="n">
        <v>0.14</v>
      </c>
      <c r="P2848" s="11" t="n">
        <v>6.72</v>
      </c>
      <c r="Q2848" s="25"/>
    </row>
    <row r="2849" ht="22.5" customHeight="1">
      <c r="A2849" s="19"/>
      <c r="B2849" s="12"/>
      <c r="C2849" s="12"/>
      <c r="D2849" s="19"/>
      <c r="E2849" s="26"/>
      <c r="F2849" s="26"/>
      <c r="G2849" s="26"/>
      <c r="H2849" s="26"/>
      <c r="I2849" s="19"/>
      <c r="J2849" s="12" t="s">
        <v>112</v>
      </c>
      <c r="K2849" s="16" t="n">
        <v>32867</v>
      </c>
      <c r="L2849" s="14" t="n">
        <v>11119</v>
      </c>
      <c r="M2849" s="16" t="n">
        <v>48</v>
      </c>
      <c r="N2849" s="11" t="n">
        <v>0.001</v>
      </c>
      <c r="O2849" s="11" t="n">
        <v>0.14</v>
      </c>
      <c r="P2849" s="11" t="n">
        <v>6.72</v>
      </c>
      <c r="Q2849" s="25"/>
    </row>
    <row r="2850" ht="22.5" customHeight="1">
      <c r="A2850" s="19"/>
      <c r="B2850" s="12"/>
      <c r="C2850" s="12" t="n">
        <v>91496147</v>
      </c>
      <c r="D2850" s="12" t="s">
        <v>66</v>
      </c>
      <c r="E2850" s="13" t="s">
        <v>11</v>
      </c>
      <c r="F2850" s="13" t="s">
        <v>15</v>
      </c>
      <c r="G2850" s="23" t="n">
        <v>0.14</v>
      </c>
      <c r="H2850" s="13" t="n">
        <v>150</v>
      </c>
      <c r="I2850" s="20" t="n">
        <f>G2850*H2850*7</f>
        <v>147</v>
      </c>
      <c r="J2850" s="12" t="s">
        <v>110</v>
      </c>
      <c r="K2850" s="16" t="n">
        <v>1753</v>
      </c>
      <c r="L2850" s="16" t="n">
        <v>138</v>
      </c>
      <c r="M2850" s="16" t="n">
        <v>11</v>
      </c>
      <c r="N2850" s="11" t="n">
        <v>0.01</v>
      </c>
      <c r="O2850" s="11" t="n">
        <v>0.13</v>
      </c>
      <c r="P2850" s="11" t="n">
        <v>1.43</v>
      </c>
      <c r="Q2850" s="22" t="n">
        <f>M2852/H2850</f>
        <v>0.806666666666667</v>
      </c>
    </row>
    <row r="2851" ht="22.5" customHeight="1">
      <c r="A2851" s="19"/>
      <c r="B2851" s="12"/>
      <c r="C2851" s="12"/>
      <c r="D2851" s="19"/>
      <c r="E2851" s="26"/>
      <c r="F2851" s="26"/>
      <c r="G2851" s="26"/>
      <c r="H2851" s="26"/>
      <c r="I2851" s="19"/>
      <c r="J2851" s="12" t="s">
        <v>111</v>
      </c>
      <c r="K2851" s="16" t="n">
        <v>21301</v>
      </c>
      <c r="L2851" s="14" t="n">
        <v>2893</v>
      </c>
      <c r="M2851" s="16" t="n">
        <v>91</v>
      </c>
      <c r="N2851" s="11" t="n">
        <v>0.004</v>
      </c>
      <c r="O2851" s="11" t="n">
        <v>0.13</v>
      </c>
      <c r="P2851" s="11" t="n">
        <v>11.83</v>
      </c>
      <c r="Q2851" s="25"/>
    </row>
    <row r="2852" ht="22.5" customHeight="1">
      <c r="A2852" s="19"/>
      <c r="B2852" s="12"/>
      <c r="C2852" s="12"/>
      <c r="D2852" s="19"/>
      <c r="E2852" s="26"/>
      <c r="F2852" s="26"/>
      <c r="G2852" s="26"/>
      <c r="H2852" s="26"/>
      <c r="I2852" s="19"/>
      <c r="J2852" s="12" t="s">
        <v>112</v>
      </c>
      <c r="K2852" s="16" t="n">
        <v>27833</v>
      </c>
      <c r="L2852" s="14" t="n">
        <v>3524</v>
      </c>
      <c r="M2852" s="16" t="n">
        <v>121</v>
      </c>
      <c r="N2852" s="11" t="n">
        <v>0.004</v>
      </c>
      <c r="O2852" s="11" t="n">
        <v>0.13</v>
      </c>
      <c r="P2852" s="11" t="n">
        <v>15.73</v>
      </c>
      <c r="Q2852" s="25"/>
    </row>
    <row r="2853" ht="22.5" customHeight="1">
      <c r="A2853" s="19"/>
      <c r="B2853" s="12"/>
      <c r="C2853" s="12" t="n">
        <v>91496148</v>
      </c>
      <c r="D2853" s="12" t="s">
        <v>66</v>
      </c>
      <c r="E2853" s="13" t="s">
        <v>14</v>
      </c>
      <c r="F2853" s="13" t="s">
        <v>15</v>
      </c>
      <c r="G2853" s="23" t="n">
        <v>0.15</v>
      </c>
      <c r="H2853" s="13" t="n">
        <v>160</v>
      </c>
      <c r="I2853" s="20" t="n">
        <f>G2853*H2853*7</f>
        <v>168</v>
      </c>
      <c r="J2853" s="12" t="s">
        <v>110</v>
      </c>
      <c r="K2853" s="16" t="n">
        <v>450</v>
      </c>
      <c r="L2853" s="16" t="n">
        <v>167</v>
      </c>
      <c r="M2853" s="16" t="n">
        <v>3</v>
      </c>
      <c r="N2853" s="11" t="n">
        <v>0.003</v>
      </c>
      <c r="O2853" s="11" t="n">
        <v>0.15</v>
      </c>
      <c r="P2853" s="11" t="n">
        <v>0.45</v>
      </c>
      <c r="Q2853" s="22" t="n">
        <f>M2855/H2853</f>
        <v>1</v>
      </c>
    </row>
    <row r="2854" ht="22.5" customHeight="1">
      <c r="A2854" s="19"/>
      <c r="B2854" s="12"/>
      <c r="C2854" s="12"/>
      <c r="D2854" s="19"/>
      <c r="E2854" s="26"/>
      <c r="F2854" s="26"/>
      <c r="G2854" s="26"/>
      <c r="H2854" s="26"/>
      <c r="I2854" s="19"/>
      <c r="J2854" s="12" t="s">
        <v>111</v>
      </c>
      <c r="K2854" s="16" t="n">
        <v>71269</v>
      </c>
      <c r="L2854" s="14" t="n">
        <v>31957</v>
      </c>
      <c r="M2854" s="16" t="n">
        <v>160</v>
      </c>
      <c r="N2854" s="11" t="n">
        <v>0.001</v>
      </c>
      <c r="O2854" s="11" t="n">
        <v>0.15</v>
      </c>
      <c r="P2854" s="11" t="n">
        <v>24</v>
      </c>
      <c r="Q2854" s="25"/>
    </row>
    <row r="2855" ht="22.5" customHeight="1">
      <c r="A2855" s="19"/>
      <c r="B2855" s="12"/>
      <c r="C2855" s="12"/>
      <c r="D2855" s="19"/>
      <c r="E2855" s="26"/>
      <c r="F2855" s="26"/>
      <c r="G2855" s="26"/>
      <c r="H2855" s="26"/>
      <c r="I2855" s="19"/>
      <c r="J2855" s="12" t="s">
        <v>112</v>
      </c>
      <c r="K2855" s="16" t="n">
        <v>80585</v>
      </c>
      <c r="L2855" s="14" t="n">
        <v>35716</v>
      </c>
      <c r="M2855" s="16" t="n">
        <v>160</v>
      </c>
      <c r="N2855" s="11" t="n">
        <v>0.001</v>
      </c>
      <c r="O2855" s="11" t="n">
        <v>0.15</v>
      </c>
      <c r="P2855" s="11" t="n">
        <v>24</v>
      </c>
      <c r="Q2855" s="25"/>
    </row>
    <row r="2856" ht="22.5" customHeight="1">
      <c r="A2856" s="19"/>
      <c r="B2856" s="12"/>
      <c r="C2856" s="12" t="n">
        <v>11079953</v>
      </c>
      <c r="D2856" s="12" t="s">
        <v>64</v>
      </c>
      <c r="E2856" s="13" t="s">
        <v>37</v>
      </c>
      <c r="F2856" s="13" t="s">
        <v>15</v>
      </c>
      <c r="G2856" s="23" t="n">
        <v>0.8</v>
      </c>
      <c r="H2856" s="13" t="n">
        <v>100</v>
      </c>
      <c r="I2856" s="20" t="n">
        <f>G2856*H2856*7</f>
        <v>560</v>
      </c>
      <c r="J2856" s="12" t="s">
        <v>110</v>
      </c>
      <c r="K2856" s="14" t="n">
        <v>294</v>
      </c>
      <c r="L2856" s="14" t="n">
        <v>14</v>
      </c>
      <c r="M2856" s="16" t="n">
        <v>0</v>
      </c>
      <c r="N2856" s="11" t="n">
        <v>0</v>
      </c>
      <c r="O2856" s="11" t="n">
        <v>0</v>
      </c>
      <c r="P2856" s="11" t="n">
        <v>0</v>
      </c>
      <c r="Q2856" s="22" t="n">
        <f>M2858/H2856</f>
        <v>0</v>
      </c>
    </row>
    <row r="2857" ht="22.5" customHeight="1">
      <c r="A2857" s="19"/>
      <c r="B2857" s="12"/>
      <c r="C2857" s="12"/>
      <c r="D2857" s="19"/>
      <c r="E2857" s="26"/>
      <c r="F2857" s="26"/>
      <c r="G2857" s="26"/>
      <c r="H2857" s="26"/>
      <c r="I2857" s="19"/>
      <c r="J2857" s="12" t="s">
        <v>111</v>
      </c>
      <c r="K2857" s="16" t="n">
        <v>6998</v>
      </c>
      <c r="L2857" s="16" t="n">
        <v>954</v>
      </c>
      <c r="M2857" s="16" t="n">
        <v>0</v>
      </c>
      <c r="N2857" s="11" t="n">
        <v>0</v>
      </c>
      <c r="O2857" s="11" t="n">
        <v>0</v>
      </c>
      <c r="P2857" s="11" t="n">
        <v>0</v>
      </c>
      <c r="Q2857" s="25"/>
    </row>
    <row r="2858" ht="22.5" customHeight="1">
      <c r="A2858" s="19"/>
      <c r="B2858" s="12"/>
      <c r="C2858" s="12"/>
      <c r="D2858" s="19"/>
      <c r="E2858" s="26"/>
      <c r="F2858" s="26"/>
      <c r="G2858" s="26"/>
      <c r="H2858" s="26"/>
      <c r="I2858" s="19"/>
      <c r="J2858" s="12" t="s">
        <v>112</v>
      </c>
      <c r="K2858" s="16" t="n">
        <v>11283</v>
      </c>
      <c r="L2858" s="16" t="n">
        <v>1359</v>
      </c>
      <c r="M2858" s="16" t="n">
        <v>0</v>
      </c>
      <c r="N2858" s="11" t="n">
        <v>0</v>
      </c>
      <c r="O2858" s="11" t="n">
        <v>0</v>
      </c>
      <c r="P2858" s="11" t="n">
        <v>0</v>
      </c>
      <c r="Q2858" s="25"/>
    </row>
    <row r="2859" ht="22.5" customHeight="1">
      <c r="A2859" s="19"/>
      <c r="B2859" s="12"/>
      <c r="C2859" s="12" t="n">
        <v>11690181</v>
      </c>
      <c r="D2859" s="12" t="s">
        <v>68</v>
      </c>
      <c r="E2859" s="13" t="s">
        <v>14</v>
      </c>
      <c r="F2859" s="13" t="s">
        <v>15</v>
      </c>
      <c r="G2859" s="23" t="n">
        <v>0.45</v>
      </c>
      <c r="H2859" s="13" t="n">
        <v>1300</v>
      </c>
      <c r="I2859" s="20" t="n">
        <f>G2859*H2859*7</f>
        <v>4095</v>
      </c>
      <c r="J2859" s="12" t="s">
        <v>110</v>
      </c>
      <c r="K2859" s="16" t="n">
        <v>3475</v>
      </c>
      <c r="L2859" s="16" t="n">
        <v>66</v>
      </c>
      <c r="M2859" s="14" t="n">
        <v>8</v>
      </c>
      <c r="N2859" s="11" t="n">
        <v>0.051</v>
      </c>
      <c r="O2859" s="11" t="n">
        <v>0.42</v>
      </c>
      <c r="P2859" s="11" t="n">
        <v>3.36</v>
      </c>
      <c r="Q2859" s="22" t="n">
        <f>M2861/H2859</f>
        <v>1</v>
      </c>
    </row>
    <row r="2860" ht="22.5" customHeight="1">
      <c r="A2860" s="19"/>
      <c r="B2860" s="12"/>
      <c r="C2860" s="12"/>
      <c r="D2860" s="19"/>
      <c r="E2860" s="26"/>
      <c r="F2860" s="26"/>
      <c r="G2860" s="26"/>
      <c r="H2860" s="26"/>
      <c r="I2860" s="19"/>
      <c r="J2860" s="12" t="s">
        <v>111</v>
      </c>
      <c r="K2860" s="16" t="n">
        <v>324460</v>
      </c>
      <c r="L2860" s="14" t="n">
        <v>11991</v>
      </c>
      <c r="M2860" s="16" t="n">
        <v>608</v>
      </c>
      <c r="N2860" s="11" t="n">
        <v>0.021</v>
      </c>
      <c r="O2860" s="11" t="n">
        <v>0.42</v>
      </c>
      <c r="P2860" s="11" t="n">
        <v>255.36</v>
      </c>
      <c r="Q2860" s="25"/>
      <c r="R2860" s="4" t="s">
        <v>146</v>
      </c>
    </row>
    <row r="2861" ht="22.5" customHeight="1">
      <c r="A2861" s="19"/>
      <c r="B2861" s="12"/>
      <c r="C2861" s="12"/>
      <c r="D2861" s="19"/>
      <c r="E2861" s="26"/>
      <c r="F2861" s="26"/>
      <c r="G2861" s="26"/>
      <c r="H2861" s="26"/>
      <c r="I2861" s="19"/>
      <c r="J2861" s="12" t="s">
        <v>112</v>
      </c>
      <c r="K2861" s="16" t="n">
        <v>588535</v>
      </c>
      <c r="L2861" s="14" t="n">
        <v>29263</v>
      </c>
      <c r="M2861" s="16" t="n">
        <v>1300</v>
      </c>
      <c r="N2861" s="11" t="n">
        <v>0.019</v>
      </c>
      <c r="O2861" s="11" t="n">
        <v>0.42</v>
      </c>
      <c r="P2861" s="11" t="n">
        <v>546</v>
      </c>
      <c r="Q2861" s="25"/>
    </row>
    <row r="2862" ht="22.5" customHeight="1">
      <c r="A2862" s="19"/>
      <c r="B2862" s="12"/>
      <c r="C2862" s="12" t="n">
        <v>11836152</v>
      </c>
      <c r="D2862" s="12" t="s">
        <v>65</v>
      </c>
      <c r="E2862" s="13" t="s">
        <v>37</v>
      </c>
      <c r="F2862" s="13" t="s">
        <v>15</v>
      </c>
      <c r="G2862" s="23" t="n">
        <v>0.09</v>
      </c>
      <c r="H2862" s="13" t="n">
        <v>100</v>
      </c>
      <c r="I2862" s="20" t="n">
        <f>G2862*H2862*7</f>
        <v>63</v>
      </c>
      <c r="J2862" s="12" t="s">
        <v>110</v>
      </c>
      <c r="K2862" s="16" t="n">
        <v>21</v>
      </c>
      <c r="L2862" s="14" t="n">
        <v>5</v>
      </c>
      <c r="M2862" s="16" t="n">
        <v>0</v>
      </c>
      <c r="N2862" s="11" t="n">
        <v>0</v>
      </c>
      <c r="O2862" s="11" t="n">
        <v>0</v>
      </c>
      <c r="P2862" s="11" t="n">
        <v>0</v>
      </c>
      <c r="Q2862" s="22" t="n">
        <f>M2864/H2862</f>
        <v>0</v>
      </c>
    </row>
    <row r="2863" ht="22.5" customHeight="1">
      <c r="A2863" s="19"/>
      <c r="B2863" s="12"/>
      <c r="C2863" s="12"/>
      <c r="D2863" s="19"/>
      <c r="E2863" s="26"/>
      <c r="F2863" s="26"/>
      <c r="G2863" s="26"/>
      <c r="H2863" s="26"/>
      <c r="I2863" s="19"/>
      <c r="J2863" s="12" t="s">
        <v>111</v>
      </c>
      <c r="K2863" s="16" t="n">
        <v>357</v>
      </c>
      <c r="L2863" s="14" t="n">
        <v>37</v>
      </c>
      <c r="M2863" s="16" t="n">
        <v>0</v>
      </c>
      <c r="N2863" s="11" t="n">
        <v>0</v>
      </c>
      <c r="O2863" s="11" t="n">
        <v>0</v>
      </c>
      <c r="P2863" s="11" t="n">
        <v>0</v>
      </c>
      <c r="Q2863" s="25"/>
    </row>
    <row r="2864" ht="22.5" customHeight="1">
      <c r="A2864" s="19"/>
      <c r="B2864" s="12"/>
      <c r="C2864" s="12"/>
      <c r="D2864" s="19"/>
      <c r="E2864" s="26"/>
      <c r="F2864" s="26"/>
      <c r="G2864" s="26"/>
      <c r="H2864" s="26"/>
      <c r="I2864" s="19"/>
      <c r="J2864" s="12" t="s">
        <v>112</v>
      </c>
      <c r="K2864" s="16" t="n">
        <v>713</v>
      </c>
      <c r="L2864" s="14" t="n">
        <v>73</v>
      </c>
      <c r="M2864" s="16" t="n">
        <v>0</v>
      </c>
      <c r="N2864" s="11" t="n">
        <v>0</v>
      </c>
      <c r="O2864" s="11" t="n">
        <v>0</v>
      </c>
      <c r="P2864" s="11" t="n">
        <v>0</v>
      </c>
      <c r="Q2864" s="25"/>
    </row>
    <row r="2865" ht="22.5" customHeight="1">
      <c r="A2865" s="19"/>
      <c r="B2865" s="12"/>
      <c r="C2865" s="12" t="n">
        <v>12038500</v>
      </c>
      <c r="D2865" s="12" t="s">
        <v>68</v>
      </c>
      <c r="E2865" s="13" t="s">
        <v>14</v>
      </c>
      <c r="F2865" s="13" t="s">
        <v>15</v>
      </c>
      <c r="G2865" s="23" t="n">
        <v>0.4</v>
      </c>
      <c r="H2865" s="13" t="n">
        <v>100</v>
      </c>
      <c r="I2865" s="20" t="n">
        <f>G2865*H2865*7</f>
        <v>280</v>
      </c>
      <c r="J2865" s="12" t="s">
        <v>110</v>
      </c>
      <c r="K2865" s="16" t="n">
        <v>185</v>
      </c>
      <c r="L2865" s="14" t="n">
        <v>10</v>
      </c>
      <c r="M2865" s="16" t="n">
        <v>2</v>
      </c>
      <c r="N2865" s="17" t="n">
        <v>0.08</v>
      </c>
      <c r="O2865" s="11" t="n">
        <v>0.4</v>
      </c>
      <c r="P2865" s="11" t="n">
        <v>0.8</v>
      </c>
      <c r="Q2865" s="22" t="n">
        <f>M2867/H2865</f>
        <v>0.51</v>
      </c>
    </row>
    <row r="2866" ht="22.5" customHeight="1">
      <c r="A2866" s="19"/>
      <c r="B2866" s="12"/>
      <c r="C2866" s="12"/>
      <c r="D2866" s="19"/>
      <c r="E2866" s="26"/>
      <c r="F2866" s="26"/>
      <c r="G2866" s="26"/>
      <c r="H2866" s="26"/>
      <c r="I2866" s="19"/>
      <c r="J2866" s="12" t="s">
        <v>111</v>
      </c>
      <c r="K2866" s="16" t="n">
        <v>5493</v>
      </c>
      <c r="L2866" s="16" t="n">
        <v>585</v>
      </c>
      <c r="M2866" s="16" t="n">
        <v>20</v>
      </c>
      <c r="N2866" s="11" t="n">
        <v>0.014</v>
      </c>
      <c r="O2866" s="11" t="n">
        <v>0.4</v>
      </c>
      <c r="P2866" s="11" t="n">
        <v>8</v>
      </c>
      <c r="Q2866" s="25"/>
    </row>
    <row r="2867" ht="22.5" customHeight="1">
      <c r="A2867" s="19"/>
      <c r="B2867" s="12"/>
      <c r="C2867" s="12"/>
      <c r="D2867" s="19"/>
      <c r="E2867" s="26"/>
      <c r="F2867" s="26"/>
      <c r="G2867" s="26"/>
      <c r="H2867" s="26"/>
      <c r="I2867" s="19"/>
      <c r="J2867" s="12" t="s">
        <v>112</v>
      </c>
      <c r="K2867" s="16" t="n">
        <v>12222</v>
      </c>
      <c r="L2867" s="14" t="n">
        <v>1608</v>
      </c>
      <c r="M2867" s="16" t="n">
        <v>51</v>
      </c>
      <c r="N2867" s="11" t="n">
        <v>0.013</v>
      </c>
      <c r="O2867" s="11" t="n">
        <v>0.4</v>
      </c>
      <c r="P2867" s="11" t="n">
        <v>20.4</v>
      </c>
      <c r="Q2867" s="25"/>
    </row>
    <row r="2868" ht="22.5" customHeight="1">
      <c r="A2868" s="19"/>
      <c r="B2868" s="12"/>
      <c r="C2868" s="12" t="n">
        <v>91565943</v>
      </c>
      <c r="D2868" s="12" t="s">
        <v>66</v>
      </c>
      <c r="E2868" s="13" t="s">
        <v>43</v>
      </c>
      <c r="F2868" s="13" t="s">
        <v>15</v>
      </c>
      <c r="G2868" s="23" t="n">
        <v>0.14</v>
      </c>
      <c r="H2868" s="13" t="n">
        <v>200</v>
      </c>
      <c r="I2868" s="20" t="n">
        <f>G2868*H2868*7</f>
        <v>196</v>
      </c>
      <c r="J2868" s="12" t="s">
        <v>110</v>
      </c>
      <c r="K2868" s="16" t="n">
        <v>253</v>
      </c>
      <c r="L2868" s="16" t="n">
        <v>14</v>
      </c>
      <c r="M2868" s="16" t="n">
        <v>0</v>
      </c>
      <c r="N2868" s="11" t="n">
        <v>0</v>
      </c>
      <c r="O2868" s="11" t="n">
        <v>0</v>
      </c>
      <c r="P2868" s="11" t="n">
        <v>0</v>
      </c>
      <c r="Q2868" s="22" t="n">
        <f>M2870/H2868</f>
        <v>0.01</v>
      </c>
    </row>
    <row r="2869" ht="22.5" customHeight="1">
      <c r="A2869" s="19"/>
      <c r="B2869" s="12"/>
      <c r="C2869" s="12"/>
      <c r="D2869" s="19"/>
      <c r="E2869" s="26"/>
      <c r="F2869" s="26"/>
      <c r="G2869" s="26"/>
      <c r="H2869" s="26"/>
      <c r="I2869" s="19"/>
      <c r="J2869" s="12" t="s">
        <v>111</v>
      </c>
      <c r="K2869" s="16" t="n">
        <v>6616</v>
      </c>
      <c r="L2869" s="14" t="n">
        <v>328</v>
      </c>
      <c r="M2869" s="16" t="n">
        <v>2</v>
      </c>
      <c r="N2869" s="11" t="n">
        <v>0.001</v>
      </c>
      <c r="O2869" s="11" t="n">
        <v>0.14</v>
      </c>
      <c r="P2869" s="11" t="n">
        <v>0.28</v>
      </c>
      <c r="Q2869" s="25"/>
    </row>
    <row r="2870" ht="22.5" customHeight="1">
      <c r="A2870" s="19"/>
      <c r="B2870" s="12"/>
      <c r="C2870" s="12"/>
      <c r="D2870" s="19"/>
      <c r="E2870" s="26"/>
      <c r="F2870" s="26"/>
      <c r="G2870" s="26"/>
      <c r="H2870" s="26"/>
      <c r="I2870" s="19"/>
      <c r="J2870" s="12" t="s">
        <v>112</v>
      </c>
      <c r="K2870" s="16" t="n">
        <v>7862</v>
      </c>
      <c r="L2870" s="14" t="n">
        <v>383</v>
      </c>
      <c r="M2870" s="16" t="n">
        <v>2</v>
      </c>
      <c r="N2870" s="11" t="n">
        <v>0.001</v>
      </c>
      <c r="O2870" s="11" t="n">
        <v>0.14</v>
      </c>
      <c r="P2870" s="11" t="n">
        <v>0.28</v>
      </c>
      <c r="Q2870" s="25"/>
    </row>
    <row r="2871" ht="22.5" customHeight="1">
      <c r="A2871" s="19"/>
      <c r="B2871" s="12"/>
      <c r="C2871" s="12" t="n">
        <v>91565945</v>
      </c>
      <c r="D2871" s="12" t="s">
        <v>66</v>
      </c>
      <c r="E2871" s="13" t="s">
        <v>37</v>
      </c>
      <c r="F2871" s="13" t="s">
        <v>15</v>
      </c>
      <c r="G2871" s="23" t="n">
        <v>0.12</v>
      </c>
      <c r="H2871" s="13" t="n">
        <v>200</v>
      </c>
      <c r="I2871" s="20" t="n">
        <f>G2871*H2871*7</f>
        <v>168</v>
      </c>
      <c r="J2871" s="12" t="s">
        <v>110</v>
      </c>
      <c r="K2871" s="16" t="n">
        <v>7539</v>
      </c>
      <c r="L2871" s="14" t="n">
        <v>1914</v>
      </c>
      <c r="M2871" s="16" t="n">
        <v>12</v>
      </c>
      <c r="N2871" s="11" t="n">
        <v>0.001</v>
      </c>
      <c r="O2871" s="11" t="n">
        <v>0.12</v>
      </c>
      <c r="P2871" s="11" t="n">
        <v>1.44</v>
      </c>
      <c r="Q2871" s="22" t="n">
        <f>M2873/H2871</f>
        <v>0.585</v>
      </c>
    </row>
    <row r="2872" ht="22.5" customHeight="1">
      <c r="A2872" s="19"/>
      <c r="B2872" s="12"/>
      <c r="C2872" s="12"/>
      <c r="D2872" s="19"/>
      <c r="E2872" s="26"/>
      <c r="F2872" s="26"/>
      <c r="G2872" s="26"/>
      <c r="H2872" s="26"/>
      <c r="I2872" s="19"/>
      <c r="J2872" s="12" t="s">
        <v>111</v>
      </c>
      <c r="K2872" s="16" t="n">
        <v>202668</v>
      </c>
      <c r="L2872" s="14" t="n">
        <v>40934</v>
      </c>
      <c r="M2872" s="16" t="n">
        <v>117</v>
      </c>
      <c r="N2872" s="11" t="n">
        <v>0</v>
      </c>
      <c r="O2872" s="11" t="n">
        <v>0.12</v>
      </c>
      <c r="P2872" s="11" t="n">
        <v>14.04</v>
      </c>
      <c r="Q2872" s="25"/>
    </row>
    <row r="2873" ht="22.5" customHeight="1">
      <c r="A2873" s="19"/>
      <c r="B2873" s="12"/>
      <c r="C2873" s="12"/>
      <c r="D2873" s="19"/>
      <c r="E2873" s="26"/>
      <c r="F2873" s="26"/>
      <c r="G2873" s="26"/>
      <c r="H2873" s="26"/>
      <c r="I2873" s="19"/>
      <c r="J2873" s="12" t="s">
        <v>112</v>
      </c>
      <c r="K2873" s="16" t="n">
        <v>217618</v>
      </c>
      <c r="L2873" s="14" t="n">
        <v>43641</v>
      </c>
      <c r="M2873" s="16" t="n">
        <v>117</v>
      </c>
      <c r="N2873" s="11" t="n">
        <v>0</v>
      </c>
      <c r="O2873" s="11" t="n">
        <v>0.12</v>
      </c>
      <c r="P2873" s="11" t="n">
        <v>14.04</v>
      </c>
      <c r="Q2873" s="25"/>
    </row>
    <row r="2874" ht="22.5" customHeight="1">
      <c r="A2874" s="19"/>
      <c r="B2874" s="12"/>
      <c r="C2874" s="12" t="n">
        <v>91551845</v>
      </c>
      <c r="D2874" s="12" t="s">
        <v>66</v>
      </c>
      <c r="E2874" s="13" t="s">
        <v>11</v>
      </c>
      <c r="F2874" s="13" t="s">
        <v>15</v>
      </c>
      <c r="G2874" s="23" t="n">
        <v>0.14</v>
      </c>
      <c r="H2874" s="13" t="n">
        <v>150</v>
      </c>
      <c r="I2874" s="20" t="n">
        <f>G2874*H2874*7</f>
        <v>147</v>
      </c>
      <c r="J2874" s="12" t="s">
        <v>110</v>
      </c>
      <c r="K2874" s="16" t="n">
        <v>3215</v>
      </c>
      <c r="L2874" s="14" t="n">
        <v>131</v>
      </c>
      <c r="M2874" s="16" t="n">
        <v>2</v>
      </c>
      <c r="N2874" s="11" t="n">
        <v>0.002</v>
      </c>
      <c r="O2874" s="11" t="n">
        <v>0.14</v>
      </c>
      <c r="P2874" s="11" t="n">
        <v>0.28</v>
      </c>
      <c r="Q2874" s="22" t="n">
        <f>M2876/H2874</f>
        <v>0.466666666666667</v>
      </c>
    </row>
    <row r="2875" ht="22.5" customHeight="1">
      <c r="A2875" s="19"/>
      <c r="B2875" s="12"/>
      <c r="C2875" s="12"/>
      <c r="D2875" s="19"/>
      <c r="E2875" s="26"/>
      <c r="F2875" s="26"/>
      <c r="G2875" s="26"/>
      <c r="H2875" s="26"/>
      <c r="I2875" s="19"/>
      <c r="J2875" s="12" t="s">
        <v>111</v>
      </c>
      <c r="K2875" s="16" t="n">
        <v>33586</v>
      </c>
      <c r="L2875" s="14" t="n">
        <v>2652</v>
      </c>
      <c r="M2875" s="16" t="n">
        <v>46</v>
      </c>
      <c r="N2875" s="11" t="n">
        <v>0.002</v>
      </c>
      <c r="O2875" s="11" t="n">
        <v>0.14</v>
      </c>
      <c r="P2875" s="11" t="n">
        <v>6.44</v>
      </c>
      <c r="Q2875" s="25"/>
    </row>
    <row r="2876" ht="22.5" customHeight="1">
      <c r="A2876" s="19"/>
      <c r="B2876" s="12"/>
      <c r="C2876" s="12"/>
      <c r="D2876" s="19"/>
      <c r="E2876" s="26"/>
      <c r="F2876" s="26"/>
      <c r="G2876" s="26"/>
      <c r="H2876" s="26"/>
      <c r="I2876" s="19"/>
      <c r="J2876" s="12" t="s">
        <v>112</v>
      </c>
      <c r="K2876" s="16" t="n">
        <v>46895</v>
      </c>
      <c r="L2876" s="14" t="n">
        <v>3685</v>
      </c>
      <c r="M2876" s="16" t="n">
        <v>70</v>
      </c>
      <c r="N2876" s="11" t="n">
        <v>70</v>
      </c>
      <c r="O2876" s="11" t="n">
        <v>0.14</v>
      </c>
      <c r="P2876" s="11" t="n">
        <v>9.8</v>
      </c>
      <c r="Q2876" s="25"/>
    </row>
    <row r="2877" ht="22.5" customHeight="1">
      <c r="A2877" s="19"/>
      <c r="B2877" s="12"/>
      <c r="C2877" s="12" t="n">
        <v>91565949</v>
      </c>
      <c r="D2877" s="12" t="s">
        <v>66</v>
      </c>
      <c r="E2877" s="13" t="s">
        <v>67</v>
      </c>
      <c r="F2877" s="13" t="s">
        <v>15</v>
      </c>
      <c r="G2877" s="23" t="n">
        <v>0.15</v>
      </c>
      <c r="H2877" s="13" t="n">
        <v>50</v>
      </c>
      <c r="I2877" s="20" t="n">
        <f>G2877*H2877*7</f>
        <v>52.5</v>
      </c>
      <c r="J2877" s="12" t="s">
        <v>110</v>
      </c>
      <c r="K2877" s="16" t="n">
        <v>4208</v>
      </c>
      <c r="L2877" s="14" t="n">
        <v>440</v>
      </c>
      <c r="M2877" s="16" t="n">
        <v>3</v>
      </c>
      <c r="N2877" s="11" t="n">
        <v>0.001</v>
      </c>
      <c r="O2877" s="11" t="n">
        <v>0.15</v>
      </c>
      <c r="P2877" s="11" t="n">
        <v>0.45</v>
      </c>
      <c r="Q2877" s="22" t="n">
        <f>M2879/H2877</f>
        <v>0.96</v>
      </c>
    </row>
    <row r="2878" ht="22.5" customHeight="1">
      <c r="A2878" s="19"/>
      <c r="B2878" s="12"/>
      <c r="C2878" s="12"/>
      <c r="D2878" s="19"/>
      <c r="E2878" s="26"/>
      <c r="F2878" s="26"/>
      <c r="G2878" s="26"/>
      <c r="H2878" s="26"/>
      <c r="I2878" s="19"/>
      <c r="J2878" s="12" t="s">
        <v>111</v>
      </c>
      <c r="K2878" s="16" t="n">
        <v>36351</v>
      </c>
      <c r="L2878" s="14" t="n">
        <v>5310</v>
      </c>
      <c r="M2878" s="16" t="n">
        <v>22</v>
      </c>
      <c r="N2878" s="11" t="n">
        <v>0.001</v>
      </c>
      <c r="O2878" s="11" t="n">
        <v>0.15</v>
      </c>
      <c r="P2878" s="11" t="n">
        <v>3.3</v>
      </c>
      <c r="Q2878" s="25"/>
    </row>
    <row r="2879" ht="22.5" customHeight="1">
      <c r="A2879" s="19"/>
      <c r="B2879" s="12"/>
      <c r="C2879" s="12"/>
      <c r="D2879" s="19"/>
      <c r="E2879" s="26"/>
      <c r="F2879" s="26"/>
      <c r="G2879" s="26"/>
      <c r="H2879" s="26"/>
      <c r="I2879" s="19"/>
      <c r="J2879" s="12" t="s">
        <v>112</v>
      </c>
      <c r="K2879" s="16" t="n">
        <v>69645</v>
      </c>
      <c r="L2879" s="14" t="n">
        <v>9486</v>
      </c>
      <c r="M2879" s="16" t="n">
        <v>48</v>
      </c>
      <c r="N2879" s="11" t="n">
        <v>0.001</v>
      </c>
      <c r="O2879" s="11" t="n">
        <v>0.15</v>
      </c>
      <c r="P2879" s="11" t="n">
        <v>7.2</v>
      </c>
      <c r="Q2879" s="25"/>
    </row>
    <row r="2880" ht="22.5" customHeight="1">
      <c r="A2880" s="19"/>
      <c r="B2880" s="12"/>
      <c r="C2880" s="12" t="n">
        <v>91573130</v>
      </c>
      <c r="D2880" s="12" t="s">
        <v>46</v>
      </c>
      <c r="E2880" s="13" t="s">
        <v>17</v>
      </c>
      <c r="F2880" s="13" t="s">
        <v>15</v>
      </c>
      <c r="G2880" s="23" t="n">
        <v>0.2</v>
      </c>
      <c r="H2880" s="13" t="n">
        <v>80</v>
      </c>
      <c r="I2880" s="20" t="n">
        <f>G2880*H2880*7</f>
        <v>112</v>
      </c>
      <c r="J2880" s="12" t="s">
        <v>110</v>
      </c>
      <c r="K2880" s="16" t="n">
        <v>551</v>
      </c>
      <c r="L2880" s="14" t="n">
        <v>18</v>
      </c>
      <c r="M2880" s="16" t="n">
        <v>0</v>
      </c>
      <c r="N2880" s="11" t="n">
        <v>0</v>
      </c>
      <c r="O2880" s="11" t="n">
        <v>0</v>
      </c>
      <c r="P2880" s="11" t="n">
        <v>0</v>
      </c>
      <c r="Q2880" s="22" t="n">
        <f>M2882/H2880</f>
        <v>0.025</v>
      </c>
    </row>
    <row r="2881" ht="22.5" customHeight="1">
      <c r="A2881" s="19"/>
      <c r="B2881" s="12"/>
      <c r="C2881" s="12"/>
      <c r="D2881" s="19"/>
      <c r="E2881" s="26"/>
      <c r="F2881" s="26"/>
      <c r="G2881" s="26"/>
      <c r="H2881" s="26"/>
      <c r="I2881" s="19"/>
      <c r="J2881" s="12" t="s">
        <v>111</v>
      </c>
      <c r="K2881" s="16" t="n">
        <v>9102</v>
      </c>
      <c r="L2881" s="14" t="n">
        <v>339</v>
      </c>
      <c r="M2881" s="16" t="n">
        <v>2</v>
      </c>
      <c r="N2881" s="11" t="n">
        <v>0.001</v>
      </c>
      <c r="O2881" s="11" t="n">
        <v>0.2</v>
      </c>
      <c r="P2881" s="11" t="n">
        <v>0.4</v>
      </c>
      <c r="Q2881" s="25"/>
    </row>
    <row r="2882" ht="22.5" customHeight="1">
      <c r="A2882" s="19"/>
      <c r="B2882" s="12"/>
      <c r="C2882" s="12"/>
      <c r="D2882" s="19"/>
      <c r="E2882" s="26"/>
      <c r="F2882" s="26"/>
      <c r="G2882" s="26"/>
      <c r="H2882" s="26"/>
      <c r="I2882" s="19"/>
      <c r="J2882" s="12" t="s">
        <v>112</v>
      </c>
      <c r="K2882" s="16" t="n">
        <v>13354</v>
      </c>
      <c r="L2882" s="14" t="n">
        <v>532</v>
      </c>
      <c r="M2882" s="16" t="n">
        <v>2</v>
      </c>
      <c r="N2882" s="11" t="n">
        <v>0.001</v>
      </c>
      <c r="O2882" s="11" t="n">
        <v>0.2</v>
      </c>
      <c r="P2882" s="11" t="n">
        <v>0.4</v>
      </c>
      <c r="Q2882" s="25"/>
    </row>
    <row r="2883" ht="22.5" customHeight="1">
      <c r="A2883" s="19"/>
      <c r="B2883" s="12"/>
      <c r="C2883" s="12" t="n">
        <v>91573131</v>
      </c>
      <c r="D2883" s="12" t="s">
        <v>46</v>
      </c>
      <c r="E2883" s="13" t="s">
        <v>32</v>
      </c>
      <c r="F2883" s="13" t="s">
        <v>15</v>
      </c>
      <c r="G2883" s="23" t="n">
        <v>0.2</v>
      </c>
      <c r="H2883" s="13" t="n">
        <v>80</v>
      </c>
      <c r="I2883" s="20" t="n">
        <f>G2883*H2883*7</f>
        <v>112</v>
      </c>
      <c r="J2883" s="12" t="s">
        <v>110</v>
      </c>
      <c r="K2883" s="16" t="n">
        <v>171</v>
      </c>
      <c r="L2883" s="16" t="n">
        <v>1</v>
      </c>
      <c r="M2883" s="16" t="n">
        <v>0</v>
      </c>
      <c r="N2883" s="11" t="n">
        <v>0</v>
      </c>
      <c r="O2883" s="11" t="n">
        <v>0</v>
      </c>
      <c r="P2883" s="11" t="n">
        <v>0</v>
      </c>
      <c r="Q2883" s="22" t="n">
        <f>M2885/H2883</f>
        <v>0</v>
      </c>
    </row>
    <row r="2884" ht="22.5" customHeight="1">
      <c r="A2884" s="19"/>
      <c r="B2884" s="12"/>
      <c r="C2884" s="12"/>
      <c r="D2884" s="19"/>
      <c r="E2884" s="26"/>
      <c r="F2884" s="26"/>
      <c r="G2884" s="26"/>
      <c r="H2884" s="26"/>
      <c r="I2884" s="19"/>
      <c r="J2884" s="12" t="s">
        <v>111</v>
      </c>
      <c r="K2884" s="16" t="n">
        <v>2626</v>
      </c>
      <c r="L2884" s="14" t="n">
        <v>55</v>
      </c>
      <c r="M2884" s="16" t="n">
        <v>0</v>
      </c>
      <c r="N2884" s="11" t="n">
        <v>0</v>
      </c>
      <c r="O2884" s="11" t="n">
        <v>0</v>
      </c>
      <c r="P2884" s="11" t="n">
        <v>0</v>
      </c>
      <c r="Q2884" s="25"/>
    </row>
    <row r="2885" ht="22.5" customHeight="1">
      <c r="A2885" s="19"/>
      <c r="B2885" s="12"/>
      <c r="C2885" s="12"/>
      <c r="D2885" s="19"/>
      <c r="E2885" s="26"/>
      <c r="F2885" s="26"/>
      <c r="G2885" s="26"/>
      <c r="H2885" s="26"/>
      <c r="I2885" s="19"/>
      <c r="J2885" s="12" t="s">
        <v>112</v>
      </c>
      <c r="K2885" s="16" t="n">
        <v>3518</v>
      </c>
      <c r="L2885" s="14" t="n">
        <v>66</v>
      </c>
      <c r="M2885" s="16" t="n">
        <v>0</v>
      </c>
      <c r="N2885" s="11" t="n">
        <v>0</v>
      </c>
      <c r="O2885" s="11" t="n">
        <v>0</v>
      </c>
      <c r="P2885" s="11" t="n">
        <v>0</v>
      </c>
      <c r="Q2885" s="25"/>
    </row>
    <row r="2886" ht="22.5" customHeight="1">
      <c r="A2886" s="19"/>
      <c r="B2886" s="12"/>
      <c r="C2886" s="12" t="n">
        <v>12809532</v>
      </c>
      <c r="D2886" s="12" t="s">
        <v>68</v>
      </c>
      <c r="E2886" s="13" t="s">
        <v>14</v>
      </c>
      <c r="F2886" s="13" t="s">
        <v>34</v>
      </c>
      <c r="G2886" s="23" t="n">
        <v>0.4</v>
      </c>
      <c r="H2886" s="13" t="n">
        <v>100</v>
      </c>
      <c r="I2886" s="20" t="n">
        <f>G2886*H2886*7</f>
        <v>280</v>
      </c>
      <c r="J2886" s="12" t="s">
        <v>110</v>
      </c>
      <c r="K2886" s="16" t="n">
        <v>0</v>
      </c>
      <c r="L2886" s="14" t="n">
        <v>0</v>
      </c>
      <c r="M2886" s="16" t="n">
        <v>0</v>
      </c>
      <c r="N2886" s="11" t="n">
        <v>0</v>
      </c>
      <c r="O2886" s="11" t="n">
        <v>0</v>
      </c>
      <c r="P2886" s="11" t="n">
        <v>0</v>
      </c>
      <c r="Q2886" s="22" t="n">
        <f>M2888/H2886</f>
        <v>0</v>
      </c>
    </row>
    <row r="2887" ht="22.5" customHeight="1">
      <c r="A2887" s="19"/>
      <c r="B2887" s="12"/>
      <c r="C2887" s="12"/>
      <c r="D2887" s="19"/>
      <c r="E2887" s="26"/>
      <c r="F2887" s="26"/>
      <c r="G2887" s="26"/>
      <c r="H2887" s="26"/>
      <c r="I2887" s="19"/>
      <c r="J2887" s="12" t="s">
        <v>111</v>
      </c>
      <c r="K2887" s="16" t="n">
        <v>174</v>
      </c>
      <c r="L2887" s="14" t="n">
        <v>58</v>
      </c>
      <c r="M2887" s="16" t="n">
        <v>0</v>
      </c>
      <c r="N2887" s="11" t="n">
        <v>0.0041</v>
      </c>
      <c r="O2887" s="11" t="n">
        <v>0</v>
      </c>
      <c r="P2887" s="11" t="n">
        <v>0.24</v>
      </c>
      <c r="Q2887" s="25"/>
    </row>
    <row r="2888" ht="22.5" customHeight="1">
      <c r="A2888" s="19"/>
      <c r="B2888" s="12"/>
      <c r="C2888" s="12"/>
      <c r="D2888" s="19"/>
      <c r="E2888" s="26"/>
      <c r="F2888" s="26"/>
      <c r="G2888" s="26"/>
      <c r="H2888" s="26"/>
      <c r="I2888" s="19"/>
      <c r="J2888" s="12" t="s">
        <v>112</v>
      </c>
      <c r="K2888" s="16" t="n">
        <v>1362</v>
      </c>
      <c r="L2888" s="14" t="n">
        <v>572</v>
      </c>
      <c r="M2888" s="16" t="n">
        <v>0</v>
      </c>
      <c r="N2888" s="11" t="n">
        <v>0.01</v>
      </c>
      <c r="O2888" s="11" t="n">
        <v>0</v>
      </c>
      <c r="P2888" s="11" t="n">
        <v>5.72</v>
      </c>
      <c r="Q2888" s="25"/>
    </row>
    <row r="2889" ht="22.5" customHeight="1">
      <c r="A2889" s="19"/>
      <c r="B2889" s="12"/>
      <c r="C2889" s="12" t="n">
        <v>12895313</v>
      </c>
      <c r="D2889" s="12" t="s">
        <v>65</v>
      </c>
      <c r="E2889" s="13" t="s">
        <v>37</v>
      </c>
      <c r="F2889" s="13" t="s">
        <v>34</v>
      </c>
      <c r="G2889" s="23" t="n">
        <v>0.09</v>
      </c>
      <c r="H2889" s="13" t="n">
        <v>200</v>
      </c>
      <c r="I2889" s="20" t="n">
        <f>G2889*H2889*7</f>
        <v>126</v>
      </c>
      <c r="J2889" s="12" t="s">
        <v>110</v>
      </c>
      <c r="K2889" s="16" t="n">
        <v>0</v>
      </c>
      <c r="L2889" s="14" t="n">
        <v>0</v>
      </c>
      <c r="M2889" s="16" t="n">
        <v>0</v>
      </c>
      <c r="N2889" s="11" t="n">
        <v>0</v>
      </c>
      <c r="O2889" s="11" t="n">
        <v>0</v>
      </c>
      <c r="P2889" s="11" t="n">
        <v>0</v>
      </c>
      <c r="Q2889" s="22" t="n">
        <f>M2891/H2889</f>
        <v>0.025</v>
      </c>
    </row>
    <row r="2890" ht="22.5" customHeight="1">
      <c r="A2890" s="19"/>
      <c r="B2890" s="12"/>
      <c r="C2890" s="12"/>
      <c r="D2890" s="19"/>
      <c r="E2890" s="26"/>
      <c r="F2890" s="26"/>
      <c r="G2890" s="26"/>
      <c r="H2890" s="26"/>
      <c r="I2890" s="19"/>
      <c r="J2890" s="12" t="s">
        <v>111</v>
      </c>
      <c r="K2890" s="16" t="n">
        <v>15755</v>
      </c>
      <c r="L2890" s="14" t="n">
        <v>5649</v>
      </c>
      <c r="M2890" s="16" t="n">
        <v>1</v>
      </c>
      <c r="N2890" s="11" t="n">
        <v>0.0008</v>
      </c>
      <c r="O2890" s="11" t="n">
        <v>4.69</v>
      </c>
      <c r="P2890" s="11" t="n">
        <v>4.69</v>
      </c>
      <c r="Q2890" s="25"/>
    </row>
    <row r="2891" ht="22.5" customHeight="1">
      <c r="A2891" s="19"/>
      <c r="B2891" s="12"/>
      <c r="C2891" s="12"/>
      <c r="D2891" s="19"/>
      <c r="E2891" s="26"/>
      <c r="F2891" s="26"/>
      <c r="G2891" s="26"/>
      <c r="H2891" s="26"/>
      <c r="I2891" s="19"/>
      <c r="J2891" s="12" t="s">
        <v>112</v>
      </c>
      <c r="K2891" s="16" t="n">
        <v>52694</v>
      </c>
      <c r="L2891" s="14" t="n">
        <v>20738</v>
      </c>
      <c r="M2891" s="16" t="n">
        <v>5</v>
      </c>
      <c r="N2891" s="11" t="n">
        <v>0</v>
      </c>
      <c r="O2891" s="11" t="n">
        <v>4.15</v>
      </c>
      <c r="P2891" s="11" t="n">
        <v>20.74</v>
      </c>
      <c r="Q2891" s="25"/>
    </row>
    <row r="2892" ht="22.5" customHeight="1">
      <c r="A2892" s="19"/>
      <c r="B2892" s="12"/>
      <c r="C2892" s="12" t="n">
        <v>91574954</v>
      </c>
      <c r="D2892" s="12" t="s">
        <v>66</v>
      </c>
      <c r="E2892" s="13" t="s">
        <v>11</v>
      </c>
      <c r="F2892" s="13" t="s">
        <v>34</v>
      </c>
      <c r="G2892" s="23" t="n">
        <v>0.14</v>
      </c>
      <c r="H2892" s="13" t="n">
        <v>150</v>
      </c>
      <c r="I2892" s="20" t="n">
        <f>G2892*H2892*7</f>
        <v>147</v>
      </c>
      <c r="J2892" s="12" t="s">
        <v>110</v>
      </c>
      <c r="K2892" s="16" t="n">
        <v>0</v>
      </c>
      <c r="L2892" s="14" t="n">
        <v>0</v>
      </c>
      <c r="M2892" s="16" t="n">
        <v>0</v>
      </c>
      <c r="N2892" s="11" t="n">
        <v>0</v>
      </c>
      <c r="O2892" s="11" t="n">
        <v>0</v>
      </c>
      <c r="P2892" s="11" t="n">
        <v>0</v>
      </c>
      <c r="Q2892" s="22" t="n">
        <f>M2894/H2892</f>
        <v>0</v>
      </c>
    </row>
    <row r="2893" ht="22.5" customHeight="1">
      <c r="A2893" s="19"/>
      <c r="B2893" s="12"/>
      <c r="C2893" s="12"/>
      <c r="D2893" s="19"/>
      <c r="E2893" s="26"/>
      <c r="F2893" s="26"/>
      <c r="G2893" s="26"/>
      <c r="H2893" s="26"/>
      <c r="I2893" s="19"/>
      <c r="J2893" s="12" t="s">
        <v>111</v>
      </c>
      <c r="K2893" s="16" t="n">
        <v>155</v>
      </c>
      <c r="L2893" s="14" t="n">
        <v>81</v>
      </c>
      <c r="M2893" s="16" t="n">
        <v>0</v>
      </c>
      <c r="N2893" s="11" t="n">
        <v>0.0022</v>
      </c>
      <c r="O2893" s="11" t="n">
        <v>0</v>
      </c>
      <c r="P2893" s="11" t="n">
        <v>0.18</v>
      </c>
      <c r="Q2893" s="25"/>
    </row>
    <row r="2894" ht="22.5" customHeight="1">
      <c r="A2894" s="19"/>
      <c r="B2894" s="12"/>
      <c r="C2894" s="12"/>
      <c r="D2894" s="19"/>
      <c r="E2894" s="26"/>
      <c r="F2894" s="26"/>
      <c r="G2894" s="26"/>
      <c r="H2894" s="26"/>
      <c r="I2894" s="19"/>
      <c r="J2894" s="12" t="s">
        <v>112</v>
      </c>
      <c r="K2894" s="16" t="n">
        <v>455</v>
      </c>
      <c r="L2894" s="14" t="n">
        <v>233</v>
      </c>
      <c r="M2894" s="16" t="n">
        <v>0</v>
      </c>
      <c r="N2894" s="11" t="n">
        <v>0</v>
      </c>
      <c r="O2894" s="11" t="n">
        <v>0</v>
      </c>
      <c r="P2894" s="11" t="n">
        <v>0.23</v>
      </c>
      <c r="Q2894" s="25"/>
    </row>
    <row r="2895" ht="22.5" customHeight="1">
      <c r="A2895" s="19"/>
      <c r="B2895" s="12"/>
      <c r="C2895" s="12" t="n">
        <v>91574960</v>
      </c>
      <c r="D2895" s="12" t="s">
        <v>66</v>
      </c>
      <c r="E2895" s="13" t="s">
        <v>67</v>
      </c>
      <c r="F2895" s="13" t="s">
        <v>34</v>
      </c>
      <c r="G2895" s="23" t="n">
        <v>0.15</v>
      </c>
      <c r="H2895" s="13" t="n">
        <v>100</v>
      </c>
      <c r="I2895" s="20" t="n">
        <f>G2895*H2895*7</f>
        <v>105</v>
      </c>
      <c r="J2895" s="12" t="s">
        <v>110</v>
      </c>
      <c r="K2895" s="16" t="n">
        <v>0</v>
      </c>
      <c r="L2895" s="14" t="n">
        <v>0</v>
      </c>
      <c r="M2895" s="16" t="n">
        <v>0</v>
      </c>
      <c r="N2895" s="11" t="n">
        <v>0</v>
      </c>
      <c r="O2895" s="11" t="n">
        <v>0</v>
      </c>
      <c r="P2895" s="11" t="n">
        <v>0</v>
      </c>
      <c r="Q2895" s="22" t="n">
        <f>M2897/H2895</f>
        <v>0</v>
      </c>
    </row>
    <row r="2896" ht="22.5" customHeight="1">
      <c r="A2896" s="19"/>
      <c r="B2896" s="12"/>
      <c r="C2896" s="12"/>
      <c r="D2896" s="19"/>
      <c r="E2896" s="26"/>
      <c r="F2896" s="26"/>
      <c r="G2896" s="26"/>
      <c r="H2896" s="26"/>
      <c r="I2896" s="19"/>
      <c r="J2896" s="12" t="s">
        <v>111</v>
      </c>
      <c r="K2896" s="16" t="n">
        <v>47</v>
      </c>
      <c r="L2896" s="14" t="n">
        <v>24</v>
      </c>
      <c r="M2896" s="16" t="n">
        <v>0</v>
      </c>
      <c r="N2896" s="11" t="n">
        <v>0.0014</v>
      </c>
      <c r="O2896" s="11" t="n">
        <v>0</v>
      </c>
      <c r="P2896" s="11" t="n">
        <v>0.03</v>
      </c>
      <c r="Q2896" s="25"/>
    </row>
    <row r="2897" ht="22.5" customHeight="1">
      <c r="A2897" s="19"/>
      <c r="B2897" s="12"/>
      <c r="C2897" s="12"/>
      <c r="D2897" s="19"/>
      <c r="E2897" s="26"/>
      <c r="F2897" s="26"/>
      <c r="G2897" s="26"/>
      <c r="H2897" s="26"/>
      <c r="I2897" s="19"/>
      <c r="J2897" s="12" t="s">
        <v>112</v>
      </c>
      <c r="K2897" s="16" t="n">
        <v>389</v>
      </c>
      <c r="L2897" s="14" t="n">
        <v>170</v>
      </c>
      <c r="M2897" s="16" t="n">
        <v>0</v>
      </c>
      <c r="N2897" s="11" t="n">
        <v>0.44</v>
      </c>
      <c r="O2897" s="11" t="n">
        <v>0</v>
      </c>
      <c r="P2897" s="11" t="n">
        <v>0.17</v>
      </c>
      <c r="Q2897" s="25"/>
    </row>
    <row r="2898" ht="22.5" customHeight="1">
      <c r="A2898" s="19"/>
      <c r="B2898" s="12"/>
      <c r="C2898" s="12" t="n">
        <v>91574963</v>
      </c>
      <c r="D2898" s="12" t="s">
        <v>66</v>
      </c>
      <c r="E2898" s="13" t="s">
        <v>37</v>
      </c>
      <c r="F2898" s="13" t="s">
        <v>34</v>
      </c>
      <c r="G2898" s="23" t="n">
        <v>0.12</v>
      </c>
      <c r="H2898" s="13" t="n">
        <v>200</v>
      </c>
      <c r="I2898" s="20" t="n">
        <f>G2898*H2898*7</f>
        <v>168</v>
      </c>
      <c r="J2898" s="12" t="s">
        <v>110</v>
      </c>
      <c r="K2898" s="16" t="n">
        <v>0</v>
      </c>
      <c r="L2898" s="14" t="n">
        <v>0</v>
      </c>
      <c r="M2898" s="16" t="n">
        <v>0</v>
      </c>
      <c r="N2898" s="11" t="n">
        <v>0</v>
      </c>
      <c r="O2898" s="11" t="n">
        <v>0</v>
      </c>
      <c r="P2898" s="11" t="n">
        <v>0</v>
      </c>
      <c r="Q2898" s="22" t="n">
        <f>M2900/H2898</f>
        <v>0</v>
      </c>
    </row>
    <row r="2899" ht="22.5" customHeight="1">
      <c r="A2899" s="19"/>
      <c r="B2899" s="12"/>
      <c r="C2899" s="12"/>
      <c r="D2899" s="19"/>
      <c r="E2899" s="26"/>
      <c r="F2899" s="26"/>
      <c r="G2899" s="26"/>
      <c r="H2899" s="26"/>
      <c r="I2899" s="19"/>
      <c r="J2899" s="12" t="s">
        <v>111</v>
      </c>
      <c r="K2899" s="16" t="n">
        <v>46</v>
      </c>
      <c r="L2899" s="14" t="n">
        <v>17</v>
      </c>
      <c r="M2899" s="16" t="n">
        <v>0</v>
      </c>
      <c r="N2899" s="11" t="n">
        <v>0.0008</v>
      </c>
      <c r="O2899" s="11" t="n">
        <v>0</v>
      </c>
      <c r="P2899" s="11" t="n">
        <v>0.01</v>
      </c>
      <c r="Q2899" s="25"/>
    </row>
    <row r="2900" ht="22.5" customHeight="1">
      <c r="A2900" s="19"/>
      <c r="B2900" s="12"/>
      <c r="C2900" s="12"/>
      <c r="D2900" s="19"/>
      <c r="E2900" s="26"/>
      <c r="F2900" s="26"/>
      <c r="G2900" s="26"/>
      <c r="H2900" s="26"/>
      <c r="I2900" s="19"/>
      <c r="J2900" s="12" t="s">
        <v>112</v>
      </c>
      <c r="K2900" s="16" t="n">
        <v>295</v>
      </c>
      <c r="L2900" s="14" t="n">
        <v>132</v>
      </c>
      <c r="M2900" s="16" t="n">
        <v>0</v>
      </c>
      <c r="N2900" s="11" t="n">
        <v>0</v>
      </c>
      <c r="O2900" s="11" t="n">
        <v>0</v>
      </c>
      <c r="P2900" s="11" t="n">
        <v>0.13</v>
      </c>
      <c r="Q2900" s="25"/>
    </row>
    <row r="2901" ht="22.5" customHeight="1">
      <c r="A2901" s="19"/>
      <c r="B2901" s="12"/>
      <c r="C2901" s="12" t="n">
        <v>91574965</v>
      </c>
      <c r="D2901" s="12" t="s">
        <v>46</v>
      </c>
      <c r="E2901" s="13" t="s">
        <v>17</v>
      </c>
      <c r="F2901" s="13" t="s">
        <v>34</v>
      </c>
      <c r="G2901" s="23" t="n">
        <v>0.2</v>
      </c>
      <c r="H2901" s="13" t="n">
        <v>80</v>
      </c>
      <c r="I2901" s="20" t="n">
        <f>G2901*H2901*7</f>
        <v>112</v>
      </c>
      <c r="J2901" s="12" t="s">
        <v>110</v>
      </c>
      <c r="K2901" s="16" t="n">
        <v>0</v>
      </c>
      <c r="L2901" s="14" t="n">
        <v>0</v>
      </c>
      <c r="M2901" s="16" t="n">
        <v>0</v>
      </c>
      <c r="N2901" s="11" t="n">
        <v>0</v>
      </c>
      <c r="O2901" s="11" t="n">
        <v>0</v>
      </c>
      <c r="P2901" s="11" t="n">
        <v>0</v>
      </c>
      <c r="Q2901" s="22" t="n">
        <f>M2903/H2901</f>
        <v>0</v>
      </c>
    </row>
    <row r="2902" ht="22.5" customHeight="1">
      <c r="A2902" s="19"/>
      <c r="B2902" s="12"/>
      <c r="C2902" s="12"/>
      <c r="D2902" s="19"/>
      <c r="E2902" s="26"/>
      <c r="F2902" s="26"/>
      <c r="G2902" s="26"/>
      <c r="H2902" s="26"/>
      <c r="I2902" s="19"/>
      <c r="J2902" s="12" t="s">
        <v>111</v>
      </c>
      <c r="K2902" s="16" t="n">
        <v>29</v>
      </c>
      <c r="L2902" s="14" t="n">
        <v>11</v>
      </c>
      <c r="M2902" s="16" t="n">
        <v>0</v>
      </c>
      <c r="N2902" s="11" t="n">
        <v>0.0046</v>
      </c>
      <c r="O2902" s="11" t="n">
        <v>0</v>
      </c>
      <c r="P2902" s="11" t="n">
        <v>0.05</v>
      </c>
      <c r="Q2902" s="25"/>
    </row>
    <row r="2903" ht="22.5" customHeight="1">
      <c r="A2903" s="19"/>
      <c r="B2903" s="12"/>
      <c r="C2903" s="12"/>
      <c r="D2903" s="19"/>
      <c r="E2903" s="26"/>
      <c r="F2903" s="26"/>
      <c r="G2903" s="26"/>
      <c r="H2903" s="26"/>
      <c r="I2903" s="19"/>
      <c r="J2903" s="12" t="s">
        <v>112</v>
      </c>
      <c r="K2903" s="16" t="n">
        <v>142</v>
      </c>
      <c r="L2903" s="14" t="n">
        <v>63</v>
      </c>
      <c r="M2903" s="16" t="n">
        <v>0</v>
      </c>
      <c r="N2903" s="11" t="n">
        <v>0</v>
      </c>
      <c r="O2903" s="11" t="n">
        <v>0</v>
      </c>
      <c r="P2903" s="11" t="n">
        <v>0.06</v>
      </c>
      <c r="Q2903" s="25"/>
    </row>
    <row r="2904" ht="22.5" customHeight="1">
      <c r="A2904" s="19"/>
      <c r="B2904" s="37" t="s">
        <v>121</v>
      </c>
      <c r="C2904" s="12" t="n">
        <v>6395488</v>
      </c>
      <c r="D2904" s="12" t="s">
        <v>39</v>
      </c>
      <c r="E2904" s="46" t="s">
        <v>14</v>
      </c>
      <c r="F2904" s="12" t="s">
        <v>15</v>
      </c>
      <c r="G2904" s="23" t="n">
        <v>0.3</v>
      </c>
      <c r="H2904" s="12" t="n">
        <v>200</v>
      </c>
      <c r="I2904" s="20" t="n">
        <f>G2904*H2904*7</f>
        <v>420</v>
      </c>
      <c r="J2904" s="12" t="s">
        <v>110</v>
      </c>
      <c r="K2904" s="14" t="n">
        <v>139</v>
      </c>
      <c r="L2904" s="14" t="n">
        <v>50</v>
      </c>
      <c r="M2904" s="15" t="n">
        <v>1</v>
      </c>
      <c r="N2904" s="11" t="n">
        <v>0.006</v>
      </c>
      <c r="O2904" s="11" t="n">
        <v>0.3</v>
      </c>
      <c r="P2904" s="11" t="n">
        <v>0.3</v>
      </c>
      <c r="Q2904" s="22" t="n">
        <f>M2906/H2904</f>
        <v>1</v>
      </c>
    </row>
    <row r="2905" ht="22.5" customHeight="1">
      <c r="A2905" s="19"/>
      <c r="B2905" s="19"/>
      <c r="C2905" s="12"/>
      <c r="D2905" s="19"/>
      <c r="E2905" s="26"/>
      <c r="F2905" s="19"/>
      <c r="G2905" s="26"/>
      <c r="H2905" s="19"/>
      <c r="I2905" s="19"/>
      <c r="J2905" s="12" t="s">
        <v>111</v>
      </c>
      <c r="K2905" s="14" t="n">
        <v>53322</v>
      </c>
      <c r="L2905" s="14" t="n">
        <v>23663</v>
      </c>
      <c r="M2905" s="10" t="n">
        <v>200</v>
      </c>
      <c r="N2905" s="11" t="n">
        <v>0.003</v>
      </c>
      <c r="O2905" s="11" t="n">
        <v>0.3</v>
      </c>
      <c r="P2905" s="11" t="n">
        <v>60</v>
      </c>
      <c r="Q2905" s="25"/>
    </row>
    <row r="2906" ht="22.5" customHeight="1">
      <c r="A2906" s="19"/>
      <c r="B2906" s="19"/>
      <c r="C2906" s="12"/>
      <c r="D2906" s="19"/>
      <c r="E2906" s="26"/>
      <c r="F2906" s="19"/>
      <c r="G2906" s="26"/>
      <c r="H2906" s="19"/>
      <c r="I2906" s="19"/>
      <c r="J2906" s="12" t="s">
        <v>112</v>
      </c>
      <c r="K2906" s="14" t="n">
        <v>57222</v>
      </c>
      <c r="L2906" s="14" t="n">
        <v>24284</v>
      </c>
      <c r="M2906" s="10" t="n">
        <v>200</v>
      </c>
      <c r="N2906" s="11" t="n">
        <v>0.002</v>
      </c>
      <c r="O2906" s="11" t="n">
        <v>0.3</v>
      </c>
      <c r="P2906" s="11" t="n">
        <v>60</v>
      </c>
      <c r="Q2906" s="25"/>
    </row>
    <row r="2907" ht="22.5" customHeight="1">
      <c r="A2907" s="19"/>
      <c r="B2907" s="19"/>
      <c r="C2907" s="12" t="n">
        <v>8291713</v>
      </c>
      <c r="D2907" s="12" t="s">
        <v>79</v>
      </c>
      <c r="E2907" s="13" t="s">
        <v>14</v>
      </c>
      <c r="F2907" s="12" t="s">
        <v>15</v>
      </c>
      <c r="G2907" s="23" t="n">
        <v>0.14</v>
      </c>
      <c r="H2907" s="12" t="n">
        <v>2000</v>
      </c>
      <c r="I2907" s="20" t="n">
        <f>G2907*H2907*7</f>
        <v>1960</v>
      </c>
      <c r="J2907" s="12" t="s">
        <v>110</v>
      </c>
      <c r="K2907" s="14" t="n">
        <v>658</v>
      </c>
      <c r="L2907" s="14" t="n">
        <v>238</v>
      </c>
      <c r="M2907" s="15" t="n">
        <v>0</v>
      </c>
      <c r="N2907" s="11" t="n">
        <v>0</v>
      </c>
      <c r="O2907" s="11" t="n">
        <v>0</v>
      </c>
      <c r="P2907" s="11" t="n">
        <v>0</v>
      </c>
      <c r="Q2907" s="22" t="n">
        <f>M2909/H2907</f>
        <v>0.75</v>
      </c>
    </row>
    <row r="2908" ht="22.5" customHeight="1">
      <c r="A2908" s="19"/>
      <c r="B2908" s="19"/>
      <c r="C2908" s="12"/>
      <c r="D2908" s="19"/>
      <c r="E2908" s="26"/>
      <c r="F2908" s="19"/>
      <c r="G2908" s="26"/>
      <c r="H2908" s="19"/>
      <c r="I2908" s="19"/>
      <c r="J2908" s="12" t="s">
        <v>111</v>
      </c>
      <c r="K2908" s="14" t="n">
        <v>55431</v>
      </c>
      <c r="L2908" s="14" t="n">
        <v>19071</v>
      </c>
      <c r="M2908" s="14" t="n">
        <v>576</v>
      </c>
      <c r="N2908" s="11" t="n">
        <v>0.004</v>
      </c>
      <c r="O2908" s="11" t="n">
        <v>0.14</v>
      </c>
      <c r="P2908" s="11" t="n">
        <v>80.64</v>
      </c>
      <c r="Q2908" s="25"/>
    </row>
    <row r="2909" ht="22.5" customHeight="1">
      <c r="A2909" s="19"/>
      <c r="B2909" s="19"/>
      <c r="C2909" s="12"/>
      <c r="D2909" s="19"/>
      <c r="E2909" s="26"/>
      <c r="F2909" s="19"/>
      <c r="G2909" s="26"/>
      <c r="H2909" s="19"/>
      <c r="I2909" s="19"/>
      <c r="J2909" s="12" t="s">
        <v>112</v>
      </c>
      <c r="K2909" s="14" t="n">
        <v>167504</v>
      </c>
      <c r="L2909" s="14" t="n">
        <v>61424</v>
      </c>
      <c r="M2909" s="14" t="n">
        <v>1500</v>
      </c>
      <c r="N2909" s="11" t="n">
        <v>0.003</v>
      </c>
      <c r="O2909" s="11" t="n">
        <v>0.14</v>
      </c>
      <c r="P2909" s="11" t="n">
        <v>210</v>
      </c>
      <c r="Q2909" s="25"/>
    </row>
    <row r="2910" ht="22.5" customHeight="1">
      <c r="A2910" s="19"/>
      <c r="B2910" s="19"/>
      <c r="C2910" s="12" t="n">
        <v>8566541</v>
      </c>
      <c r="D2910" s="12" t="s">
        <v>85</v>
      </c>
      <c r="E2910" s="13" t="s">
        <v>14</v>
      </c>
      <c r="F2910" s="12" t="s">
        <v>26</v>
      </c>
      <c r="G2910" s="23" t="n">
        <v>0.13</v>
      </c>
      <c r="H2910" s="12" t="n">
        <v>500</v>
      </c>
      <c r="I2910" s="20" t="n">
        <f>G2910*H2910*7</f>
        <v>455</v>
      </c>
      <c r="J2910" s="12" t="s">
        <v>110</v>
      </c>
      <c r="K2910" s="14" t="n">
        <v>60153</v>
      </c>
      <c r="L2910" s="14" t="n">
        <v>128</v>
      </c>
      <c r="M2910" s="15" t="n">
        <v>0</v>
      </c>
      <c r="N2910" s="11" t="n">
        <v>0.03</v>
      </c>
      <c r="O2910" s="11" t="n">
        <v>0</v>
      </c>
      <c r="P2910" s="11" t="n">
        <v>3.47</v>
      </c>
      <c r="Q2910" s="22" t="n">
        <f>M2912/H2910</f>
        <v>0.526</v>
      </c>
    </row>
    <row r="2911" ht="22.5" customHeight="1">
      <c r="A2911" s="19"/>
      <c r="B2911" s="19"/>
      <c r="C2911" s="12"/>
      <c r="D2911" s="19"/>
      <c r="E2911" s="26"/>
      <c r="F2911" s="19"/>
      <c r="G2911" s="26"/>
      <c r="H2911" s="19"/>
      <c r="I2911" s="19"/>
      <c r="J2911" s="12" t="s">
        <v>111</v>
      </c>
      <c r="K2911" s="14" t="n">
        <v>667626</v>
      </c>
      <c r="L2911" s="14" t="n">
        <v>1308</v>
      </c>
      <c r="M2911" s="15" t="n">
        <v>81</v>
      </c>
      <c r="N2911" s="11" t="n">
        <v>0.02</v>
      </c>
      <c r="O2911" s="11" t="n">
        <v>0.38</v>
      </c>
      <c r="P2911" s="11" t="n">
        <v>30.61</v>
      </c>
      <c r="Q2911" s="25"/>
    </row>
    <row r="2912" ht="22.5" customHeight="1">
      <c r="A2912" s="19"/>
      <c r="B2912" s="19"/>
      <c r="C2912" s="12"/>
      <c r="D2912" s="19"/>
      <c r="E2912" s="26"/>
      <c r="F2912" s="19"/>
      <c r="G2912" s="26"/>
      <c r="H2912" s="19"/>
      <c r="I2912" s="19"/>
      <c r="J2912" s="12" t="s">
        <v>112</v>
      </c>
      <c r="K2912" s="14" t="n">
        <v>1202516</v>
      </c>
      <c r="L2912" s="14" t="n">
        <v>2432</v>
      </c>
      <c r="M2912" s="14" t="n">
        <v>263</v>
      </c>
      <c r="N2912" s="11" t="n">
        <v>0.03</v>
      </c>
      <c r="O2912" s="11" t="n">
        <v>0.25</v>
      </c>
      <c r="P2912" s="11" t="n">
        <v>65.39</v>
      </c>
      <c r="Q2912" s="25"/>
    </row>
    <row r="2913" ht="22.5" customHeight="1">
      <c r="A2913" s="19"/>
      <c r="B2913" s="19"/>
      <c r="C2913" s="12" t="n">
        <v>8566084</v>
      </c>
      <c r="D2913" s="12" t="s">
        <v>73</v>
      </c>
      <c r="E2913" s="13" t="s">
        <v>40</v>
      </c>
      <c r="F2913" s="12" t="s">
        <v>15</v>
      </c>
      <c r="G2913" s="23" t="n">
        <v>0.12</v>
      </c>
      <c r="H2913" s="12" t="n">
        <v>100</v>
      </c>
      <c r="I2913" s="20" t="n">
        <f>G2913*H2913*7</f>
        <v>84</v>
      </c>
      <c r="J2913" s="12" t="s">
        <v>110</v>
      </c>
      <c r="K2913" s="14" t="n">
        <v>517</v>
      </c>
      <c r="L2913" s="14" t="n">
        <v>149</v>
      </c>
      <c r="M2913" s="15" t="n">
        <v>4</v>
      </c>
      <c r="N2913" s="11" t="n">
        <v>0.003</v>
      </c>
      <c r="O2913" s="11" t="n">
        <v>0.12</v>
      </c>
      <c r="P2913" s="11" t="n">
        <v>0.48</v>
      </c>
      <c r="Q2913" s="22" t="n">
        <f>M2915/H2913</f>
        <v>1</v>
      </c>
    </row>
    <row r="2914" ht="22.5" customHeight="1">
      <c r="A2914" s="19"/>
      <c r="B2914" s="19"/>
      <c r="C2914" s="12"/>
      <c r="D2914" s="19"/>
      <c r="E2914" s="26"/>
      <c r="F2914" s="19"/>
      <c r="G2914" s="26"/>
      <c r="H2914" s="19"/>
      <c r="I2914" s="19"/>
      <c r="J2914" s="12" t="s">
        <v>111</v>
      </c>
      <c r="K2914" s="14" t="n">
        <v>23899</v>
      </c>
      <c r="L2914" s="14" t="n">
        <v>6639</v>
      </c>
      <c r="M2914" s="15" t="n">
        <v>100</v>
      </c>
      <c r="N2914" s="11" t="n">
        <v>0.002</v>
      </c>
      <c r="O2914" s="11" t="n">
        <v>0.12</v>
      </c>
      <c r="P2914" s="11" t="n">
        <v>12</v>
      </c>
      <c r="Q2914" s="25"/>
    </row>
    <row r="2915" ht="22.5" customHeight="1">
      <c r="A2915" s="19"/>
      <c r="B2915" s="19"/>
      <c r="C2915" s="12"/>
      <c r="D2915" s="19"/>
      <c r="E2915" s="26"/>
      <c r="F2915" s="19"/>
      <c r="G2915" s="26"/>
      <c r="H2915" s="19"/>
      <c r="I2915" s="19"/>
      <c r="J2915" s="12" t="s">
        <v>112</v>
      </c>
      <c r="K2915" s="14" t="n">
        <v>32729</v>
      </c>
      <c r="L2915" s="14" t="n">
        <v>7933</v>
      </c>
      <c r="M2915" s="15" t="n">
        <v>100</v>
      </c>
      <c r="N2915" s="11" t="n">
        <v>0.002</v>
      </c>
      <c r="O2915" s="11" t="n">
        <v>0.12</v>
      </c>
      <c r="P2915" s="11" t="n">
        <v>12</v>
      </c>
      <c r="Q2915" s="25"/>
    </row>
    <row r="2916" ht="22.5" customHeight="1">
      <c r="A2916" s="19"/>
      <c r="B2916" s="19"/>
      <c r="C2916" s="12" t="n">
        <v>2937658</v>
      </c>
      <c r="D2916" s="12" t="s">
        <v>80</v>
      </c>
      <c r="E2916" s="13" t="s">
        <v>14</v>
      </c>
      <c r="F2916" s="12" t="s">
        <v>15</v>
      </c>
      <c r="G2916" s="23" t="n">
        <v>0.15</v>
      </c>
      <c r="H2916" s="12" t="n">
        <v>100</v>
      </c>
      <c r="I2916" s="20" t="n">
        <f>G2916*H2916*7</f>
        <v>105</v>
      </c>
      <c r="J2916" s="12" t="s">
        <v>110</v>
      </c>
      <c r="K2916" s="14" t="s">
        <v>114</v>
      </c>
      <c r="L2916" s="14"/>
      <c r="M2916" s="15"/>
      <c r="N2916" s="11"/>
      <c r="O2916" s="11"/>
      <c r="P2916" s="11"/>
      <c r="Q2916" s="22" t="n">
        <f>M2918/H2916</f>
        <v>1</v>
      </c>
    </row>
    <row r="2917" ht="22.5" customHeight="1">
      <c r="A2917" s="19"/>
      <c r="B2917" s="19"/>
      <c r="C2917" s="12"/>
      <c r="D2917" s="19"/>
      <c r="E2917" s="26"/>
      <c r="F2917" s="19"/>
      <c r="G2917" s="26"/>
      <c r="H2917" s="19"/>
      <c r="I2917" s="19"/>
      <c r="J2917" s="12" t="s">
        <v>111</v>
      </c>
      <c r="K2917" s="14" t="n">
        <v>6570</v>
      </c>
      <c r="L2917" s="14" t="n">
        <v>2109</v>
      </c>
      <c r="M2917" s="15" t="n">
        <v>100</v>
      </c>
      <c r="N2917" s="11" t="n">
        <v>0.006</v>
      </c>
      <c r="O2917" s="11" t="n">
        <v>0.123</v>
      </c>
      <c r="P2917" s="11" t="n">
        <v>12.3</v>
      </c>
      <c r="Q2917" s="25"/>
    </row>
    <row r="2918" ht="22.5" customHeight="1">
      <c r="A2918" s="19"/>
      <c r="B2918" s="19"/>
      <c r="C2918" s="12"/>
      <c r="D2918" s="19"/>
      <c r="E2918" s="26"/>
      <c r="F2918" s="19"/>
      <c r="G2918" s="26"/>
      <c r="H2918" s="19"/>
      <c r="I2918" s="19"/>
      <c r="J2918" s="12" t="s">
        <v>112</v>
      </c>
      <c r="K2918" s="14" t="n">
        <v>6590</v>
      </c>
      <c r="L2918" s="14" t="n">
        <v>2112</v>
      </c>
      <c r="M2918" s="15" t="n">
        <v>100</v>
      </c>
      <c r="N2918" s="11" t="n">
        <v>0.006</v>
      </c>
      <c r="O2918" s="11" t="n">
        <v>0.123</v>
      </c>
      <c r="P2918" s="11" t="n">
        <v>12.3</v>
      </c>
      <c r="Q2918" s="25"/>
    </row>
    <row r="2919" ht="22.5" customHeight="1">
      <c r="A2919" s="19"/>
      <c r="B2919" s="19"/>
      <c r="C2919" s="12" t="n">
        <v>6706444</v>
      </c>
      <c r="D2919" s="12" t="s">
        <v>74</v>
      </c>
      <c r="E2919" s="13" t="s">
        <v>75</v>
      </c>
      <c r="F2919" s="12" t="s">
        <v>12</v>
      </c>
      <c r="G2919" s="23" t="n">
        <v>0.5</v>
      </c>
      <c r="H2919" s="12" t="n">
        <v>100</v>
      </c>
      <c r="I2919" s="20" t="n">
        <f>G2919*H2919*7</f>
        <v>350</v>
      </c>
      <c r="J2919" s="12" t="s">
        <v>110</v>
      </c>
      <c r="K2919" s="14" t="n">
        <v>465</v>
      </c>
      <c r="L2919" s="14" t="n">
        <v>22</v>
      </c>
      <c r="M2919" s="15" t="n">
        <v>0</v>
      </c>
      <c r="N2919" s="11" t="n">
        <v>0.001</v>
      </c>
      <c r="O2919" s="11" t="n">
        <v>0</v>
      </c>
      <c r="P2919" s="11" t="n">
        <v>0.032</v>
      </c>
      <c r="Q2919" s="22" t="n">
        <f>M2921/H2919</f>
        <v>0.08</v>
      </c>
    </row>
    <row r="2920" ht="22.5" customHeight="1">
      <c r="A2920" s="19"/>
      <c r="B2920" s="19"/>
      <c r="C2920" s="12"/>
      <c r="D2920" s="19"/>
      <c r="E2920" s="26"/>
      <c r="F2920" s="19"/>
      <c r="G2920" s="26"/>
      <c r="H2920" s="19"/>
      <c r="I2920" s="19"/>
      <c r="J2920" s="12" t="s">
        <v>111</v>
      </c>
      <c r="K2920" s="14" t="n">
        <v>17645</v>
      </c>
      <c r="L2920" s="14" t="n">
        <v>1473</v>
      </c>
      <c r="M2920" s="15" t="n">
        <v>1</v>
      </c>
      <c r="N2920" s="11" t="n">
        <v>0.001</v>
      </c>
      <c r="O2920" s="11" t="n">
        <v>1.185</v>
      </c>
      <c r="P2920" s="11" t="n">
        <v>1.1854</v>
      </c>
      <c r="Q2920" s="25"/>
    </row>
    <row r="2921" ht="22.5" customHeight="1">
      <c r="A2921" s="19"/>
      <c r="B2921" s="19"/>
      <c r="C2921" s="12"/>
      <c r="D2921" s="19"/>
      <c r="E2921" s="26"/>
      <c r="F2921" s="19"/>
      <c r="G2921" s="26"/>
      <c r="H2921" s="19"/>
      <c r="I2921" s="19"/>
      <c r="J2921" s="12" t="s">
        <v>112</v>
      </c>
      <c r="K2921" s="14" t="n">
        <v>76896</v>
      </c>
      <c r="L2921" s="14" t="n">
        <v>10340</v>
      </c>
      <c r="M2921" s="15" t="n">
        <v>8</v>
      </c>
      <c r="N2921" s="11" t="n">
        <v>0.001</v>
      </c>
      <c r="O2921" s="11" t="n">
        <v>1.011</v>
      </c>
      <c r="P2921" s="11" t="n">
        <v>8.0892</v>
      </c>
      <c r="Q2921" s="25"/>
    </row>
    <row r="2922" ht="22.5" customHeight="1">
      <c r="A2922" s="19"/>
      <c r="B2922" s="19"/>
      <c r="C2922" s="12" t="n">
        <v>5963354</v>
      </c>
      <c r="D2922" s="12" t="s">
        <v>74</v>
      </c>
      <c r="E2922" s="13" t="s">
        <v>75</v>
      </c>
      <c r="F2922" s="12" t="s">
        <v>15</v>
      </c>
      <c r="G2922" s="23" t="n">
        <v>0.55</v>
      </c>
      <c r="H2922" s="12" t="n">
        <v>500</v>
      </c>
      <c r="I2922" s="20" t="n">
        <f>G2922*H2922*7</f>
        <v>1925</v>
      </c>
      <c r="J2922" s="12" t="s">
        <v>110</v>
      </c>
      <c r="K2922" s="14" t="n">
        <v>2467</v>
      </c>
      <c r="L2922" s="14" t="n">
        <v>295</v>
      </c>
      <c r="M2922" s="15" t="n">
        <v>2</v>
      </c>
      <c r="N2922" s="11" t="n">
        <v>0.004</v>
      </c>
      <c r="O2922" s="11" t="n">
        <v>0.57</v>
      </c>
      <c r="P2922" s="11" t="n">
        <v>1.14</v>
      </c>
      <c r="Q2922" s="22" t="n">
        <f>M2924/H2922</f>
        <v>0.7</v>
      </c>
    </row>
    <row r="2923" ht="22.5" customHeight="1">
      <c r="A2923" s="19"/>
      <c r="B2923" s="19"/>
      <c r="C2923" s="12"/>
      <c r="D2923" s="19"/>
      <c r="E2923" s="26"/>
      <c r="F2923" s="19"/>
      <c r="G2923" s="26"/>
      <c r="H2923" s="19"/>
      <c r="I2923" s="19"/>
      <c r="J2923" s="12" t="s">
        <v>111</v>
      </c>
      <c r="K2923" s="14" t="n">
        <v>109660</v>
      </c>
      <c r="L2923" s="14" t="n">
        <v>22618</v>
      </c>
      <c r="M2923" s="15" t="n">
        <v>84</v>
      </c>
      <c r="N2923" s="11" t="n">
        <v>0.002</v>
      </c>
      <c r="O2923" s="11" t="n">
        <v>0.57</v>
      </c>
      <c r="P2923" s="11" t="n">
        <v>47.871</v>
      </c>
      <c r="Q2923" s="25"/>
    </row>
    <row r="2924" ht="22.5" customHeight="1">
      <c r="A2924" s="19"/>
      <c r="B2924" s="19"/>
      <c r="C2924" s="12"/>
      <c r="D2924" s="19"/>
      <c r="E2924" s="26"/>
      <c r="F2924" s="19"/>
      <c r="G2924" s="26"/>
      <c r="H2924" s="19"/>
      <c r="I2924" s="19"/>
      <c r="J2924" s="12" t="s">
        <v>112</v>
      </c>
      <c r="K2924" s="14" t="n">
        <v>308497</v>
      </c>
      <c r="L2924" s="14" t="n">
        <v>72337</v>
      </c>
      <c r="M2924" s="15" t="n">
        <v>350</v>
      </c>
      <c r="N2924" s="11" t="n">
        <v>0.003</v>
      </c>
      <c r="O2924" s="11" t="n">
        <v>0.572</v>
      </c>
      <c r="P2924" s="11" t="n">
        <v>200.026</v>
      </c>
      <c r="Q2924" s="25"/>
    </row>
    <row r="2925" ht="22.5" customHeight="1">
      <c r="A2925" s="19"/>
      <c r="B2925" s="19"/>
      <c r="C2925" s="12" t="n">
        <v>9686529</v>
      </c>
      <c r="D2925" s="12" t="s">
        <v>74</v>
      </c>
      <c r="E2925" s="13" t="s">
        <v>76</v>
      </c>
      <c r="F2925" s="12" t="s">
        <v>15</v>
      </c>
      <c r="G2925" s="23" t="n">
        <v>0.4</v>
      </c>
      <c r="H2925" s="12" t="n">
        <v>200</v>
      </c>
      <c r="I2925" s="20" t="n">
        <f>G2925*H2925*7</f>
        <v>560</v>
      </c>
      <c r="J2925" s="12" t="s">
        <v>110</v>
      </c>
      <c r="K2925" s="14" t="n">
        <v>702</v>
      </c>
      <c r="L2925" s="14" t="n">
        <v>145</v>
      </c>
      <c r="M2925" s="15" t="n">
        <v>0</v>
      </c>
      <c r="N2925" s="11" t="n">
        <v>0</v>
      </c>
      <c r="O2925" s="11" t="n">
        <v>0</v>
      </c>
      <c r="P2925" s="11" t="n">
        <v>0</v>
      </c>
      <c r="Q2925" s="22" t="n">
        <f>M2927/H2925</f>
        <v>0.22</v>
      </c>
    </row>
    <row r="2926" ht="22.5" customHeight="1">
      <c r="A2926" s="19"/>
      <c r="B2926" s="19"/>
      <c r="C2926" s="12"/>
      <c r="D2926" s="19"/>
      <c r="E2926" s="26"/>
      <c r="F2926" s="19"/>
      <c r="G2926" s="26"/>
      <c r="H2926" s="19"/>
      <c r="I2926" s="19"/>
      <c r="J2926" s="12" t="s">
        <v>111</v>
      </c>
      <c r="K2926" s="14" t="n">
        <v>29766</v>
      </c>
      <c r="L2926" s="14" t="n">
        <v>8421</v>
      </c>
      <c r="M2926" s="15" t="n">
        <v>17</v>
      </c>
      <c r="N2926" s="11" t="n">
        <v>0.001</v>
      </c>
      <c r="O2926" s="11" t="n">
        <v>0.5</v>
      </c>
      <c r="P2926" s="11" t="n">
        <v>8.5</v>
      </c>
      <c r="Q2926" s="25"/>
    </row>
    <row r="2927" ht="22.5" customHeight="1">
      <c r="A2927" s="19"/>
      <c r="B2927" s="19"/>
      <c r="C2927" s="12"/>
      <c r="D2927" s="19"/>
      <c r="E2927" s="26"/>
      <c r="F2927" s="19"/>
      <c r="G2927" s="26"/>
      <c r="H2927" s="19"/>
      <c r="I2927" s="19"/>
      <c r="J2927" s="12" t="s">
        <v>112</v>
      </c>
      <c r="K2927" s="14" t="n">
        <v>75480</v>
      </c>
      <c r="L2927" s="14" t="n">
        <v>19715</v>
      </c>
      <c r="M2927" s="15" t="n">
        <v>44</v>
      </c>
      <c r="N2927" s="11" t="n">
        <v>0.001</v>
      </c>
      <c r="O2927" s="11" t="n">
        <v>0.5</v>
      </c>
      <c r="P2927" s="11" t="n">
        <v>22</v>
      </c>
      <c r="Q2927" s="25"/>
    </row>
    <row r="2928" ht="22.5" customHeight="1">
      <c r="A2928" s="19"/>
      <c r="B2928" s="19"/>
      <c r="C2928" s="12" t="n">
        <v>5963400</v>
      </c>
      <c r="D2928" s="12" t="s">
        <v>74</v>
      </c>
      <c r="E2928" s="13" t="s">
        <v>77</v>
      </c>
      <c r="F2928" s="12" t="s">
        <v>15</v>
      </c>
      <c r="G2928" s="23" t="n">
        <v>0.2</v>
      </c>
      <c r="H2928" s="12" t="n">
        <v>50</v>
      </c>
      <c r="I2928" s="20" t="n">
        <f>G2928*H2928*7</f>
        <v>70</v>
      </c>
      <c r="J2928" s="12" t="s">
        <v>110</v>
      </c>
      <c r="K2928" s="14" t="n">
        <v>41</v>
      </c>
      <c r="L2928" s="14" t="n">
        <v>15</v>
      </c>
      <c r="M2928" s="15" t="n">
        <v>0</v>
      </c>
      <c r="N2928" s="11" t="n">
        <v>0</v>
      </c>
      <c r="O2928" s="11" t="n">
        <v>0</v>
      </c>
      <c r="P2928" s="11" t="n">
        <v>0</v>
      </c>
      <c r="Q2928" s="22" t="n">
        <f>M2930/H2928</f>
        <v>0.84</v>
      </c>
    </row>
    <row r="2929" ht="22.5" customHeight="1">
      <c r="A2929" s="19"/>
      <c r="B2929" s="19"/>
      <c r="C2929" s="12"/>
      <c r="D2929" s="19"/>
      <c r="E2929" s="26"/>
      <c r="F2929" s="19"/>
      <c r="G2929" s="51"/>
      <c r="H2929" s="19"/>
      <c r="I2929" s="19"/>
      <c r="J2929" s="12" t="s">
        <v>111</v>
      </c>
      <c r="K2929" s="14" t="n">
        <v>7863</v>
      </c>
      <c r="L2929" s="14" t="n">
        <v>1292</v>
      </c>
      <c r="M2929" s="15" t="n">
        <v>20</v>
      </c>
      <c r="N2929" s="11" t="n">
        <v>0.003</v>
      </c>
      <c r="O2929" s="11" t="n">
        <v>0.2</v>
      </c>
      <c r="P2929" s="11" t="n">
        <v>4</v>
      </c>
      <c r="Q2929" s="25"/>
    </row>
    <row r="2930" ht="22.5" customHeight="1">
      <c r="A2930" s="19"/>
      <c r="B2930" s="19"/>
      <c r="C2930" s="12"/>
      <c r="D2930" s="19"/>
      <c r="E2930" s="26"/>
      <c r="F2930" s="19"/>
      <c r="G2930" s="51"/>
      <c r="H2930" s="19"/>
      <c r="I2930" s="19"/>
      <c r="J2930" s="12" t="s">
        <v>112</v>
      </c>
      <c r="K2930" s="14" t="n">
        <v>14474</v>
      </c>
      <c r="L2930" s="14" t="n">
        <v>2520</v>
      </c>
      <c r="M2930" s="15" t="n">
        <v>42</v>
      </c>
      <c r="N2930" s="11" t="n">
        <v>0.003</v>
      </c>
      <c r="O2930" s="11" t="n">
        <v>0.2</v>
      </c>
      <c r="P2930" s="11" t="n">
        <v>8.4</v>
      </c>
      <c r="Q2930" s="25"/>
    </row>
    <row r="2931" ht="22.5" customHeight="1">
      <c r="A2931" s="19"/>
      <c r="B2931" s="19"/>
      <c r="C2931" s="12" t="n">
        <v>10080665</v>
      </c>
      <c r="D2931" s="12" t="s">
        <v>74</v>
      </c>
      <c r="E2931" s="13" t="s">
        <v>78</v>
      </c>
      <c r="F2931" s="12" t="s">
        <v>15</v>
      </c>
      <c r="G2931" s="23" t="n">
        <v>0.38</v>
      </c>
      <c r="H2931" s="12" t="n">
        <v>40</v>
      </c>
      <c r="I2931" s="20" t="n">
        <f>G2931*H2931*7</f>
        <v>106.4</v>
      </c>
      <c r="J2931" s="12" t="s">
        <v>110</v>
      </c>
      <c r="K2931" s="14" t="s">
        <v>114</v>
      </c>
      <c r="L2931" s="14"/>
      <c r="M2931" s="15"/>
      <c r="N2931" s="11"/>
      <c r="O2931" s="11"/>
      <c r="P2931" s="11"/>
      <c r="Q2931" s="22" t="n">
        <f>M2933/H2931</f>
        <v>0.3</v>
      </c>
    </row>
    <row r="2932" ht="22.5" customHeight="1">
      <c r="A2932" s="19"/>
      <c r="B2932" s="19"/>
      <c r="C2932" s="12"/>
      <c r="D2932" s="19"/>
      <c r="E2932" s="26"/>
      <c r="F2932" s="19"/>
      <c r="G2932" s="51"/>
      <c r="H2932" s="19"/>
      <c r="I2932" s="19"/>
      <c r="J2932" s="12" t="s">
        <v>111</v>
      </c>
      <c r="K2932" s="14" t="n">
        <v>3768</v>
      </c>
      <c r="L2932" s="14" t="n">
        <v>1263</v>
      </c>
      <c r="M2932" s="15" t="n">
        <v>10</v>
      </c>
      <c r="N2932" s="11" t="n">
        <v>0.003</v>
      </c>
      <c r="O2932" s="11" t="n">
        <v>0.38</v>
      </c>
      <c r="P2932" s="11" t="n">
        <v>3.8</v>
      </c>
      <c r="Q2932" s="25"/>
    </row>
    <row r="2933" ht="22.5" customHeight="1">
      <c r="A2933" s="19"/>
      <c r="B2933" s="19"/>
      <c r="C2933" s="12"/>
      <c r="D2933" s="19"/>
      <c r="E2933" s="26"/>
      <c r="F2933" s="19"/>
      <c r="G2933" s="51"/>
      <c r="H2933" s="19"/>
      <c r="I2933" s="19"/>
      <c r="J2933" s="12" t="s">
        <v>112</v>
      </c>
      <c r="K2933" s="14" t="n">
        <v>6214</v>
      </c>
      <c r="L2933" s="14" t="n">
        <v>1675</v>
      </c>
      <c r="M2933" s="15" t="n">
        <v>12</v>
      </c>
      <c r="N2933" s="11" t="n">
        <v>0.003</v>
      </c>
      <c r="O2933" s="11" t="n">
        <v>0.38</v>
      </c>
      <c r="P2933" s="11" t="n">
        <v>4.56</v>
      </c>
      <c r="Q2933" s="25"/>
    </row>
    <row r="2934" ht="22.5" customHeight="1">
      <c r="A2934" s="19"/>
      <c r="B2934" s="19"/>
      <c r="C2934" s="12" t="n">
        <v>91520433</v>
      </c>
      <c r="D2934" s="12" t="s">
        <v>66</v>
      </c>
      <c r="E2934" s="13" t="s">
        <v>14</v>
      </c>
      <c r="F2934" s="12" t="s">
        <v>15</v>
      </c>
      <c r="G2934" s="23" t="n">
        <v>0.16</v>
      </c>
      <c r="H2934" s="12" t="n">
        <v>200</v>
      </c>
      <c r="I2934" s="20" t="n">
        <f>G2934*H2934*7</f>
        <v>224</v>
      </c>
      <c r="J2934" s="12" t="s">
        <v>110</v>
      </c>
      <c r="K2934" s="14" t="s">
        <v>114</v>
      </c>
      <c r="L2934" s="14"/>
      <c r="M2934" s="15"/>
      <c r="N2934" s="11"/>
      <c r="O2934" s="11"/>
      <c r="P2934" s="11"/>
      <c r="Q2934" s="22" t="n">
        <f>M2936/H2934</f>
        <v>0.015</v>
      </c>
    </row>
    <row r="2935" ht="22.5" customHeight="1">
      <c r="A2935" s="19"/>
      <c r="B2935" s="19"/>
      <c r="C2935" s="12"/>
      <c r="D2935" s="19"/>
      <c r="E2935" s="26"/>
      <c r="F2935" s="19"/>
      <c r="G2935" s="51"/>
      <c r="H2935" s="19"/>
      <c r="I2935" s="19"/>
      <c r="J2935" s="12" t="s">
        <v>111</v>
      </c>
      <c r="K2935" s="14" t="n">
        <v>10673</v>
      </c>
      <c r="L2935" s="14" t="n">
        <v>274</v>
      </c>
      <c r="M2935" s="15" t="n">
        <v>3</v>
      </c>
      <c r="N2935" s="11" t="n">
        <v>0.002</v>
      </c>
      <c r="O2935" s="11" t="n">
        <v>0.16</v>
      </c>
      <c r="P2935" s="11" t="n">
        <v>0.48</v>
      </c>
      <c r="Q2935" s="25"/>
    </row>
    <row r="2936" ht="22.5" customHeight="1">
      <c r="A2936" s="19"/>
      <c r="B2936" s="19"/>
      <c r="C2936" s="12"/>
      <c r="D2936" s="19"/>
      <c r="E2936" s="26"/>
      <c r="F2936" s="19"/>
      <c r="G2936" s="51"/>
      <c r="H2936" s="19"/>
      <c r="I2936" s="19"/>
      <c r="J2936" s="12" t="s">
        <v>112</v>
      </c>
      <c r="K2936" s="14" t="n">
        <v>23723</v>
      </c>
      <c r="L2936" s="14" t="n">
        <v>804</v>
      </c>
      <c r="M2936" s="15" t="n">
        <v>3</v>
      </c>
      <c r="N2936" s="11" t="n">
        <v>0.001</v>
      </c>
      <c r="O2936" s="11" t="n">
        <v>0.16</v>
      </c>
      <c r="P2936" s="11" t="n">
        <v>0.48</v>
      </c>
      <c r="Q2936" s="25"/>
    </row>
    <row r="2937" ht="22.5" customHeight="1">
      <c r="A2937" s="19"/>
      <c r="B2937" s="19"/>
      <c r="C2937" s="12" t="n">
        <v>11078827</v>
      </c>
      <c r="D2937" s="12" t="s">
        <v>74</v>
      </c>
      <c r="E2937" s="13" t="s">
        <v>77</v>
      </c>
      <c r="F2937" s="12" t="s">
        <v>15</v>
      </c>
      <c r="G2937" s="23" t="n">
        <v>0.2</v>
      </c>
      <c r="H2937" s="12" t="n">
        <v>50</v>
      </c>
      <c r="I2937" s="20" t="n">
        <f>G2937*H2937*7</f>
        <v>70</v>
      </c>
      <c r="J2937" s="12" t="s">
        <v>110</v>
      </c>
      <c r="K2937" s="14" t="s">
        <v>114</v>
      </c>
      <c r="L2937" s="14"/>
      <c r="M2937" s="15"/>
      <c r="N2937" s="11"/>
      <c r="O2937" s="11"/>
      <c r="P2937" s="11"/>
      <c r="Q2937" s="22" t="n">
        <f>M2939/H2937</f>
        <v>0</v>
      </c>
    </row>
    <row r="2938" ht="22.5" customHeight="1">
      <c r="A2938" s="19"/>
      <c r="B2938" s="19"/>
      <c r="C2938" s="12"/>
      <c r="D2938" s="19"/>
      <c r="E2938" s="26"/>
      <c r="F2938" s="19"/>
      <c r="G2938" s="51"/>
      <c r="H2938" s="19"/>
      <c r="I2938" s="19"/>
      <c r="J2938" s="12" t="s">
        <v>111</v>
      </c>
      <c r="K2938" s="14" t="n">
        <v>382</v>
      </c>
      <c r="L2938" s="14" t="n">
        <v>72</v>
      </c>
      <c r="M2938" s="15" t="n">
        <v>0</v>
      </c>
      <c r="N2938" s="11" t="n">
        <v>0</v>
      </c>
      <c r="O2938" s="11" t="n">
        <v>0</v>
      </c>
      <c r="P2938" s="11" t="n">
        <v>0</v>
      </c>
      <c r="Q2938" s="25"/>
    </row>
    <row r="2939" ht="22.5" customHeight="1">
      <c r="A2939" s="19"/>
      <c r="B2939" s="19"/>
      <c r="C2939" s="12"/>
      <c r="D2939" s="19"/>
      <c r="E2939" s="26"/>
      <c r="F2939" s="19"/>
      <c r="G2939" s="51"/>
      <c r="H2939" s="19"/>
      <c r="I2939" s="19"/>
      <c r="J2939" s="12" t="s">
        <v>112</v>
      </c>
      <c r="K2939" s="14" t="n">
        <v>953</v>
      </c>
      <c r="L2939" s="14" t="n">
        <v>172</v>
      </c>
      <c r="M2939" s="15" t="n">
        <v>0</v>
      </c>
      <c r="N2939" s="11" t="n">
        <v>0</v>
      </c>
      <c r="O2939" s="11" t="n">
        <v>0</v>
      </c>
      <c r="P2939" s="11" t="n">
        <v>0</v>
      </c>
      <c r="Q2939" s="25"/>
    </row>
    <row r="2940" ht="22.5" customHeight="1">
      <c r="A2940" s="19"/>
      <c r="B2940" s="19"/>
      <c r="C2940" s="12" t="n">
        <v>11078981</v>
      </c>
      <c r="D2940" s="12" t="s">
        <v>74</v>
      </c>
      <c r="E2940" s="13" t="s">
        <v>75</v>
      </c>
      <c r="F2940" s="12" t="s">
        <v>15</v>
      </c>
      <c r="G2940" s="23" t="n">
        <v>0.2</v>
      </c>
      <c r="H2940" s="12" t="n">
        <v>50</v>
      </c>
      <c r="I2940" s="20" t="n">
        <f>G2940*H2940*7</f>
        <v>70</v>
      </c>
      <c r="J2940" s="12" t="s">
        <v>110</v>
      </c>
      <c r="K2940" s="14" t="s">
        <v>114</v>
      </c>
      <c r="L2940" s="14"/>
      <c r="M2940" s="15"/>
      <c r="N2940" s="11"/>
      <c r="O2940" s="11"/>
      <c r="P2940" s="11"/>
      <c r="Q2940" s="22" t="n">
        <f>M2942/H2940</f>
        <v>0</v>
      </c>
    </row>
    <row r="2941" ht="22.5" customHeight="1">
      <c r="A2941" s="19"/>
      <c r="B2941" s="19"/>
      <c r="C2941" s="12"/>
      <c r="D2941" s="19"/>
      <c r="E2941" s="26"/>
      <c r="F2941" s="19"/>
      <c r="G2941" s="51"/>
      <c r="H2941" s="19"/>
      <c r="I2941" s="19"/>
      <c r="J2941" s="12" t="s">
        <v>111</v>
      </c>
      <c r="K2941" s="14" t="n">
        <v>86</v>
      </c>
      <c r="L2941" s="14" t="n">
        <v>2</v>
      </c>
      <c r="M2941" s="15" t="n">
        <v>0</v>
      </c>
      <c r="N2941" s="11" t="n">
        <v>0</v>
      </c>
      <c r="O2941" s="11" t="n">
        <v>0</v>
      </c>
      <c r="P2941" s="11" t="n">
        <v>0</v>
      </c>
      <c r="Q2941" s="25"/>
    </row>
    <row r="2942" ht="22.5" customHeight="1">
      <c r="A2942" s="19"/>
      <c r="B2942" s="19"/>
      <c r="C2942" s="12"/>
      <c r="D2942" s="19"/>
      <c r="E2942" s="26"/>
      <c r="F2942" s="19"/>
      <c r="G2942" s="51"/>
      <c r="H2942" s="19"/>
      <c r="I2942" s="19"/>
      <c r="J2942" s="12" t="s">
        <v>112</v>
      </c>
      <c r="K2942" s="14" t="n">
        <v>172</v>
      </c>
      <c r="L2942" s="14" t="n">
        <v>3</v>
      </c>
      <c r="M2942" s="15" t="n">
        <v>0</v>
      </c>
      <c r="N2942" s="11" t="n">
        <v>0</v>
      </c>
      <c r="O2942" s="11" t="n">
        <v>0</v>
      </c>
      <c r="P2942" s="11" t="n">
        <v>0</v>
      </c>
      <c r="Q2942" s="25"/>
    </row>
    <row r="2943" ht="22.5" customHeight="1">
      <c r="A2943" s="19"/>
      <c r="B2943" s="19"/>
      <c r="C2943" s="12" t="n">
        <v>11080833</v>
      </c>
      <c r="D2943" s="12" t="s">
        <v>74</v>
      </c>
      <c r="E2943" s="13" t="s">
        <v>76</v>
      </c>
      <c r="F2943" s="12" t="s">
        <v>15</v>
      </c>
      <c r="G2943" s="23" t="n">
        <v>0.2</v>
      </c>
      <c r="H2943" s="12" t="n">
        <v>50</v>
      </c>
      <c r="I2943" s="20" t="n">
        <f>G2943*H2943*7</f>
        <v>70</v>
      </c>
      <c r="J2943" s="12" t="s">
        <v>110</v>
      </c>
      <c r="K2943" s="14" t="s">
        <v>114</v>
      </c>
      <c r="L2943" s="14"/>
      <c r="M2943" s="15"/>
      <c r="N2943" s="11"/>
      <c r="O2943" s="11"/>
      <c r="P2943" s="11"/>
      <c r="Q2943" s="22" t="n">
        <f>M2945/H2943</f>
        <v>0</v>
      </c>
    </row>
    <row r="2944" ht="22.5" customHeight="1">
      <c r="A2944" s="19"/>
      <c r="B2944" s="19"/>
      <c r="C2944" s="12"/>
      <c r="D2944" s="19"/>
      <c r="E2944" s="26"/>
      <c r="F2944" s="19"/>
      <c r="G2944" s="51"/>
      <c r="H2944" s="19"/>
      <c r="I2944" s="19"/>
      <c r="J2944" s="12" t="s">
        <v>111</v>
      </c>
      <c r="K2944" s="14" t="n">
        <v>7</v>
      </c>
      <c r="L2944" s="14" t="n">
        <v>4</v>
      </c>
      <c r="M2944" s="15" t="n">
        <v>0</v>
      </c>
      <c r="N2944" s="11" t="n">
        <v>0</v>
      </c>
      <c r="O2944" s="11" t="n">
        <v>0</v>
      </c>
      <c r="P2944" s="11" t="n">
        <v>0</v>
      </c>
      <c r="Q2944" s="25"/>
    </row>
    <row r="2945" ht="22.5" customHeight="1">
      <c r="A2945" s="19"/>
      <c r="B2945" s="19"/>
      <c r="C2945" s="12"/>
      <c r="D2945" s="19"/>
      <c r="E2945" s="26"/>
      <c r="F2945" s="19"/>
      <c r="G2945" s="51"/>
      <c r="H2945" s="19"/>
      <c r="I2945" s="19"/>
      <c r="J2945" s="12" t="s">
        <v>112</v>
      </c>
      <c r="K2945" s="14" t="n">
        <v>15</v>
      </c>
      <c r="L2945" s="14" t="n">
        <v>4</v>
      </c>
      <c r="M2945" s="15" t="n">
        <v>0</v>
      </c>
      <c r="N2945" s="11" t="n">
        <v>0</v>
      </c>
      <c r="O2945" s="11" t="n">
        <v>0</v>
      </c>
      <c r="P2945" s="11" t="n">
        <v>0</v>
      </c>
      <c r="Q2945" s="25"/>
    </row>
    <row r="2946" ht="22.5" customHeight="1">
      <c r="A2946" s="19"/>
      <c r="B2946" s="19"/>
      <c r="C2946" s="12" t="n">
        <v>11081056</v>
      </c>
      <c r="D2946" s="12" t="s">
        <v>74</v>
      </c>
      <c r="E2946" s="13" t="s">
        <v>78</v>
      </c>
      <c r="F2946" s="12" t="s">
        <v>15</v>
      </c>
      <c r="G2946" s="23" t="n">
        <v>0.2</v>
      </c>
      <c r="H2946" s="12" t="n">
        <v>50</v>
      </c>
      <c r="I2946" s="20" t="n">
        <f>G2946*H2946*7</f>
        <v>70</v>
      </c>
      <c r="J2946" s="12" t="s">
        <v>110</v>
      </c>
      <c r="K2946" s="14" t="s">
        <v>114</v>
      </c>
      <c r="L2946" s="14"/>
      <c r="M2946" s="15"/>
      <c r="N2946" s="11"/>
      <c r="O2946" s="11"/>
      <c r="P2946" s="11"/>
      <c r="Q2946" s="22" t="n">
        <f>M2948/H2946</f>
        <v>0</v>
      </c>
    </row>
    <row r="2947" ht="22.5" customHeight="1">
      <c r="A2947" s="19"/>
      <c r="B2947" s="19"/>
      <c r="C2947" s="12"/>
      <c r="D2947" s="19"/>
      <c r="E2947" s="26"/>
      <c r="F2947" s="19"/>
      <c r="G2947" s="51"/>
      <c r="H2947" s="19"/>
      <c r="I2947" s="19"/>
      <c r="J2947" s="12" t="s">
        <v>111</v>
      </c>
      <c r="K2947" s="14" t="n">
        <v>38</v>
      </c>
      <c r="L2947" s="14" t="n">
        <v>4</v>
      </c>
      <c r="M2947" s="15" t="n">
        <v>0</v>
      </c>
      <c r="N2947" s="11" t="n">
        <v>0</v>
      </c>
      <c r="O2947" s="11" t="n">
        <v>0</v>
      </c>
      <c r="P2947" s="11" t="n">
        <v>0</v>
      </c>
      <c r="Q2947" s="25"/>
    </row>
    <row r="2948" ht="22.5" customHeight="1">
      <c r="A2948" s="19"/>
      <c r="B2948" s="19"/>
      <c r="C2948" s="12"/>
      <c r="D2948" s="19"/>
      <c r="E2948" s="26"/>
      <c r="F2948" s="19"/>
      <c r="G2948" s="51"/>
      <c r="H2948" s="19"/>
      <c r="I2948" s="19"/>
      <c r="J2948" s="12" t="s">
        <v>112</v>
      </c>
      <c r="K2948" s="14" t="n">
        <v>182</v>
      </c>
      <c r="L2948" s="14" t="n">
        <v>16</v>
      </c>
      <c r="M2948" s="15" t="n">
        <v>0</v>
      </c>
      <c r="N2948" s="11" t="n">
        <v>0</v>
      </c>
      <c r="O2948" s="11" t="n">
        <v>0</v>
      </c>
      <c r="P2948" s="11" t="n">
        <v>0</v>
      </c>
      <c r="Q2948" s="25"/>
    </row>
    <row r="2949" ht="22.5" customHeight="1">
      <c r="A2949" s="19"/>
      <c r="B2949" s="19"/>
      <c r="C2949" s="12" t="n">
        <v>11078963</v>
      </c>
      <c r="D2949" s="12" t="s">
        <v>80</v>
      </c>
      <c r="E2949" s="13" t="s">
        <v>14</v>
      </c>
      <c r="F2949" s="12" t="s">
        <v>15</v>
      </c>
      <c r="G2949" s="23" t="n">
        <v>0.4</v>
      </c>
      <c r="H2949" s="12" t="n">
        <v>100</v>
      </c>
      <c r="I2949" s="20" t="n">
        <f>G2949*H2949*7</f>
        <v>280</v>
      </c>
      <c r="J2949" s="12" t="s">
        <v>110</v>
      </c>
      <c r="K2949" s="14" t="n">
        <v>148</v>
      </c>
      <c r="L2949" s="14" t="n">
        <v>7</v>
      </c>
      <c r="M2949" s="15" t="n">
        <v>2</v>
      </c>
      <c r="N2949" s="11" t="n">
        <v>0.114</v>
      </c>
      <c r="O2949" s="11" t="n">
        <v>0.4</v>
      </c>
      <c r="P2949" s="11" t="n">
        <v>0.8</v>
      </c>
      <c r="Q2949" s="22" t="n">
        <f>M2951/H2949</f>
        <v>0.8</v>
      </c>
    </row>
    <row r="2950" ht="22.5" customHeight="1">
      <c r="A2950" s="19"/>
      <c r="B2950" s="19"/>
      <c r="C2950" s="12"/>
      <c r="D2950" s="19"/>
      <c r="E2950" s="26"/>
      <c r="F2950" s="19"/>
      <c r="G2950" s="51"/>
      <c r="H2950" s="19"/>
      <c r="I2950" s="19"/>
      <c r="J2950" s="12" t="s">
        <v>111</v>
      </c>
      <c r="K2950" s="14" t="n">
        <v>5149</v>
      </c>
      <c r="L2950" s="14" t="n">
        <v>686</v>
      </c>
      <c r="M2950" s="15" t="n">
        <v>32</v>
      </c>
      <c r="N2950" s="11" t="n">
        <v>0.019</v>
      </c>
      <c r="O2950" s="11" t="n">
        <v>0.4</v>
      </c>
      <c r="P2950" s="11" t="n">
        <v>12.8</v>
      </c>
      <c r="Q2950" s="25"/>
    </row>
    <row r="2951" ht="22.5" customHeight="1">
      <c r="A2951" s="19"/>
      <c r="B2951" s="19"/>
      <c r="C2951" s="12"/>
      <c r="D2951" s="19"/>
      <c r="E2951" s="26"/>
      <c r="F2951" s="19"/>
      <c r="G2951" s="51"/>
      <c r="H2951" s="19"/>
      <c r="I2951" s="19"/>
      <c r="J2951" s="12" t="s">
        <v>112</v>
      </c>
      <c r="K2951" s="14" t="n">
        <v>13370</v>
      </c>
      <c r="L2951" s="14" t="n">
        <v>1855</v>
      </c>
      <c r="M2951" s="15" t="n">
        <v>80</v>
      </c>
      <c r="N2951" s="11" t="n">
        <v>0.017</v>
      </c>
      <c r="O2951" s="11" t="n">
        <v>0.4</v>
      </c>
      <c r="P2951" s="11" t="n">
        <v>32</v>
      </c>
      <c r="Q2951" s="25"/>
    </row>
    <row r="2952" ht="22.5" customHeight="1">
      <c r="A2952" s="19"/>
      <c r="B2952" s="19"/>
      <c r="C2952" s="12" t="n">
        <v>91538300</v>
      </c>
      <c r="D2952" s="12" t="s">
        <v>66</v>
      </c>
      <c r="E2952" s="13" t="s">
        <v>37</v>
      </c>
      <c r="F2952" s="12" t="s">
        <v>15</v>
      </c>
      <c r="G2952" s="23" t="n">
        <v>0.14</v>
      </c>
      <c r="H2952" s="12" t="n">
        <v>300</v>
      </c>
      <c r="I2952" s="20" t="n">
        <f>G2952*H2952*7</f>
        <v>294</v>
      </c>
      <c r="J2952" s="12" t="s">
        <v>110</v>
      </c>
      <c r="K2952" s="14" t="s">
        <v>114</v>
      </c>
      <c r="L2952" s="14"/>
      <c r="M2952" s="15"/>
      <c r="N2952" s="11"/>
      <c r="O2952" s="11"/>
      <c r="P2952" s="11"/>
      <c r="Q2952" s="22" t="n">
        <f>M2954/H2952</f>
        <v>0.00666666666666667</v>
      </c>
    </row>
    <row r="2953" ht="22.5" customHeight="1">
      <c r="A2953" s="19"/>
      <c r="B2953" s="19"/>
      <c r="C2953" s="12"/>
      <c r="D2953" s="19"/>
      <c r="E2953" s="26"/>
      <c r="F2953" s="19"/>
      <c r="G2953" s="51"/>
      <c r="H2953" s="19"/>
      <c r="I2953" s="19"/>
      <c r="J2953" s="12" t="s">
        <v>111</v>
      </c>
      <c r="K2953" s="14" t="n">
        <v>1447</v>
      </c>
      <c r="L2953" s="14" t="n">
        <v>231</v>
      </c>
      <c r="M2953" s="15" t="n">
        <v>2</v>
      </c>
      <c r="N2953" s="11" t="n">
        <v>0.001</v>
      </c>
      <c r="O2953" s="11" t="n">
        <v>0.14</v>
      </c>
      <c r="P2953" s="11" t="n">
        <v>0.28</v>
      </c>
      <c r="Q2953" s="25"/>
    </row>
    <row r="2954" ht="22.5" customHeight="1">
      <c r="A2954" s="19"/>
      <c r="B2954" s="19"/>
      <c r="C2954" s="12"/>
      <c r="D2954" s="19"/>
      <c r="E2954" s="26"/>
      <c r="F2954" s="19"/>
      <c r="G2954" s="51"/>
      <c r="H2954" s="19"/>
      <c r="I2954" s="19"/>
      <c r="J2954" s="12" t="s">
        <v>112</v>
      </c>
      <c r="K2954" s="14" t="n">
        <v>2461</v>
      </c>
      <c r="L2954" s="14" t="n">
        <v>326</v>
      </c>
      <c r="M2954" s="15" t="n">
        <v>2</v>
      </c>
      <c r="N2954" s="11" t="n">
        <v>0.001</v>
      </c>
      <c r="O2954" s="11" t="n">
        <v>0.14</v>
      </c>
      <c r="P2954" s="11" t="n">
        <v>0.28</v>
      </c>
      <c r="Q2954" s="25"/>
    </row>
    <row r="2955" ht="22.5" customHeight="1">
      <c r="A2955" s="19"/>
      <c r="B2955" s="19"/>
      <c r="C2955" s="12" t="n">
        <v>91538301</v>
      </c>
      <c r="D2955" s="12" t="s">
        <v>66</v>
      </c>
      <c r="E2955" s="13" t="s">
        <v>14</v>
      </c>
      <c r="F2955" s="12" t="s">
        <v>15</v>
      </c>
      <c r="G2955" s="23" t="n">
        <v>0.22</v>
      </c>
      <c r="H2955" s="12" t="n">
        <v>200</v>
      </c>
      <c r="I2955" s="20" t="n">
        <f>G2955*H2955*7</f>
        <v>308</v>
      </c>
      <c r="J2955" s="12" t="s">
        <v>110</v>
      </c>
      <c r="K2955" s="14" t="s">
        <v>114</v>
      </c>
      <c r="L2955" s="14"/>
      <c r="M2955" s="15"/>
      <c r="N2955" s="11"/>
      <c r="O2955" s="11"/>
      <c r="P2955" s="11"/>
      <c r="Q2955" s="22" t="n">
        <f>M2957/H2955</f>
        <v>0</v>
      </c>
    </row>
    <row r="2956" ht="22.5" customHeight="1">
      <c r="A2956" s="19"/>
      <c r="B2956" s="19"/>
      <c r="C2956" s="12"/>
      <c r="D2956" s="19"/>
      <c r="E2956" s="26"/>
      <c r="F2956" s="19"/>
      <c r="G2956" s="51"/>
      <c r="H2956" s="19"/>
      <c r="I2956" s="19"/>
      <c r="J2956" s="12" t="s">
        <v>111</v>
      </c>
      <c r="K2956" s="14" t="n">
        <v>73</v>
      </c>
      <c r="L2956" s="14" t="n">
        <v>28</v>
      </c>
      <c r="M2956" s="15" t="n">
        <v>0</v>
      </c>
      <c r="N2956" s="11" t="n">
        <v>0</v>
      </c>
      <c r="O2956" s="11" t="n">
        <v>0</v>
      </c>
      <c r="P2956" s="11" t="n">
        <v>0</v>
      </c>
      <c r="Q2956" s="25"/>
    </row>
    <row r="2957" ht="22.5" customHeight="1">
      <c r="A2957" s="19"/>
      <c r="B2957" s="19"/>
      <c r="C2957" s="12"/>
      <c r="D2957" s="19"/>
      <c r="E2957" s="26"/>
      <c r="F2957" s="19"/>
      <c r="G2957" s="51"/>
      <c r="H2957" s="19"/>
      <c r="I2957" s="19"/>
      <c r="J2957" s="12" t="s">
        <v>112</v>
      </c>
      <c r="K2957" s="14" t="n">
        <v>171</v>
      </c>
      <c r="L2957" s="14" t="n">
        <v>59</v>
      </c>
      <c r="M2957" s="15" t="n">
        <v>0</v>
      </c>
      <c r="N2957" s="11" t="n">
        <v>0</v>
      </c>
      <c r="O2957" s="11" t="n">
        <v>0</v>
      </c>
      <c r="P2957" s="11" t="n">
        <v>0</v>
      </c>
      <c r="Q2957" s="25"/>
    </row>
    <row r="2958" ht="22.5" customHeight="1">
      <c r="A2958" s="19"/>
      <c r="B2958" s="19"/>
      <c r="C2958" s="12" t="n">
        <v>91538306</v>
      </c>
      <c r="D2958" s="12" t="s">
        <v>66</v>
      </c>
      <c r="E2958" s="13" t="s">
        <v>67</v>
      </c>
      <c r="F2958" s="12" t="s">
        <v>15</v>
      </c>
      <c r="G2958" s="23" t="n">
        <v>0.18</v>
      </c>
      <c r="H2958" s="12" t="n">
        <v>250</v>
      </c>
      <c r="I2958" s="20" t="n">
        <f>G2958*H2958*7</f>
        <v>315</v>
      </c>
      <c r="J2958" s="12" t="s">
        <v>110</v>
      </c>
      <c r="K2958" s="14" t="s">
        <v>114</v>
      </c>
      <c r="L2958" s="14"/>
      <c r="M2958" s="15"/>
      <c r="N2958" s="11"/>
      <c r="O2958" s="11"/>
      <c r="P2958" s="11"/>
      <c r="Q2958" s="22" t="n">
        <f>M2960/H2958</f>
        <v>0.004</v>
      </c>
    </row>
    <row r="2959" ht="22.5" customHeight="1">
      <c r="A2959" s="19"/>
      <c r="B2959" s="19"/>
      <c r="C2959" s="12"/>
      <c r="D2959" s="19"/>
      <c r="E2959" s="26"/>
      <c r="F2959" s="19"/>
      <c r="G2959" s="51"/>
      <c r="H2959" s="19"/>
      <c r="I2959" s="19"/>
      <c r="J2959" s="12" t="s">
        <v>111</v>
      </c>
      <c r="K2959" s="14" t="n">
        <v>490</v>
      </c>
      <c r="L2959" s="14" t="n">
        <v>109</v>
      </c>
      <c r="M2959" s="15" t="n">
        <v>0</v>
      </c>
      <c r="N2959" s="11" t="n">
        <v>0</v>
      </c>
      <c r="O2959" s="11" t="n">
        <v>0</v>
      </c>
      <c r="P2959" s="11" t="n">
        <v>0</v>
      </c>
      <c r="Q2959" s="25"/>
    </row>
    <row r="2960" ht="22.5" customHeight="1">
      <c r="A2960" s="19"/>
      <c r="B2960" s="19"/>
      <c r="C2960" s="12"/>
      <c r="D2960" s="19"/>
      <c r="E2960" s="26"/>
      <c r="F2960" s="19"/>
      <c r="G2960" s="51"/>
      <c r="H2960" s="19"/>
      <c r="I2960" s="19"/>
      <c r="J2960" s="12" t="s">
        <v>112</v>
      </c>
      <c r="K2960" s="14" t="n">
        <v>906</v>
      </c>
      <c r="L2960" s="14" t="n">
        <v>207</v>
      </c>
      <c r="M2960" s="15" t="n">
        <v>1</v>
      </c>
      <c r="N2960" s="11" t="n">
        <v>0.001</v>
      </c>
      <c r="O2960" s="11" t="n">
        <v>0.18</v>
      </c>
      <c r="P2960" s="11" t="n">
        <v>0.18</v>
      </c>
      <c r="Q2960" s="25"/>
    </row>
    <row r="2961" ht="22.5" customHeight="1">
      <c r="A2961" s="19"/>
      <c r="B2961" s="19"/>
      <c r="C2961" s="12" t="n">
        <v>91538307</v>
      </c>
      <c r="D2961" s="12" t="s">
        <v>66</v>
      </c>
      <c r="E2961" s="13" t="s">
        <v>17</v>
      </c>
      <c r="F2961" s="12" t="s">
        <v>15</v>
      </c>
      <c r="G2961" s="23" t="n">
        <v>0.22</v>
      </c>
      <c r="H2961" s="12" t="n">
        <v>200</v>
      </c>
      <c r="I2961" s="20" t="n">
        <f>G2961*H2961*7</f>
        <v>308</v>
      </c>
      <c r="J2961" s="12" t="s">
        <v>110</v>
      </c>
      <c r="K2961" s="14" t="s">
        <v>114</v>
      </c>
      <c r="L2961" s="14"/>
      <c r="M2961" s="15"/>
      <c r="N2961" s="11"/>
      <c r="O2961" s="11"/>
      <c r="P2961" s="11"/>
      <c r="Q2961" s="22" t="n">
        <f>M2963/H2961</f>
        <v>0</v>
      </c>
    </row>
    <row r="2962" ht="22.5" customHeight="1">
      <c r="A2962" s="19"/>
      <c r="B2962" s="19"/>
      <c r="C2962" s="12"/>
      <c r="D2962" s="19"/>
      <c r="E2962" s="26"/>
      <c r="F2962" s="19"/>
      <c r="G2962" s="51"/>
      <c r="H2962" s="19"/>
      <c r="I2962" s="19"/>
      <c r="J2962" s="12" t="s">
        <v>111</v>
      </c>
      <c r="K2962" s="14" t="s">
        <v>114</v>
      </c>
      <c r="L2962" s="14"/>
      <c r="M2962" s="15"/>
      <c r="N2962" s="11"/>
      <c r="O2962" s="11"/>
      <c r="P2962" s="11"/>
      <c r="Q2962" s="25"/>
    </row>
    <row r="2963" ht="22.5" customHeight="1">
      <c r="A2963" s="19"/>
      <c r="B2963" s="19"/>
      <c r="C2963" s="12"/>
      <c r="D2963" s="19"/>
      <c r="E2963" s="26"/>
      <c r="F2963" s="19"/>
      <c r="G2963" s="51"/>
      <c r="H2963" s="19"/>
      <c r="I2963" s="19"/>
      <c r="J2963" s="12" t="s">
        <v>112</v>
      </c>
      <c r="K2963" s="14" t="n">
        <v>13</v>
      </c>
      <c r="L2963" s="14" t="n">
        <v>1</v>
      </c>
      <c r="M2963" s="15" t="n">
        <v>0</v>
      </c>
      <c r="N2963" s="11" t="n">
        <v>0</v>
      </c>
      <c r="O2963" s="11" t="n">
        <v>0</v>
      </c>
      <c r="P2963" s="11" t="n">
        <v>0</v>
      </c>
      <c r="Q2963" s="25"/>
    </row>
    <row r="2964" ht="22.5" customHeight="1">
      <c r="A2964" s="19"/>
      <c r="B2964" s="19"/>
      <c r="C2964" s="12" t="n">
        <v>91538308</v>
      </c>
      <c r="D2964" s="12" t="s">
        <v>66</v>
      </c>
      <c r="E2964" s="13" t="s">
        <v>11</v>
      </c>
      <c r="F2964" s="12" t="s">
        <v>15</v>
      </c>
      <c r="G2964" s="23" t="n">
        <v>0.18</v>
      </c>
      <c r="H2964" s="12" t="n">
        <v>200</v>
      </c>
      <c r="I2964" s="20" t="n">
        <f>G2964*H2964*7</f>
        <v>252</v>
      </c>
      <c r="J2964" s="12" t="s">
        <v>110</v>
      </c>
      <c r="K2964" s="14" t="s">
        <v>114</v>
      </c>
      <c r="L2964" s="14"/>
      <c r="M2964" s="15"/>
      <c r="N2964" s="11"/>
      <c r="O2964" s="11"/>
      <c r="P2964" s="11"/>
      <c r="Q2964" s="22" t="n">
        <f>M2966/H2964</f>
        <v>0</v>
      </c>
    </row>
    <row r="2965" ht="22.5" customHeight="1">
      <c r="A2965" s="19"/>
      <c r="B2965" s="19"/>
      <c r="C2965" s="12"/>
      <c r="D2965" s="19"/>
      <c r="E2965" s="26"/>
      <c r="F2965" s="19"/>
      <c r="G2965" s="51"/>
      <c r="H2965" s="19"/>
      <c r="I2965" s="19"/>
      <c r="J2965" s="12" t="s">
        <v>111</v>
      </c>
      <c r="K2965" s="14" t="n">
        <v>51</v>
      </c>
      <c r="L2965" s="14" t="n">
        <v>4</v>
      </c>
      <c r="M2965" s="15" t="n">
        <v>0</v>
      </c>
      <c r="N2965" s="11" t="n">
        <v>0</v>
      </c>
      <c r="O2965" s="11" t="n">
        <v>0</v>
      </c>
      <c r="P2965" s="11" t="n">
        <v>0</v>
      </c>
      <c r="Q2965" s="25"/>
    </row>
    <row r="2966" ht="22.5" customHeight="1">
      <c r="A2966" s="19"/>
      <c r="B2966" s="19"/>
      <c r="C2966" s="12"/>
      <c r="D2966" s="19"/>
      <c r="E2966" s="26"/>
      <c r="F2966" s="19"/>
      <c r="G2966" s="51"/>
      <c r="H2966" s="19"/>
      <c r="I2966" s="19"/>
      <c r="J2966" s="12" t="s">
        <v>112</v>
      </c>
      <c r="K2966" s="14" t="n">
        <v>98</v>
      </c>
      <c r="L2966" s="14" t="n">
        <v>6</v>
      </c>
      <c r="M2966" s="15" t="n">
        <v>0</v>
      </c>
      <c r="N2966" s="11" t="n">
        <v>0</v>
      </c>
      <c r="O2966" s="11" t="n">
        <v>0</v>
      </c>
      <c r="P2966" s="11" t="n">
        <v>0</v>
      </c>
      <c r="Q2966" s="25"/>
    </row>
    <row r="2967" ht="22.5" customHeight="1">
      <c r="A2967" s="19"/>
      <c r="B2967" s="19"/>
      <c r="C2967" s="12" t="n">
        <v>91538309</v>
      </c>
      <c r="D2967" s="12" t="s">
        <v>66</v>
      </c>
      <c r="E2967" s="13" t="s">
        <v>43</v>
      </c>
      <c r="F2967" s="12" t="s">
        <v>15</v>
      </c>
      <c r="G2967" s="23" t="n">
        <v>0.18</v>
      </c>
      <c r="H2967" s="12" t="n">
        <v>198</v>
      </c>
      <c r="I2967" s="20" t="n">
        <f>G2967*H2967*7</f>
        <v>249.48</v>
      </c>
      <c r="J2967" s="12" t="s">
        <v>110</v>
      </c>
      <c r="K2967" s="14" t="s">
        <v>114</v>
      </c>
      <c r="L2967" s="14"/>
      <c r="M2967" s="15"/>
      <c r="N2967" s="11"/>
      <c r="O2967" s="11"/>
      <c r="P2967" s="11"/>
      <c r="Q2967" s="22" t="n">
        <f>M2969/H2967</f>
        <v>0</v>
      </c>
    </row>
    <row r="2968" ht="22.5" customHeight="1">
      <c r="A2968" s="19"/>
      <c r="B2968" s="19"/>
      <c r="C2968" s="12"/>
      <c r="D2968" s="19"/>
      <c r="E2968" s="26"/>
      <c r="F2968" s="19"/>
      <c r="G2968" s="51"/>
      <c r="H2968" s="19"/>
      <c r="I2968" s="19"/>
      <c r="J2968" s="12" t="s">
        <v>111</v>
      </c>
      <c r="K2968" s="14" t="n">
        <v>82</v>
      </c>
      <c r="L2968" s="14" t="n">
        <v>13</v>
      </c>
      <c r="M2968" s="15" t="n">
        <v>0</v>
      </c>
      <c r="N2968" s="11" t="n">
        <v>0</v>
      </c>
      <c r="O2968" s="11" t="n">
        <v>0</v>
      </c>
      <c r="P2968" s="11" t="n">
        <v>0</v>
      </c>
      <c r="Q2968" s="25"/>
    </row>
    <row r="2969" ht="22.5" customHeight="1">
      <c r="A2969" s="19"/>
      <c r="B2969" s="19"/>
      <c r="C2969" s="12"/>
      <c r="D2969" s="19"/>
      <c r="E2969" s="26"/>
      <c r="F2969" s="19"/>
      <c r="G2969" s="51"/>
      <c r="H2969" s="19"/>
      <c r="I2969" s="19"/>
      <c r="J2969" s="12" t="s">
        <v>112</v>
      </c>
      <c r="K2969" s="14" t="n">
        <v>122</v>
      </c>
      <c r="L2969" s="14" t="n">
        <v>14</v>
      </c>
      <c r="M2969" s="15" t="n">
        <v>0</v>
      </c>
      <c r="N2969" s="11" t="n">
        <v>0</v>
      </c>
      <c r="O2969" s="11" t="n">
        <v>0</v>
      </c>
      <c r="P2969" s="11" t="n">
        <v>0</v>
      </c>
      <c r="Q2969" s="25"/>
    </row>
    <row r="2970" ht="22.5" customHeight="1">
      <c r="A2970" s="19"/>
      <c r="B2970" s="19"/>
      <c r="C2970" s="12" t="n">
        <v>11511535</v>
      </c>
      <c r="D2970" s="12" t="s">
        <v>80</v>
      </c>
      <c r="E2970" s="13" t="s">
        <v>14</v>
      </c>
      <c r="F2970" s="12" t="s">
        <v>26</v>
      </c>
      <c r="G2970" s="23" t="n">
        <v>0.4</v>
      </c>
      <c r="H2970" s="12" t="n">
        <v>600</v>
      </c>
      <c r="I2970" s="20" t="n">
        <f>G2970*H2970*7</f>
        <v>1680</v>
      </c>
      <c r="J2970" s="12" t="s">
        <v>110</v>
      </c>
      <c r="K2970" s="14" t="n">
        <v>6614</v>
      </c>
      <c r="L2970" s="14" t="n">
        <v>2797</v>
      </c>
      <c r="M2970" s="15" t="n">
        <v>199</v>
      </c>
      <c r="N2970" s="11" t="n">
        <v>0.03</v>
      </c>
      <c r="O2970" s="11" t="n">
        <v>0.37</v>
      </c>
      <c r="P2970" s="11" t="n">
        <v>73.89</v>
      </c>
      <c r="Q2970" s="22" t="n">
        <f>M2972/H2970</f>
        <v>1.04</v>
      </c>
    </row>
    <row r="2971" ht="22.5" customHeight="1">
      <c r="A2971" s="19"/>
      <c r="B2971" s="19"/>
      <c r="C2971" s="12"/>
      <c r="D2971" s="19"/>
      <c r="E2971" s="26"/>
      <c r="F2971" s="19"/>
      <c r="G2971" s="51"/>
      <c r="H2971" s="19"/>
      <c r="I2971" s="19"/>
      <c r="J2971" s="12" t="s">
        <v>111</v>
      </c>
      <c r="K2971" s="14" t="n">
        <v>6693</v>
      </c>
      <c r="L2971" s="14" t="n">
        <v>2844</v>
      </c>
      <c r="M2971" s="14" t="n">
        <v>220</v>
      </c>
      <c r="N2971" s="11" t="n">
        <v>0.03</v>
      </c>
      <c r="O2971" s="11" t="n">
        <v>0.34</v>
      </c>
      <c r="P2971" s="11" t="n">
        <v>75</v>
      </c>
      <c r="Q2971" s="25"/>
    </row>
    <row r="2972" ht="22.5" customHeight="1">
      <c r="A2972" s="19"/>
      <c r="B2972" s="19"/>
      <c r="C2972" s="12"/>
      <c r="D2972" s="19"/>
      <c r="E2972" s="26"/>
      <c r="F2972" s="19"/>
      <c r="G2972" s="51"/>
      <c r="H2972" s="19"/>
      <c r="I2972" s="34"/>
      <c r="J2972" s="30" t="s">
        <v>112</v>
      </c>
      <c r="K2972" s="14" t="n">
        <f>2375637+6707</f>
        <v>2382344</v>
      </c>
      <c r="L2972" s="14" t="n">
        <f>6527+2852</f>
        <v>9379</v>
      </c>
      <c r="M2972" s="15" t="n">
        <f>384+240</f>
        <v>624</v>
      </c>
      <c r="N2972" s="11" t="n">
        <v>0.02</v>
      </c>
      <c r="O2972" s="11" t="n">
        <f>P2972/M2972</f>
        <v>0.369599358974359</v>
      </c>
      <c r="P2972" s="11" t="n">
        <f>155.41+75.22</f>
        <v>230.63</v>
      </c>
      <c r="Q2972" s="25"/>
    </row>
    <row r="2973" ht="22.5" customHeight="1">
      <c r="A2973" s="19"/>
      <c r="B2973" s="19"/>
      <c r="C2973" s="12" t="n">
        <v>11792342</v>
      </c>
      <c r="D2973" s="12" t="s">
        <v>81</v>
      </c>
      <c r="E2973" s="13" t="s">
        <v>40</v>
      </c>
      <c r="F2973" s="12" t="s">
        <v>15</v>
      </c>
      <c r="G2973" s="23" t="n">
        <v>0.2</v>
      </c>
      <c r="H2973" s="38" t="n">
        <v>40</v>
      </c>
      <c r="I2973" s="20" t="n">
        <f>G2973*H2973*7</f>
        <v>56</v>
      </c>
      <c r="J2973" s="12" t="s">
        <v>110</v>
      </c>
      <c r="K2973" s="14" t="n">
        <v>35</v>
      </c>
      <c r="L2973" s="14" t="n">
        <v>5</v>
      </c>
      <c r="M2973" s="15" t="n">
        <v>0</v>
      </c>
      <c r="N2973" s="11" t="n">
        <v>0</v>
      </c>
      <c r="O2973" s="11" t="n">
        <v>0</v>
      </c>
      <c r="P2973" s="11" t="n">
        <v>0</v>
      </c>
      <c r="Q2973" s="22" t="n">
        <f>M2975/H2973</f>
        <v>0</v>
      </c>
    </row>
    <row r="2974" ht="22.5" customHeight="1">
      <c r="A2974" s="19"/>
      <c r="B2974" s="19"/>
      <c r="C2974" s="12"/>
      <c r="D2974" s="19"/>
      <c r="E2974" s="26"/>
      <c r="F2974" s="19"/>
      <c r="G2974" s="51"/>
      <c r="H2974" s="43"/>
      <c r="I2974" s="19"/>
      <c r="J2974" s="12" t="s">
        <v>111</v>
      </c>
      <c r="K2974" s="14" t="n">
        <v>1781</v>
      </c>
      <c r="L2974" s="14" t="n">
        <v>40</v>
      </c>
      <c r="M2974" s="15" t="n">
        <v>0</v>
      </c>
      <c r="N2974" s="11" t="n">
        <v>0</v>
      </c>
      <c r="O2974" s="11" t="n">
        <v>0</v>
      </c>
      <c r="P2974" s="11" t="n">
        <v>0</v>
      </c>
      <c r="Q2974" s="25"/>
    </row>
    <row r="2975" ht="22.5" customHeight="1">
      <c r="A2975" s="19"/>
      <c r="B2975" s="19"/>
      <c r="C2975" s="12"/>
      <c r="D2975" s="19"/>
      <c r="E2975" s="26"/>
      <c r="F2975" s="19"/>
      <c r="G2975" s="52"/>
      <c r="H2975" s="44"/>
      <c r="I2975" s="19"/>
      <c r="J2975" s="12" t="s">
        <v>112</v>
      </c>
      <c r="K2975" s="14" t="n">
        <v>3640</v>
      </c>
      <c r="L2975" s="14" t="n">
        <v>47</v>
      </c>
      <c r="M2975" s="15" t="n">
        <v>0</v>
      </c>
      <c r="N2975" s="11" t="n">
        <v>0</v>
      </c>
      <c r="O2975" s="11" t="n">
        <v>0</v>
      </c>
      <c r="P2975" s="11" t="n">
        <v>0</v>
      </c>
      <c r="Q2975" s="25"/>
    </row>
    <row r="2976" ht="22.5" customHeight="1">
      <c r="A2976" s="19"/>
      <c r="B2976" s="19"/>
      <c r="C2976" s="12" t="n">
        <v>5365722</v>
      </c>
      <c r="D2976" s="12" t="s">
        <v>55</v>
      </c>
      <c r="E2976" s="13" t="s">
        <v>54</v>
      </c>
      <c r="F2976" s="12" t="s">
        <v>12</v>
      </c>
      <c r="G2976" s="23" t="n">
        <v>0.3</v>
      </c>
      <c r="H2976" s="38" t="n">
        <v>50</v>
      </c>
      <c r="I2976" s="20" t="n">
        <f>G2976*H2976*7</f>
        <v>105</v>
      </c>
      <c r="J2976" s="12" t="s">
        <v>110</v>
      </c>
      <c r="K2976" s="14" t="n">
        <v>824</v>
      </c>
      <c r="L2976" s="14" t="n">
        <v>425</v>
      </c>
      <c r="M2976" s="15" t="n">
        <v>4</v>
      </c>
      <c r="N2976" s="11" t="n">
        <v>0</v>
      </c>
      <c r="O2976" s="11" t="n">
        <v>0.041</v>
      </c>
      <c r="P2976" s="11" t="n">
        <v>0.1644</v>
      </c>
      <c r="Q2976" s="22" t="n">
        <f>M2978/H2976</f>
        <v>0.78</v>
      </c>
    </row>
    <row r="2977" ht="22.5" customHeight="1">
      <c r="A2977" s="19"/>
      <c r="B2977" s="19"/>
      <c r="C2977" s="12"/>
      <c r="D2977" s="19"/>
      <c r="E2977" s="26"/>
      <c r="F2977" s="19"/>
      <c r="G2977" s="51"/>
      <c r="H2977" s="43"/>
      <c r="I2977" s="19"/>
      <c r="J2977" s="12" t="s">
        <v>111</v>
      </c>
      <c r="K2977" s="14" t="n">
        <v>13516</v>
      </c>
      <c r="L2977" s="14" t="n">
        <v>4265</v>
      </c>
      <c r="M2977" s="15" t="n">
        <v>16</v>
      </c>
      <c r="N2977" s="11" t="n">
        <v>0.001</v>
      </c>
      <c r="O2977" s="11" t="n">
        <v>0.134</v>
      </c>
      <c r="P2977" s="11" t="n">
        <v>2.1439</v>
      </c>
      <c r="Q2977" s="25"/>
    </row>
    <row r="2978" ht="22.5" customHeight="1">
      <c r="A2978" s="19"/>
      <c r="B2978" s="19"/>
      <c r="C2978" s="12"/>
      <c r="D2978" s="19"/>
      <c r="E2978" s="26"/>
      <c r="F2978" s="19"/>
      <c r="G2978" s="52"/>
      <c r="H2978" s="44"/>
      <c r="I2978" s="19"/>
      <c r="J2978" s="12" t="s">
        <v>112</v>
      </c>
      <c r="K2978" s="14" t="n">
        <v>54840</v>
      </c>
      <c r="L2978" s="14" t="n">
        <v>20860</v>
      </c>
      <c r="M2978" s="15" t="n">
        <v>39</v>
      </c>
      <c r="N2978" s="11" t="n">
        <v>0.001</v>
      </c>
      <c r="O2978" s="11" t="n">
        <v>0.283</v>
      </c>
      <c r="P2978" s="11" t="n">
        <v>11.0485</v>
      </c>
      <c r="Q2978" s="25"/>
    </row>
    <row r="2979" ht="22.5" customHeight="1">
      <c r="A2979" s="19"/>
      <c r="B2979" s="19"/>
      <c r="C2979" s="12" t="n">
        <v>11924654</v>
      </c>
      <c r="D2979" s="12" t="s">
        <v>55</v>
      </c>
      <c r="E2979" s="13" t="s">
        <v>54</v>
      </c>
      <c r="F2979" s="12" t="s">
        <v>12</v>
      </c>
      <c r="G2979" s="23" t="n">
        <v>0.3</v>
      </c>
      <c r="H2979" s="38" t="n">
        <v>50</v>
      </c>
      <c r="I2979" s="20" t="n">
        <f>G2979*H2979*7</f>
        <v>105</v>
      </c>
      <c r="J2979" s="12" t="s">
        <v>110</v>
      </c>
      <c r="K2979" s="14" t="n">
        <v>25</v>
      </c>
      <c r="L2979" s="14" t="n">
        <v>16</v>
      </c>
      <c r="M2979" s="15" t="n">
        <v>0</v>
      </c>
      <c r="N2979" s="11" t="n">
        <v>0</v>
      </c>
      <c r="O2979" s="11" t="n">
        <v>0</v>
      </c>
      <c r="P2979" s="11" t="n">
        <v>0.0059</v>
      </c>
      <c r="Q2979" s="22" t="n">
        <f>M2981/H2979</f>
        <v>0</v>
      </c>
    </row>
    <row r="2980" ht="22.5" customHeight="1">
      <c r="A2980" s="19"/>
      <c r="B2980" s="19"/>
      <c r="C2980" s="12"/>
      <c r="D2980" s="19"/>
      <c r="E2980" s="26"/>
      <c r="F2980" s="19"/>
      <c r="G2980" s="51"/>
      <c r="H2980" s="43"/>
      <c r="I2980" s="19"/>
      <c r="J2980" s="12" t="s">
        <v>111</v>
      </c>
      <c r="K2980" s="14" t="n">
        <v>174</v>
      </c>
      <c r="L2980" s="14" t="n">
        <v>80</v>
      </c>
      <c r="M2980" s="15" t="n">
        <v>0</v>
      </c>
      <c r="N2980" s="11" t="n">
        <v>0</v>
      </c>
      <c r="O2980" s="11" t="n">
        <v>0</v>
      </c>
      <c r="P2980" s="11" t="n">
        <v>0.0338</v>
      </c>
      <c r="Q2980" s="25"/>
    </row>
    <row r="2981" ht="22.5" customHeight="1">
      <c r="A2981" s="19"/>
      <c r="B2981" s="19"/>
      <c r="C2981" s="12"/>
      <c r="D2981" s="19"/>
      <c r="E2981" s="26"/>
      <c r="F2981" s="19"/>
      <c r="G2981" s="52"/>
      <c r="H2981" s="44"/>
      <c r="I2981" s="19"/>
      <c r="J2981" s="12" t="s">
        <v>112</v>
      </c>
      <c r="K2981" s="14" t="n">
        <v>438</v>
      </c>
      <c r="L2981" s="14" t="n">
        <v>203</v>
      </c>
      <c r="M2981" s="15" t="n">
        <v>0</v>
      </c>
      <c r="N2981" s="11" t="n">
        <v>0.001</v>
      </c>
      <c r="O2981" s="11" t="n">
        <v>0</v>
      </c>
      <c r="P2981" s="11" t="n">
        <v>0.1227</v>
      </c>
      <c r="Q2981" s="25"/>
    </row>
    <row r="2982" ht="22.5" customHeight="1">
      <c r="A2982" s="19"/>
      <c r="B2982" s="19"/>
      <c r="C2982" s="12" t="n">
        <v>12072287</v>
      </c>
      <c r="D2982" s="12" t="s">
        <v>80</v>
      </c>
      <c r="E2982" s="13" t="s">
        <v>14</v>
      </c>
      <c r="F2982" s="12" t="s">
        <v>15</v>
      </c>
      <c r="G2982" s="23" t="n">
        <v>0.5</v>
      </c>
      <c r="H2982" s="38" t="n">
        <v>200</v>
      </c>
      <c r="I2982" s="20" t="n">
        <f>G2982*H2982*7</f>
        <v>700</v>
      </c>
      <c r="J2982" s="12" t="s">
        <v>110</v>
      </c>
      <c r="K2982" s="14" t="n">
        <v>2056</v>
      </c>
      <c r="L2982" s="14" t="n">
        <v>15</v>
      </c>
      <c r="M2982" s="15" t="n">
        <v>3</v>
      </c>
      <c r="N2982" s="11" t="n">
        <v>0.207</v>
      </c>
      <c r="O2982" s="11" t="n">
        <v>1.034</v>
      </c>
      <c r="P2982" s="11" t="n">
        <v>3.102</v>
      </c>
      <c r="Q2982" s="22" t="n">
        <f>M2984/H2982</f>
        <v>0.615</v>
      </c>
    </row>
    <row r="2983" ht="22.5" customHeight="1">
      <c r="A2983" s="19"/>
      <c r="B2983" s="19"/>
      <c r="C2983" s="12"/>
      <c r="D2983" s="19"/>
      <c r="E2983" s="26"/>
      <c r="F2983" s="19"/>
      <c r="G2983" s="51"/>
      <c r="H2983" s="43"/>
      <c r="I2983" s="19"/>
      <c r="J2983" s="12" t="s">
        <v>111</v>
      </c>
      <c r="K2983" s="14" t="n">
        <v>60625</v>
      </c>
      <c r="L2983" s="14" t="n">
        <v>554</v>
      </c>
      <c r="M2983" s="15" t="n">
        <v>52</v>
      </c>
      <c r="N2983" s="11" t="n">
        <v>0.059</v>
      </c>
      <c r="O2983" s="11" t="n">
        <v>0.629</v>
      </c>
      <c r="P2983" s="11" t="n">
        <v>32.718</v>
      </c>
      <c r="Q2983" s="25"/>
    </row>
    <row r="2984" ht="22.5" customHeight="1">
      <c r="A2984" s="19"/>
      <c r="B2984" s="19"/>
      <c r="C2984" s="12"/>
      <c r="D2984" s="19"/>
      <c r="E2984" s="26"/>
      <c r="F2984" s="19"/>
      <c r="G2984" s="52"/>
      <c r="H2984" s="44"/>
      <c r="I2984" s="19"/>
      <c r="J2984" s="12" t="s">
        <v>112</v>
      </c>
      <c r="K2984" s="14" t="n">
        <v>131833</v>
      </c>
      <c r="L2984" s="14" t="n">
        <v>1275</v>
      </c>
      <c r="M2984" s="15" t="n">
        <v>123</v>
      </c>
      <c r="N2984" s="11" t="n">
        <v>0.057</v>
      </c>
      <c r="O2984" s="11" t="n">
        <v>0.591</v>
      </c>
      <c r="P2984" s="11" t="n">
        <v>72.708</v>
      </c>
      <c r="Q2984" s="25"/>
    </row>
    <row r="2985" ht="22.5" customHeight="1">
      <c r="A2985" s="19"/>
      <c r="B2985" s="19"/>
      <c r="C2985" s="12" t="n">
        <v>6529449</v>
      </c>
      <c r="D2985" s="12" t="s">
        <v>80</v>
      </c>
      <c r="E2985" s="13" t="s">
        <v>14</v>
      </c>
      <c r="F2985" s="12" t="s">
        <v>12</v>
      </c>
      <c r="G2985" s="23" t="n">
        <v>0.2</v>
      </c>
      <c r="H2985" s="38" t="n">
        <v>200</v>
      </c>
      <c r="I2985" s="20" t="n">
        <f>G2985*H2985*7</f>
        <v>280</v>
      </c>
      <c r="J2985" s="12" t="s">
        <v>110</v>
      </c>
      <c r="K2985" s="14" t="n">
        <v>2233</v>
      </c>
      <c r="L2985" s="14" t="n">
        <v>233</v>
      </c>
      <c r="M2985" s="15" t="n">
        <v>34</v>
      </c>
      <c r="N2985" s="11" t="n">
        <v>0.033</v>
      </c>
      <c r="O2985" s="11" t="n">
        <v>0.224</v>
      </c>
      <c r="P2985" s="11" t="n">
        <v>7.6201</v>
      </c>
      <c r="Q2985" s="22" t="n">
        <f>M2987/H2985</f>
        <v>0.98</v>
      </c>
    </row>
    <row r="2986" ht="22.5" customHeight="1">
      <c r="A2986" s="19"/>
      <c r="B2986" s="19"/>
      <c r="C2986" s="12"/>
      <c r="D2986" s="19"/>
      <c r="E2986" s="26"/>
      <c r="F2986" s="19"/>
      <c r="G2986" s="51"/>
      <c r="H2986" s="43"/>
      <c r="I2986" s="19"/>
      <c r="J2986" s="12" t="s">
        <v>111</v>
      </c>
      <c r="K2986" s="14" t="n">
        <v>25748</v>
      </c>
      <c r="L2986" s="14" t="n">
        <v>1910</v>
      </c>
      <c r="M2986" s="15" t="n">
        <v>129</v>
      </c>
      <c r="N2986" s="11" t="n">
        <v>0.024</v>
      </c>
      <c r="O2986" s="11" t="n">
        <v>0.355</v>
      </c>
      <c r="P2986" s="11" t="n">
        <v>45.7735</v>
      </c>
      <c r="Q2986" s="25"/>
    </row>
    <row r="2987" ht="22.5" customHeight="1">
      <c r="A2987" s="19"/>
      <c r="B2987" s="19"/>
      <c r="C2987" s="12"/>
      <c r="D2987" s="19"/>
      <c r="E2987" s="26"/>
      <c r="F2987" s="19"/>
      <c r="G2987" s="52"/>
      <c r="H2987" s="44"/>
      <c r="I2987" s="19"/>
      <c r="J2987" s="12" t="s">
        <v>112</v>
      </c>
      <c r="K2987" s="14" t="n">
        <v>27491</v>
      </c>
      <c r="L2987" s="14" t="n">
        <v>2211</v>
      </c>
      <c r="M2987" s="15" t="n">
        <v>196</v>
      </c>
      <c r="N2987" s="11" t="n">
        <v>0.023</v>
      </c>
      <c r="O2987" s="11" t="n">
        <v>0.264</v>
      </c>
      <c r="P2987" s="11" t="n">
        <v>51.7491</v>
      </c>
      <c r="Q2987" s="25"/>
    </row>
    <row r="2988" ht="22.5" customHeight="1">
      <c r="A2988" s="19"/>
      <c r="B2988" s="19"/>
      <c r="C2988" s="12" t="n">
        <v>5623760</v>
      </c>
      <c r="D2988" s="12" t="s">
        <v>86</v>
      </c>
      <c r="E2988" s="13" t="s">
        <v>14</v>
      </c>
      <c r="F2988" s="12" t="s">
        <v>15</v>
      </c>
      <c r="G2988" s="23" t="n">
        <v>0.15</v>
      </c>
      <c r="H2988" s="12" t="n">
        <v>50</v>
      </c>
      <c r="I2988" s="20" t="n">
        <f>G2988*H2988*7</f>
        <v>52.5</v>
      </c>
      <c r="J2988" s="12" t="s">
        <v>110</v>
      </c>
      <c r="K2988" s="14" t="n">
        <v>52</v>
      </c>
      <c r="L2988" s="14" t="n">
        <v>28</v>
      </c>
      <c r="M2988" s="15" t="n">
        <v>0</v>
      </c>
      <c r="N2988" s="11" t="n">
        <v>0</v>
      </c>
      <c r="O2988" s="11" t="n">
        <v>0</v>
      </c>
      <c r="P2988" s="11" t="n">
        <v>0</v>
      </c>
      <c r="Q2988" s="22" t="n">
        <f>M2990/H2988</f>
        <v>1</v>
      </c>
    </row>
    <row r="2989" ht="22.5" customHeight="1">
      <c r="A2989" s="19"/>
      <c r="B2989" s="19"/>
      <c r="C2989" s="12"/>
      <c r="D2989" s="19"/>
      <c r="E2989" s="26"/>
      <c r="F2989" s="19"/>
      <c r="G2989" s="51"/>
      <c r="H2989" s="19"/>
      <c r="I2989" s="19"/>
      <c r="J2989" s="12" t="s">
        <v>111</v>
      </c>
      <c r="K2989" s="14" t="n">
        <v>9021</v>
      </c>
      <c r="L2989" s="14" t="n">
        <v>3773</v>
      </c>
      <c r="M2989" s="15" t="n">
        <v>50</v>
      </c>
      <c r="N2989" s="11" t="n">
        <v>0.002</v>
      </c>
      <c r="O2989" s="11" t="n">
        <v>0.15</v>
      </c>
      <c r="P2989" s="11" t="n">
        <v>7.5</v>
      </c>
      <c r="Q2989" s="25"/>
    </row>
    <row r="2990" ht="22.5" customHeight="1">
      <c r="A2990" s="19"/>
      <c r="B2990" s="19"/>
      <c r="C2990" s="12"/>
      <c r="D2990" s="19"/>
      <c r="E2990" s="26"/>
      <c r="F2990" s="19"/>
      <c r="G2990" s="51"/>
      <c r="H2990" s="19"/>
      <c r="I2990" s="19"/>
      <c r="J2990" s="12" t="s">
        <v>112</v>
      </c>
      <c r="K2990" s="14" t="n">
        <v>10319</v>
      </c>
      <c r="L2990" s="14" t="n">
        <v>3947</v>
      </c>
      <c r="M2990" s="15" t="n">
        <v>50</v>
      </c>
      <c r="N2990" s="11" t="n">
        <v>0.002</v>
      </c>
      <c r="O2990" s="11" t="n">
        <v>0.15</v>
      </c>
      <c r="P2990" s="11" t="n">
        <v>7.5</v>
      </c>
      <c r="Q2990" s="25"/>
    </row>
    <row r="2991" ht="22.5" customHeight="1">
      <c r="A2991" s="19"/>
      <c r="B2991" s="19"/>
      <c r="C2991" s="12" t="n">
        <v>91573327</v>
      </c>
      <c r="D2991" s="12" t="s">
        <v>87</v>
      </c>
      <c r="E2991" s="13" t="s">
        <v>14</v>
      </c>
      <c r="F2991" s="12" t="s">
        <v>15</v>
      </c>
      <c r="G2991" s="23" t="n">
        <v>0.25</v>
      </c>
      <c r="H2991" s="38" t="n">
        <v>300</v>
      </c>
      <c r="I2991" s="20" t="n">
        <f>G2991*H2991*7</f>
        <v>525</v>
      </c>
      <c r="J2991" s="12" t="s">
        <v>110</v>
      </c>
      <c r="K2991" s="14" t="n">
        <v>8</v>
      </c>
      <c r="L2991" s="14" t="n">
        <v>1</v>
      </c>
      <c r="M2991" s="15" t="n">
        <v>0</v>
      </c>
      <c r="N2991" s="11" t="n">
        <v>0</v>
      </c>
      <c r="O2991" s="11" t="n">
        <v>0</v>
      </c>
      <c r="P2991" s="11" t="n">
        <v>0</v>
      </c>
      <c r="Q2991" s="22" t="n">
        <f>M2993/H2991</f>
        <v>0</v>
      </c>
    </row>
    <row r="2992" ht="22.5" customHeight="1">
      <c r="A2992" s="19"/>
      <c r="B2992" s="19"/>
      <c r="C2992" s="12"/>
      <c r="D2992" s="19"/>
      <c r="E2992" s="26"/>
      <c r="F2992" s="19"/>
      <c r="G2992" s="51"/>
      <c r="H2992" s="43"/>
      <c r="I2992" s="19"/>
      <c r="J2992" s="12" t="s">
        <v>111</v>
      </c>
      <c r="K2992" s="14" t="n">
        <v>299</v>
      </c>
      <c r="L2992" s="14" t="n">
        <v>21</v>
      </c>
      <c r="M2992" s="15" t="n">
        <v>0</v>
      </c>
      <c r="N2992" s="11" t="n">
        <v>0</v>
      </c>
      <c r="O2992" s="11" t="n">
        <v>0</v>
      </c>
      <c r="P2992" s="11" t="n">
        <v>0</v>
      </c>
      <c r="Q2992" s="25"/>
    </row>
    <row r="2993" ht="22.5" customHeight="1">
      <c r="A2993" s="19"/>
      <c r="B2993" s="19"/>
      <c r="C2993" s="12"/>
      <c r="D2993" s="19"/>
      <c r="E2993" s="26"/>
      <c r="F2993" s="19"/>
      <c r="G2993" s="52"/>
      <c r="H2993" s="44"/>
      <c r="I2993" s="19"/>
      <c r="J2993" s="12" t="s">
        <v>112</v>
      </c>
      <c r="K2993" s="14" t="n">
        <v>825</v>
      </c>
      <c r="L2993" s="14" t="n">
        <v>33</v>
      </c>
      <c r="M2993" s="15" t="n">
        <v>0</v>
      </c>
      <c r="N2993" s="11" t="n">
        <v>0</v>
      </c>
      <c r="O2993" s="11" t="n">
        <v>0</v>
      </c>
      <c r="P2993" s="11" t="n">
        <v>0</v>
      </c>
      <c r="Q2993" s="25"/>
    </row>
    <row r="2994" ht="22.5" customHeight="1">
      <c r="A2994" s="19"/>
      <c r="B2994" s="19"/>
      <c r="C2994" s="12" t="n">
        <v>13085659</v>
      </c>
      <c r="D2994" s="12" t="s">
        <v>88</v>
      </c>
      <c r="E2994" s="13" t="s">
        <v>14</v>
      </c>
      <c r="F2994" s="12" t="s">
        <v>15</v>
      </c>
      <c r="G2994" s="23" t="n">
        <v>0.2</v>
      </c>
      <c r="H2994" s="38" t="n">
        <v>100</v>
      </c>
      <c r="I2994" s="20" t="n">
        <f>G2994*H2994*7</f>
        <v>140</v>
      </c>
      <c r="J2994" s="12" t="s">
        <v>110</v>
      </c>
      <c r="K2994" s="14" t="s">
        <v>123</v>
      </c>
      <c r="L2994" s="14"/>
      <c r="M2994" s="15"/>
      <c r="N2994" s="11"/>
      <c r="O2994" s="11"/>
      <c r="P2994" s="11"/>
      <c r="Q2994" s="22" t="n">
        <f>M2996/H2994</f>
        <v>1.01</v>
      </c>
    </row>
    <row r="2995" ht="22.5" customHeight="1">
      <c r="A2995" s="19"/>
      <c r="B2995" s="19"/>
      <c r="C2995" s="12"/>
      <c r="D2995" s="19"/>
      <c r="E2995" s="26"/>
      <c r="F2995" s="19"/>
      <c r="G2995" s="51"/>
      <c r="H2995" s="43"/>
      <c r="I2995" s="19"/>
      <c r="J2995" s="12" t="s">
        <v>111</v>
      </c>
      <c r="K2995" s="14" t="s">
        <v>123</v>
      </c>
      <c r="L2995" s="14"/>
      <c r="M2995" s="15"/>
      <c r="N2995" s="11"/>
      <c r="O2995" s="11"/>
      <c r="P2995" s="11"/>
      <c r="Q2995" s="25"/>
    </row>
    <row r="2996" ht="22.5" customHeight="1">
      <c r="A2996" s="19"/>
      <c r="B2996" s="19"/>
      <c r="C2996" s="12"/>
      <c r="D2996" s="19"/>
      <c r="E2996" s="26"/>
      <c r="F2996" s="19"/>
      <c r="G2996" s="52"/>
      <c r="H2996" s="44"/>
      <c r="I2996" s="19"/>
      <c r="J2996" s="12" t="s">
        <v>112</v>
      </c>
      <c r="K2996" s="14" t="n">
        <v>7048</v>
      </c>
      <c r="L2996" s="14" t="n">
        <v>2314</v>
      </c>
      <c r="M2996" s="15" t="n">
        <v>101</v>
      </c>
      <c r="N2996" s="11" t="n">
        <v>0.009</v>
      </c>
      <c r="O2996" s="11" t="n">
        <v>0.198</v>
      </c>
      <c r="P2996" s="11" t="n">
        <v>20</v>
      </c>
      <c r="Q2996" s="25"/>
    </row>
    <row r="2997" ht="22.5" customHeight="1">
      <c r="A2997" s="19"/>
      <c r="B2997" s="19"/>
      <c r="C2997" s="12" t="n">
        <v>12829886</v>
      </c>
      <c r="D2997" s="12" t="s">
        <v>74</v>
      </c>
      <c r="E2997" s="13" t="s">
        <v>75</v>
      </c>
      <c r="F2997" s="12" t="s">
        <v>34</v>
      </c>
      <c r="G2997" s="23" t="n">
        <v>0.5</v>
      </c>
      <c r="H2997" s="38" t="n">
        <v>200</v>
      </c>
      <c r="I2997" s="20" t="n">
        <f>G2997*H2997*7</f>
        <v>700</v>
      </c>
      <c r="J2997" s="12" t="s">
        <v>110</v>
      </c>
      <c r="K2997" s="14" t="s">
        <v>123</v>
      </c>
      <c r="L2997" s="14"/>
      <c r="M2997" s="15"/>
      <c r="N2997" s="11"/>
      <c r="O2997" s="11"/>
      <c r="P2997" s="11"/>
      <c r="Q2997" s="22" t="n">
        <f>M2999/H2997</f>
        <v>0</v>
      </c>
    </row>
    <row r="2998" ht="22.5" customHeight="1">
      <c r="A2998" s="19"/>
      <c r="B2998" s="19"/>
      <c r="C2998" s="12"/>
      <c r="D2998" s="19"/>
      <c r="E2998" s="26"/>
      <c r="F2998" s="19"/>
      <c r="G2998" s="51"/>
      <c r="H2998" s="43"/>
      <c r="I2998" s="19"/>
      <c r="J2998" s="12" t="s">
        <v>111</v>
      </c>
      <c r="K2998" s="14" t="s">
        <v>123</v>
      </c>
      <c r="L2998" s="14"/>
      <c r="M2998" s="15"/>
      <c r="N2998" s="11"/>
      <c r="O2998" s="11"/>
      <c r="P2998" s="11"/>
      <c r="Q2998" s="25"/>
    </row>
    <row r="2999" ht="22.5" customHeight="1">
      <c r="A2999" s="19"/>
      <c r="B2999" s="19"/>
      <c r="C2999" s="12"/>
      <c r="D2999" s="19"/>
      <c r="E2999" s="26"/>
      <c r="F2999" s="19"/>
      <c r="G2999" s="52"/>
      <c r="H2999" s="44"/>
      <c r="I2999" s="19"/>
      <c r="J2999" s="12" t="s">
        <v>112</v>
      </c>
      <c r="K2999" s="14" t="n">
        <v>657</v>
      </c>
      <c r="L2999" s="14" t="n">
        <v>323</v>
      </c>
      <c r="M2999" s="15" t="n">
        <v>0</v>
      </c>
      <c r="N2999" s="11" t="n">
        <v>0</v>
      </c>
      <c r="O2999" s="11" t="n">
        <v>0</v>
      </c>
      <c r="P2999" s="11" t="n">
        <v>0.32</v>
      </c>
      <c r="Q2999" s="25"/>
    </row>
    <row r="3000" ht="22.5" customHeight="1">
      <c r="A3000" s="18"/>
      <c r="C3000" s="10"/>
      <c r="D3000" s="10"/>
      <c r="E3000" s="10"/>
      <c r="F3000" s="10"/>
      <c r="G3000" s="17"/>
      <c r="H3000" s="10"/>
      <c r="I3000" s="17"/>
      <c r="J3000" s="10"/>
      <c r="K3000" s="15"/>
      <c r="L3000" s="15"/>
      <c r="M3000" s="15"/>
      <c r="N3000" s="15"/>
      <c r="O3000" s="15"/>
      <c r="P3000" s="75"/>
      <c r="Q3000" s="7"/>
    </row>
    <row r="3001" ht="22.5" customHeight="1">
      <c r="A3001" s="18" t="s">
        <v>107</v>
      </c>
      <c r="B3001" s="8" t="s">
        <v>108</v>
      </c>
      <c r="C3001" s="10"/>
      <c r="D3001" s="10"/>
      <c r="E3001" s="10"/>
      <c r="F3001" s="10"/>
      <c r="G3001" s="17"/>
      <c r="H3001" s="10"/>
      <c r="I3001" s="17"/>
      <c r="J3001" s="10"/>
      <c r="K3001" s="21" t="n">
        <f>K3004+K3007+K3010+K3013+K3016+K3019+K3022+K3025+K3028+K3031+K3034+K3037+K3040+K3043+K3046+K3049+K3052+K3055+K3058+K3061+K3064+K3067+K3070+K3073+K3076+K3079+K3082+K3085+K3088+K3091+K3094+K3097+K3100+K3103+K3106+K3109+K3112+K3115+K3118+K3121+K3124+K3127+K3130+K3133+K3136+K3139+K3142+K3145+K3148+K3151+K3154+K3157+K3160+K3163+K3166+K3169+K3172+K3175+K3178+K3181+K3184+K3187+K3190+K3193+K3196+K3199+K3202+K3205+K3208+K3211+K3214+K3217+K3220+K3223+K3226+K3229+K3232+K3235+K3238+K3241+K3244+K3247+K3250+K3253+K3256+K3259+K3262+K3265+K3268+K3271+K3274+K3277+K3280+K3283+K3286+K3289+K3292+K3295+K3298+K3301+K3304+K3307+K3310+K3313+K3316+K3319+K3322+K3325+K3328+K3331+K3334+K3337+K3340+K3343+K3346+K3349+K3352+K3355+K3358+K3361+K3364+K3367+K3370+K3373+K3376+K3379+K3382+K3385+K3388+K3391+K3394+K3397+K3400+K3403+K3406+K3409+K3412+K3415+K3418+K3421+K3424+K3427</f>
        <v>17219956</v>
      </c>
      <c r="L3001" s="21" t="n">
        <f>L3004+L3007+L3010+L3013+L3016+L3019+L3022+L3025+L3028+L3031+L3034+L3037+L3040+L3043+L3046+L3049+L3052+L3055+L3058+L3061+L3064+L3067+L3070+L3073+L3076+L3079+L3082+L3085+L3088+L3091+L3094+L3097+L3100+L3103+L3106+L3109+L3112+L3115+L3118+L3121+L3124+L3127+L3130+L3133+L3136+L3139+L3142+L3145+L3148+L3151+L3154+L3157+L3160+L3163+L3166+L3169+L3172+L3175+L3178+L3181+L3184+L3187+L3190+L3193+L3196+L3199+L3202+L3205+L3208+L3211+L3214+L3217+L3220+L3223+L3226+L3229+L3232+L3235+L3238+L3241+L3244+L3247+L3250+L3253+L3256+L3259+L3262+L3265+L3268+L3271+L3274+L3277+L3280+L3283+L3286+L3289+L3292+L3295+L3298+L3301+L3304+L3307+L3310+L3313+L3316+L3319+L3322+L3325+L3328+L3331+L3334+L3337+L3340+L3343+L3346+L3349+L3352+L3355+L3358+L3361+L3364+L3367+L3370+L3373+L3376+L3379+L3382+L3385+L3388+L3391+L3394+L3397+L3400+L3403+L3406+L3409+L3412+L3415+L3418+L3421+L3424+L3427</f>
        <v>1887686</v>
      </c>
      <c r="M3001" s="15"/>
      <c r="N3001" s="15"/>
      <c r="O3001" s="15"/>
      <c r="P3001" s="40" t="n">
        <f>P3004+P3007+P3010+P3013+P3016+P3019+P3022+P3025+P3028+P3031+P3034+P3037+P3040+P3043+P3046+P3049+P3052+P3055+P3058+P3061+P3064+P3067+P3070+P3073+P3076+P3079+P3082+P3085+P3088+P3091+P3094+P3097+P3100+P3103+P3106+P3109+P3112+P3115+P3118+P3121+P3124+P3127+P3130+P3133+P3136+P3139+P3142+P3145+P3148+P3151+P3154+P3157+P3160+P3163+P3166+P3169+P3172+P3175+P3178+P3181+P3184+P3187+P3190+P3193+P3196+P3199+P3202+P3205+P3208+P3211+P3214+P3217+P3220+P3223+P3226+P3229+P3232+P3235+P3238+P3241+P3244+P3247+P3250+P3253+P3256+P3259+P3262+P3265+P3268+P3271+P3274+P3277+P3280+P3283+P3286+P3289+P3292+P3295+P3298+P3301+P3304+P3307+P3310+P3313+P3316+P3319+P3322+P3325+P3328+P3331+P3334+P3337+P3340+P3343+P3346+P3349+P3352+P3355+P3358+P3361+P3364+P3367+P3370+P3373+P3376+P3379+P3382+P3385+P3388+P3391+P3394+P3397+P3400+P3403+P3406+P3409+P3412+P3415+P3418+P3421+P3424+P3427</f>
        <v>5023.9845</v>
      </c>
      <c r="Q3001" s="7"/>
    </row>
    <row r="3002" ht="22.5" customHeight="1">
      <c r="A3002" s="80" t="n">
        <v>46303</v>
      </c>
      <c r="B3002" s="47" t="s">
        <v>109</v>
      </c>
      <c r="C3002" s="12" t="n">
        <v>10813123</v>
      </c>
      <c r="D3002" s="12" t="s">
        <v>10</v>
      </c>
      <c r="E3002" s="13" t="s">
        <v>11</v>
      </c>
      <c r="F3002" s="12" t="s">
        <v>12</v>
      </c>
      <c r="G3002" s="23" t="n">
        <v>0.25</v>
      </c>
      <c r="H3002" s="12" t="n">
        <v>1000</v>
      </c>
      <c r="I3002" s="20" t="n">
        <f>G3002*H3002*7</f>
        <v>1750</v>
      </c>
      <c r="J3002" s="12" t="s">
        <v>110</v>
      </c>
      <c r="K3002" s="10" t="n">
        <v>1312</v>
      </c>
      <c r="L3002" s="10" t="n">
        <v>2</v>
      </c>
      <c r="M3002" s="10" t="n">
        <v>0</v>
      </c>
      <c r="N3002" s="11" t="n">
        <v>0</v>
      </c>
      <c r="O3002" s="11" t="n">
        <v>0</v>
      </c>
      <c r="P3002" s="11" t="n">
        <v>0</v>
      </c>
      <c r="Q3002" s="22" t="n">
        <f>M3004/H3002</f>
        <v>0.022</v>
      </c>
    </row>
    <row r="3003" ht="22.5" customHeight="1">
      <c r="A3003" s="77"/>
      <c r="B3003" s="53"/>
      <c r="C3003" s="12"/>
      <c r="D3003" s="19"/>
      <c r="E3003" s="26"/>
      <c r="F3003" s="19"/>
      <c r="G3003" s="26"/>
      <c r="H3003" s="19"/>
      <c r="I3003" s="19"/>
      <c r="J3003" s="12" t="s">
        <v>111</v>
      </c>
      <c r="K3003" s="10" t="n">
        <v>19076</v>
      </c>
      <c r="L3003" s="10" t="n">
        <v>258</v>
      </c>
      <c r="M3003" s="10" t="n">
        <v>0</v>
      </c>
      <c r="N3003" s="11" t="n">
        <v>0</v>
      </c>
      <c r="O3003" s="11" t="n">
        <v>0</v>
      </c>
      <c r="P3003" s="11" t="n">
        <v>1.8069</v>
      </c>
      <c r="Q3003" s="25"/>
    </row>
    <row r="3004" ht="22.5" customHeight="1">
      <c r="A3004" s="77"/>
      <c r="B3004" s="53"/>
      <c r="C3004" s="12"/>
      <c r="D3004" s="19"/>
      <c r="E3004" s="26"/>
      <c r="F3004" s="19"/>
      <c r="G3004" s="26"/>
      <c r="H3004" s="19"/>
      <c r="I3004" s="19"/>
      <c r="J3004" s="12" t="s">
        <v>112</v>
      </c>
      <c r="K3004" s="10" t="n">
        <v>35831</v>
      </c>
      <c r="L3004" s="10" t="n">
        <v>510</v>
      </c>
      <c r="M3004" s="10" t="n">
        <v>22</v>
      </c>
      <c r="N3004" s="11" t="n">
        <v>0</v>
      </c>
      <c r="O3004" s="11" t="n">
        <v>0.3134</v>
      </c>
      <c r="P3004" s="11" t="n">
        <v>6.8956</v>
      </c>
      <c r="Q3004" s="25"/>
    </row>
    <row r="3005" ht="22.5" customHeight="1">
      <c r="A3005" s="77"/>
      <c r="B3005" s="53"/>
      <c r="C3005" s="12" t="n">
        <v>1745925</v>
      </c>
      <c r="D3005" s="12" t="s">
        <v>13</v>
      </c>
      <c r="E3005" s="13" t="s">
        <v>14</v>
      </c>
      <c r="F3005" s="12" t="s">
        <v>15</v>
      </c>
      <c r="G3005" s="23" t="n">
        <v>0.15</v>
      </c>
      <c r="H3005" s="12" t="n">
        <v>400</v>
      </c>
      <c r="I3005" s="20" t="n">
        <f>G3005*H3005*7</f>
        <v>420</v>
      </c>
      <c r="J3005" s="12" t="s">
        <v>110</v>
      </c>
      <c r="K3005" s="16" t="n">
        <v>231</v>
      </c>
      <c r="L3005" s="14" t="n">
        <v>78</v>
      </c>
      <c r="M3005" s="10" t="n">
        <v>0</v>
      </c>
      <c r="N3005" s="11" t="n">
        <v>0</v>
      </c>
      <c r="O3005" s="11" t="n">
        <v>0</v>
      </c>
      <c r="P3005" s="11" t="n">
        <v>0</v>
      </c>
      <c r="Q3005" s="22" t="n">
        <f>M3007/H3005</f>
        <v>1</v>
      </c>
    </row>
    <row r="3006" ht="22.5" customHeight="1">
      <c r="A3006" s="77"/>
      <c r="B3006" s="53"/>
      <c r="C3006" s="12"/>
      <c r="D3006" s="19"/>
      <c r="E3006" s="26"/>
      <c r="F3006" s="19"/>
      <c r="G3006" s="26"/>
      <c r="H3006" s="19"/>
      <c r="I3006" s="19"/>
      <c r="J3006" s="12" t="s">
        <v>111</v>
      </c>
      <c r="K3006" s="16" t="n">
        <v>10580</v>
      </c>
      <c r="L3006" s="14" t="n">
        <v>3521</v>
      </c>
      <c r="M3006" s="14" t="n">
        <v>112</v>
      </c>
      <c r="N3006" s="11" t="n">
        <v>0.005</v>
      </c>
      <c r="O3006" s="11" t="n">
        <v>0.15</v>
      </c>
      <c r="P3006" s="11" t="n">
        <v>16.8</v>
      </c>
      <c r="Q3006" s="25"/>
    </row>
    <row r="3007" ht="22.5" customHeight="1">
      <c r="A3007" s="77"/>
      <c r="B3007" s="53"/>
      <c r="C3007" s="12"/>
      <c r="D3007" s="19"/>
      <c r="E3007" s="26"/>
      <c r="F3007" s="19"/>
      <c r="G3007" s="26"/>
      <c r="H3007" s="19"/>
      <c r="I3007" s="19"/>
      <c r="J3007" s="12" t="s">
        <v>112</v>
      </c>
      <c r="K3007" s="14" t="n">
        <v>44640</v>
      </c>
      <c r="L3007" s="14" t="n">
        <v>17243</v>
      </c>
      <c r="M3007" s="14" t="n">
        <v>400</v>
      </c>
      <c r="N3007" s="11" t="n">
        <v>0.003</v>
      </c>
      <c r="O3007" s="11" t="n">
        <v>0.15</v>
      </c>
      <c r="P3007" s="11" t="n">
        <v>60</v>
      </c>
      <c r="Q3007" s="25"/>
    </row>
    <row r="3008" ht="22.5" customHeight="1">
      <c r="A3008" s="77"/>
      <c r="B3008" s="53"/>
      <c r="C3008" s="12" t="n">
        <v>6951600</v>
      </c>
      <c r="D3008" s="12" t="s">
        <v>16</v>
      </c>
      <c r="E3008" s="13" t="s">
        <v>17</v>
      </c>
      <c r="F3008" s="12" t="s">
        <v>15</v>
      </c>
      <c r="G3008" s="23" t="n">
        <v>0.17</v>
      </c>
      <c r="H3008" s="12" t="n">
        <v>100</v>
      </c>
      <c r="I3008" s="20" t="n">
        <f>G3008*H3008*7</f>
        <v>119</v>
      </c>
      <c r="J3008" s="12" t="s">
        <v>110</v>
      </c>
      <c r="K3008" s="14" t="n">
        <v>54</v>
      </c>
      <c r="L3008" s="14" t="n">
        <v>1</v>
      </c>
      <c r="M3008" s="10" t="n">
        <v>0</v>
      </c>
      <c r="N3008" s="11" t="n">
        <v>0</v>
      </c>
      <c r="O3008" s="11" t="n">
        <v>0</v>
      </c>
      <c r="P3008" s="11" t="n">
        <v>0</v>
      </c>
      <c r="Q3008" s="22" t="n">
        <f>M3010/H3008</f>
        <v>0.75</v>
      </c>
    </row>
    <row r="3009" ht="22.5" customHeight="1">
      <c r="A3009" s="77"/>
      <c r="B3009" s="53"/>
      <c r="C3009" s="12"/>
      <c r="D3009" s="19"/>
      <c r="E3009" s="26"/>
      <c r="F3009" s="19"/>
      <c r="G3009" s="26"/>
      <c r="H3009" s="19"/>
      <c r="I3009" s="19"/>
      <c r="J3009" s="12" t="s">
        <v>111</v>
      </c>
      <c r="K3009" s="14" t="n">
        <v>6186</v>
      </c>
      <c r="L3009" s="14" t="n">
        <v>2048</v>
      </c>
      <c r="M3009" s="14" t="n">
        <v>30</v>
      </c>
      <c r="N3009" s="11" t="n">
        <v>0.003</v>
      </c>
      <c r="O3009" s="11" t="n">
        <v>0.176</v>
      </c>
      <c r="P3009" s="11" t="n">
        <v>5.27</v>
      </c>
      <c r="Q3009" s="25"/>
    </row>
    <row r="3010" ht="22.5" customHeight="1">
      <c r="A3010" s="77"/>
      <c r="B3010" s="53"/>
      <c r="C3010" s="12"/>
      <c r="D3010" s="19"/>
      <c r="E3010" s="26"/>
      <c r="F3010" s="19"/>
      <c r="G3010" s="26"/>
      <c r="H3010" s="19"/>
      <c r="I3010" s="19"/>
      <c r="J3010" s="12" t="s">
        <v>112</v>
      </c>
      <c r="K3010" s="14" t="n">
        <v>19364</v>
      </c>
      <c r="L3010" s="14" t="n">
        <v>7337</v>
      </c>
      <c r="M3010" s="14" t="n">
        <v>75</v>
      </c>
      <c r="N3010" s="11" t="n">
        <v>0.002</v>
      </c>
      <c r="O3010" s="11" t="n">
        <v>0.177</v>
      </c>
      <c r="P3010" s="11" t="n">
        <v>13.294</v>
      </c>
      <c r="Q3010" s="25"/>
    </row>
    <row r="3011" ht="22.5" customHeight="1">
      <c r="A3011" s="77"/>
      <c r="B3011" s="53"/>
      <c r="C3011" s="12" t="n">
        <v>6951594</v>
      </c>
      <c r="D3011" s="12" t="s">
        <v>16</v>
      </c>
      <c r="E3011" s="13" t="s">
        <v>18</v>
      </c>
      <c r="F3011" s="12" t="s">
        <v>15</v>
      </c>
      <c r="G3011" s="23" t="n">
        <v>0.7</v>
      </c>
      <c r="H3011" s="12" t="n">
        <v>400</v>
      </c>
      <c r="I3011" s="20" t="n">
        <f>G3011*H3011*7</f>
        <v>1960</v>
      </c>
      <c r="J3011" s="12" t="s">
        <v>110</v>
      </c>
      <c r="K3011" s="14" t="n">
        <v>69</v>
      </c>
      <c r="L3011" s="14" t="n">
        <v>23</v>
      </c>
      <c r="M3011" s="10" t="n">
        <v>0</v>
      </c>
      <c r="N3011" s="11" t="n">
        <v>0</v>
      </c>
      <c r="O3011" s="11" t="n">
        <v>0</v>
      </c>
      <c r="P3011" s="11" t="n">
        <v>0</v>
      </c>
      <c r="Q3011" s="22" t="n">
        <f>M3013/H3011</f>
        <v>0.3775</v>
      </c>
    </row>
    <row r="3012" ht="22.5" customHeight="1">
      <c r="A3012" s="77"/>
      <c r="B3012" s="53"/>
      <c r="C3012" s="12"/>
      <c r="D3012" s="19"/>
      <c r="E3012" s="26"/>
      <c r="F3012" s="19"/>
      <c r="G3012" s="26"/>
      <c r="H3012" s="19"/>
      <c r="I3012" s="19"/>
      <c r="J3012" s="12" t="s">
        <v>111</v>
      </c>
      <c r="K3012" s="14" t="n">
        <v>23252</v>
      </c>
      <c r="L3012" s="14" t="n">
        <v>9727</v>
      </c>
      <c r="M3012" s="14" t="n">
        <v>36</v>
      </c>
      <c r="N3012" s="11" t="n">
        <v>0.003</v>
      </c>
      <c r="O3012" s="11" t="n">
        <v>0.702</v>
      </c>
      <c r="P3012" s="11" t="n">
        <v>25.27</v>
      </c>
      <c r="Q3012" s="25"/>
    </row>
    <row r="3013" ht="22.5" customHeight="1">
      <c r="A3013" s="77"/>
      <c r="B3013" s="53"/>
      <c r="C3013" s="12"/>
      <c r="D3013" s="19"/>
      <c r="E3013" s="26"/>
      <c r="F3013" s="19"/>
      <c r="G3013" s="26"/>
      <c r="H3013" s="19"/>
      <c r="I3013" s="19"/>
      <c r="J3013" s="12" t="s">
        <v>112</v>
      </c>
      <c r="K3013" s="14" t="n">
        <v>94433</v>
      </c>
      <c r="L3013" s="14" t="n">
        <v>38103</v>
      </c>
      <c r="M3013" s="14" t="n">
        <v>151</v>
      </c>
      <c r="N3013" s="11" t="n">
        <v>0.003</v>
      </c>
      <c r="O3013" s="11" t="n">
        <v>0.701</v>
      </c>
      <c r="P3013" s="11" t="n">
        <v>105.91</v>
      </c>
      <c r="Q3013" s="25"/>
    </row>
    <row r="3014" ht="22.5" customHeight="1">
      <c r="A3014" s="77"/>
      <c r="B3014" s="53"/>
      <c r="C3014" s="12" t="n">
        <v>2732727</v>
      </c>
      <c r="D3014" s="12" t="s">
        <v>10</v>
      </c>
      <c r="E3014" s="13" t="s">
        <v>19</v>
      </c>
      <c r="F3014" s="12" t="s">
        <v>15</v>
      </c>
      <c r="G3014" s="23" t="n">
        <v>0.25</v>
      </c>
      <c r="H3014" s="12" t="n">
        <v>1000</v>
      </c>
      <c r="I3014" s="20" t="n">
        <f>G3014*H3014*7</f>
        <v>1750</v>
      </c>
      <c r="J3014" s="12" t="s">
        <v>110</v>
      </c>
      <c r="K3014" s="14" t="n">
        <v>53</v>
      </c>
      <c r="L3014" s="14" t="n">
        <v>5</v>
      </c>
      <c r="M3014" s="10" t="n">
        <v>0</v>
      </c>
      <c r="N3014" s="11" t="n">
        <v>0</v>
      </c>
      <c r="O3014" s="11" t="n">
        <v>0</v>
      </c>
      <c r="P3014" s="11" t="n">
        <v>0</v>
      </c>
      <c r="Q3014" s="22" t="n">
        <f>M3016/H3014</f>
        <v>0.462</v>
      </c>
    </row>
    <row r="3015" ht="22.5" customHeight="1">
      <c r="A3015" s="77"/>
      <c r="B3015" s="53"/>
      <c r="C3015" s="12"/>
      <c r="D3015" s="19"/>
      <c r="E3015" s="26"/>
      <c r="F3015" s="19"/>
      <c r="G3015" s="26"/>
      <c r="H3015" s="19"/>
      <c r="I3015" s="19"/>
      <c r="J3015" s="12" t="s">
        <v>111</v>
      </c>
      <c r="K3015" s="14" t="n">
        <v>11472</v>
      </c>
      <c r="L3015" s="14" t="n">
        <v>3164</v>
      </c>
      <c r="M3015" s="14" t="n">
        <v>78</v>
      </c>
      <c r="N3015" s="11" t="n">
        <v>0.006</v>
      </c>
      <c r="O3015" s="11" t="n">
        <v>0.249</v>
      </c>
      <c r="P3015" s="11" t="n">
        <v>19.45</v>
      </c>
      <c r="Q3015" s="25"/>
    </row>
    <row r="3016" ht="22.5" customHeight="1">
      <c r="A3016" s="77"/>
      <c r="B3016" s="53"/>
      <c r="C3016" s="12"/>
      <c r="D3016" s="19"/>
      <c r="E3016" s="26"/>
      <c r="F3016" s="19"/>
      <c r="G3016" s="26"/>
      <c r="H3016" s="19"/>
      <c r="I3016" s="19"/>
      <c r="J3016" s="12" t="s">
        <v>112</v>
      </c>
      <c r="K3016" s="14" t="n">
        <v>36224</v>
      </c>
      <c r="L3016" s="14" t="n">
        <v>11874</v>
      </c>
      <c r="M3016" s="14" t="n">
        <v>462</v>
      </c>
      <c r="N3016" s="11" t="n">
        <v>0.01</v>
      </c>
      <c r="O3016" s="11" t="n">
        <v>0.249</v>
      </c>
      <c r="P3016" s="11" t="n">
        <v>114.95</v>
      </c>
      <c r="Q3016" s="25"/>
    </row>
    <row r="3017" ht="22.5" customHeight="1">
      <c r="A3017" s="77"/>
      <c r="B3017" s="53"/>
      <c r="C3017" s="12" t="n">
        <v>5619156</v>
      </c>
      <c r="D3017" s="12" t="s">
        <v>10</v>
      </c>
      <c r="E3017" s="13" t="s">
        <v>19</v>
      </c>
      <c r="F3017" s="12" t="s">
        <v>12</v>
      </c>
      <c r="G3017" s="23" t="n">
        <v>0.24</v>
      </c>
      <c r="H3017" s="12" t="n">
        <v>500</v>
      </c>
      <c r="I3017" s="20" t="n">
        <f>G3017*H3017*7</f>
        <v>840</v>
      </c>
      <c r="J3017" s="12" t="s">
        <v>110</v>
      </c>
      <c r="K3017" s="14" t="n">
        <v>543</v>
      </c>
      <c r="L3017" s="14" t="n">
        <v>21</v>
      </c>
      <c r="M3017" s="10" t="n">
        <v>0</v>
      </c>
      <c r="N3017" s="11" t="n">
        <v>0</v>
      </c>
      <c r="O3017" s="11" t="n">
        <v>0</v>
      </c>
      <c r="P3017" s="11" t="n">
        <v>0</v>
      </c>
      <c r="Q3017" s="22" t="n">
        <f>M3019/H3017</f>
        <v>0.1</v>
      </c>
    </row>
    <row r="3018" ht="22.5" customHeight="1">
      <c r="A3018" s="77"/>
      <c r="B3018" s="53"/>
      <c r="C3018" s="12"/>
      <c r="D3018" s="19"/>
      <c r="E3018" s="26"/>
      <c r="F3018" s="19"/>
      <c r="G3018" s="26"/>
      <c r="H3018" s="19"/>
      <c r="I3018" s="19"/>
      <c r="J3018" s="12" t="s">
        <v>111</v>
      </c>
      <c r="K3018" s="14" t="n">
        <v>130990</v>
      </c>
      <c r="L3018" s="14" t="n">
        <v>24375</v>
      </c>
      <c r="M3018" s="14" t="n">
        <v>14</v>
      </c>
      <c r="N3018" s="11" t="n">
        <v>0</v>
      </c>
      <c r="O3018" s="11" t="n">
        <v>0.311</v>
      </c>
      <c r="P3018" s="11" t="n">
        <v>4.3536</v>
      </c>
      <c r="Q3018" s="25"/>
    </row>
    <row r="3019" ht="22.5" customHeight="1">
      <c r="A3019" s="77"/>
      <c r="B3019" s="53"/>
      <c r="C3019" s="12"/>
      <c r="D3019" s="19"/>
      <c r="E3019" s="26"/>
      <c r="F3019" s="19"/>
      <c r="G3019" s="26"/>
      <c r="H3019" s="19"/>
      <c r="I3019" s="19"/>
      <c r="J3019" s="12" t="s">
        <v>112</v>
      </c>
      <c r="K3019" s="14" t="n">
        <v>480872</v>
      </c>
      <c r="L3019" s="14" t="n">
        <v>87512</v>
      </c>
      <c r="M3019" s="14" t="n">
        <v>50</v>
      </c>
      <c r="N3019" s="11" t="n">
        <v>0</v>
      </c>
      <c r="O3019" s="11" t="n">
        <v>0.3263</v>
      </c>
      <c r="P3019" s="11" t="n">
        <v>16.3135</v>
      </c>
      <c r="Q3019" s="25"/>
    </row>
    <row r="3020" ht="22.5" customHeight="1">
      <c r="A3020" s="77"/>
      <c r="B3020" s="53"/>
      <c r="C3020" s="12" t="n">
        <v>6425889</v>
      </c>
      <c r="D3020" s="12" t="s">
        <v>10</v>
      </c>
      <c r="E3020" s="13" t="s">
        <v>20</v>
      </c>
      <c r="F3020" s="12" t="s">
        <v>15</v>
      </c>
      <c r="G3020" s="23" t="n">
        <v>0.25</v>
      </c>
      <c r="H3020" s="12" t="n">
        <v>400</v>
      </c>
      <c r="I3020" s="20" t="n">
        <f>G3020*H3020*7</f>
        <v>700</v>
      </c>
      <c r="J3020" s="12" t="s">
        <v>110</v>
      </c>
      <c r="K3020" s="14" t="n">
        <v>74</v>
      </c>
      <c r="L3020" s="14" t="n">
        <v>23</v>
      </c>
      <c r="M3020" s="10" t="n">
        <v>0</v>
      </c>
      <c r="N3020" s="11" t="n">
        <v>0</v>
      </c>
      <c r="O3020" s="11" t="n">
        <v>0</v>
      </c>
      <c r="P3020" s="11" t="n">
        <v>0</v>
      </c>
      <c r="Q3020" s="22" t="n">
        <v>0.003</v>
      </c>
    </row>
    <row r="3021" ht="22.5" customHeight="1">
      <c r="A3021" s="77"/>
      <c r="B3021" s="53"/>
      <c r="C3021" s="12"/>
      <c r="D3021" s="19"/>
      <c r="E3021" s="26"/>
      <c r="F3021" s="19"/>
      <c r="G3021" s="26"/>
      <c r="H3021" s="19"/>
      <c r="I3021" s="19"/>
      <c r="J3021" s="12" t="s">
        <v>111</v>
      </c>
      <c r="K3021" s="14" t="n">
        <v>5851</v>
      </c>
      <c r="L3021" s="29" t="n">
        <v>1807</v>
      </c>
      <c r="M3021" s="14" t="n">
        <v>45</v>
      </c>
      <c r="N3021" s="11" t="n">
        <v>0.006</v>
      </c>
      <c r="O3021" s="11" t="n">
        <v>0.246</v>
      </c>
      <c r="P3021" s="11" t="n">
        <v>11.05</v>
      </c>
      <c r="Q3021" s="25"/>
    </row>
    <row r="3022" ht="22.5" customHeight="1">
      <c r="A3022" s="77"/>
      <c r="B3022" s="53"/>
      <c r="C3022" s="12"/>
      <c r="D3022" s="19"/>
      <c r="E3022" s="26"/>
      <c r="F3022" s="19"/>
      <c r="G3022" s="26"/>
      <c r="H3022" s="19"/>
      <c r="I3022" s="19"/>
      <c r="J3022" s="12" t="s">
        <v>112</v>
      </c>
      <c r="K3022" s="14" t="n">
        <v>21072</v>
      </c>
      <c r="L3022" s="14" t="n">
        <v>6277</v>
      </c>
      <c r="M3022" s="14" t="n">
        <v>184</v>
      </c>
      <c r="N3022" s="11" t="n">
        <v>0.007</v>
      </c>
      <c r="O3022" s="11" t="n">
        <v>0.249</v>
      </c>
      <c r="P3022" s="11" t="n">
        <v>45.825</v>
      </c>
      <c r="Q3022" s="25"/>
    </row>
    <row r="3023" ht="22.5" customHeight="1">
      <c r="A3023" s="77"/>
      <c r="B3023" s="53"/>
      <c r="C3023" s="12" t="n">
        <v>6439005</v>
      </c>
      <c r="D3023" s="12" t="s">
        <v>10</v>
      </c>
      <c r="E3023" s="13" t="s">
        <v>20</v>
      </c>
      <c r="F3023" s="12" t="s">
        <v>21</v>
      </c>
      <c r="G3023" s="23" t="n">
        <v>0.3</v>
      </c>
      <c r="H3023" s="12" t="n">
        <v>300</v>
      </c>
      <c r="I3023" s="20" t="n">
        <f>G3023*H3023*7</f>
        <v>630</v>
      </c>
      <c r="J3023" s="12" t="s">
        <v>110</v>
      </c>
      <c r="K3023" s="14" t="n">
        <v>0</v>
      </c>
      <c r="L3023" s="14" t="n">
        <v>0</v>
      </c>
      <c r="M3023" s="10" t="n">
        <v>0</v>
      </c>
      <c r="N3023" s="11" t="n">
        <v>0</v>
      </c>
      <c r="O3023" s="11" t="n">
        <v>0</v>
      </c>
      <c r="P3023" s="11" t="n">
        <v>0</v>
      </c>
      <c r="Q3023" s="22" t="n">
        <f>M3025/H3023</f>
        <v>0.13</v>
      </c>
    </row>
    <row r="3024" ht="22.5" customHeight="1">
      <c r="A3024" s="77"/>
      <c r="B3024" s="53"/>
      <c r="C3024" s="12"/>
      <c r="D3024" s="19"/>
      <c r="E3024" s="26"/>
      <c r="F3024" s="19"/>
      <c r="G3024" s="26"/>
      <c r="H3024" s="19"/>
      <c r="I3024" s="19"/>
      <c r="J3024" s="12" t="s">
        <v>111</v>
      </c>
      <c r="K3024" s="14" t="n">
        <v>5190</v>
      </c>
      <c r="L3024" s="14" t="n">
        <v>1679</v>
      </c>
      <c r="M3024" s="14" t="n">
        <v>4</v>
      </c>
      <c r="N3024" s="11" t="n">
        <v>0.0007</v>
      </c>
      <c r="O3024" s="11" t="n">
        <v>0.3</v>
      </c>
      <c r="P3024" s="11" t="n">
        <v>1.2</v>
      </c>
      <c r="Q3024" s="25"/>
    </row>
    <row r="3025" ht="22.5" customHeight="1">
      <c r="A3025" s="77"/>
      <c r="B3025" s="53"/>
      <c r="C3025" s="12"/>
      <c r="D3025" s="19"/>
      <c r="E3025" s="26"/>
      <c r="F3025" s="19"/>
      <c r="G3025" s="26"/>
      <c r="H3025" s="19"/>
      <c r="I3025" s="19"/>
      <c r="J3025" s="12" t="s">
        <v>112</v>
      </c>
      <c r="K3025" s="14" t="n">
        <v>28678</v>
      </c>
      <c r="L3025" s="14" t="n">
        <v>8616</v>
      </c>
      <c r="M3025" s="14" t="n">
        <v>39</v>
      </c>
      <c r="N3025" s="11" t="n">
        <v>0.0014</v>
      </c>
      <c r="O3025" s="11" t="n">
        <v>0.3</v>
      </c>
      <c r="P3025" s="11" t="n">
        <v>11.7</v>
      </c>
      <c r="Q3025" s="25"/>
    </row>
    <row r="3026" ht="22.5" customHeight="1">
      <c r="A3026" s="77"/>
      <c r="B3026" s="53"/>
      <c r="C3026" s="12" t="n">
        <v>7203110</v>
      </c>
      <c r="D3026" s="12" t="s">
        <v>22</v>
      </c>
      <c r="E3026" s="13" t="s">
        <v>23</v>
      </c>
      <c r="F3026" s="12" t="s">
        <v>15</v>
      </c>
      <c r="G3026" s="23" t="n">
        <v>0.2</v>
      </c>
      <c r="H3026" s="12" t="n">
        <v>100</v>
      </c>
      <c r="I3026" s="20" t="n">
        <f>G3026*H3026*7</f>
        <v>140</v>
      </c>
      <c r="J3026" s="12" t="s">
        <v>110</v>
      </c>
      <c r="K3026" s="14" t="n">
        <v>683</v>
      </c>
      <c r="L3026" s="14" t="n">
        <v>361</v>
      </c>
      <c r="M3026" s="10" t="n">
        <v>0</v>
      </c>
      <c r="N3026" s="11" t="n">
        <v>0</v>
      </c>
      <c r="O3026" s="11" t="n">
        <v>0</v>
      </c>
      <c r="P3026" s="11" t="n">
        <v>0</v>
      </c>
      <c r="Q3026" s="22" t="n">
        <f>M3028/H3026</f>
        <v>0.04</v>
      </c>
    </row>
    <row r="3027" ht="22.5" customHeight="1">
      <c r="A3027" s="77"/>
      <c r="B3027" s="53"/>
      <c r="C3027" s="12"/>
      <c r="D3027" s="19"/>
      <c r="E3027" s="26"/>
      <c r="F3027" s="19"/>
      <c r="G3027" s="26"/>
      <c r="H3027" s="19"/>
      <c r="I3027" s="19"/>
      <c r="J3027" s="12" t="s">
        <v>111</v>
      </c>
      <c r="K3027" s="14" t="n">
        <v>3540</v>
      </c>
      <c r="L3027" s="14" t="n">
        <v>1082</v>
      </c>
      <c r="M3027" s="14" t="n">
        <v>1</v>
      </c>
      <c r="N3027" s="11" t="n">
        <v>0</v>
      </c>
      <c r="O3027" s="11" t="n">
        <v>0.2</v>
      </c>
      <c r="P3027" s="11" t="n">
        <v>0.2</v>
      </c>
      <c r="Q3027" s="25"/>
    </row>
    <row r="3028" ht="22.5" customHeight="1">
      <c r="A3028" s="77"/>
      <c r="B3028" s="53"/>
      <c r="C3028" s="12"/>
      <c r="D3028" s="19"/>
      <c r="E3028" s="26"/>
      <c r="F3028" s="19"/>
      <c r="G3028" s="26"/>
      <c r="H3028" s="19"/>
      <c r="I3028" s="19"/>
      <c r="J3028" s="12" t="s">
        <v>112</v>
      </c>
      <c r="K3028" s="14" t="n">
        <v>13557</v>
      </c>
      <c r="L3028" s="14" t="n">
        <v>4706</v>
      </c>
      <c r="M3028" s="14" t="n">
        <v>4</v>
      </c>
      <c r="N3028" s="11" t="n">
        <v>0</v>
      </c>
      <c r="O3028" s="11" t="n">
        <v>0.2</v>
      </c>
      <c r="P3028" s="11" t="n">
        <v>0.8</v>
      </c>
      <c r="Q3028" s="25"/>
    </row>
    <row r="3029" ht="22.5" customHeight="1">
      <c r="A3029" s="77"/>
      <c r="B3029" s="53"/>
      <c r="C3029" s="12" t="n">
        <v>7202934</v>
      </c>
      <c r="D3029" s="12" t="s">
        <v>22</v>
      </c>
      <c r="E3029" s="13" t="s">
        <v>24</v>
      </c>
      <c r="F3029" s="12" t="s">
        <v>15</v>
      </c>
      <c r="G3029" s="23" t="n">
        <v>0.35</v>
      </c>
      <c r="H3029" s="12" t="n">
        <v>200</v>
      </c>
      <c r="I3029" s="20" t="n">
        <f>G3029*H3029*7</f>
        <v>490</v>
      </c>
      <c r="J3029" s="12" t="s">
        <v>110</v>
      </c>
      <c r="K3029" s="14" t="n">
        <v>974</v>
      </c>
      <c r="L3029" s="14" t="n">
        <v>432</v>
      </c>
      <c r="M3029" s="10" t="n">
        <v>0</v>
      </c>
      <c r="N3029" s="11" t="n">
        <v>0</v>
      </c>
      <c r="O3029" s="11" t="n">
        <v>0</v>
      </c>
      <c r="P3029" s="11" t="n">
        <v>0</v>
      </c>
      <c r="Q3029" s="22" t="n">
        <v>0</v>
      </c>
    </row>
    <row r="3030" ht="22.5" customHeight="1">
      <c r="A3030" s="77"/>
      <c r="B3030" s="53"/>
      <c r="C3030" s="12"/>
      <c r="D3030" s="19"/>
      <c r="E3030" s="26"/>
      <c r="F3030" s="19"/>
      <c r="G3030" s="26"/>
      <c r="H3030" s="19"/>
      <c r="I3030" s="19"/>
      <c r="J3030" s="12" t="s">
        <v>111</v>
      </c>
      <c r="K3030" s="16" t="n">
        <v>141070</v>
      </c>
      <c r="L3030" s="14" t="n">
        <v>91099</v>
      </c>
      <c r="M3030" s="14" t="n">
        <v>47</v>
      </c>
      <c r="N3030" s="11" t="n">
        <v>0</v>
      </c>
      <c r="O3030" s="11" t="n">
        <v>0.35</v>
      </c>
      <c r="P3030" s="11" t="n">
        <v>16.45</v>
      </c>
      <c r="Q3030" s="25"/>
    </row>
    <row r="3031" ht="22.5" customHeight="1">
      <c r="A3031" s="77"/>
      <c r="B3031" s="53"/>
      <c r="C3031" s="12"/>
      <c r="D3031" s="19"/>
      <c r="E3031" s="26"/>
      <c r="F3031" s="19"/>
      <c r="G3031" s="26"/>
      <c r="H3031" s="19"/>
      <c r="I3031" s="19"/>
      <c r="J3031" s="12" t="s">
        <v>112</v>
      </c>
      <c r="K3031" s="14" t="n">
        <v>271165</v>
      </c>
      <c r="L3031" s="14" t="n">
        <v>166112</v>
      </c>
      <c r="M3031" s="14" t="n">
        <v>83</v>
      </c>
      <c r="N3031" s="11" t="n">
        <v>0</v>
      </c>
      <c r="O3031" s="11" t="n">
        <v>0.35</v>
      </c>
      <c r="P3031" s="11" t="n">
        <v>29.05</v>
      </c>
      <c r="Q3031" s="25"/>
    </row>
    <row r="3032" ht="22.5" customHeight="1">
      <c r="A3032" s="77"/>
      <c r="B3032" s="53"/>
      <c r="C3032" s="12" t="n">
        <v>5847496</v>
      </c>
      <c r="D3032" s="12" t="s">
        <v>10</v>
      </c>
      <c r="E3032" s="13" t="s">
        <v>25</v>
      </c>
      <c r="F3032" s="12" t="s">
        <v>12</v>
      </c>
      <c r="G3032" s="23" t="n">
        <v>0.3</v>
      </c>
      <c r="H3032" s="12" t="n">
        <v>200</v>
      </c>
      <c r="I3032" s="20" t="n">
        <f>G3032*H3032*7</f>
        <v>420</v>
      </c>
      <c r="J3032" s="12" t="s">
        <v>110</v>
      </c>
      <c r="K3032" s="14" t="n">
        <v>531</v>
      </c>
      <c r="L3032" s="14" t="n">
        <v>34</v>
      </c>
      <c r="M3032" s="10" t="n">
        <v>0</v>
      </c>
      <c r="N3032" s="11" t="n">
        <v>0</v>
      </c>
      <c r="O3032" s="11" t="n">
        <v>0</v>
      </c>
      <c r="P3032" s="11" t="n">
        <v>0</v>
      </c>
      <c r="Q3032" s="22" t="n">
        <f>M3034/H3032</f>
        <v>0.03</v>
      </c>
    </row>
    <row r="3033" ht="22.5" customHeight="1">
      <c r="A3033" s="77"/>
      <c r="B3033" s="53"/>
      <c r="C3033" s="12"/>
      <c r="D3033" s="19"/>
      <c r="E3033" s="26"/>
      <c r="F3033" s="19"/>
      <c r="G3033" s="26"/>
      <c r="H3033" s="19"/>
      <c r="I3033" s="19"/>
      <c r="J3033" s="12" t="s">
        <v>111</v>
      </c>
      <c r="K3033" s="14" t="n">
        <v>16848</v>
      </c>
      <c r="L3033" s="14" t="n">
        <v>386</v>
      </c>
      <c r="M3033" s="10" t="n">
        <v>0</v>
      </c>
      <c r="N3033" s="11" t="n">
        <v>0</v>
      </c>
      <c r="O3033" s="11" t="n">
        <v>0</v>
      </c>
      <c r="P3033" s="11" t="n">
        <v>0.6555</v>
      </c>
      <c r="Q3033" s="25"/>
    </row>
    <row r="3034" ht="22.5" customHeight="1">
      <c r="A3034" s="77"/>
      <c r="B3034" s="53"/>
      <c r="C3034" s="12"/>
      <c r="D3034" s="19"/>
      <c r="E3034" s="26"/>
      <c r="F3034" s="19"/>
      <c r="G3034" s="26"/>
      <c r="H3034" s="19"/>
      <c r="I3034" s="19"/>
      <c r="J3034" s="12" t="s">
        <v>112</v>
      </c>
      <c r="K3034" s="14" t="n">
        <v>52509</v>
      </c>
      <c r="L3034" s="14" t="n">
        <v>1554</v>
      </c>
      <c r="M3034" s="14" t="n">
        <v>6</v>
      </c>
      <c r="N3034" s="11" t="n">
        <v>0.002</v>
      </c>
      <c r="O3034" s="11" t="n">
        <v>0.49</v>
      </c>
      <c r="P3034" s="11" t="n">
        <v>2.941</v>
      </c>
      <c r="Q3034" s="25"/>
    </row>
    <row r="3035" ht="22.5" customHeight="1">
      <c r="A3035" s="77"/>
      <c r="B3035" s="53"/>
      <c r="C3035" s="12" t="n">
        <v>7572369</v>
      </c>
      <c r="D3035" s="12" t="s">
        <v>10</v>
      </c>
      <c r="E3035" s="13" t="s">
        <v>25</v>
      </c>
      <c r="F3035" s="12" t="s">
        <v>15</v>
      </c>
      <c r="G3035" s="23" t="n">
        <v>0.3</v>
      </c>
      <c r="H3035" s="12" t="n">
        <v>400</v>
      </c>
      <c r="I3035" s="20" t="n">
        <f>G3035*H3035*7</f>
        <v>840</v>
      </c>
      <c r="J3035" s="12" t="s">
        <v>110</v>
      </c>
      <c r="K3035" s="14" t="n">
        <v>98</v>
      </c>
      <c r="L3035" s="14" t="n">
        <v>4</v>
      </c>
      <c r="M3035" s="10" t="n">
        <v>0</v>
      </c>
      <c r="N3035" s="11" t="n">
        <v>0</v>
      </c>
      <c r="O3035" s="11" t="n">
        <v>0</v>
      </c>
      <c r="P3035" s="11" t="n">
        <v>0</v>
      </c>
      <c r="Q3035" s="22" t="n">
        <f>M3037/H3035</f>
        <v>0.1125</v>
      </c>
    </row>
    <row r="3036" ht="22.5" customHeight="1">
      <c r="A3036" s="77"/>
      <c r="B3036" s="53"/>
      <c r="C3036" s="12"/>
      <c r="D3036" s="19"/>
      <c r="E3036" s="26"/>
      <c r="F3036" s="19"/>
      <c r="G3036" s="26"/>
      <c r="H3036" s="19"/>
      <c r="I3036" s="19"/>
      <c r="J3036" s="12" t="s">
        <v>111</v>
      </c>
      <c r="K3036" s="14" t="n">
        <v>3337</v>
      </c>
      <c r="L3036" s="14" t="n">
        <v>992</v>
      </c>
      <c r="M3036" s="14" t="n">
        <v>33</v>
      </c>
      <c r="N3036" s="11" t="n">
        <v>0.01</v>
      </c>
      <c r="O3036" s="11" t="n">
        <v>0.305</v>
      </c>
      <c r="P3036" s="11" t="n">
        <v>10.05</v>
      </c>
      <c r="Q3036" s="25"/>
    </row>
    <row r="3037" ht="22.5" customHeight="1">
      <c r="A3037" s="77"/>
      <c r="B3037" s="53"/>
      <c r="C3037" s="12"/>
      <c r="D3037" s="19"/>
      <c r="E3037" s="26"/>
      <c r="F3037" s="19"/>
      <c r="G3037" s="26"/>
      <c r="H3037" s="19"/>
      <c r="I3037" s="19"/>
      <c r="J3037" s="12" t="s">
        <v>112</v>
      </c>
      <c r="K3037" s="14" t="n">
        <v>10167</v>
      </c>
      <c r="L3037" s="14" t="n">
        <v>2660</v>
      </c>
      <c r="M3037" s="14" t="n">
        <v>45</v>
      </c>
      <c r="N3037" s="11" t="n">
        <v>0.005</v>
      </c>
      <c r="O3037" s="11" t="n">
        <v>0.306</v>
      </c>
      <c r="P3037" s="11" t="n">
        <v>13.77</v>
      </c>
      <c r="Q3037" s="25"/>
    </row>
    <row r="3038" ht="22.5" customHeight="1">
      <c r="A3038" s="77"/>
      <c r="B3038" s="53"/>
      <c r="C3038" s="12" t="n">
        <v>8460883</v>
      </c>
      <c r="D3038" s="12" t="s">
        <v>16</v>
      </c>
      <c r="E3038" s="13" t="s">
        <v>11</v>
      </c>
      <c r="F3038" s="12" t="s">
        <v>15</v>
      </c>
      <c r="G3038" s="23" t="n">
        <v>0.14</v>
      </c>
      <c r="H3038" s="12" t="n">
        <v>900</v>
      </c>
      <c r="I3038" s="20" t="n">
        <f>G3038*H3038*7</f>
        <v>882</v>
      </c>
      <c r="J3038" s="12" t="s">
        <v>110</v>
      </c>
      <c r="K3038" s="14" t="n">
        <v>76</v>
      </c>
      <c r="L3038" s="14" t="n">
        <v>2</v>
      </c>
      <c r="M3038" s="10" t="n">
        <v>0</v>
      </c>
      <c r="N3038" s="11" t="n">
        <v>0</v>
      </c>
      <c r="O3038" s="11" t="n">
        <v>0</v>
      </c>
      <c r="P3038" s="11" t="n">
        <v>0</v>
      </c>
      <c r="Q3038" s="22" t="n">
        <f>M3040/H3038</f>
        <v>0.766666666666667</v>
      </c>
    </row>
    <row r="3039" ht="22.5" customHeight="1">
      <c r="A3039" s="77"/>
      <c r="B3039" s="53"/>
      <c r="C3039" s="12"/>
      <c r="D3039" s="19"/>
      <c r="E3039" s="26"/>
      <c r="F3039" s="19"/>
      <c r="G3039" s="26"/>
      <c r="H3039" s="19"/>
      <c r="I3039" s="19"/>
      <c r="J3039" s="12" t="s">
        <v>111</v>
      </c>
      <c r="K3039" s="14" t="n">
        <v>16206</v>
      </c>
      <c r="L3039" s="14" t="n">
        <v>3585</v>
      </c>
      <c r="M3039" s="14" t="n">
        <v>150</v>
      </c>
      <c r="N3039" s="11" t="n">
        <v>0.006</v>
      </c>
      <c r="O3039" s="11" t="n">
        <v>0.14</v>
      </c>
      <c r="P3039" s="11" t="n">
        <v>21.042</v>
      </c>
      <c r="Q3039" s="25"/>
    </row>
    <row r="3040" ht="22.5" customHeight="1">
      <c r="A3040" s="77"/>
      <c r="B3040" s="53"/>
      <c r="C3040" s="12"/>
      <c r="D3040" s="19"/>
      <c r="E3040" s="26"/>
      <c r="F3040" s="19"/>
      <c r="G3040" s="26"/>
      <c r="H3040" s="19"/>
      <c r="I3040" s="19"/>
      <c r="J3040" s="12" t="s">
        <v>112</v>
      </c>
      <c r="K3040" s="14" t="n">
        <v>55451</v>
      </c>
      <c r="L3040" s="14" t="n">
        <v>15832</v>
      </c>
      <c r="M3040" s="14" t="n">
        <v>690</v>
      </c>
      <c r="N3040" s="11" t="n">
        <v>0.006</v>
      </c>
      <c r="O3040" s="11" t="n">
        <v>0.141</v>
      </c>
      <c r="P3040" s="11" t="n">
        <v>96.992</v>
      </c>
      <c r="Q3040" s="25"/>
    </row>
    <row r="3041" ht="22.5" customHeight="1">
      <c r="A3041" s="77"/>
      <c r="B3041" s="53"/>
      <c r="C3041" s="12" t="n">
        <v>8531973</v>
      </c>
      <c r="D3041" s="12" t="s">
        <v>16</v>
      </c>
      <c r="E3041" s="13" t="s">
        <v>18</v>
      </c>
      <c r="F3041" s="12" t="s">
        <v>26</v>
      </c>
      <c r="G3041" s="23" t="n">
        <v>0.45</v>
      </c>
      <c r="H3041" s="12" t="n">
        <v>150</v>
      </c>
      <c r="I3041" s="20" t="n">
        <f>G3041*H3041*7</f>
        <v>472.5</v>
      </c>
      <c r="J3041" s="12" t="s">
        <v>110</v>
      </c>
      <c r="K3041" s="14" t="n">
        <v>0</v>
      </c>
      <c r="L3041" s="14" t="n">
        <v>0</v>
      </c>
      <c r="M3041" s="10" t="n">
        <v>0</v>
      </c>
      <c r="N3041" s="11" t="n">
        <v>0</v>
      </c>
      <c r="O3041" s="11" t="n">
        <v>0</v>
      </c>
      <c r="P3041" s="11" t="n">
        <v>0</v>
      </c>
      <c r="Q3041" s="22" t="n">
        <f>M3043/H3041</f>
        <v>0.153333333333333</v>
      </c>
    </row>
    <row r="3042" ht="22.5" customHeight="1">
      <c r="A3042" s="77"/>
      <c r="B3042" s="53"/>
      <c r="C3042" s="12"/>
      <c r="D3042" s="19"/>
      <c r="E3042" s="26"/>
      <c r="F3042" s="19"/>
      <c r="G3042" s="26"/>
      <c r="H3042" s="19"/>
      <c r="I3042" s="19"/>
      <c r="J3042" s="12" t="s">
        <v>111</v>
      </c>
      <c r="K3042" s="14" t="n">
        <v>78189</v>
      </c>
      <c r="L3042" s="14" t="n">
        <v>162</v>
      </c>
      <c r="M3042" s="14" t="n">
        <v>7</v>
      </c>
      <c r="N3042" s="11" t="n">
        <v>0.02</v>
      </c>
      <c r="O3042" s="11" t="n">
        <v>0.41</v>
      </c>
      <c r="P3042" s="11" t="n">
        <v>2.85</v>
      </c>
      <c r="Q3042" s="25"/>
    </row>
    <row r="3043" ht="22.5" customHeight="1">
      <c r="A3043" s="77"/>
      <c r="B3043" s="53"/>
      <c r="C3043" s="12"/>
      <c r="D3043" s="19"/>
      <c r="E3043" s="26"/>
      <c r="F3043" s="19"/>
      <c r="G3043" s="26"/>
      <c r="H3043" s="19"/>
      <c r="I3043" s="19"/>
      <c r="J3043" s="12" t="s">
        <v>112</v>
      </c>
      <c r="K3043" s="14" t="n">
        <v>234176</v>
      </c>
      <c r="L3043" s="14" t="n">
        <v>557</v>
      </c>
      <c r="M3043" s="14" t="n">
        <v>23</v>
      </c>
      <c r="N3043" s="11" t="n">
        <v>0.02</v>
      </c>
      <c r="O3043" s="11" t="n">
        <v>0.46</v>
      </c>
      <c r="P3043" s="11" t="n">
        <v>10.5</v>
      </c>
      <c r="Q3043" s="25"/>
    </row>
    <row r="3044" ht="22.5" customHeight="1">
      <c r="A3044" s="77"/>
      <c r="B3044" s="53"/>
      <c r="C3044" s="12" t="n">
        <v>8156506</v>
      </c>
      <c r="D3044" s="12" t="s">
        <v>82</v>
      </c>
      <c r="E3044" s="13" t="s">
        <v>14</v>
      </c>
      <c r="F3044" s="12" t="s">
        <v>15</v>
      </c>
      <c r="G3044" s="23" t="n">
        <v>0.13</v>
      </c>
      <c r="H3044" s="12" t="n">
        <v>1000</v>
      </c>
      <c r="I3044" s="20" t="n">
        <f>G3044*H3044*7</f>
        <v>910</v>
      </c>
      <c r="J3044" s="12" t="s">
        <v>110</v>
      </c>
      <c r="K3044" s="14" t="n">
        <v>51</v>
      </c>
      <c r="L3044" s="14" t="n">
        <v>23</v>
      </c>
      <c r="M3044" s="10" t="n">
        <v>0</v>
      </c>
      <c r="N3044" s="11" t="n">
        <v>0</v>
      </c>
      <c r="O3044" s="11" t="n">
        <v>0</v>
      </c>
      <c r="P3044" s="11" t="n">
        <v>0</v>
      </c>
      <c r="Q3044" s="22" t="n">
        <f>M3046/H3044</f>
        <v>1</v>
      </c>
    </row>
    <row r="3045" ht="22.5" customHeight="1">
      <c r="A3045" s="77"/>
      <c r="B3045" s="53"/>
      <c r="C3045" s="12"/>
      <c r="D3045" s="19"/>
      <c r="E3045" s="26"/>
      <c r="F3045" s="19"/>
      <c r="G3045" s="26"/>
      <c r="H3045" s="19"/>
      <c r="I3045" s="19"/>
      <c r="J3045" s="12" t="s">
        <v>111</v>
      </c>
      <c r="K3045" s="14" t="n">
        <v>10815</v>
      </c>
      <c r="L3045" s="14" t="n">
        <v>4414</v>
      </c>
      <c r="M3045" s="14" t="n">
        <v>399</v>
      </c>
      <c r="N3045" s="11" t="n">
        <v>0.013</v>
      </c>
      <c r="O3045" s="11" t="n">
        <v>0.139</v>
      </c>
      <c r="P3045" s="11" t="n">
        <v>55.518</v>
      </c>
      <c r="Q3045" s="25"/>
    </row>
    <row r="3046" ht="22.5" customHeight="1">
      <c r="A3046" s="77"/>
      <c r="B3046" s="53"/>
      <c r="C3046" s="12"/>
      <c r="D3046" s="19"/>
      <c r="E3046" s="26"/>
      <c r="F3046" s="19"/>
      <c r="G3046" s="26"/>
      <c r="H3046" s="19"/>
      <c r="I3046" s="19"/>
      <c r="J3046" s="12" t="s">
        <v>112</v>
      </c>
      <c r="K3046" s="14" t="n">
        <v>67162</v>
      </c>
      <c r="L3046" s="14" t="n">
        <v>26540</v>
      </c>
      <c r="M3046" s="14" t="n">
        <v>1000</v>
      </c>
      <c r="N3046" s="11" t="n">
        <v>0.005</v>
      </c>
      <c r="O3046" s="11" t="n">
        <v>0.138</v>
      </c>
      <c r="P3046" s="11" t="n">
        <v>138.337</v>
      </c>
      <c r="Q3046" s="25"/>
    </row>
    <row r="3047" ht="22.5" customHeight="1">
      <c r="A3047" s="77"/>
      <c r="B3047" s="53"/>
      <c r="C3047" s="12" t="n">
        <v>8819666</v>
      </c>
      <c r="D3047" s="12" t="s">
        <v>82</v>
      </c>
      <c r="E3047" s="13" t="s">
        <v>14</v>
      </c>
      <c r="F3047" s="12" t="s">
        <v>12</v>
      </c>
      <c r="G3047" s="23" t="n">
        <v>0.08</v>
      </c>
      <c r="H3047" s="12" t="n">
        <v>200</v>
      </c>
      <c r="I3047" s="20" t="n">
        <f>G3047*H3047*7</f>
        <v>112</v>
      </c>
      <c r="J3047" s="12" t="s">
        <v>110</v>
      </c>
      <c r="K3047" s="14" t="n">
        <v>2</v>
      </c>
      <c r="L3047" s="14" t="n">
        <v>3</v>
      </c>
      <c r="M3047" s="10" t="n">
        <v>0</v>
      </c>
      <c r="N3047" s="11" t="n">
        <v>0</v>
      </c>
      <c r="O3047" s="11" t="n">
        <v>0</v>
      </c>
      <c r="P3047" s="11" t="n">
        <v>0</v>
      </c>
      <c r="Q3047" s="22" t="n">
        <f>M3049/H3047</f>
        <v>0.975</v>
      </c>
    </row>
    <row r="3048" ht="22.5" customHeight="1">
      <c r="A3048" s="77"/>
      <c r="B3048" s="53"/>
      <c r="C3048" s="12"/>
      <c r="D3048" s="19"/>
      <c r="E3048" s="26"/>
      <c r="F3048" s="19"/>
      <c r="G3048" s="26"/>
      <c r="H3048" s="19"/>
      <c r="I3048" s="19"/>
      <c r="J3048" s="12" t="s">
        <v>111</v>
      </c>
      <c r="K3048" s="14" t="n">
        <v>3719</v>
      </c>
      <c r="L3048" s="14" t="n">
        <v>693</v>
      </c>
      <c r="M3048" s="14" t="n">
        <v>77</v>
      </c>
      <c r="N3048" s="11" t="n">
        <v>0.001</v>
      </c>
      <c r="O3048" s="11" t="n">
        <v>0.124</v>
      </c>
      <c r="P3048" s="11" t="n">
        <v>9.5261</v>
      </c>
      <c r="Q3048" s="25"/>
    </row>
    <row r="3049" ht="22.5" customHeight="1">
      <c r="A3049" s="77"/>
      <c r="B3049" s="53"/>
      <c r="C3049" s="12"/>
      <c r="D3049" s="19"/>
      <c r="E3049" s="26"/>
      <c r="F3049" s="19"/>
      <c r="G3049" s="26"/>
      <c r="H3049" s="19"/>
      <c r="I3049" s="19"/>
      <c r="J3049" s="12" t="s">
        <v>112</v>
      </c>
      <c r="K3049" s="14" t="n">
        <v>8714</v>
      </c>
      <c r="L3049" s="14" t="n">
        <v>1558</v>
      </c>
      <c r="M3049" s="14" t="n">
        <v>195</v>
      </c>
      <c r="N3049" s="11" t="n">
        <v>0.013</v>
      </c>
      <c r="O3049" s="11" t="n">
        <v>0.103</v>
      </c>
      <c r="P3049" s="11" t="n">
        <v>20.0097</v>
      </c>
      <c r="Q3049" s="25"/>
    </row>
    <row r="3050" ht="22.5" customHeight="1">
      <c r="A3050" s="77"/>
      <c r="B3050" s="53"/>
      <c r="C3050" s="12" t="n">
        <v>7872826</v>
      </c>
      <c r="D3050" s="12" t="s">
        <v>27</v>
      </c>
      <c r="E3050" s="13" t="s">
        <v>14</v>
      </c>
      <c r="F3050" s="12" t="s">
        <v>15</v>
      </c>
      <c r="G3050" s="23" t="n">
        <v>0.48</v>
      </c>
      <c r="H3050" s="12" t="n">
        <v>100</v>
      </c>
      <c r="I3050" s="20" t="n">
        <f>G3050*H3050*7</f>
        <v>336</v>
      </c>
      <c r="J3050" s="12" t="s">
        <v>110</v>
      </c>
      <c r="K3050" s="14" t="n">
        <v>4</v>
      </c>
      <c r="L3050" s="14" t="n">
        <v>1</v>
      </c>
      <c r="M3050" s="10" t="n">
        <v>0</v>
      </c>
      <c r="N3050" s="11" t="n">
        <v>0</v>
      </c>
      <c r="O3050" s="11" t="n">
        <v>0</v>
      </c>
      <c r="P3050" s="11" t="n">
        <v>0</v>
      </c>
      <c r="Q3050" s="22" t="n">
        <f>M3052/H3050</f>
        <v>1</v>
      </c>
    </row>
    <row r="3051" ht="22.5" customHeight="1">
      <c r="A3051" s="77"/>
      <c r="B3051" s="53"/>
      <c r="C3051" s="12"/>
      <c r="D3051" s="19"/>
      <c r="E3051" s="26"/>
      <c r="F3051" s="19"/>
      <c r="G3051" s="26"/>
      <c r="H3051" s="19"/>
      <c r="I3051" s="19"/>
      <c r="J3051" s="12" t="s">
        <v>111</v>
      </c>
      <c r="K3051" s="14" t="n">
        <v>8698</v>
      </c>
      <c r="L3051" s="14" t="n">
        <v>2331</v>
      </c>
      <c r="M3051" s="14" t="n">
        <v>36</v>
      </c>
      <c r="N3051" s="11" t="n">
        <v>0.007</v>
      </c>
      <c r="O3051" s="11" t="n">
        <v>0.482</v>
      </c>
      <c r="P3051" s="11" t="n">
        <v>17.352</v>
      </c>
      <c r="Q3051" s="25"/>
    </row>
    <row r="3052" ht="22.5" customHeight="1">
      <c r="A3052" s="77"/>
      <c r="B3052" s="53"/>
      <c r="C3052" s="12"/>
      <c r="D3052" s="19"/>
      <c r="E3052" s="26"/>
      <c r="F3052" s="19"/>
      <c r="G3052" s="26"/>
      <c r="H3052" s="19"/>
      <c r="I3052" s="19"/>
      <c r="J3052" s="12" t="s">
        <v>112</v>
      </c>
      <c r="K3052" s="14" t="n">
        <v>29912</v>
      </c>
      <c r="L3052" s="14" t="n">
        <v>7807</v>
      </c>
      <c r="M3052" s="14" t="n">
        <v>100</v>
      </c>
      <c r="N3052" s="11" t="n">
        <v>0.006</v>
      </c>
      <c r="O3052" s="11" t="n">
        <v>0.481</v>
      </c>
      <c r="P3052" s="11" t="n">
        <v>48.12</v>
      </c>
      <c r="Q3052" s="25"/>
    </row>
    <row r="3053" ht="22.5" customHeight="1">
      <c r="A3053" s="77"/>
      <c r="B3053" s="53"/>
      <c r="C3053" s="12" t="n">
        <v>9311355</v>
      </c>
      <c r="D3053" s="12" t="s">
        <v>28</v>
      </c>
      <c r="E3053" s="13" t="s">
        <v>14</v>
      </c>
      <c r="F3053" s="12" t="s">
        <v>15</v>
      </c>
      <c r="G3053" s="23" t="n">
        <v>0.15</v>
      </c>
      <c r="H3053" s="12" t="n">
        <v>80</v>
      </c>
      <c r="I3053" s="20" t="n">
        <f>G3053*H3053*7</f>
        <v>84</v>
      </c>
      <c r="J3053" s="12" t="s">
        <v>110</v>
      </c>
      <c r="K3053" s="14" t="n">
        <v>32</v>
      </c>
      <c r="L3053" s="14" t="n">
        <v>4</v>
      </c>
      <c r="M3053" s="10" t="n">
        <v>0</v>
      </c>
      <c r="N3053" s="11" t="n">
        <v>0</v>
      </c>
      <c r="O3053" s="11" t="n">
        <v>0</v>
      </c>
      <c r="P3053" s="11" t="n">
        <v>0</v>
      </c>
      <c r="Q3053" s="22" t="n">
        <f>M3055/H3053</f>
        <v>1.1375</v>
      </c>
    </row>
    <row r="3054" ht="22.5" customHeight="1">
      <c r="A3054" s="77"/>
      <c r="B3054" s="53"/>
      <c r="C3054" s="12"/>
      <c r="D3054" s="19"/>
      <c r="E3054" s="26"/>
      <c r="F3054" s="19"/>
      <c r="G3054" s="26"/>
      <c r="H3054" s="19"/>
      <c r="I3054" s="19"/>
      <c r="J3054" s="12" t="s">
        <v>111</v>
      </c>
      <c r="K3054" s="14" t="n">
        <v>11635</v>
      </c>
      <c r="L3054" s="14" t="n">
        <v>2516</v>
      </c>
      <c r="M3054" s="14" t="n">
        <v>23</v>
      </c>
      <c r="N3054" s="11" t="n">
        <v>0.002</v>
      </c>
      <c r="O3054" s="11" t="n">
        <v>0.25</v>
      </c>
      <c r="P3054" s="11" t="n">
        <v>5.75</v>
      </c>
      <c r="Q3054" s="25"/>
    </row>
    <row r="3055" ht="22.5" customHeight="1">
      <c r="A3055" s="77"/>
      <c r="B3055" s="53"/>
      <c r="C3055" s="12"/>
      <c r="D3055" s="19"/>
      <c r="E3055" s="26"/>
      <c r="F3055" s="19"/>
      <c r="G3055" s="26"/>
      <c r="H3055" s="19"/>
      <c r="I3055" s="19"/>
      <c r="J3055" s="12" t="s">
        <v>112</v>
      </c>
      <c r="K3055" s="14" t="n">
        <v>45917</v>
      </c>
      <c r="L3055" s="14" t="n">
        <v>7800</v>
      </c>
      <c r="M3055" s="14" t="n">
        <v>91</v>
      </c>
      <c r="N3055" s="11" t="n">
        <v>0.003</v>
      </c>
      <c r="O3055" s="11" t="n">
        <v>0.25</v>
      </c>
      <c r="P3055" s="11" t="n">
        <v>22.75</v>
      </c>
      <c r="Q3055" s="25"/>
    </row>
    <row r="3056" ht="22.5" customHeight="1">
      <c r="A3056" s="77"/>
      <c r="B3056" s="53"/>
      <c r="C3056" s="12" t="n">
        <v>12114239</v>
      </c>
      <c r="D3056" s="12" t="s">
        <v>82</v>
      </c>
      <c r="E3056" s="13" t="s">
        <v>14</v>
      </c>
      <c r="F3056" s="12" t="s">
        <v>26</v>
      </c>
      <c r="G3056" s="23" t="n">
        <v>0.2</v>
      </c>
      <c r="H3056" s="12" t="n">
        <v>100</v>
      </c>
      <c r="I3056" s="20" t="n">
        <f>G3056*H3056*7</f>
        <v>140</v>
      </c>
      <c r="J3056" s="12" t="s">
        <v>110</v>
      </c>
      <c r="K3056" s="14" t="n">
        <v>0</v>
      </c>
      <c r="L3056" s="14" t="n">
        <v>0</v>
      </c>
      <c r="M3056" s="10" t="n">
        <v>0</v>
      </c>
      <c r="N3056" s="11" t="n">
        <v>0</v>
      </c>
      <c r="O3056" s="11" t="n">
        <v>0</v>
      </c>
      <c r="P3056" s="11" t="n">
        <v>0</v>
      </c>
      <c r="Q3056" s="22" t="n">
        <f>M3058/H3056</f>
        <v>0.47</v>
      </c>
    </row>
    <row r="3057" ht="22.5" customHeight="1">
      <c r="A3057" s="77"/>
      <c r="B3057" s="53"/>
      <c r="C3057" s="12"/>
      <c r="D3057" s="19"/>
      <c r="E3057" s="26"/>
      <c r="F3057" s="19"/>
      <c r="G3057" s="26"/>
      <c r="H3057" s="19"/>
      <c r="I3057" s="19"/>
      <c r="J3057" s="12" t="s">
        <v>111</v>
      </c>
      <c r="K3057" s="14" t="n">
        <v>24485</v>
      </c>
      <c r="L3057" s="14" t="n">
        <v>141</v>
      </c>
      <c r="M3057" s="14" t="n">
        <v>10</v>
      </c>
      <c r="N3057" s="11" t="n">
        <v>0.02</v>
      </c>
      <c r="O3057" s="11" t="n">
        <v>0.22</v>
      </c>
      <c r="P3057" s="11" t="n">
        <v>2.24</v>
      </c>
      <c r="Q3057" s="25"/>
    </row>
    <row r="3058" ht="22.5" customHeight="1">
      <c r="A3058" s="77"/>
      <c r="B3058" s="53"/>
      <c r="C3058" s="12"/>
      <c r="D3058" s="19"/>
      <c r="E3058" s="26"/>
      <c r="F3058" s="19"/>
      <c r="G3058" s="26"/>
      <c r="H3058" s="19"/>
      <c r="I3058" s="19"/>
      <c r="J3058" s="12" t="s">
        <v>112</v>
      </c>
      <c r="K3058" s="14" t="n">
        <v>50903</v>
      </c>
      <c r="L3058" s="14" t="n">
        <v>446</v>
      </c>
      <c r="M3058" s="14" t="n">
        <v>47</v>
      </c>
      <c r="N3058" s="11" t="n">
        <v>0.02</v>
      </c>
      <c r="O3058" s="11" t="n">
        <v>0.16</v>
      </c>
      <c r="P3058" s="11" t="n">
        <v>7.38</v>
      </c>
      <c r="Q3058" s="25"/>
    </row>
    <row r="3059" ht="22.5" customHeight="1">
      <c r="A3059" s="77"/>
      <c r="B3059" s="53"/>
      <c r="C3059" s="12" t="n">
        <v>10501490</v>
      </c>
      <c r="D3059" s="12" t="s">
        <v>13</v>
      </c>
      <c r="E3059" s="13" t="s">
        <v>14</v>
      </c>
      <c r="F3059" s="12" t="s">
        <v>15</v>
      </c>
      <c r="G3059" s="23" t="n">
        <v>0.15</v>
      </c>
      <c r="H3059" s="12" t="n">
        <v>100</v>
      </c>
      <c r="I3059" s="20" t="n">
        <f>G3059*H3059*7</f>
        <v>105</v>
      </c>
      <c r="J3059" s="12" t="s">
        <v>110</v>
      </c>
      <c r="K3059" s="14" t="n">
        <v>0</v>
      </c>
      <c r="L3059" s="14" t="n">
        <v>0</v>
      </c>
      <c r="M3059" s="10" t="n">
        <v>0</v>
      </c>
      <c r="N3059" s="11" t="n">
        <v>0</v>
      </c>
      <c r="O3059" s="11" t="n">
        <v>0</v>
      </c>
      <c r="P3059" s="11" t="n">
        <v>0</v>
      </c>
      <c r="Q3059" s="22" t="n">
        <f>M3061/H3059</f>
        <v>0.06</v>
      </c>
    </row>
    <row r="3060" ht="22.5" customHeight="1">
      <c r="A3060" s="77"/>
      <c r="B3060" s="53"/>
      <c r="C3060" s="12"/>
      <c r="D3060" s="19"/>
      <c r="E3060" s="26"/>
      <c r="F3060" s="19"/>
      <c r="G3060" s="26"/>
      <c r="H3060" s="19"/>
      <c r="I3060" s="19"/>
      <c r="J3060" s="12" t="s">
        <v>111</v>
      </c>
      <c r="K3060" s="14" t="n">
        <v>23</v>
      </c>
      <c r="L3060" s="14" t="n">
        <v>0</v>
      </c>
      <c r="M3060" s="10" t="n">
        <v>0</v>
      </c>
      <c r="N3060" s="11" t="n">
        <v>0</v>
      </c>
      <c r="O3060" s="11" t="n">
        <v>0</v>
      </c>
      <c r="P3060" s="11" t="n">
        <v>0</v>
      </c>
      <c r="Q3060" s="25"/>
    </row>
    <row r="3061" ht="22.5" customHeight="1">
      <c r="A3061" s="77"/>
      <c r="B3061" s="53"/>
      <c r="C3061" s="12"/>
      <c r="D3061" s="19"/>
      <c r="E3061" s="26"/>
      <c r="F3061" s="19"/>
      <c r="G3061" s="26"/>
      <c r="H3061" s="19"/>
      <c r="I3061" s="19"/>
      <c r="J3061" s="12" t="s">
        <v>112</v>
      </c>
      <c r="K3061" s="14" t="n">
        <v>1161</v>
      </c>
      <c r="L3061" s="14" t="n">
        <v>489</v>
      </c>
      <c r="M3061" s="14" t="n">
        <v>6</v>
      </c>
      <c r="N3061" s="11" t="n">
        <v>0.002</v>
      </c>
      <c r="O3061" s="11" t="n">
        <v>0.13</v>
      </c>
      <c r="P3061" s="11" t="n">
        <v>0.78</v>
      </c>
      <c r="Q3061" s="25"/>
    </row>
    <row r="3062" ht="22.5" customHeight="1">
      <c r="A3062" s="77"/>
      <c r="B3062" s="53"/>
      <c r="C3062" s="39" t="n">
        <v>10912510</v>
      </c>
      <c r="D3062" s="12" t="s">
        <v>10</v>
      </c>
      <c r="E3062" s="13" t="s">
        <v>11</v>
      </c>
      <c r="F3062" s="12" t="s">
        <v>29</v>
      </c>
      <c r="G3062" s="23" t="n">
        <v>0.17</v>
      </c>
      <c r="H3062" s="12" t="n">
        <v>1500</v>
      </c>
      <c r="I3062" s="20" t="n">
        <f>G3062*H3062*7</f>
        <v>1785</v>
      </c>
      <c r="J3062" s="12" t="s">
        <v>110</v>
      </c>
      <c r="K3062" s="14" t="n">
        <v>0</v>
      </c>
      <c r="L3062" s="14" t="n">
        <v>0</v>
      </c>
      <c r="M3062" s="10" t="n">
        <v>0</v>
      </c>
      <c r="N3062" s="11" t="n">
        <v>0</v>
      </c>
      <c r="O3062" s="11" t="n">
        <v>0</v>
      </c>
      <c r="P3062" s="11" t="n">
        <v>0</v>
      </c>
      <c r="Q3062" s="22" t="n">
        <f>M3064/H3062</f>
        <v>0.07</v>
      </c>
    </row>
    <row r="3063" ht="22.5" customHeight="1">
      <c r="A3063" s="77"/>
      <c r="B3063" s="53"/>
      <c r="C3063" s="12"/>
      <c r="D3063" s="19"/>
      <c r="E3063" s="26"/>
      <c r="F3063" s="19"/>
      <c r="G3063" s="26"/>
      <c r="H3063" s="19"/>
      <c r="I3063" s="19"/>
      <c r="J3063" s="12" t="s">
        <v>111</v>
      </c>
      <c r="K3063" s="14" t="n">
        <v>2957</v>
      </c>
      <c r="L3063" s="14" t="n">
        <v>912</v>
      </c>
      <c r="M3063" s="14" t="n">
        <v>18</v>
      </c>
      <c r="N3063" s="11" t="n">
        <v>0.01</v>
      </c>
      <c r="O3063" s="11" t="n">
        <v>0.31</v>
      </c>
      <c r="P3063" s="11" t="n">
        <v>5.58</v>
      </c>
      <c r="Q3063" s="25"/>
    </row>
    <row r="3064" ht="22.5" customHeight="1">
      <c r="A3064" s="77"/>
      <c r="B3064" s="53"/>
      <c r="C3064" s="12"/>
      <c r="D3064" s="19"/>
      <c r="E3064" s="26"/>
      <c r="F3064" s="19"/>
      <c r="G3064" s="26"/>
      <c r="H3064" s="19"/>
      <c r="I3064" s="19"/>
      <c r="J3064" s="12" t="s">
        <v>112</v>
      </c>
      <c r="K3064" s="14" t="n">
        <v>16184</v>
      </c>
      <c r="L3064" s="14" t="n">
        <v>5517</v>
      </c>
      <c r="M3064" s="14" t="n">
        <v>105</v>
      </c>
      <c r="N3064" s="11" t="n">
        <v>0.01</v>
      </c>
      <c r="O3064" s="11" t="n">
        <v>0.29</v>
      </c>
      <c r="P3064" s="11" t="n">
        <v>30.91</v>
      </c>
      <c r="Q3064" s="25"/>
    </row>
    <row r="3065" ht="22.5" customHeight="1">
      <c r="A3065" s="77"/>
      <c r="B3065" s="53"/>
      <c r="C3065" s="39" t="n">
        <v>11080098</v>
      </c>
      <c r="D3065" s="12" t="s">
        <v>22</v>
      </c>
      <c r="E3065" s="13" t="s">
        <v>24</v>
      </c>
      <c r="F3065" s="12" t="s">
        <v>15</v>
      </c>
      <c r="G3065" s="23" t="n">
        <v>0.6</v>
      </c>
      <c r="H3065" s="12" t="n">
        <v>100</v>
      </c>
      <c r="I3065" s="20" t="n">
        <f>G3065*H3065*7</f>
        <v>420</v>
      </c>
      <c r="J3065" s="12" t="s">
        <v>110</v>
      </c>
      <c r="K3065" s="14" t="n">
        <v>0</v>
      </c>
      <c r="L3065" s="14" t="n">
        <v>0</v>
      </c>
      <c r="M3065" s="10" t="n">
        <v>0</v>
      </c>
      <c r="N3065" s="11" t="n">
        <v>0</v>
      </c>
      <c r="O3065" s="11" t="n">
        <v>0</v>
      </c>
      <c r="P3065" s="11" t="n">
        <v>0</v>
      </c>
      <c r="Q3065" s="22" t="n">
        <f>M3067/H3065</f>
        <v>0.01</v>
      </c>
    </row>
    <row r="3066" ht="22.5" customHeight="1">
      <c r="A3066" s="77"/>
      <c r="B3066" s="53"/>
      <c r="C3066" s="12"/>
      <c r="D3066" s="19"/>
      <c r="E3066" s="26"/>
      <c r="F3066" s="19"/>
      <c r="G3066" s="26"/>
      <c r="H3066" s="19"/>
      <c r="I3066" s="19"/>
      <c r="J3066" s="12" t="s">
        <v>111</v>
      </c>
      <c r="K3066" s="14" t="n">
        <v>213</v>
      </c>
      <c r="L3066" s="14" t="n">
        <v>0</v>
      </c>
      <c r="M3066" s="10" t="n">
        <v>0</v>
      </c>
      <c r="N3066" s="11" t="n">
        <v>0</v>
      </c>
      <c r="O3066" s="11" t="n">
        <v>0</v>
      </c>
      <c r="P3066" s="11" t="n">
        <v>0</v>
      </c>
      <c r="Q3066" s="25"/>
    </row>
    <row r="3067" ht="22.5" customHeight="1">
      <c r="A3067" s="77"/>
      <c r="B3067" s="53"/>
      <c r="C3067" s="12"/>
      <c r="D3067" s="19"/>
      <c r="E3067" s="26"/>
      <c r="F3067" s="19"/>
      <c r="G3067" s="26"/>
      <c r="H3067" s="19"/>
      <c r="I3067" s="19"/>
      <c r="J3067" s="12" t="s">
        <v>112</v>
      </c>
      <c r="K3067" s="14" t="n">
        <v>3457</v>
      </c>
      <c r="L3067" s="14" t="n">
        <v>1797</v>
      </c>
      <c r="M3067" s="14" t="n">
        <v>1</v>
      </c>
      <c r="N3067" s="11" t="n">
        <v>0</v>
      </c>
      <c r="O3067" s="11" t="n">
        <v>0.6</v>
      </c>
      <c r="P3067" s="11" t="n">
        <v>0.6</v>
      </c>
      <c r="Q3067" s="25"/>
    </row>
    <row r="3068" ht="22.5" customHeight="1">
      <c r="A3068" s="77"/>
      <c r="B3068" s="53"/>
      <c r="C3068" s="39" t="n">
        <v>11715627</v>
      </c>
      <c r="D3068" s="12" t="s">
        <v>28</v>
      </c>
      <c r="E3068" s="13" t="s">
        <v>14</v>
      </c>
      <c r="F3068" s="12" t="s">
        <v>15</v>
      </c>
      <c r="G3068" s="23" t="n">
        <v>0.4</v>
      </c>
      <c r="H3068" s="12" t="n">
        <v>100</v>
      </c>
      <c r="I3068" s="20" t="n">
        <f>G3068*H3068*7</f>
        <v>280</v>
      </c>
      <c r="J3068" s="12" t="s">
        <v>110</v>
      </c>
      <c r="K3068" s="14" t="n">
        <v>0</v>
      </c>
      <c r="L3068" s="14" t="n">
        <v>0</v>
      </c>
      <c r="M3068" s="10" t="n">
        <v>0</v>
      </c>
      <c r="N3068" s="11" t="n">
        <v>0</v>
      </c>
      <c r="O3068" s="11" t="n">
        <v>0</v>
      </c>
      <c r="P3068" s="11" t="n">
        <v>0</v>
      </c>
      <c r="Q3068" s="22" t="n">
        <f>M3070/H3068</f>
        <v>0</v>
      </c>
    </row>
    <row r="3069" ht="22.5" customHeight="1">
      <c r="A3069" s="77"/>
      <c r="B3069" s="53"/>
      <c r="C3069" s="12"/>
      <c r="D3069" s="19"/>
      <c r="E3069" s="26"/>
      <c r="F3069" s="19"/>
      <c r="G3069" s="26"/>
      <c r="H3069" s="19"/>
      <c r="I3069" s="19"/>
      <c r="J3069" s="12" t="s">
        <v>111</v>
      </c>
      <c r="K3069" s="14" t="n">
        <v>3</v>
      </c>
      <c r="L3069" s="14" t="n">
        <v>0</v>
      </c>
      <c r="M3069" s="10" t="n">
        <v>0</v>
      </c>
      <c r="N3069" s="11" t="n">
        <v>0</v>
      </c>
      <c r="O3069" s="11" t="n">
        <v>0</v>
      </c>
      <c r="P3069" s="11" t="n">
        <v>0</v>
      </c>
      <c r="Q3069" s="25"/>
    </row>
    <row r="3070" ht="22.5" customHeight="1">
      <c r="A3070" s="77"/>
      <c r="B3070" s="53"/>
      <c r="C3070" s="12"/>
      <c r="D3070" s="19"/>
      <c r="E3070" s="26"/>
      <c r="F3070" s="19"/>
      <c r="G3070" s="26"/>
      <c r="H3070" s="19"/>
      <c r="I3070" s="19"/>
      <c r="J3070" s="12" t="s">
        <v>112</v>
      </c>
      <c r="K3070" s="14" t="n">
        <v>136</v>
      </c>
      <c r="L3070" s="14" t="n">
        <v>3</v>
      </c>
      <c r="M3070" s="10" t="n">
        <v>0</v>
      </c>
      <c r="N3070" s="11" t="n">
        <v>0</v>
      </c>
      <c r="O3070" s="11" t="n">
        <v>0</v>
      </c>
      <c r="P3070" s="11" t="n">
        <v>0</v>
      </c>
      <c r="Q3070" s="25"/>
    </row>
    <row r="3071" ht="22.5" customHeight="1">
      <c r="A3071" s="77"/>
      <c r="B3071" s="53"/>
      <c r="C3071" s="39" t="n">
        <v>11715655</v>
      </c>
      <c r="D3071" s="12" t="s">
        <v>16</v>
      </c>
      <c r="E3071" s="13" t="s">
        <v>11</v>
      </c>
      <c r="F3071" s="12" t="s">
        <v>15</v>
      </c>
      <c r="G3071" s="23" t="n">
        <v>0.15</v>
      </c>
      <c r="H3071" s="12" t="n">
        <v>100</v>
      </c>
      <c r="I3071" s="20" t="n">
        <f>G3071*H3071*7</f>
        <v>105</v>
      </c>
      <c r="J3071" s="12" t="s">
        <v>110</v>
      </c>
      <c r="K3071" s="14" t="n">
        <v>0</v>
      </c>
      <c r="L3071" s="14" t="n">
        <v>0</v>
      </c>
      <c r="M3071" s="10" t="n">
        <v>0</v>
      </c>
      <c r="N3071" s="11" t="n">
        <v>0</v>
      </c>
      <c r="O3071" s="11" t="n">
        <v>0</v>
      </c>
      <c r="P3071" s="11" t="n">
        <v>0</v>
      </c>
      <c r="Q3071" s="22" t="n">
        <f>M3073/H3071</f>
        <v>0</v>
      </c>
    </row>
    <row r="3072" ht="22.5" customHeight="1">
      <c r="A3072" s="77"/>
      <c r="B3072" s="53"/>
      <c r="C3072" s="12"/>
      <c r="D3072" s="19"/>
      <c r="E3072" s="26"/>
      <c r="F3072" s="19"/>
      <c r="G3072" s="26"/>
      <c r="H3072" s="19"/>
      <c r="I3072" s="19"/>
      <c r="J3072" s="12" t="s">
        <v>111</v>
      </c>
      <c r="K3072" s="14" t="n">
        <v>12</v>
      </c>
      <c r="L3072" s="14" t="n">
        <v>0</v>
      </c>
      <c r="M3072" s="10" t="n">
        <v>0</v>
      </c>
      <c r="N3072" s="11" t="n">
        <v>0</v>
      </c>
      <c r="O3072" s="11" t="n">
        <v>0</v>
      </c>
      <c r="P3072" s="11" t="n">
        <v>0</v>
      </c>
      <c r="Q3072" s="25"/>
    </row>
    <row r="3073" ht="22.5" customHeight="1">
      <c r="A3073" s="77"/>
      <c r="B3073" s="53"/>
      <c r="C3073" s="12"/>
      <c r="D3073" s="19"/>
      <c r="E3073" s="26"/>
      <c r="F3073" s="19"/>
      <c r="G3073" s="26"/>
      <c r="H3073" s="19"/>
      <c r="I3073" s="19"/>
      <c r="J3073" s="12" t="s">
        <v>112</v>
      </c>
      <c r="K3073" s="14" t="n">
        <v>334</v>
      </c>
      <c r="L3073" s="14" t="n">
        <v>7</v>
      </c>
      <c r="M3073" s="10" t="n">
        <v>0</v>
      </c>
      <c r="N3073" s="11" t="n">
        <v>0</v>
      </c>
      <c r="O3073" s="11" t="n">
        <v>0</v>
      </c>
      <c r="P3073" s="11" t="n">
        <v>0</v>
      </c>
      <c r="Q3073" s="25"/>
    </row>
    <row r="3074" ht="22.5" customHeight="1">
      <c r="A3074" s="77"/>
      <c r="B3074" s="53"/>
      <c r="C3074" s="39" t="n">
        <v>11715811</v>
      </c>
      <c r="D3074" s="12" t="s">
        <v>16</v>
      </c>
      <c r="E3074" s="13" t="s">
        <v>17</v>
      </c>
      <c r="F3074" s="12" t="s">
        <v>15</v>
      </c>
      <c r="G3074" s="23" t="n">
        <v>0.17</v>
      </c>
      <c r="H3074" s="12" t="n">
        <v>100</v>
      </c>
      <c r="I3074" s="20" t="n">
        <f>G3074*H3074*7</f>
        <v>119</v>
      </c>
      <c r="J3074" s="12" t="s">
        <v>110</v>
      </c>
      <c r="K3074" s="14" t="n">
        <v>0</v>
      </c>
      <c r="L3074" s="14" t="n">
        <v>0</v>
      </c>
      <c r="M3074" s="10" t="n">
        <v>0</v>
      </c>
      <c r="N3074" s="11" t="n">
        <v>0</v>
      </c>
      <c r="O3074" s="11" t="n">
        <v>0</v>
      </c>
      <c r="P3074" s="11" t="n">
        <v>0</v>
      </c>
      <c r="Q3074" s="22" t="n">
        <f>M3076/H3074</f>
        <v>0</v>
      </c>
    </row>
    <row r="3075" ht="22.5" customHeight="1">
      <c r="A3075" s="77"/>
      <c r="B3075" s="53"/>
      <c r="C3075" s="12"/>
      <c r="D3075" s="19"/>
      <c r="E3075" s="26"/>
      <c r="F3075" s="19"/>
      <c r="G3075" s="26"/>
      <c r="H3075" s="19"/>
      <c r="I3075" s="19"/>
      <c r="J3075" s="12" t="s">
        <v>111</v>
      </c>
      <c r="K3075" s="14" t="n">
        <v>23</v>
      </c>
      <c r="L3075" s="14" t="n">
        <v>0</v>
      </c>
      <c r="M3075" s="10" t="n">
        <v>0</v>
      </c>
      <c r="N3075" s="11" t="n">
        <v>0</v>
      </c>
      <c r="O3075" s="11" t="n">
        <v>0</v>
      </c>
      <c r="P3075" s="11" t="n">
        <v>0</v>
      </c>
      <c r="Q3075" s="25"/>
    </row>
    <row r="3076" ht="22.5" customHeight="1">
      <c r="A3076" s="77"/>
      <c r="B3076" s="53"/>
      <c r="C3076" s="12"/>
      <c r="D3076" s="19"/>
      <c r="E3076" s="26"/>
      <c r="F3076" s="19"/>
      <c r="G3076" s="26"/>
      <c r="H3076" s="19"/>
      <c r="I3076" s="19"/>
      <c r="J3076" s="12" t="s">
        <v>112</v>
      </c>
      <c r="K3076" s="14" t="n">
        <v>157</v>
      </c>
      <c r="L3076" s="14" t="n">
        <v>4</v>
      </c>
      <c r="M3076" s="10" t="n">
        <v>0</v>
      </c>
      <c r="N3076" s="11" t="n">
        <v>0</v>
      </c>
      <c r="O3076" s="11" t="n">
        <v>0</v>
      </c>
      <c r="P3076" s="11" t="n">
        <v>0</v>
      </c>
      <c r="Q3076" s="25"/>
    </row>
    <row r="3077" ht="22.5" customHeight="1">
      <c r="A3077" s="77"/>
      <c r="B3077" s="53"/>
      <c r="C3077" s="39" t="n">
        <v>11729927</v>
      </c>
      <c r="D3077" s="12" t="s">
        <v>10</v>
      </c>
      <c r="E3077" s="13" t="s">
        <v>20</v>
      </c>
      <c r="F3077" s="12" t="s">
        <v>15</v>
      </c>
      <c r="G3077" s="23" t="n">
        <v>0.25</v>
      </c>
      <c r="H3077" s="12" t="n">
        <v>100</v>
      </c>
      <c r="I3077" s="20" t="n">
        <f>G3077*H3077*7</f>
        <v>175</v>
      </c>
      <c r="J3077" s="12" t="s">
        <v>110</v>
      </c>
      <c r="K3077" s="14" t="n">
        <v>0</v>
      </c>
      <c r="L3077" s="14" t="n">
        <v>0</v>
      </c>
      <c r="M3077" s="10" t="n">
        <v>0</v>
      </c>
      <c r="N3077" s="11" t="n">
        <v>0</v>
      </c>
      <c r="O3077" s="11" t="n">
        <v>0</v>
      </c>
      <c r="P3077" s="11" t="n">
        <v>0</v>
      </c>
      <c r="Q3077" s="22" t="n">
        <f>M3079/H3077</f>
        <v>0</v>
      </c>
    </row>
    <row r="3078" ht="22.5" customHeight="1">
      <c r="A3078" s="77"/>
      <c r="B3078" s="53"/>
      <c r="C3078" s="12"/>
      <c r="D3078" s="19"/>
      <c r="E3078" s="26"/>
      <c r="F3078" s="19"/>
      <c r="G3078" s="26"/>
      <c r="H3078" s="19"/>
      <c r="I3078" s="19"/>
      <c r="J3078" s="12" t="s">
        <v>111</v>
      </c>
      <c r="K3078" s="14" t="n">
        <v>42</v>
      </c>
      <c r="L3078" s="14" t="n">
        <v>0</v>
      </c>
      <c r="M3078" s="10" t="n">
        <v>0</v>
      </c>
      <c r="N3078" s="11" t="n">
        <v>0</v>
      </c>
      <c r="O3078" s="11" t="n">
        <v>0</v>
      </c>
      <c r="P3078" s="11" t="n">
        <v>0</v>
      </c>
      <c r="Q3078" s="25"/>
    </row>
    <row r="3079" ht="22.5" customHeight="1">
      <c r="A3079" s="77"/>
      <c r="B3079" s="53"/>
      <c r="C3079" s="12"/>
      <c r="D3079" s="19"/>
      <c r="E3079" s="26"/>
      <c r="F3079" s="19"/>
      <c r="G3079" s="26"/>
      <c r="H3079" s="19"/>
      <c r="I3079" s="19"/>
      <c r="J3079" s="12" t="s">
        <v>112</v>
      </c>
      <c r="K3079" s="14" t="n">
        <v>585</v>
      </c>
      <c r="L3079" s="14" t="n">
        <v>18</v>
      </c>
      <c r="M3079" s="10" t="n">
        <v>0</v>
      </c>
      <c r="N3079" s="11" t="n">
        <v>0</v>
      </c>
      <c r="O3079" s="11" t="n">
        <v>0</v>
      </c>
      <c r="P3079" s="11" t="n">
        <v>0</v>
      </c>
      <c r="Q3079" s="25"/>
    </row>
    <row r="3080" ht="22.5" customHeight="1">
      <c r="A3080" s="77"/>
      <c r="B3080" s="53"/>
      <c r="C3080" s="39" t="n">
        <v>11729820</v>
      </c>
      <c r="D3080" s="12" t="s">
        <v>10</v>
      </c>
      <c r="E3080" s="13" t="s">
        <v>25</v>
      </c>
      <c r="F3080" s="12" t="s">
        <v>15</v>
      </c>
      <c r="G3080" s="23" t="n">
        <v>0.3</v>
      </c>
      <c r="H3080" s="12" t="n">
        <v>100</v>
      </c>
      <c r="I3080" s="20" t="n">
        <f>G3080*H3080*7</f>
        <v>210</v>
      </c>
      <c r="J3080" s="12" t="s">
        <v>110</v>
      </c>
      <c r="K3080" s="14" t="n">
        <v>0</v>
      </c>
      <c r="L3080" s="14" t="n">
        <v>0</v>
      </c>
      <c r="M3080" s="10" t="n">
        <v>0</v>
      </c>
      <c r="N3080" s="11" t="n">
        <v>0</v>
      </c>
      <c r="O3080" s="11" t="n">
        <v>0</v>
      </c>
      <c r="P3080" s="11" t="n">
        <v>0</v>
      </c>
      <c r="Q3080" s="22" t="n">
        <f>M3082/H3080</f>
        <v>0.01</v>
      </c>
    </row>
    <row r="3081" ht="22.5" customHeight="1">
      <c r="A3081" s="77"/>
      <c r="B3081" s="53"/>
      <c r="C3081" s="12"/>
      <c r="D3081" s="19"/>
      <c r="E3081" s="26"/>
      <c r="F3081" s="19"/>
      <c r="G3081" s="26"/>
      <c r="H3081" s="19"/>
      <c r="I3081" s="19"/>
      <c r="J3081" s="12" t="s">
        <v>111</v>
      </c>
      <c r="K3081" s="14" t="n">
        <v>2</v>
      </c>
      <c r="L3081" s="14" t="n">
        <v>0</v>
      </c>
      <c r="M3081" s="10" t="n">
        <v>0</v>
      </c>
      <c r="N3081" s="11" t="n">
        <v>0</v>
      </c>
      <c r="O3081" s="11" t="n">
        <v>0</v>
      </c>
      <c r="P3081" s="11" t="n">
        <v>0</v>
      </c>
      <c r="Q3081" s="25"/>
    </row>
    <row r="3082" ht="22.5" customHeight="1">
      <c r="A3082" s="77"/>
      <c r="B3082" s="53"/>
      <c r="C3082" s="12"/>
      <c r="D3082" s="19"/>
      <c r="E3082" s="26"/>
      <c r="F3082" s="19"/>
      <c r="G3082" s="26"/>
      <c r="H3082" s="19"/>
      <c r="I3082" s="19"/>
      <c r="J3082" s="12" t="s">
        <v>112</v>
      </c>
      <c r="K3082" s="14" t="n">
        <v>19</v>
      </c>
      <c r="L3082" s="14" t="n">
        <v>2</v>
      </c>
      <c r="M3082" s="14" t="n">
        <v>1</v>
      </c>
      <c r="N3082" s="11" t="n">
        <v>0.015</v>
      </c>
      <c r="O3082" s="11" t="n">
        <v>0.3</v>
      </c>
      <c r="P3082" s="11" t="n">
        <v>0.3</v>
      </c>
      <c r="Q3082" s="25"/>
    </row>
    <row r="3083" ht="22.5" customHeight="1">
      <c r="A3083" s="77"/>
      <c r="B3083" s="53"/>
      <c r="C3083" s="39" t="n">
        <v>11729830</v>
      </c>
      <c r="D3083" s="12" t="s">
        <v>10</v>
      </c>
      <c r="E3083" s="13" t="s">
        <v>11</v>
      </c>
      <c r="F3083" s="12" t="s">
        <v>12</v>
      </c>
      <c r="G3083" s="23" t="n">
        <v>0.17</v>
      </c>
      <c r="H3083" s="12" t="n">
        <v>100</v>
      </c>
      <c r="I3083" s="20" t="n">
        <f>G3083*H3083*7</f>
        <v>119</v>
      </c>
      <c r="J3083" s="12" t="s">
        <v>110</v>
      </c>
      <c r="K3083" s="14" t="n">
        <v>0</v>
      </c>
      <c r="L3083" s="14" t="n">
        <v>0</v>
      </c>
      <c r="M3083" s="10" t="n">
        <v>0</v>
      </c>
      <c r="N3083" s="11" t="n">
        <v>0</v>
      </c>
      <c r="O3083" s="11" t="n">
        <v>0</v>
      </c>
      <c r="P3083" s="11" t="n">
        <v>0</v>
      </c>
      <c r="Q3083" s="22" t="n">
        <f>M3085/H3083</f>
        <v>0</v>
      </c>
    </row>
    <row r="3084" ht="22.5" customHeight="1">
      <c r="A3084" s="77"/>
      <c r="B3084" s="53"/>
      <c r="C3084" s="12"/>
      <c r="D3084" s="19"/>
      <c r="E3084" s="26"/>
      <c r="F3084" s="19"/>
      <c r="G3084" s="26"/>
      <c r="H3084" s="19"/>
      <c r="I3084" s="19"/>
      <c r="J3084" s="12" t="s">
        <v>111</v>
      </c>
      <c r="K3084" s="14" t="n">
        <v>1</v>
      </c>
      <c r="L3084" s="14" t="n">
        <v>0</v>
      </c>
      <c r="M3084" s="10" t="n">
        <v>0</v>
      </c>
      <c r="N3084" s="11" t="n">
        <v>0</v>
      </c>
      <c r="O3084" s="11" t="n">
        <v>0</v>
      </c>
      <c r="P3084" s="11" t="n">
        <v>0</v>
      </c>
      <c r="Q3084" s="25"/>
    </row>
    <row r="3085" ht="22.5" customHeight="1">
      <c r="A3085" s="77"/>
      <c r="B3085" s="53"/>
      <c r="C3085" s="12"/>
      <c r="D3085" s="19"/>
      <c r="E3085" s="26"/>
      <c r="F3085" s="19"/>
      <c r="G3085" s="26"/>
      <c r="H3085" s="19"/>
      <c r="I3085" s="19"/>
      <c r="J3085" s="12" t="s">
        <v>112</v>
      </c>
      <c r="K3085" s="14" t="n">
        <v>45</v>
      </c>
      <c r="L3085" s="14" t="n">
        <v>1</v>
      </c>
      <c r="M3085" s="10" t="n">
        <v>0</v>
      </c>
      <c r="N3085" s="11" t="n">
        <v>0</v>
      </c>
      <c r="O3085" s="11" t="n">
        <v>0</v>
      </c>
      <c r="P3085" s="11" t="n">
        <v>0.0003</v>
      </c>
      <c r="Q3085" s="25"/>
    </row>
    <row r="3086" ht="22.5" customHeight="1">
      <c r="A3086" s="77"/>
      <c r="B3086" s="53"/>
      <c r="C3086" s="39" t="n">
        <v>11892329</v>
      </c>
      <c r="D3086" s="12" t="s">
        <v>10</v>
      </c>
      <c r="E3086" s="13" t="s">
        <v>11</v>
      </c>
      <c r="F3086" s="12" t="s">
        <v>15</v>
      </c>
      <c r="G3086" s="23" t="n">
        <v>0.25</v>
      </c>
      <c r="H3086" s="12" t="n">
        <v>2500</v>
      </c>
      <c r="I3086" s="20" t="n">
        <f>G3086*H3086*7</f>
        <v>4375</v>
      </c>
      <c r="J3086" s="12" t="s">
        <v>110</v>
      </c>
      <c r="K3086" s="14" t="n">
        <v>0</v>
      </c>
      <c r="L3086" s="14" t="n">
        <v>0</v>
      </c>
      <c r="M3086" s="10" t="n">
        <v>0</v>
      </c>
      <c r="N3086" s="11" t="n">
        <v>0</v>
      </c>
      <c r="O3086" s="11" t="n">
        <v>0</v>
      </c>
      <c r="P3086" s="11" t="n">
        <v>0</v>
      </c>
      <c r="Q3086" s="22" t="n">
        <f>M3088/H3086</f>
        <v>0.8</v>
      </c>
    </row>
    <row r="3087" ht="22.5" customHeight="1">
      <c r="A3087" s="77"/>
      <c r="B3087" s="53"/>
      <c r="C3087" s="12"/>
      <c r="D3087" s="19"/>
      <c r="E3087" s="26"/>
      <c r="F3087" s="19"/>
      <c r="G3087" s="26"/>
      <c r="H3087" s="19"/>
      <c r="I3087" s="19"/>
      <c r="J3087" s="12" t="s">
        <v>111</v>
      </c>
      <c r="K3087" s="14" t="n">
        <v>29494</v>
      </c>
      <c r="L3087" s="14" t="n">
        <v>8442</v>
      </c>
      <c r="M3087" s="14" t="n">
        <v>683</v>
      </c>
      <c r="N3087" s="11" t="n">
        <v>0.02</v>
      </c>
      <c r="O3087" s="11" t="n">
        <v>0.25</v>
      </c>
      <c r="P3087" s="11" t="n">
        <v>170.75</v>
      </c>
      <c r="Q3087" s="25"/>
    </row>
    <row r="3088" ht="22.5" customHeight="1">
      <c r="A3088" s="77"/>
      <c r="B3088" s="53"/>
      <c r="C3088" s="12"/>
      <c r="D3088" s="19"/>
      <c r="E3088" s="26"/>
      <c r="F3088" s="19"/>
      <c r="G3088" s="26"/>
      <c r="H3088" s="19"/>
      <c r="I3088" s="19"/>
      <c r="J3088" s="12" t="s">
        <v>112</v>
      </c>
      <c r="K3088" s="14" t="n">
        <v>92283</v>
      </c>
      <c r="L3088" s="14" t="n">
        <v>28898</v>
      </c>
      <c r="M3088" s="14" t="n">
        <v>2000</v>
      </c>
      <c r="N3088" s="11" t="n">
        <v>0.017</v>
      </c>
      <c r="O3088" s="11" t="n">
        <v>0.25</v>
      </c>
      <c r="P3088" s="11" t="n">
        <v>500</v>
      </c>
      <c r="Q3088" s="25"/>
    </row>
    <row r="3089" ht="22.5" customHeight="1">
      <c r="A3089" s="77"/>
      <c r="B3089" s="53"/>
      <c r="C3089" s="39" t="n">
        <v>91560708</v>
      </c>
      <c r="D3089" s="12" t="s">
        <v>30</v>
      </c>
      <c r="E3089" s="13" t="s">
        <v>31</v>
      </c>
      <c r="F3089" s="12" t="s">
        <v>15</v>
      </c>
      <c r="G3089" s="23" t="n">
        <v>0.09</v>
      </c>
      <c r="H3089" s="12" t="n">
        <v>800</v>
      </c>
      <c r="I3089" s="20" t="n">
        <f>G3089*H3089*7</f>
        <v>504</v>
      </c>
      <c r="J3089" s="12" t="s">
        <v>110</v>
      </c>
      <c r="K3089" s="14" t="n">
        <v>0</v>
      </c>
      <c r="L3089" s="14" t="n">
        <v>0</v>
      </c>
      <c r="M3089" s="10" t="n">
        <v>0</v>
      </c>
      <c r="N3089" s="11" t="n">
        <v>0</v>
      </c>
      <c r="O3089" s="11" t="n">
        <v>0</v>
      </c>
      <c r="P3089" s="11" t="n">
        <v>0</v>
      </c>
      <c r="Q3089" s="22" t="n">
        <f>M3091/H3089</f>
        <v>0.135</v>
      </c>
    </row>
    <row r="3090" ht="22.5" customHeight="1">
      <c r="A3090" s="77"/>
      <c r="B3090" s="53"/>
      <c r="C3090" s="12"/>
      <c r="D3090" s="19"/>
      <c r="E3090" s="26"/>
      <c r="F3090" s="19"/>
      <c r="G3090" s="26"/>
      <c r="H3090" s="19"/>
      <c r="I3090" s="19"/>
      <c r="J3090" s="12" t="s">
        <v>111</v>
      </c>
      <c r="K3090" s="14" t="n">
        <v>5132</v>
      </c>
      <c r="L3090" s="14" t="n">
        <v>1901</v>
      </c>
      <c r="M3090" s="14" t="n">
        <v>30</v>
      </c>
      <c r="N3090" s="11" t="n">
        <v>0.002</v>
      </c>
      <c r="O3090" s="11" t="n">
        <v>0.1</v>
      </c>
      <c r="P3090" s="11" t="n">
        <v>3.01</v>
      </c>
      <c r="Q3090" s="25"/>
    </row>
    <row r="3091" ht="22.5" customHeight="1">
      <c r="A3091" s="77"/>
      <c r="B3091" s="53"/>
      <c r="C3091" s="12"/>
      <c r="D3091" s="19"/>
      <c r="E3091" s="26"/>
      <c r="F3091" s="19"/>
      <c r="G3091" s="26"/>
      <c r="H3091" s="19"/>
      <c r="I3091" s="19"/>
      <c r="J3091" s="12" t="s">
        <v>112</v>
      </c>
      <c r="K3091" s="14" t="n">
        <v>17778</v>
      </c>
      <c r="L3091" s="14" t="n">
        <v>5147</v>
      </c>
      <c r="M3091" s="14" t="n">
        <v>108</v>
      </c>
      <c r="N3091" s="11" t="n">
        <v>0.002</v>
      </c>
      <c r="O3091" s="11" t="n">
        <v>0.101</v>
      </c>
      <c r="P3091" s="11" t="n">
        <v>10.925</v>
      </c>
      <c r="Q3091" s="25"/>
    </row>
    <row r="3092" ht="22.5" customHeight="1">
      <c r="A3092" s="77"/>
      <c r="B3092" s="53"/>
      <c r="C3092" s="39" t="n">
        <v>91560709</v>
      </c>
      <c r="D3092" s="12" t="s">
        <v>30</v>
      </c>
      <c r="E3092" s="13" t="s">
        <v>32</v>
      </c>
      <c r="F3092" s="12" t="s">
        <v>15</v>
      </c>
      <c r="G3092" s="23" t="n">
        <v>0.06</v>
      </c>
      <c r="H3092" s="12" t="n">
        <v>500</v>
      </c>
      <c r="I3092" s="20" t="n">
        <f>G3092*H3092*7</f>
        <v>210</v>
      </c>
      <c r="J3092" s="12" t="s">
        <v>110</v>
      </c>
      <c r="K3092" s="14" t="n">
        <v>0</v>
      </c>
      <c r="L3092" s="14" t="n">
        <v>0</v>
      </c>
      <c r="M3092" s="10" t="n">
        <v>0</v>
      </c>
      <c r="N3092" s="11" t="n">
        <v>0</v>
      </c>
      <c r="O3092" s="11" t="n">
        <v>0</v>
      </c>
      <c r="P3092" s="11" t="n">
        <v>0</v>
      </c>
      <c r="Q3092" s="22" t="n">
        <f>M3094/H3092</f>
        <v>1</v>
      </c>
    </row>
    <row r="3093" ht="22.5" customHeight="1">
      <c r="A3093" s="77"/>
      <c r="B3093" s="53"/>
      <c r="C3093" s="12"/>
      <c r="D3093" s="19"/>
      <c r="E3093" s="26"/>
      <c r="F3093" s="19"/>
      <c r="G3093" s="26"/>
      <c r="H3093" s="19"/>
      <c r="I3093" s="19"/>
      <c r="J3093" s="12" t="s">
        <v>111</v>
      </c>
      <c r="K3093" s="14" t="n">
        <v>23794</v>
      </c>
      <c r="L3093" s="14" t="n">
        <v>12831</v>
      </c>
      <c r="M3093" s="14" t="n">
        <v>296</v>
      </c>
      <c r="N3093" s="11" t="n">
        <v>0.001</v>
      </c>
      <c r="O3093" s="11" t="n">
        <v>0.06</v>
      </c>
      <c r="P3093" s="11" t="n">
        <v>17.76</v>
      </c>
      <c r="Q3093" s="25"/>
    </row>
    <row r="3094" ht="22.5" customHeight="1">
      <c r="A3094" s="77"/>
      <c r="B3094" s="53"/>
      <c r="C3094" s="12"/>
      <c r="D3094" s="19"/>
      <c r="E3094" s="26"/>
      <c r="F3094" s="19"/>
      <c r="G3094" s="26"/>
      <c r="H3094" s="19"/>
      <c r="I3094" s="19"/>
      <c r="J3094" s="12" t="s">
        <v>112</v>
      </c>
      <c r="K3094" s="14" t="n">
        <v>99802</v>
      </c>
      <c r="L3094" s="14" t="n">
        <v>58568</v>
      </c>
      <c r="M3094" s="14" t="n">
        <v>500</v>
      </c>
      <c r="N3094" s="11" t="n">
        <v>0.001</v>
      </c>
      <c r="O3094" s="11" t="n">
        <v>0.06</v>
      </c>
      <c r="P3094" s="11" t="n">
        <v>30</v>
      </c>
      <c r="Q3094" s="25"/>
    </row>
    <row r="3095" ht="22.5" customHeight="1">
      <c r="A3095" s="77"/>
      <c r="B3095" s="53"/>
      <c r="C3095" s="39" t="n">
        <v>12064281</v>
      </c>
      <c r="D3095" s="12" t="s">
        <v>16</v>
      </c>
      <c r="E3095" s="13" t="s">
        <v>18</v>
      </c>
      <c r="F3095" s="12" t="s">
        <v>15</v>
      </c>
      <c r="G3095" s="23" t="n">
        <v>0.7</v>
      </c>
      <c r="H3095" s="12" t="n">
        <v>100</v>
      </c>
      <c r="I3095" s="20" t="n">
        <f>G3095*H3095*7</f>
        <v>490</v>
      </c>
      <c r="J3095" s="12" t="s">
        <v>110</v>
      </c>
      <c r="K3095" s="14" t="n">
        <v>0</v>
      </c>
      <c r="L3095" s="14" t="n">
        <v>0</v>
      </c>
      <c r="M3095" s="10" t="n">
        <v>0</v>
      </c>
      <c r="N3095" s="11" t="n">
        <v>0</v>
      </c>
      <c r="O3095" s="11" t="n">
        <v>0</v>
      </c>
      <c r="P3095" s="11" t="n">
        <v>0</v>
      </c>
      <c r="Q3095" s="22" t="n">
        <f>M3097/H3095</f>
        <v>0</v>
      </c>
    </row>
    <row r="3096" ht="22.5" customHeight="1">
      <c r="A3096" s="77"/>
      <c r="B3096" s="53"/>
      <c r="C3096" s="12"/>
      <c r="D3096" s="19"/>
      <c r="E3096" s="26"/>
      <c r="F3096" s="19"/>
      <c r="G3096" s="26"/>
      <c r="H3096" s="19"/>
      <c r="I3096" s="19"/>
      <c r="J3096" s="12" t="s">
        <v>111</v>
      </c>
      <c r="K3096" s="14" t="n">
        <v>3</v>
      </c>
      <c r="L3096" s="14" t="n">
        <v>0</v>
      </c>
      <c r="M3096" s="10" t="n">
        <v>0</v>
      </c>
      <c r="N3096" s="11" t="n">
        <v>0</v>
      </c>
      <c r="O3096" s="11" t="n">
        <v>0</v>
      </c>
      <c r="P3096" s="11" t="n">
        <v>0</v>
      </c>
      <c r="Q3096" s="25"/>
    </row>
    <row r="3097" ht="22.5" customHeight="1">
      <c r="A3097" s="77"/>
      <c r="B3097" s="53"/>
      <c r="C3097" s="12"/>
      <c r="D3097" s="19"/>
      <c r="E3097" s="26"/>
      <c r="F3097" s="19"/>
      <c r="G3097" s="26"/>
      <c r="H3097" s="19"/>
      <c r="I3097" s="19"/>
      <c r="J3097" s="12" t="s">
        <v>112</v>
      </c>
      <c r="K3097" s="14" t="n">
        <v>2793</v>
      </c>
      <c r="L3097" s="14" t="n">
        <v>4</v>
      </c>
      <c r="M3097" s="10" t="n">
        <v>0</v>
      </c>
      <c r="N3097" s="11" t="n">
        <v>0</v>
      </c>
      <c r="O3097" s="11" t="n">
        <v>0</v>
      </c>
      <c r="P3097" s="11" t="n">
        <v>0</v>
      </c>
      <c r="Q3097" s="25"/>
    </row>
    <row r="3098" ht="22.5" customHeight="1">
      <c r="A3098" s="77"/>
      <c r="B3098" s="53"/>
      <c r="C3098" s="39" t="n">
        <v>11987622</v>
      </c>
      <c r="D3098" s="12" t="s">
        <v>10</v>
      </c>
      <c r="E3098" s="13" t="s">
        <v>11</v>
      </c>
      <c r="F3098" s="12" t="s">
        <v>29</v>
      </c>
      <c r="G3098" s="23" t="n">
        <v>0.23</v>
      </c>
      <c r="H3098" s="12" t="n">
        <v>200</v>
      </c>
      <c r="I3098" s="20" t="n">
        <f>G3098*H3098*7</f>
        <v>322</v>
      </c>
      <c r="J3098" s="12" t="s">
        <v>110</v>
      </c>
      <c r="K3098" s="14" t="n">
        <v>0</v>
      </c>
      <c r="L3098" s="14" t="n">
        <v>0</v>
      </c>
      <c r="M3098" s="10" t="n">
        <v>0</v>
      </c>
      <c r="N3098" s="11" t="n">
        <v>0</v>
      </c>
      <c r="O3098" s="11" t="n">
        <v>0</v>
      </c>
      <c r="P3098" s="11" t="n">
        <v>0</v>
      </c>
      <c r="Q3098" s="22" t="n">
        <f>M3100/H3098</f>
        <v>0</v>
      </c>
    </row>
    <row r="3099" ht="22.5" customHeight="1">
      <c r="A3099" s="77"/>
      <c r="B3099" s="53"/>
      <c r="C3099" s="12"/>
      <c r="D3099" s="19"/>
      <c r="E3099" s="26"/>
      <c r="F3099" s="19"/>
      <c r="G3099" s="26"/>
      <c r="H3099" s="19"/>
      <c r="I3099" s="19"/>
      <c r="J3099" s="12" t="s">
        <v>111</v>
      </c>
      <c r="K3099" s="14" t="n">
        <v>3</v>
      </c>
      <c r="L3099" s="14" t="n">
        <v>0</v>
      </c>
      <c r="M3099" s="10" t="n">
        <v>0</v>
      </c>
      <c r="N3099" s="11" t="n">
        <v>0</v>
      </c>
      <c r="O3099" s="11" t="n">
        <v>0</v>
      </c>
      <c r="P3099" s="11" t="n">
        <v>0</v>
      </c>
      <c r="Q3099" s="25"/>
    </row>
    <row r="3100" ht="22.5" customHeight="1">
      <c r="A3100" s="77"/>
      <c r="B3100" s="53"/>
      <c r="C3100" s="12"/>
      <c r="D3100" s="19"/>
      <c r="E3100" s="26"/>
      <c r="F3100" s="19"/>
      <c r="G3100" s="26"/>
      <c r="H3100" s="19"/>
      <c r="I3100" s="19"/>
      <c r="J3100" s="12" t="s">
        <v>112</v>
      </c>
      <c r="K3100" s="14" t="n">
        <v>30205</v>
      </c>
      <c r="L3100" s="14" t="n">
        <v>6625</v>
      </c>
      <c r="M3100" s="10" t="n">
        <v>0</v>
      </c>
      <c r="N3100" s="11" t="n">
        <v>0</v>
      </c>
      <c r="O3100" s="11" t="n">
        <v>0</v>
      </c>
      <c r="P3100" s="11" t="n">
        <v>0.71</v>
      </c>
      <c r="Q3100" s="25"/>
    </row>
    <row r="3101" ht="22.5" customHeight="1">
      <c r="A3101" s="77"/>
      <c r="B3101" s="53"/>
      <c r="C3101" s="39" t="n">
        <v>91567811</v>
      </c>
      <c r="D3101" s="12" t="s">
        <v>33</v>
      </c>
      <c r="E3101" s="13" t="s">
        <v>14</v>
      </c>
      <c r="F3101" s="12" t="s">
        <v>15</v>
      </c>
      <c r="G3101" s="20" t="n">
        <v>1</v>
      </c>
      <c r="H3101" s="12" t="n">
        <v>200</v>
      </c>
      <c r="I3101" s="20" t="n">
        <f>G3101*H3101*7</f>
        <v>1400</v>
      </c>
      <c r="J3101" s="12" t="s">
        <v>110</v>
      </c>
      <c r="K3101" s="14" t="n">
        <v>543</v>
      </c>
      <c r="L3101" s="14" t="n">
        <v>2</v>
      </c>
      <c r="M3101" s="10" t="n">
        <v>0</v>
      </c>
      <c r="N3101" s="11" t="n">
        <v>0</v>
      </c>
      <c r="O3101" s="11" t="n">
        <v>0</v>
      </c>
      <c r="P3101" s="11" t="n">
        <v>0</v>
      </c>
      <c r="Q3101" s="22" t="n">
        <f>M3103/H3101</f>
        <v>0.055</v>
      </c>
    </row>
    <row r="3102" ht="22.5" customHeight="1">
      <c r="A3102" s="77"/>
      <c r="B3102" s="53"/>
      <c r="C3102" s="12"/>
      <c r="D3102" s="19"/>
      <c r="E3102" s="26"/>
      <c r="F3102" s="19"/>
      <c r="G3102" s="19"/>
      <c r="H3102" s="19"/>
      <c r="I3102" s="19"/>
      <c r="J3102" s="12" t="s">
        <v>111</v>
      </c>
      <c r="K3102" s="14" t="n">
        <v>18772</v>
      </c>
      <c r="L3102" s="14" t="n">
        <v>4152</v>
      </c>
      <c r="M3102" s="14" t="n">
        <v>11</v>
      </c>
      <c r="N3102" s="11" t="n">
        <v>0.003</v>
      </c>
      <c r="O3102" s="11" t="n">
        <v>1</v>
      </c>
      <c r="P3102" s="11" t="n">
        <v>11</v>
      </c>
      <c r="Q3102" s="25"/>
    </row>
    <row r="3103" ht="22.5" customHeight="1">
      <c r="A3103" s="77"/>
      <c r="B3103" s="53"/>
      <c r="C3103" s="12"/>
      <c r="D3103" s="19"/>
      <c r="E3103" s="26"/>
      <c r="F3103" s="19"/>
      <c r="G3103" s="19"/>
      <c r="H3103" s="19"/>
      <c r="I3103" s="19"/>
      <c r="J3103" s="12" t="s">
        <v>112</v>
      </c>
      <c r="K3103" s="14" t="n">
        <v>41396</v>
      </c>
      <c r="L3103" s="14" t="n">
        <v>7800</v>
      </c>
      <c r="M3103" s="14" t="n">
        <v>11</v>
      </c>
      <c r="N3103" s="11" t="n">
        <v>0.003</v>
      </c>
      <c r="O3103" s="11" t="n">
        <v>1</v>
      </c>
      <c r="P3103" s="11" t="n">
        <v>11</v>
      </c>
      <c r="Q3103" s="25"/>
    </row>
    <row r="3104" ht="22.5" customHeight="1">
      <c r="A3104" s="77"/>
      <c r="B3104" s="53"/>
      <c r="C3104" s="39" t="n">
        <v>91548044</v>
      </c>
      <c r="D3104" s="12" t="s">
        <v>33</v>
      </c>
      <c r="E3104" s="13" t="s">
        <v>14</v>
      </c>
      <c r="F3104" s="12" t="s">
        <v>12</v>
      </c>
      <c r="G3104" s="20" t="n">
        <v>1</v>
      </c>
      <c r="H3104" s="12" t="n">
        <v>50</v>
      </c>
      <c r="I3104" s="20" t="n">
        <f>G3104*H3104*7</f>
        <v>350</v>
      </c>
      <c r="J3104" s="12" t="s">
        <v>110</v>
      </c>
      <c r="K3104" s="14" t="n">
        <v>23</v>
      </c>
      <c r="L3104" s="14" t="n">
        <v>2</v>
      </c>
      <c r="M3104" s="10" t="n">
        <v>0</v>
      </c>
      <c r="N3104" s="11" t="n">
        <v>0</v>
      </c>
      <c r="O3104" s="11" t="n">
        <v>0</v>
      </c>
      <c r="P3104" s="11" t="n">
        <v>0</v>
      </c>
      <c r="Q3104" s="22" t="n">
        <f>M3106/H3104</f>
        <v>0.54</v>
      </c>
    </row>
    <row r="3105" ht="22.5" customHeight="1">
      <c r="A3105" s="77"/>
      <c r="B3105" s="53"/>
      <c r="C3105" s="12"/>
      <c r="D3105" s="19"/>
      <c r="E3105" s="26"/>
      <c r="F3105" s="19"/>
      <c r="G3105" s="19"/>
      <c r="H3105" s="19"/>
      <c r="I3105" s="19"/>
      <c r="J3105" s="12" t="s">
        <v>111</v>
      </c>
      <c r="K3105" s="14" t="n">
        <v>16101</v>
      </c>
      <c r="L3105" s="14" t="n">
        <v>1145</v>
      </c>
      <c r="M3105" s="14" t="n">
        <v>27</v>
      </c>
      <c r="N3105" s="11" t="n">
        <v>0.016</v>
      </c>
      <c r="O3105" s="11" t="n">
        <v>0.67</v>
      </c>
      <c r="P3105" s="11" t="n">
        <v>18.099</v>
      </c>
      <c r="Q3105" s="25"/>
    </row>
    <row r="3106" ht="22.5" customHeight="1">
      <c r="A3106" s="77"/>
      <c r="B3106" s="53"/>
      <c r="C3106" s="12"/>
      <c r="D3106" s="19"/>
      <c r="E3106" s="26"/>
      <c r="F3106" s="19"/>
      <c r="G3106" s="19"/>
      <c r="H3106" s="19"/>
      <c r="I3106" s="19"/>
      <c r="J3106" s="12" t="s">
        <v>112</v>
      </c>
      <c r="K3106" s="14" t="n">
        <v>65361</v>
      </c>
      <c r="L3106" s="14" t="n">
        <v>4233</v>
      </c>
      <c r="M3106" s="14" t="n">
        <v>27</v>
      </c>
      <c r="N3106" s="11" t="n">
        <v>0.012</v>
      </c>
      <c r="O3106" s="11" t="n">
        <v>1.861</v>
      </c>
      <c r="P3106" s="11" t="n">
        <v>50.2337</v>
      </c>
      <c r="Q3106" s="25"/>
    </row>
    <row r="3107" ht="22.5" customHeight="1">
      <c r="A3107" s="77"/>
      <c r="B3107" s="53"/>
      <c r="C3107" s="39" t="n">
        <v>12801942</v>
      </c>
      <c r="D3107" s="12" t="s">
        <v>10</v>
      </c>
      <c r="E3107" s="13" t="s">
        <v>11</v>
      </c>
      <c r="F3107" s="12" t="s">
        <v>34</v>
      </c>
      <c r="G3107" s="20" t="n">
        <v>0.23</v>
      </c>
      <c r="H3107" s="12" t="n">
        <v>300</v>
      </c>
      <c r="I3107" s="20" t="n">
        <f>G3107*H3107*7</f>
        <v>483</v>
      </c>
      <c r="J3107" s="12" t="s">
        <v>110</v>
      </c>
      <c r="K3107" s="14" t="n">
        <v>0</v>
      </c>
      <c r="L3107" s="14" t="n">
        <v>0</v>
      </c>
      <c r="M3107" s="14" t="n">
        <v>0</v>
      </c>
      <c r="N3107" s="11" t="n">
        <v>0</v>
      </c>
      <c r="O3107" s="11" t="n">
        <v>0</v>
      </c>
      <c r="P3107" s="11" t="n">
        <v>0</v>
      </c>
      <c r="Q3107" s="22" t="n">
        <f>M3109/H3107</f>
        <v>0</v>
      </c>
    </row>
    <row r="3108" ht="22.5" customHeight="1">
      <c r="A3108" s="77"/>
      <c r="B3108" s="53"/>
      <c r="C3108" s="12"/>
      <c r="D3108" s="19"/>
      <c r="E3108" s="26"/>
      <c r="F3108" s="19"/>
      <c r="G3108" s="19"/>
      <c r="H3108" s="19"/>
      <c r="I3108" s="19"/>
      <c r="J3108" s="12" t="s">
        <v>111</v>
      </c>
      <c r="K3108" s="14" t="n">
        <v>0</v>
      </c>
      <c r="L3108" s="14" t="n">
        <v>0</v>
      </c>
      <c r="M3108" s="14" t="n">
        <v>0</v>
      </c>
      <c r="N3108" s="11" t="n">
        <v>0</v>
      </c>
      <c r="O3108" s="11" t="n">
        <v>0</v>
      </c>
      <c r="P3108" s="11" t="n">
        <v>0</v>
      </c>
      <c r="Q3108" s="25"/>
    </row>
    <row r="3109" ht="22.5" customHeight="1">
      <c r="A3109" s="77"/>
      <c r="B3109" s="45"/>
      <c r="C3109" s="12"/>
      <c r="D3109" s="19"/>
      <c r="E3109" s="26"/>
      <c r="F3109" s="19"/>
      <c r="G3109" s="19"/>
      <c r="H3109" s="19"/>
      <c r="I3109" s="19"/>
      <c r="J3109" s="12" t="s">
        <v>112</v>
      </c>
      <c r="K3109" s="14" t="n">
        <v>0</v>
      </c>
      <c r="L3109" s="14" t="n">
        <v>0</v>
      </c>
      <c r="M3109" s="14" t="n">
        <v>0</v>
      </c>
      <c r="N3109" s="11" t="n">
        <v>0</v>
      </c>
      <c r="O3109" s="11" t="n">
        <v>0</v>
      </c>
      <c r="P3109" s="11" t="n">
        <v>0</v>
      </c>
      <c r="Q3109" s="25"/>
    </row>
    <row r="3110" ht="22.5" customHeight="1">
      <c r="A3110" s="77"/>
      <c r="B3110" s="47" t="s">
        <v>113</v>
      </c>
      <c r="C3110" s="12" t="n">
        <v>6061077</v>
      </c>
      <c r="D3110" s="12" t="s">
        <v>36</v>
      </c>
      <c r="E3110" s="13" t="s">
        <v>14</v>
      </c>
      <c r="F3110" s="12" t="s">
        <v>15</v>
      </c>
      <c r="G3110" s="23" t="n">
        <v>2</v>
      </c>
      <c r="H3110" s="12" t="n">
        <v>20</v>
      </c>
      <c r="I3110" s="20" t="n">
        <f>G3110*H3110*7</f>
        <v>280</v>
      </c>
      <c r="J3110" s="12" t="s">
        <v>110</v>
      </c>
      <c r="K3110" s="16" t="n">
        <v>329</v>
      </c>
      <c r="L3110" s="14" t="n">
        <v>0</v>
      </c>
      <c r="M3110" s="14" t="n">
        <v>0</v>
      </c>
      <c r="N3110" s="11" t="n">
        <v>0</v>
      </c>
      <c r="O3110" s="11" t="n">
        <v>0</v>
      </c>
      <c r="P3110" s="11" t="n">
        <v>0</v>
      </c>
      <c r="Q3110" s="22" t="n">
        <f>M3112/H3110</f>
        <v>0.1</v>
      </c>
    </row>
    <row r="3111" ht="22.5" customHeight="1">
      <c r="A3111" s="77"/>
      <c r="B3111" s="53"/>
      <c r="C3111" s="12"/>
      <c r="D3111" s="19"/>
      <c r="E3111" s="26"/>
      <c r="F3111" s="19"/>
      <c r="G3111" s="26"/>
      <c r="H3111" s="19"/>
      <c r="I3111" s="19"/>
      <c r="J3111" s="12" t="s">
        <v>111</v>
      </c>
      <c r="K3111" s="16" t="n">
        <v>7047</v>
      </c>
      <c r="L3111" s="14" t="n">
        <v>117</v>
      </c>
      <c r="M3111" s="14" t="n">
        <v>1</v>
      </c>
      <c r="N3111" s="11" t="n">
        <v>0.01</v>
      </c>
      <c r="O3111" s="11" t="n">
        <v>1.12</v>
      </c>
      <c r="P3111" s="11" t="n">
        <v>1.12</v>
      </c>
      <c r="Q3111" s="25"/>
    </row>
    <row r="3112" ht="22.5" customHeight="1">
      <c r="A3112" s="77"/>
      <c r="B3112" s="53"/>
      <c r="C3112" s="12"/>
      <c r="D3112" s="19"/>
      <c r="E3112" s="26"/>
      <c r="F3112" s="19"/>
      <c r="G3112" s="26"/>
      <c r="H3112" s="19"/>
      <c r="I3112" s="19"/>
      <c r="J3112" s="12" t="s">
        <v>112</v>
      </c>
      <c r="K3112" s="16" t="n">
        <v>24370</v>
      </c>
      <c r="L3112" s="14" t="n">
        <v>228</v>
      </c>
      <c r="M3112" s="14" t="n">
        <v>2</v>
      </c>
      <c r="N3112" s="11" t="n">
        <v>0.007</v>
      </c>
      <c r="O3112" s="11" t="n">
        <v>0.777</v>
      </c>
      <c r="P3112" s="11" t="n">
        <v>1.554</v>
      </c>
      <c r="Q3112" s="25"/>
    </row>
    <row r="3113" ht="22.5" customHeight="1">
      <c r="A3113" s="77"/>
      <c r="B3113" s="53"/>
      <c r="C3113" s="12" t="n">
        <v>6607117</v>
      </c>
      <c r="D3113" s="12" t="s">
        <v>36</v>
      </c>
      <c r="E3113" s="13" t="s">
        <v>14</v>
      </c>
      <c r="F3113" s="12" t="s">
        <v>15</v>
      </c>
      <c r="G3113" s="23" t="n">
        <v>2</v>
      </c>
      <c r="H3113" s="12" t="n">
        <v>300</v>
      </c>
      <c r="I3113" s="20" t="n">
        <f>G3113*H3113*7</f>
        <v>4200</v>
      </c>
      <c r="J3113" s="12" t="s">
        <v>110</v>
      </c>
      <c r="K3113" s="16" t="n">
        <v>282</v>
      </c>
      <c r="L3113" s="14" t="n">
        <v>30</v>
      </c>
      <c r="M3113" s="14" t="n">
        <v>3</v>
      </c>
      <c r="N3113" s="11" t="n">
        <v>0.014</v>
      </c>
      <c r="O3113" s="11" t="n">
        <v>0.142</v>
      </c>
      <c r="P3113" s="11" t="n">
        <v>0.425</v>
      </c>
      <c r="Q3113" s="22" t="n">
        <f>M3115/H3113</f>
        <v>0.396666666666667</v>
      </c>
    </row>
    <row r="3114" ht="22.5" customHeight="1">
      <c r="A3114" s="77"/>
      <c r="B3114" s="53"/>
      <c r="C3114" s="12"/>
      <c r="D3114" s="19"/>
      <c r="E3114" s="26"/>
      <c r="F3114" s="19"/>
      <c r="G3114" s="26"/>
      <c r="H3114" s="19"/>
      <c r="I3114" s="19"/>
      <c r="J3114" s="12" t="s">
        <v>111</v>
      </c>
      <c r="K3114" s="14" t="n">
        <v>15709</v>
      </c>
      <c r="L3114" s="14" t="n">
        <v>403</v>
      </c>
      <c r="M3114" s="14" t="n">
        <v>20</v>
      </c>
      <c r="N3114" s="11" t="n">
        <v>0.036</v>
      </c>
      <c r="O3114" s="11" t="n">
        <v>0.732</v>
      </c>
      <c r="P3114" s="11" t="n">
        <v>14.646</v>
      </c>
      <c r="Q3114" s="25"/>
    </row>
    <row r="3115" ht="22.5" customHeight="1">
      <c r="A3115" s="77"/>
      <c r="B3115" s="53"/>
      <c r="C3115" s="12"/>
      <c r="D3115" s="19"/>
      <c r="E3115" s="26"/>
      <c r="F3115" s="19"/>
      <c r="G3115" s="26"/>
      <c r="H3115" s="19"/>
      <c r="I3115" s="19"/>
      <c r="J3115" s="12" t="s">
        <v>112</v>
      </c>
      <c r="K3115" s="16" t="n">
        <v>51011</v>
      </c>
      <c r="L3115" s="14" t="n">
        <v>1400</v>
      </c>
      <c r="M3115" s="14" t="n">
        <v>119</v>
      </c>
      <c r="N3115" s="11" t="n">
        <v>0.061</v>
      </c>
      <c r="O3115" s="11" t="n">
        <v>0.72</v>
      </c>
      <c r="P3115" s="11" t="n">
        <v>85.636</v>
      </c>
      <c r="Q3115" s="25"/>
    </row>
    <row r="3116" ht="22.5" customHeight="1">
      <c r="A3116" s="77"/>
      <c r="B3116" s="53"/>
      <c r="C3116" s="12" t="n">
        <v>5497580</v>
      </c>
      <c r="D3116" s="12" t="s">
        <v>30</v>
      </c>
      <c r="E3116" s="13" t="s">
        <v>17</v>
      </c>
      <c r="F3116" s="12" t="s">
        <v>15</v>
      </c>
      <c r="G3116" s="23" t="n">
        <v>0.28</v>
      </c>
      <c r="H3116" s="12" t="n">
        <v>1700</v>
      </c>
      <c r="I3116" s="20" t="n">
        <f>G3116*H3116*7</f>
        <v>3332</v>
      </c>
      <c r="J3116" s="12" t="s">
        <v>110</v>
      </c>
      <c r="K3116" s="16" t="n">
        <v>1806</v>
      </c>
      <c r="L3116" s="14" t="n">
        <v>530</v>
      </c>
      <c r="M3116" s="14" t="n">
        <v>15</v>
      </c>
      <c r="N3116" s="11" t="n">
        <v>0.007</v>
      </c>
      <c r="O3116" s="11" t="n">
        <v>0.25</v>
      </c>
      <c r="P3116" s="11" t="n">
        <v>3.755</v>
      </c>
      <c r="Q3116" s="22" t="n">
        <f>M3118/H3116</f>
        <v>0.954117647058824</v>
      </c>
    </row>
    <row r="3117" ht="22.5" customHeight="1">
      <c r="A3117" s="77"/>
      <c r="B3117" s="53"/>
      <c r="C3117" s="12"/>
      <c r="D3117" s="19"/>
      <c r="E3117" s="26"/>
      <c r="F3117" s="19"/>
      <c r="G3117" s="26"/>
      <c r="H3117" s="19"/>
      <c r="I3117" s="19"/>
      <c r="J3117" s="12" t="s">
        <v>111</v>
      </c>
      <c r="K3117" s="16" t="n">
        <v>96173</v>
      </c>
      <c r="L3117" s="14" t="n">
        <v>31287</v>
      </c>
      <c r="M3117" s="14" t="n">
        <v>647</v>
      </c>
      <c r="N3117" s="11" t="n">
        <v>0.005</v>
      </c>
      <c r="O3117" s="11" t="n">
        <v>0.257</v>
      </c>
      <c r="P3117" s="11" t="n">
        <v>166.024</v>
      </c>
      <c r="Q3117" s="25"/>
    </row>
    <row r="3118" ht="22.5" customHeight="1">
      <c r="A3118" s="77"/>
      <c r="B3118" s="53"/>
      <c r="C3118" s="12"/>
      <c r="D3118" s="19"/>
      <c r="E3118" s="26"/>
      <c r="F3118" s="19"/>
      <c r="G3118" s="26"/>
      <c r="H3118" s="19"/>
      <c r="I3118" s="19"/>
      <c r="J3118" s="12" t="s">
        <v>112</v>
      </c>
      <c r="K3118" s="16" t="n">
        <v>267173</v>
      </c>
      <c r="L3118" s="14" t="n">
        <v>89174</v>
      </c>
      <c r="M3118" s="14" t="n">
        <v>1622</v>
      </c>
      <c r="N3118" s="11" t="n">
        <v>0.005</v>
      </c>
      <c r="O3118" s="11" t="n">
        <v>0.253</v>
      </c>
      <c r="P3118" s="11" t="n">
        <v>410.469</v>
      </c>
      <c r="Q3118" s="25"/>
    </row>
    <row r="3119" ht="22.5" customHeight="1">
      <c r="A3119" s="77"/>
      <c r="B3119" s="53"/>
      <c r="C3119" s="12" t="n">
        <v>91407542</v>
      </c>
      <c r="D3119" s="12" t="s">
        <v>30</v>
      </c>
      <c r="E3119" s="13" t="s">
        <v>37</v>
      </c>
      <c r="F3119" s="12" t="s">
        <v>15</v>
      </c>
      <c r="G3119" s="23" t="n">
        <v>0.02</v>
      </c>
      <c r="H3119" s="12" t="n">
        <v>300</v>
      </c>
      <c r="I3119" s="20" t="n">
        <f>G3119*H3119*7</f>
        <v>42</v>
      </c>
      <c r="J3119" s="12" t="s">
        <v>110</v>
      </c>
      <c r="K3119" s="16" t="n">
        <v>157</v>
      </c>
      <c r="L3119" s="14" t="n">
        <v>3</v>
      </c>
      <c r="M3119" s="14" t="n">
        <v>0</v>
      </c>
      <c r="N3119" s="11" t="n">
        <v>0</v>
      </c>
      <c r="O3119" s="11" t="n">
        <v>0</v>
      </c>
      <c r="P3119" s="11" t="n">
        <v>0</v>
      </c>
      <c r="Q3119" s="22" t="n">
        <f>M3121/H3119</f>
        <v>0.0933333333333333</v>
      </c>
    </row>
    <row r="3120" ht="22.5" customHeight="1">
      <c r="A3120" s="77"/>
      <c r="B3120" s="53"/>
      <c r="C3120" s="12"/>
      <c r="D3120" s="19"/>
      <c r="E3120" s="26"/>
      <c r="F3120" s="19"/>
      <c r="G3120" s="26"/>
      <c r="H3120" s="19"/>
      <c r="I3120" s="19"/>
      <c r="J3120" s="12" t="s">
        <v>111</v>
      </c>
      <c r="K3120" s="16" t="n">
        <v>25667</v>
      </c>
      <c r="L3120" s="14" t="n">
        <v>3721</v>
      </c>
      <c r="M3120" s="14" t="n">
        <v>28</v>
      </c>
      <c r="N3120" s="11" t="n">
        <v>0</v>
      </c>
      <c r="O3120" s="11" t="n">
        <v>0.023</v>
      </c>
      <c r="P3120" s="11" t="n">
        <v>0.65</v>
      </c>
      <c r="Q3120" s="25"/>
    </row>
    <row r="3121" ht="22.5" customHeight="1">
      <c r="A3121" s="77"/>
      <c r="B3121" s="53"/>
      <c r="C3121" s="12"/>
      <c r="D3121" s="19"/>
      <c r="E3121" s="26"/>
      <c r="F3121" s="19"/>
      <c r="G3121" s="26"/>
      <c r="H3121" s="19"/>
      <c r="I3121" s="19"/>
      <c r="J3121" s="12" t="s">
        <v>112</v>
      </c>
      <c r="K3121" s="16" t="n">
        <v>40817</v>
      </c>
      <c r="L3121" s="14" t="n">
        <v>6172</v>
      </c>
      <c r="M3121" s="14" t="n">
        <v>28</v>
      </c>
      <c r="N3121" s="11" t="n">
        <v>0</v>
      </c>
      <c r="O3121" s="11" t="n">
        <v>0.023</v>
      </c>
      <c r="P3121" s="11" t="n">
        <v>0.65</v>
      </c>
      <c r="Q3121" s="25"/>
    </row>
    <row r="3122" ht="22.5" customHeight="1">
      <c r="A3122" s="77"/>
      <c r="B3122" s="53"/>
      <c r="C3122" s="12" t="n">
        <v>8998645</v>
      </c>
      <c r="D3122" s="12" t="s">
        <v>30</v>
      </c>
      <c r="E3122" s="13" t="s">
        <v>17</v>
      </c>
      <c r="F3122" s="12" t="s">
        <v>15</v>
      </c>
      <c r="G3122" s="23" t="n">
        <v>0.28</v>
      </c>
      <c r="H3122" s="12" t="n">
        <v>200</v>
      </c>
      <c r="I3122" s="20" t="n">
        <f>G3122*H3122*7</f>
        <v>392</v>
      </c>
      <c r="J3122" s="12" t="s">
        <v>110</v>
      </c>
      <c r="K3122" s="16" t="n">
        <v>2857</v>
      </c>
      <c r="L3122" s="14" t="n">
        <v>28</v>
      </c>
      <c r="M3122" s="14" t="n">
        <v>0</v>
      </c>
      <c r="N3122" s="11" t="n">
        <v>0</v>
      </c>
      <c r="O3122" s="11" t="n">
        <v>0</v>
      </c>
      <c r="P3122" s="11" t="n">
        <v>0</v>
      </c>
      <c r="Q3122" s="22" t="n">
        <f>M3124/H3122</f>
        <v>0.95</v>
      </c>
    </row>
    <row r="3123" ht="22.5" customHeight="1">
      <c r="A3123" s="77"/>
      <c r="B3123" s="53"/>
      <c r="C3123" s="12"/>
      <c r="D3123" s="19"/>
      <c r="E3123" s="26"/>
      <c r="F3123" s="19"/>
      <c r="G3123" s="26"/>
      <c r="H3123" s="19"/>
      <c r="I3123" s="19"/>
      <c r="J3123" s="12" t="s">
        <v>111</v>
      </c>
      <c r="K3123" s="16" t="n">
        <v>140928</v>
      </c>
      <c r="L3123" s="14" t="n">
        <v>4880</v>
      </c>
      <c r="M3123" s="14" t="n">
        <v>59</v>
      </c>
      <c r="N3123" s="11" t="n">
        <v>0.007</v>
      </c>
      <c r="O3123" s="11" t="n">
        <v>0.577</v>
      </c>
      <c r="P3123" s="11" t="n">
        <v>34.071</v>
      </c>
      <c r="Q3123" s="25"/>
    </row>
    <row r="3124" ht="22.5" customHeight="1">
      <c r="A3124" s="77"/>
      <c r="B3124" s="53"/>
      <c r="C3124" s="12"/>
      <c r="D3124" s="19"/>
      <c r="E3124" s="26"/>
      <c r="F3124" s="19"/>
      <c r="G3124" s="26"/>
      <c r="H3124" s="19"/>
      <c r="I3124" s="19"/>
      <c r="J3124" s="12" t="s">
        <v>112</v>
      </c>
      <c r="K3124" s="16" t="n">
        <v>378555</v>
      </c>
      <c r="L3124" s="14" t="n">
        <v>21527</v>
      </c>
      <c r="M3124" s="14" t="n">
        <v>190</v>
      </c>
      <c r="N3124" s="11" t="n">
        <v>0.007</v>
      </c>
      <c r="O3124" s="11" t="n">
        <v>0.829</v>
      </c>
      <c r="P3124" s="11" t="n">
        <v>157.514</v>
      </c>
      <c r="Q3124" s="25"/>
    </row>
    <row r="3125" ht="22.5" customHeight="1">
      <c r="A3125" s="77"/>
      <c r="B3125" s="53"/>
      <c r="C3125" s="12" t="n">
        <v>4383473</v>
      </c>
      <c r="D3125" s="12" t="s">
        <v>36</v>
      </c>
      <c r="E3125" s="13" t="s">
        <v>14</v>
      </c>
      <c r="F3125" s="12" t="s">
        <v>15</v>
      </c>
      <c r="G3125" s="23" t="n">
        <v>0.2</v>
      </c>
      <c r="H3125" s="12" t="n">
        <v>150</v>
      </c>
      <c r="I3125" s="20" t="n">
        <f>G3125*H3125*7</f>
        <v>210</v>
      </c>
      <c r="J3125" s="12" t="s">
        <v>110</v>
      </c>
      <c r="K3125" s="16" t="n">
        <v>39</v>
      </c>
      <c r="L3125" s="14" t="n">
        <v>6</v>
      </c>
      <c r="M3125" s="14" t="n">
        <v>0</v>
      </c>
      <c r="N3125" s="11" t="n">
        <v>0</v>
      </c>
      <c r="O3125" s="11" t="n">
        <v>0</v>
      </c>
      <c r="P3125" s="11" t="n">
        <v>0</v>
      </c>
      <c r="Q3125" s="22" t="n">
        <f>M3127/H3125</f>
        <v>1</v>
      </c>
    </row>
    <row r="3126" ht="22.5" customHeight="1">
      <c r="A3126" s="77"/>
      <c r="B3126" s="53"/>
      <c r="C3126" s="12"/>
      <c r="D3126" s="19"/>
      <c r="E3126" s="26"/>
      <c r="F3126" s="19"/>
      <c r="G3126" s="26"/>
      <c r="H3126" s="19"/>
      <c r="I3126" s="19"/>
      <c r="J3126" s="12" t="s">
        <v>111</v>
      </c>
      <c r="K3126" s="16" t="n">
        <v>27487</v>
      </c>
      <c r="L3126" s="14" t="n">
        <v>2197</v>
      </c>
      <c r="M3126" s="14" t="n">
        <v>101</v>
      </c>
      <c r="N3126" s="11" t="n">
        <v>0.009</v>
      </c>
      <c r="O3126" s="11" t="n">
        <v>0.196</v>
      </c>
      <c r="P3126" s="11" t="n">
        <v>19.782</v>
      </c>
      <c r="Q3126" s="25"/>
    </row>
    <row r="3127" ht="22.5" customHeight="1">
      <c r="A3127" s="77"/>
      <c r="B3127" s="53"/>
      <c r="C3127" s="12"/>
      <c r="D3127" s="19"/>
      <c r="E3127" s="26"/>
      <c r="F3127" s="19"/>
      <c r="G3127" s="26"/>
      <c r="H3127" s="19"/>
      <c r="I3127" s="19"/>
      <c r="J3127" s="12" t="s">
        <v>112</v>
      </c>
      <c r="K3127" s="16" t="n">
        <v>68153</v>
      </c>
      <c r="L3127" s="14" t="n">
        <v>5697</v>
      </c>
      <c r="M3127" s="14" t="n">
        <v>150</v>
      </c>
      <c r="N3127" s="11" t="n">
        <v>0.005</v>
      </c>
      <c r="O3127" s="11" t="n">
        <v>0.198</v>
      </c>
      <c r="P3127" s="11" t="n">
        <v>29.7</v>
      </c>
      <c r="Q3127" s="25"/>
    </row>
    <row r="3128" ht="22.5" customHeight="1">
      <c r="A3128" s="77"/>
      <c r="B3128" s="53"/>
      <c r="C3128" s="12" t="n">
        <v>8094753</v>
      </c>
      <c r="D3128" s="12" t="s">
        <v>36</v>
      </c>
      <c r="E3128" s="13" t="s">
        <v>14</v>
      </c>
      <c r="F3128" s="12" t="s">
        <v>26</v>
      </c>
      <c r="G3128" s="23" t="n">
        <v>0.3</v>
      </c>
      <c r="H3128" s="12" t="n">
        <v>200</v>
      </c>
      <c r="I3128" s="20" t="n">
        <f>G3128*H3128*7</f>
        <v>420</v>
      </c>
      <c r="J3128" s="12" t="s">
        <v>110</v>
      </c>
      <c r="K3128" s="16" t="n">
        <v>79498</v>
      </c>
      <c r="L3128" s="14" t="n">
        <v>290</v>
      </c>
      <c r="M3128" s="14" t="n">
        <v>14</v>
      </c>
      <c r="N3128" s="11" t="n">
        <v>0.01</v>
      </c>
      <c r="O3128" s="11" t="n">
        <v>0.31</v>
      </c>
      <c r="P3128" s="11" t="n">
        <v>4.29</v>
      </c>
      <c r="Q3128" s="22" t="n">
        <f>M3130/H3128</f>
        <v>1.695</v>
      </c>
    </row>
    <row r="3129" ht="22.5" customHeight="1">
      <c r="A3129" s="77"/>
      <c r="B3129" s="53"/>
      <c r="C3129" s="12"/>
      <c r="D3129" s="19"/>
      <c r="E3129" s="26"/>
      <c r="F3129" s="19"/>
      <c r="G3129" s="26"/>
      <c r="H3129" s="19"/>
      <c r="I3129" s="19"/>
      <c r="J3129" s="12" t="s">
        <v>111</v>
      </c>
      <c r="K3129" s="16" t="n">
        <v>2885245</v>
      </c>
      <c r="L3129" s="14" t="n">
        <v>5156</v>
      </c>
      <c r="M3129" s="14" t="n">
        <v>138</v>
      </c>
      <c r="N3129" s="11" t="n">
        <v>0.01</v>
      </c>
      <c r="O3129" s="11" t="n">
        <v>0.38</v>
      </c>
      <c r="P3129" s="11" t="n">
        <v>51.96</v>
      </c>
      <c r="Q3129" s="25"/>
    </row>
    <row r="3130" ht="22.5" customHeight="1">
      <c r="A3130" s="77"/>
      <c r="B3130" s="53"/>
      <c r="C3130" s="12"/>
      <c r="D3130" s="19"/>
      <c r="E3130" s="26"/>
      <c r="F3130" s="19"/>
      <c r="G3130" s="26"/>
      <c r="H3130" s="19"/>
      <c r="I3130" s="19"/>
      <c r="J3130" s="12" t="s">
        <v>112</v>
      </c>
      <c r="K3130" s="16" t="n">
        <v>4166260</v>
      </c>
      <c r="L3130" s="14" t="n">
        <v>8030</v>
      </c>
      <c r="M3130" s="14" t="n">
        <v>339</v>
      </c>
      <c r="N3130" s="11" t="n">
        <v>0.01</v>
      </c>
      <c r="O3130" s="11" t="n">
        <v>0.28</v>
      </c>
      <c r="P3130" s="11" t="n">
        <v>94.84</v>
      </c>
      <c r="Q3130" s="25"/>
    </row>
    <row r="3131" ht="22.5" customHeight="1">
      <c r="A3131" s="77"/>
      <c r="B3131" s="53"/>
      <c r="C3131" s="12" t="n">
        <v>2783561</v>
      </c>
      <c r="D3131" s="12" t="s">
        <v>38</v>
      </c>
      <c r="E3131" s="13" t="s">
        <v>14</v>
      </c>
      <c r="F3131" s="12" t="s">
        <v>15</v>
      </c>
      <c r="G3131" s="23" t="n">
        <v>0.1</v>
      </c>
      <c r="H3131" s="12" t="n">
        <v>500</v>
      </c>
      <c r="I3131" s="20" t="n">
        <f>G3131*H3131*7</f>
        <v>350</v>
      </c>
      <c r="J3131" s="12" t="s">
        <v>110</v>
      </c>
      <c r="K3131" s="16" t="n">
        <v>28</v>
      </c>
      <c r="L3131" s="14" t="n">
        <v>3</v>
      </c>
      <c r="M3131" s="14" t="n">
        <v>0</v>
      </c>
      <c r="N3131" s="11" t="n">
        <v>0</v>
      </c>
      <c r="O3131" s="11" t="n">
        <v>0</v>
      </c>
      <c r="P3131" s="11" t="n">
        <v>0</v>
      </c>
      <c r="Q3131" s="22" t="n">
        <f>M3133/H3131</f>
        <v>0.742</v>
      </c>
    </row>
    <row r="3132" ht="22.5" customHeight="1">
      <c r="A3132" s="77"/>
      <c r="B3132" s="53"/>
      <c r="C3132" s="12"/>
      <c r="D3132" s="19"/>
      <c r="E3132" s="26"/>
      <c r="F3132" s="19"/>
      <c r="G3132" s="26"/>
      <c r="H3132" s="19"/>
      <c r="I3132" s="19"/>
      <c r="J3132" s="12" t="s">
        <v>111</v>
      </c>
      <c r="K3132" s="16" t="n">
        <v>12995</v>
      </c>
      <c r="L3132" s="14" t="n">
        <v>2127</v>
      </c>
      <c r="M3132" s="16" t="n">
        <v>95</v>
      </c>
      <c r="N3132" s="11" t="n">
        <v>0.005</v>
      </c>
      <c r="O3132" s="11" t="n">
        <v>0.105</v>
      </c>
      <c r="P3132" s="11" t="n">
        <v>9.95</v>
      </c>
      <c r="Q3132" s="25"/>
    </row>
    <row r="3133" ht="22.5" customHeight="1">
      <c r="A3133" s="77"/>
      <c r="B3133" s="53"/>
      <c r="C3133" s="12"/>
      <c r="D3133" s="19"/>
      <c r="E3133" s="26"/>
      <c r="F3133" s="19"/>
      <c r="G3133" s="26"/>
      <c r="H3133" s="19"/>
      <c r="I3133" s="19"/>
      <c r="J3133" s="12" t="s">
        <v>112</v>
      </c>
      <c r="K3133" s="16" t="n">
        <v>44407</v>
      </c>
      <c r="L3133" s="14" t="n">
        <v>7066</v>
      </c>
      <c r="M3133" s="14" t="n">
        <v>371</v>
      </c>
      <c r="N3133" s="11" t="n">
        <v>0.005</v>
      </c>
      <c r="O3133" s="11" t="n">
        <v>0.104</v>
      </c>
      <c r="P3133" s="11" t="n">
        <v>38.72</v>
      </c>
      <c r="Q3133" s="25"/>
    </row>
    <row r="3134" ht="22.5" customHeight="1">
      <c r="A3134" s="77"/>
      <c r="B3134" s="53"/>
      <c r="C3134" s="12" t="n">
        <v>10599157</v>
      </c>
      <c r="D3134" s="12" t="s">
        <v>39</v>
      </c>
      <c r="E3134" s="13" t="s">
        <v>14</v>
      </c>
      <c r="F3134" s="12" t="s">
        <v>15</v>
      </c>
      <c r="G3134" s="23" t="n">
        <v>0.3</v>
      </c>
      <c r="H3134" s="12" t="n">
        <v>150</v>
      </c>
      <c r="I3134" s="20" t="n">
        <f>G3134*H3134*7</f>
        <v>315</v>
      </c>
      <c r="J3134" s="12" t="s">
        <v>110</v>
      </c>
      <c r="K3134" s="16" t="n">
        <v>7</v>
      </c>
      <c r="L3134" s="14" t="n">
        <v>2</v>
      </c>
      <c r="M3134" s="14" t="n">
        <v>0</v>
      </c>
      <c r="N3134" s="11" t="n">
        <v>0</v>
      </c>
      <c r="O3134" s="11" t="n">
        <v>0</v>
      </c>
      <c r="P3134" s="11" t="n">
        <v>0</v>
      </c>
      <c r="Q3134" s="22" t="n">
        <f>M3136/H3134</f>
        <v>0.673333333333333</v>
      </c>
    </row>
    <row r="3135" ht="22.5" customHeight="1">
      <c r="A3135" s="77"/>
      <c r="B3135" s="53"/>
      <c r="C3135" s="12"/>
      <c r="D3135" s="19"/>
      <c r="E3135" s="26"/>
      <c r="F3135" s="19"/>
      <c r="G3135" s="26"/>
      <c r="H3135" s="19"/>
      <c r="I3135" s="19"/>
      <c r="J3135" s="12" t="s">
        <v>111</v>
      </c>
      <c r="K3135" s="16" t="n">
        <v>12441</v>
      </c>
      <c r="L3135" s="14" t="n">
        <v>2646</v>
      </c>
      <c r="M3135" s="16" t="n">
        <v>49</v>
      </c>
      <c r="N3135" s="11" t="n">
        <v>0.006</v>
      </c>
      <c r="O3135" s="11" t="n">
        <v>0.309</v>
      </c>
      <c r="P3135" s="11" t="n">
        <v>15.15</v>
      </c>
      <c r="Q3135" s="25"/>
    </row>
    <row r="3136" ht="22.5" customHeight="1">
      <c r="A3136" s="77"/>
      <c r="B3136" s="53"/>
      <c r="C3136" s="12"/>
      <c r="D3136" s="19"/>
      <c r="E3136" s="26"/>
      <c r="F3136" s="19"/>
      <c r="G3136" s="26"/>
      <c r="H3136" s="19"/>
      <c r="I3136" s="19"/>
      <c r="J3136" s="12" t="s">
        <v>112</v>
      </c>
      <c r="K3136" s="16" t="n">
        <v>34380</v>
      </c>
      <c r="L3136" s="14" t="n">
        <v>7465</v>
      </c>
      <c r="M3136" s="14" t="n">
        <v>101</v>
      </c>
      <c r="N3136" s="11" t="n">
        <v>0.004</v>
      </c>
      <c r="O3136" s="11" t="n">
        <v>0.308</v>
      </c>
      <c r="P3136" s="11" t="n">
        <v>31.1</v>
      </c>
      <c r="Q3136" s="25"/>
    </row>
    <row r="3137" ht="22.5" customHeight="1">
      <c r="A3137" s="77"/>
      <c r="B3137" s="53"/>
      <c r="C3137" s="12" t="n">
        <v>10599681</v>
      </c>
      <c r="D3137" s="12" t="s">
        <v>79</v>
      </c>
      <c r="E3137" s="13" t="s">
        <v>14</v>
      </c>
      <c r="F3137" s="12" t="s">
        <v>15</v>
      </c>
      <c r="G3137" s="23" t="n">
        <v>0.13</v>
      </c>
      <c r="H3137" s="12" t="n">
        <v>400</v>
      </c>
      <c r="I3137" s="20" t="n">
        <f>G3137*H3137*7</f>
        <v>364</v>
      </c>
      <c r="J3137" s="12" t="s">
        <v>110</v>
      </c>
      <c r="K3137" s="14" t="n">
        <v>171</v>
      </c>
      <c r="L3137" s="14" t="n">
        <v>45</v>
      </c>
      <c r="M3137" s="14" t="n">
        <v>2</v>
      </c>
      <c r="N3137" s="11" t="n">
        <v>0.006</v>
      </c>
      <c r="O3137" s="11" t="n">
        <v>0.13</v>
      </c>
      <c r="P3137" s="11" t="n">
        <v>0.26</v>
      </c>
      <c r="Q3137" s="22" t="n">
        <f>M3139/H3137</f>
        <v>1</v>
      </c>
    </row>
    <row r="3138" ht="22.5" customHeight="1">
      <c r="A3138" s="77"/>
      <c r="B3138" s="53"/>
      <c r="C3138" s="12"/>
      <c r="D3138" s="19"/>
      <c r="E3138" s="26"/>
      <c r="F3138" s="19"/>
      <c r="G3138" s="26"/>
      <c r="H3138" s="19"/>
      <c r="I3138" s="19"/>
      <c r="J3138" s="12" t="s">
        <v>111</v>
      </c>
      <c r="K3138" s="16" t="n">
        <v>9103</v>
      </c>
      <c r="L3138" s="14" t="n">
        <v>2169</v>
      </c>
      <c r="M3138" s="16" t="n">
        <v>105</v>
      </c>
      <c r="N3138" s="11" t="n">
        <v>0.006</v>
      </c>
      <c r="O3138" s="11" t="n">
        <v>0.13</v>
      </c>
      <c r="P3138" s="11" t="n">
        <v>13.65</v>
      </c>
      <c r="Q3138" s="25"/>
    </row>
    <row r="3139" ht="22.5" customHeight="1">
      <c r="A3139" s="77"/>
      <c r="B3139" s="53"/>
      <c r="C3139" s="12"/>
      <c r="D3139" s="19"/>
      <c r="E3139" s="26"/>
      <c r="F3139" s="19"/>
      <c r="G3139" s="26"/>
      <c r="H3139" s="19"/>
      <c r="I3139" s="19"/>
      <c r="J3139" s="12" t="s">
        <v>112</v>
      </c>
      <c r="K3139" s="14" t="n">
        <v>39105</v>
      </c>
      <c r="L3139" s="14" t="n">
        <v>10922</v>
      </c>
      <c r="M3139" s="14" t="n">
        <v>400</v>
      </c>
      <c r="N3139" s="11" t="n">
        <v>0.005</v>
      </c>
      <c r="O3139" s="11" t="n">
        <v>0.13</v>
      </c>
      <c r="P3139" s="11" t="n">
        <v>52</v>
      </c>
      <c r="Q3139" s="25"/>
    </row>
    <row r="3140" ht="22.5" customHeight="1">
      <c r="A3140" s="77"/>
      <c r="B3140" s="53"/>
      <c r="C3140" s="12" t="n">
        <v>6060965</v>
      </c>
      <c r="D3140" s="12" t="s">
        <v>36</v>
      </c>
      <c r="E3140" s="13" t="s">
        <v>14</v>
      </c>
      <c r="F3140" s="12" t="s">
        <v>15</v>
      </c>
      <c r="G3140" s="50" t="n">
        <v>0.3</v>
      </c>
      <c r="H3140" s="30" t="n">
        <v>100</v>
      </c>
      <c r="I3140" s="31" t="n">
        <f>G3140*H3140*7</f>
        <v>210</v>
      </c>
      <c r="J3140" s="12" t="s">
        <v>110</v>
      </c>
      <c r="K3140" s="14" t="n">
        <v>135</v>
      </c>
      <c r="L3140" s="14" t="n">
        <v>17</v>
      </c>
      <c r="M3140" s="14" t="n">
        <v>0</v>
      </c>
      <c r="N3140" s="11" t="n">
        <v>0</v>
      </c>
      <c r="O3140" s="11" t="n">
        <v>0</v>
      </c>
      <c r="P3140" s="11" t="n">
        <v>0</v>
      </c>
      <c r="Q3140" s="22" t="n">
        <f>M3142/H3140</f>
        <v>1</v>
      </c>
    </row>
    <row r="3141" ht="22.5" customHeight="1">
      <c r="A3141" s="77"/>
      <c r="B3141" s="53"/>
      <c r="C3141" s="19"/>
      <c r="D3141" s="19"/>
      <c r="E3141" s="26"/>
      <c r="F3141" s="19"/>
      <c r="G3141" s="32"/>
      <c r="H3141" s="28"/>
      <c r="I3141" s="28"/>
      <c r="J3141" s="12" t="s">
        <v>111</v>
      </c>
      <c r="K3141" s="14" t="n">
        <v>13472</v>
      </c>
      <c r="L3141" s="14" t="n">
        <v>904</v>
      </c>
      <c r="M3141" s="15" t="n">
        <v>35</v>
      </c>
      <c r="N3141" s="11" t="n">
        <v>0.012</v>
      </c>
      <c r="O3141" s="11" t="n">
        <v>0.3</v>
      </c>
      <c r="P3141" s="11" t="n">
        <v>10.5</v>
      </c>
      <c r="Q3141" s="25"/>
    </row>
    <row r="3142" ht="22.5" customHeight="1">
      <c r="A3142" s="77"/>
      <c r="B3142" s="53"/>
      <c r="C3142" s="19"/>
      <c r="D3142" s="19"/>
      <c r="E3142" s="26"/>
      <c r="F3142" s="19"/>
      <c r="G3142" s="33"/>
      <c r="H3142" s="27"/>
      <c r="I3142" s="27"/>
      <c r="J3142" s="12" t="s">
        <v>112</v>
      </c>
      <c r="K3142" s="14" t="n">
        <v>36341</v>
      </c>
      <c r="L3142" s="14" t="n">
        <v>3070</v>
      </c>
      <c r="M3142" s="14" t="n">
        <v>100</v>
      </c>
      <c r="N3142" s="11" t="n">
        <v>0.01</v>
      </c>
      <c r="O3142" s="11" t="n">
        <v>0.3</v>
      </c>
      <c r="P3142" s="11" t="n">
        <v>30</v>
      </c>
      <c r="Q3142" s="25"/>
    </row>
    <row r="3143" ht="22.5" customHeight="1">
      <c r="A3143" s="77"/>
      <c r="B3143" s="53"/>
      <c r="C3143" s="12" t="n">
        <v>10842514</v>
      </c>
      <c r="D3143" s="12" t="s">
        <v>42</v>
      </c>
      <c r="E3143" s="13" t="s">
        <v>14</v>
      </c>
      <c r="F3143" s="12" t="s">
        <v>26</v>
      </c>
      <c r="G3143" s="50" t="n">
        <v>0.15</v>
      </c>
      <c r="H3143" s="30" t="n">
        <v>100</v>
      </c>
      <c r="I3143" s="31" t="n">
        <f>G3143*H3143*7</f>
        <v>105</v>
      </c>
      <c r="J3143" s="12" t="s">
        <v>110</v>
      </c>
      <c r="K3143" s="14" t="n">
        <v>12</v>
      </c>
      <c r="L3143" s="14" t="n">
        <v>0</v>
      </c>
      <c r="M3143" s="14" t="n">
        <v>0</v>
      </c>
      <c r="N3143" s="11" t="n">
        <v>0</v>
      </c>
      <c r="O3143" s="11" t="n">
        <v>0</v>
      </c>
      <c r="P3143" s="11" t="n">
        <v>0</v>
      </c>
      <c r="Q3143" s="22" t="n">
        <f>M3145/H3143</f>
        <v>0.15</v>
      </c>
      <c r="R3143" s="4" t="s">
        <v>147</v>
      </c>
    </row>
    <row r="3144" ht="22.5" customHeight="1">
      <c r="A3144" s="77"/>
      <c r="B3144" s="53"/>
      <c r="C3144" s="19"/>
      <c r="D3144" s="19"/>
      <c r="E3144" s="26"/>
      <c r="F3144" s="19"/>
      <c r="G3144" s="32"/>
      <c r="H3144" s="28"/>
      <c r="I3144" s="28"/>
      <c r="J3144" s="12" t="s">
        <v>111</v>
      </c>
      <c r="K3144" s="14" t="n">
        <v>24279</v>
      </c>
      <c r="L3144" s="14" t="n">
        <v>248</v>
      </c>
      <c r="M3144" s="14" t="n">
        <v>11</v>
      </c>
      <c r="N3144" s="11" t="n">
        <v>0.02</v>
      </c>
      <c r="O3144" s="11" t="n">
        <v>0.43</v>
      </c>
      <c r="P3144" s="11" t="n">
        <v>4.69</v>
      </c>
      <c r="Q3144" s="25"/>
      <c r="R3144" s="4" t="s">
        <v>148</v>
      </c>
    </row>
    <row r="3145" ht="22.5" customHeight="1">
      <c r="A3145" s="77"/>
      <c r="B3145" s="53"/>
      <c r="C3145" s="19"/>
      <c r="D3145" s="19"/>
      <c r="E3145" s="26"/>
      <c r="F3145" s="19"/>
      <c r="G3145" s="33"/>
      <c r="H3145" s="27"/>
      <c r="I3145" s="27"/>
      <c r="J3145" s="12" t="s">
        <v>112</v>
      </c>
      <c r="K3145" s="14" t="n">
        <v>25648</v>
      </c>
      <c r="L3145" s="14" t="n">
        <v>281</v>
      </c>
      <c r="M3145" s="14" t="n">
        <v>15</v>
      </c>
      <c r="N3145" s="11" t="n">
        <v>0.02</v>
      </c>
      <c r="O3145" s="11" t="n">
        <v>0.35</v>
      </c>
      <c r="P3145" s="11" t="n">
        <v>5.29</v>
      </c>
      <c r="Q3145" s="25"/>
    </row>
    <row r="3146" ht="22.5" customHeight="1">
      <c r="A3146" s="77"/>
      <c r="B3146" s="53"/>
      <c r="C3146" s="12" t="n">
        <v>10815258</v>
      </c>
      <c r="D3146" s="12" t="s">
        <v>42</v>
      </c>
      <c r="E3146" s="13" t="s">
        <v>14</v>
      </c>
      <c r="F3146" s="12" t="s">
        <v>15</v>
      </c>
      <c r="G3146" s="50" t="n">
        <v>0.15</v>
      </c>
      <c r="H3146" s="30" t="n">
        <v>100</v>
      </c>
      <c r="I3146" s="31" t="n">
        <f>G3146*H3146*7</f>
        <v>105</v>
      </c>
      <c r="J3146" s="12" t="s">
        <v>110</v>
      </c>
      <c r="K3146" s="14" t="n">
        <v>69</v>
      </c>
      <c r="L3146" s="14" t="n">
        <v>0</v>
      </c>
      <c r="M3146" s="14" t="n">
        <v>0</v>
      </c>
      <c r="N3146" s="11" t="n">
        <v>0</v>
      </c>
      <c r="O3146" s="11" t="n">
        <v>0</v>
      </c>
      <c r="P3146" s="11" t="n">
        <v>0</v>
      </c>
      <c r="Q3146" s="22" t="n">
        <f>M3148/H3146</f>
        <v>0.28</v>
      </c>
    </row>
    <row r="3147" ht="22.5" customHeight="1">
      <c r="A3147" s="77"/>
      <c r="B3147" s="53"/>
      <c r="C3147" s="19"/>
      <c r="D3147" s="19"/>
      <c r="E3147" s="26"/>
      <c r="F3147" s="19"/>
      <c r="G3147" s="32"/>
      <c r="H3147" s="28"/>
      <c r="I3147" s="28"/>
      <c r="J3147" s="12" t="s">
        <v>111</v>
      </c>
      <c r="K3147" s="14" t="n">
        <v>11516</v>
      </c>
      <c r="L3147" s="14" t="n">
        <v>1909</v>
      </c>
      <c r="M3147" s="14" t="n">
        <v>28</v>
      </c>
      <c r="N3147" s="11" t="n">
        <v>0.002</v>
      </c>
      <c r="O3147" s="11" t="n">
        <v>0.15</v>
      </c>
      <c r="P3147" s="11" t="n">
        <v>4.2</v>
      </c>
      <c r="Q3147" s="25"/>
      <c r="R3147" s="4" t="s">
        <v>148</v>
      </c>
    </row>
    <row r="3148" ht="22.5" customHeight="1">
      <c r="A3148" s="77"/>
      <c r="B3148" s="53"/>
      <c r="C3148" s="19"/>
      <c r="D3148" s="19"/>
      <c r="E3148" s="26"/>
      <c r="F3148" s="19"/>
      <c r="G3148" s="33"/>
      <c r="H3148" s="27"/>
      <c r="I3148" s="27"/>
      <c r="J3148" s="12" t="s">
        <v>112</v>
      </c>
      <c r="K3148" s="14" t="n">
        <v>12563</v>
      </c>
      <c r="L3148" s="14" t="n">
        <v>2077</v>
      </c>
      <c r="M3148" s="14" t="n">
        <v>28</v>
      </c>
      <c r="N3148" s="11" t="n">
        <v>0.002</v>
      </c>
      <c r="O3148" s="11" t="n">
        <v>0.15</v>
      </c>
      <c r="P3148" s="11" t="n">
        <v>4.2</v>
      </c>
      <c r="Q3148" s="25"/>
    </row>
    <row r="3149" ht="22.5" customHeight="1">
      <c r="A3149" s="77"/>
      <c r="B3149" s="53"/>
      <c r="C3149" s="12" t="n">
        <v>91535229</v>
      </c>
      <c r="D3149" s="12" t="s">
        <v>30</v>
      </c>
      <c r="E3149" s="13" t="s">
        <v>37</v>
      </c>
      <c r="F3149" s="12" t="s">
        <v>15</v>
      </c>
      <c r="G3149" s="50" t="n">
        <v>0.02</v>
      </c>
      <c r="H3149" s="30" t="n">
        <v>500</v>
      </c>
      <c r="I3149" s="31" t="n">
        <f>G3149*H3149*7</f>
        <v>70</v>
      </c>
      <c r="J3149" s="12" t="s">
        <v>110</v>
      </c>
      <c r="K3149" s="14" t="n">
        <v>38</v>
      </c>
      <c r="L3149" s="14" t="n">
        <v>21</v>
      </c>
      <c r="M3149" s="14" t="n">
        <v>0</v>
      </c>
      <c r="N3149" s="11" t="n">
        <v>0</v>
      </c>
      <c r="O3149" s="11" t="n">
        <v>0</v>
      </c>
      <c r="P3149" s="11" t="n">
        <v>0</v>
      </c>
      <c r="Q3149" s="22" t="n">
        <f>M3151/H3149</f>
        <v>0.004</v>
      </c>
    </row>
    <row r="3150" ht="22.5" customHeight="1">
      <c r="A3150" s="77"/>
      <c r="B3150" s="53"/>
      <c r="C3150" s="19"/>
      <c r="D3150" s="19"/>
      <c r="E3150" s="26"/>
      <c r="F3150" s="19"/>
      <c r="G3150" s="32"/>
      <c r="H3150" s="28"/>
      <c r="I3150" s="28"/>
      <c r="J3150" s="12" t="s">
        <v>111</v>
      </c>
      <c r="K3150" s="14" t="n">
        <v>1239</v>
      </c>
      <c r="L3150" s="14" t="n">
        <v>354</v>
      </c>
      <c r="M3150" s="14" t="n">
        <v>2</v>
      </c>
      <c r="N3150" s="11" t="n">
        <v>0</v>
      </c>
      <c r="O3150" s="11" t="n">
        <v>0.04</v>
      </c>
      <c r="P3150" s="11" t="n">
        <v>0.08</v>
      </c>
      <c r="Q3150" s="25"/>
    </row>
    <row r="3151" ht="22.5" customHeight="1">
      <c r="A3151" s="77"/>
      <c r="B3151" s="53"/>
      <c r="C3151" s="19"/>
      <c r="D3151" s="19"/>
      <c r="E3151" s="26"/>
      <c r="F3151" s="19"/>
      <c r="G3151" s="33"/>
      <c r="H3151" s="27"/>
      <c r="I3151" s="27"/>
      <c r="J3151" s="12" t="s">
        <v>112</v>
      </c>
      <c r="K3151" s="14" t="n">
        <v>2894</v>
      </c>
      <c r="L3151" s="14" t="n">
        <v>893</v>
      </c>
      <c r="M3151" s="14" t="n">
        <v>2</v>
      </c>
      <c r="N3151" s="11" t="n">
        <v>0</v>
      </c>
      <c r="O3151" s="11" t="n">
        <v>0.04</v>
      </c>
      <c r="P3151" s="11" t="n">
        <v>0.08</v>
      </c>
      <c r="Q3151" s="25"/>
    </row>
    <row r="3152" ht="22.5" customHeight="1">
      <c r="A3152" s="77"/>
      <c r="B3152" s="53"/>
      <c r="C3152" s="12" t="n">
        <v>91535331</v>
      </c>
      <c r="D3152" s="12" t="s">
        <v>30</v>
      </c>
      <c r="E3152" s="13" t="s">
        <v>40</v>
      </c>
      <c r="F3152" s="12" t="s">
        <v>15</v>
      </c>
      <c r="G3152" s="50" t="n">
        <v>0.02</v>
      </c>
      <c r="H3152" s="30" t="n">
        <v>750</v>
      </c>
      <c r="I3152" s="31" t="n">
        <f>G3152*H3152*7</f>
        <v>105</v>
      </c>
      <c r="J3152" s="12" t="s">
        <v>110</v>
      </c>
      <c r="K3152" s="14" t="n">
        <v>71</v>
      </c>
      <c r="L3152" s="14" t="n">
        <v>34</v>
      </c>
      <c r="M3152" s="14" t="n">
        <v>0</v>
      </c>
      <c r="N3152" s="11" t="n">
        <v>0</v>
      </c>
      <c r="O3152" s="11" t="n">
        <v>0</v>
      </c>
      <c r="P3152" s="11" t="n">
        <v>0</v>
      </c>
      <c r="Q3152" s="22" t="n">
        <f>M3154/H3152</f>
        <v>0.00133333333333333</v>
      </c>
    </row>
    <row r="3153" ht="22.5" customHeight="1">
      <c r="A3153" s="77"/>
      <c r="B3153" s="53"/>
      <c r="C3153" s="19"/>
      <c r="D3153" s="19"/>
      <c r="E3153" s="26"/>
      <c r="F3153" s="19"/>
      <c r="G3153" s="32"/>
      <c r="H3153" s="28"/>
      <c r="I3153" s="28"/>
      <c r="J3153" s="12" t="s">
        <v>111</v>
      </c>
      <c r="K3153" s="14" t="n">
        <v>1467</v>
      </c>
      <c r="L3153" s="14" t="n">
        <v>669</v>
      </c>
      <c r="M3153" s="14" t="n">
        <v>1</v>
      </c>
      <c r="N3153" s="11" t="n">
        <v>0</v>
      </c>
      <c r="O3153" s="11" t="n">
        <v>0.04</v>
      </c>
      <c r="P3153" s="11" t="n">
        <v>0.04</v>
      </c>
      <c r="Q3153" s="25"/>
    </row>
    <row r="3154" ht="22.5" customHeight="1">
      <c r="A3154" s="77"/>
      <c r="B3154" s="53"/>
      <c r="C3154" s="19"/>
      <c r="D3154" s="19"/>
      <c r="E3154" s="26"/>
      <c r="F3154" s="19"/>
      <c r="G3154" s="33"/>
      <c r="H3154" s="27"/>
      <c r="I3154" s="27"/>
      <c r="J3154" s="12" t="s">
        <v>112</v>
      </c>
      <c r="K3154" s="14" t="n">
        <v>2584</v>
      </c>
      <c r="L3154" s="14" t="n">
        <v>1036</v>
      </c>
      <c r="M3154" s="14" t="n">
        <v>1</v>
      </c>
      <c r="N3154" s="11" t="n">
        <v>0</v>
      </c>
      <c r="O3154" s="11" t="n">
        <v>0.04</v>
      </c>
      <c r="P3154" s="11" t="n">
        <v>0.04</v>
      </c>
      <c r="Q3154" s="25"/>
    </row>
    <row r="3155" ht="22.5" customHeight="1">
      <c r="A3155" s="77"/>
      <c r="B3155" s="53"/>
      <c r="C3155" s="12" t="n">
        <v>11324493</v>
      </c>
      <c r="D3155" s="12" t="s">
        <v>30</v>
      </c>
      <c r="E3155" s="13" t="s">
        <v>17</v>
      </c>
      <c r="F3155" s="12" t="s">
        <v>15</v>
      </c>
      <c r="G3155" s="50" t="n">
        <v>0.28</v>
      </c>
      <c r="H3155" s="30" t="n">
        <v>100</v>
      </c>
      <c r="I3155" s="31" t="n">
        <f>G3155*H3155*7</f>
        <v>196</v>
      </c>
      <c r="J3155" s="12" t="s">
        <v>110</v>
      </c>
      <c r="K3155" s="14" t="n">
        <v>18</v>
      </c>
      <c r="L3155" s="14" t="n">
        <v>7</v>
      </c>
      <c r="M3155" s="14" t="n">
        <v>1</v>
      </c>
      <c r="N3155" s="11" t="n">
        <v>0.043</v>
      </c>
      <c r="O3155" s="11" t="n">
        <v>0.3</v>
      </c>
      <c r="P3155" s="11" t="n">
        <v>0.3</v>
      </c>
      <c r="Q3155" s="22" t="n">
        <f>M3157/H3155</f>
        <v>0.05</v>
      </c>
    </row>
    <row r="3156" ht="22.5" customHeight="1">
      <c r="A3156" s="77"/>
      <c r="B3156" s="53"/>
      <c r="C3156" s="19"/>
      <c r="D3156" s="19"/>
      <c r="E3156" s="26"/>
      <c r="F3156" s="19"/>
      <c r="G3156" s="32"/>
      <c r="H3156" s="28"/>
      <c r="I3156" s="28"/>
      <c r="J3156" s="12" t="s">
        <v>111</v>
      </c>
      <c r="K3156" s="14" t="n">
        <v>354</v>
      </c>
      <c r="L3156" s="14" t="n">
        <v>109</v>
      </c>
      <c r="M3156" s="14" t="n">
        <v>2</v>
      </c>
      <c r="N3156" s="11" t="n">
        <v>0.011</v>
      </c>
      <c r="O3156" s="11" t="n">
        <v>0.6</v>
      </c>
      <c r="P3156" s="11" t="n">
        <v>1.2</v>
      </c>
      <c r="Q3156" s="25"/>
    </row>
    <row r="3157" ht="22.5" customHeight="1">
      <c r="A3157" s="77"/>
      <c r="B3157" s="53"/>
      <c r="C3157" s="19"/>
      <c r="D3157" s="19"/>
      <c r="E3157" s="26"/>
      <c r="F3157" s="19"/>
      <c r="G3157" s="33"/>
      <c r="H3157" s="27"/>
      <c r="I3157" s="27"/>
      <c r="J3157" s="12" t="s">
        <v>112</v>
      </c>
      <c r="K3157" s="14" t="n">
        <v>961</v>
      </c>
      <c r="L3157" s="14" t="n">
        <v>325</v>
      </c>
      <c r="M3157" s="14" t="n">
        <v>5</v>
      </c>
      <c r="N3157" s="11" t="n">
        <v>0.008</v>
      </c>
      <c r="O3157" s="11" t="n">
        <v>0.52</v>
      </c>
      <c r="P3157" s="11" t="n">
        <v>2.6</v>
      </c>
      <c r="Q3157" s="25"/>
    </row>
    <row r="3158" ht="22.5" customHeight="1">
      <c r="A3158" s="77"/>
      <c r="B3158" s="53"/>
      <c r="C3158" s="12" t="n">
        <v>10298628</v>
      </c>
      <c r="D3158" s="12" t="s">
        <v>83</v>
      </c>
      <c r="E3158" s="13" t="s">
        <v>14</v>
      </c>
      <c r="F3158" s="12" t="s">
        <v>26</v>
      </c>
      <c r="G3158" s="50" t="n">
        <v>0.14</v>
      </c>
      <c r="H3158" s="30" t="n">
        <v>80</v>
      </c>
      <c r="I3158" s="31" t="n">
        <f>G3158*H3158*7</f>
        <v>78.4</v>
      </c>
      <c r="J3158" s="12" t="s">
        <v>110</v>
      </c>
      <c r="K3158" s="14" t="n">
        <v>13860</v>
      </c>
      <c r="L3158" s="14" t="n">
        <v>38</v>
      </c>
      <c r="M3158" s="14" t="n">
        <v>4</v>
      </c>
      <c r="N3158" s="11" t="n">
        <v>0.03</v>
      </c>
      <c r="O3158" s="11" t="n">
        <v>0.33</v>
      </c>
      <c r="P3158" s="11" t="n">
        <v>1.31</v>
      </c>
      <c r="Q3158" s="22" t="n">
        <f>M3160/H3158</f>
        <v>0.8125</v>
      </c>
    </row>
    <row r="3159" ht="22.5" customHeight="1">
      <c r="A3159" s="77"/>
      <c r="B3159" s="53"/>
      <c r="C3159" s="19"/>
      <c r="D3159" s="19"/>
      <c r="E3159" s="26"/>
      <c r="F3159" s="19"/>
      <c r="G3159" s="32"/>
      <c r="H3159" s="28"/>
      <c r="I3159" s="28"/>
      <c r="J3159" s="12" t="s">
        <v>111</v>
      </c>
      <c r="K3159" s="14" t="n">
        <v>325485</v>
      </c>
      <c r="L3159" s="14" t="n">
        <v>538</v>
      </c>
      <c r="M3159" s="14" t="n">
        <v>61</v>
      </c>
      <c r="N3159" s="11" t="n">
        <v>0.01</v>
      </c>
      <c r="O3159" s="11" t="n">
        <v>0.1</v>
      </c>
      <c r="P3159" s="11" t="n">
        <v>6.35</v>
      </c>
      <c r="Q3159" s="25"/>
    </row>
    <row r="3160" ht="22.5" customHeight="1">
      <c r="A3160" s="77"/>
      <c r="B3160" s="53"/>
      <c r="C3160" s="19"/>
      <c r="D3160" s="19"/>
      <c r="E3160" s="26"/>
      <c r="F3160" s="19"/>
      <c r="G3160" s="33"/>
      <c r="H3160" s="27"/>
      <c r="I3160" s="27"/>
      <c r="J3160" s="12" t="s">
        <v>112</v>
      </c>
      <c r="K3160" s="14" t="n">
        <v>632108</v>
      </c>
      <c r="L3160" s="14" t="n">
        <v>1021</v>
      </c>
      <c r="M3160" s="14" t="n">
        <v>65</v>
      </c>
      <c r="N3160" s="11" t="n">
        <v>0.01</v>
      </c>
      <c r="O3160" s="11" t="n">
        <v>0.19</v>
      </c>
      <c r="P3160" s="11" t="n">
        <v>12.18</v>
      </c>
      <c r="Q3160" s="25"/>
    </row>
    <row r="3161" ht="22.5" customHeight="1">
      <c r="A3161" s="77"/>
      <c r="B3161" s="53"/>
      <c r="C3161" s="12" t="n">
        <v>11655595</v>
      </c>
      <c r="D3161" s="12" t="s">
        <v>41</v>
      </c>
      <c r="E3161" s="13" t="s">
        <v>14</v>
      </c>
      <c r="F3161" s="12" t="s">
        <v>26</v>
      </c>
      <c r="G3161" s="50" t="n">
        <v>0.4</v>
      </c>
      <c r="H3161" s="30" t="n">
        <v>100</v>
      </c>
      <c r="I3161" s="31" t="n">
        <f>G3161*H3161*7</f>
        <v>280</v>
      </c>
      <c r="J3161" s="12" t="s">
        <v>110</v>
      </c>
      <c r="K3161" s="14" t="n">
        <v>11</v>
      </c>
      <c r="L3161" s="14" t="n">
        <v>0</v>
      </c>
      <c r="M3161" s="14" t="n">
        <v>0</v>
      </c>
      <c r="N3161" s="11" t="n">
        <v>0</v>
      </c>
      <c r="O3161" s="11" t="n">
        <v>0</v>
      </c>
      <c r="P3161" s="11" t="n">
        <v>0</v>
      </c>
      <c r="Q3161" s="22" t="n">
        <f>M3163/H3161</f>
        <v>0.01</v>
      </c>
      <c r="R3161" s="4" t="s">
        <v>115</v>
      </c>
    </row>
    <row r="3162" ht="22.5" customHeight="1">
      <c r="A3162" s="77"/>
      <c r="B3162" s="53"/>
      <c r="C3162" s="19"/>
      <c r="D3162" s="19"/>
      <c r="E3162" s="26"/>
      <c r="F3162" s="19"/>
      <c r="G3162" s="32"/>
      <c r="H3162" s="28"/>
      <c r="I3162" s="28"/>
      <c r="J3162" s="12" t="s">
        <v>111</v>
      </c>
      <c r="K3162" s="14" t="n">
        <v>6925</v>
      </c>
      <c r="L3162" s="14" t="n">
        <v>65</v>
      </c>
      <c r="M3162" s="14" t="n">
        <v>0</v>
      </c>
      <c r="N3162" s="11" t="n">
        <v>0.02</v>
      </c>
      <c r="O3162" s="11" t="n">
        <v>0</v>
      </c>
      <c r="P3162" s="11" t="n">
        <v>1.36</v>
      </c>
      <c r="Q3162" s="25"/>
    </row>
    <row r="3163" ht="22.5" customHeight="1">
      <c r="A3163" s="77"/>
      <c r="B3163" s="53"/>
      <c r="C3163" s="19"/>
      <c r="D3163" s="19"/>
      <c r="E3163" s="26"/>
      <c r="F3163" s="19"/>
      <c r="G3163" s="33"/>
      <c r="H3163" s="27"/>
      <c r="I3163" s="27"/>
      <c r="J3163" s="12" t="s">
        <v>112</v>
      </c>
      <c r="K3163" s="14" t="n">
        <v>14888</v>
      </c>
      <c r="L3163" s="14" t="n">
        <v>155</v>
      </c>
      <c r="M3163" s="14" t="n">
        <v>1</v>
      </c>
      <c r="N3163" s="11" t="n">
        <v>0.02</v>
      </c>
      <c r="O3163" s="11" t="n">
        <v>3.01</v>
      </c>
      <c r="P3163" s="11" t="n">
        <v>3.01</v>
      </c>
      <c r="Q3163" s="25"/>
    </row>
    <row r="3164" ht="22.5" customHeight="1">
      <c r="A3164" s="77"/>
      <c r="B3164" s="53"/>
      <c r="C3164" s="12" t="n">
        <v>11655596</v>
      </c>
      <c r="D3164" s="12" t="s">
        <v>41</v>
      </c>
      <c r="E3164" s="13" t="s">
        <v>14</v>
      </c>
      <c r="F3164" s="12" t="s">
        <v>12</v>
      </c>
      <c r="G3164" s="50" t="n">
        <v>0.3</v>
      </c>
      <c r="H3164" s="30" t="n">
        <v>50</v>
      </c>
      <c r="I3164" s="31" t="n">
        <f>G3164*H3164*7</f>
        <v>105</v>
      </c>
      <c r="J3164" s="12" t="s">
        <v>110</v>
      </c>
      <c r="K3164" s="14" t="n">
        <v>5</v>
      </c>
      <c r="L3164" s="14" t="n">
        <v>0</v>
      </c>
      <c r="M3164" s="14" t="n">
        <v>0</v>
      </c>
      <c r="N3164" s="11" t="n">
        <v>0</v>
      </c>
      <c r="O3164" s="11" t="n">
        <v>0</v>
      </c>
      <c r="P3164" s="11" t="n">
        <v>0</v>
      </c>
      <c r="Q3164" s="22" t="n">
        <f>M3166/H3164</f>
        <v>0</v>
      </c>
      <c r="R3164" s="4" t="s">
        <v>116</v>
      </c>
    </row>
    <row r="3165" ht="22.5" customHeight="1">
      <c r="A3165" s="77"/>
      <c r="B3165" s="53"/>
      <c r="C3165" s="19"/>
      <c r="D3165" s="19"/>
      <c r="E3165" s="26"/>
      <c r="F3165" s="19"/>
      <c r="G3165" s="32"/>
      <c r="H3165" s="28"/>
      <c r="I3165" s="28"/>
      <c r="J3165" s="12" t="s">
        <v>111</v>
      </c>
      <c r="K3165" s="14" t="n">
        <v>104</v>
      </c>
      <c r="L3165" s="14" t="n">
        <v>0</v>
      </c>
      <c r="M3165" s="14" t="n">
        <v>0</v>
      </c>
      <c r="N3165" s="11" t="n">
        <v>0</v>
      </c>
      <c r="O3165" s="11" t="n">
        <v>0</v>
      </c>
      <c r="P3165" s="11" t="n">
        <v>0</v>
      </c>
      <c r="Q3165" s="25"/>
    </row>
    <row r="3166" ht="22.5" customHeight="1">
      <c r="A3166" s="77"/>
      <c r="B3166" s="53"/>
      <c r="C3166" s="19"/>
      <c r="D3166" s="19"/>
      <c r="E3166" s="26"/>
      <c r="F3166" s="19"/>
      <c r="G3166" s="33"/>
      <c r="H3166" s="27"/>
      <c r="I3166" s="27"/>
      <c r="J3166" s="12" t="s">
        <v>112</v>
      </c>
      <c r="K3166" s="14" t="n">
        <v>444</v>
      </c>
      <c r="L3166" s="14" t="n">
        <v>2</v>
      </c>
      <c r="M3166" s="14" t="n">
        <v>0</v>
      </c>
      <c r="N3166" s="11" t="n">
        <v>0</v>
      </c>
      <c r="O3166" s="11" t="n">
        <v>0</v>
      </c>
      <c r="P3166" s="11" t="n">
        <v>0.0001</v>
      </c>
      <c r="Q3166" s="25"/>
    </row>
    <row r="3167" ht="22.5" customHeight="1">
      <c r="A3167" s="77"/>
      <c r="B3167" s="53"/>
      <c r="C3167" s="12" t="n">
        <v>11690183</v>
      </c>
      <c r="D3167" s="12" t="s">
        <v>38</v>
      </c>
      <c r="E3167" s="13" t="s">
        <v>14</v>
      </c>
      <c r="F3167" s="12" t="s">
        <v>15</v>
      </c>
      <c r="G3167" s="50" t="n">
        <v>0.1</v>
      </c>
      <c r="H3167" s="30" t="n">
        <v>100</v>
      </c>
      <c r="I3167" s="31" t="n">
        <f>G3167*H3167*7</f>
        <v>70</v>
      </c>
      <c r="J3167" s="12" t="s">
        <v>110</v>
      </c>
      <c r="K3167" s="14" t="n">
        <v>14</v>
      </c>
      <c r="L3167" s="14" t="n">
        <v>0</v>
      </c>
      <c r="M3167" s="14" t="n">
        <v>0</v>
      </c>
      <c r="N3167" s="11" t="n">
        <v>0</v>
      </c>
      <c r="O3167" s="11" t="n">
        <v>0</v>
      </c>
      <c r="P3167" s="11" t="n">
        <v>0</v>
      </c>
      <c r="Q3167" s="22" t="n">
        <f>M3169/H3167</f>
        <v>0.5</v>
      </c>
    </row>
    <row r="3168" ht="22.5" customHeight="1">
      <c r="A3168" s="77"/>
      <c r="B3168" s="53"/>
      <c r="C3168" s="19"/>
      <c r="D3168" s="19"/>
      <c r="E3168" s="26"/>
      <c r="F3168" s="19"/>
      <c r="G3168" s="32"/>
      <c r="H3168" s="28"/>
      <c r="I3168" s="28"/>
      <c r="J3168" s="12" t="s">
        <v>111</v>
      </c>
      <c r="K3168" s="14" t="n">
        <v>2763</v>
      </c>
      <c r="L3168" s="14" t="n">
        <v>617</v>
      </c>
      <c r="M3168" s="15" t="n">
        <v>15</v>
      </c>
      <c r="N3168" s="11" t="n">
        <v>0.005</v>
      </c>
      <c r="O3168" s="11" t="n">
        <v>0.196</v>
      </c>
      <c r="P3168" s="11" t="n">
        <v>2.94</v>
      </c>
      <c r="Q3168" s="25"/>
    </row>
    <row r="3169" ht="22.5" customHeight="1">
      <c r="A3169" s="77"/>
      <c r="B3169" s="53"/>
      <c r="C3169" s="19"/>
      <c r="D3169" s="19"/>
      <c r="E3169" s="26"/>
      <c r="F3169" s="19"/>
      <c r="G3169" s="33"/>
      <c r="H3169" s="27"/>
      <c r="I3169" s="27"/>
      <c r="J3169" s="12" t="s">
        <v>112</v>
      </c>
      <c r="K3169" s="14" t="n">
        <v>8997</v>
      </c>
      <c r="L3169" s="14" t="n">
        <v>1839</v>
      </c>
      <c r="M3169" s="14" t="n">
        <v>50</v>
      </c>
      <c r="N3169" s="11" t="n">
        <v>0.006</v>
      </c>
      <c r="O3169" s="11" t="n">
        <v>0.203</v>
      </c>
      <c r="P3169" s="11" t="n">
        <v>10.15</v>
      </c>
      <c r="Q3169" s="25"/>
    </row>
    <row r="3170" ht="22.5" customHeight="1">
      <c r="A3170" s="77"/>
      <c r="B3170" s="53"/>
      <c r="C3170" s="12" t="n">
        <v>11763482</v>
      </c>
      <c r="D3170" s="12" t="s">
        <v>41</v>
      </c>
      <c r="E3170" s="13" t="s">
        <v>14</v>
      </c>
      <c r="F3170" s="12" t="s">
        <v>12</v>
      </c>
      <c r="G3170" s="50" t="n">
        <v>0.4</v>
      </c>
      <c r="H3170" s="30" t="n">
        <v>100</v>
      </c>
      <c r="I3170" s="31" t="n">
        <f>G3170*H3170*7</f>
        <v>280</v>
      </c>
      <c r="J3170" s="12" t="s">
        <v>110</v>
      </c>
      <c r="K3170" s="14" t="n">
        <v>42</v>
      </c>
      <c r="L3170" s="14" t="n">
        <v>16</v>
      </c>
      <c r="M3170" s="14" t="n">
        <v>0</v>
      </c>
      <c r="N3170" s="11" t="n">
        <v>0.002</v>
      </c>
      <c r="O3170" s="11" t="n">
        <v>0</v>
      </c>
      <c r="P3170" s="11" t="n">
        <v>0.0241</v>
      </c>
      <c r="Q3170" s="22" t="n">
        <f>M3172/H3170</f>
        <v>0</v>
      </c>
      <c r="R3170" s="4" t="s">
        <v>117</v>
      </c>
    </row>
    <row r="3171" ht="22.5" customHeight="1">
      <c r="A3171" s="77"/>
      <c r="B3171" s="53"/>
      <c r="C3171" s="19"/>
      <c r="D3171" s="19"/>
      <c r="E3171" s="26"/>
      <c r="F3171" s="19"/>
      <c r="G3171" s="32"/>
      <c r="H3171" s="28"/>
      <c r="I3171" s="28"/>
      <c r="J3171" s="12" t="s">
        <v>111</v>
      </c>
      <c r="K3171" s="14" t="n">
        <v>158</v>
      </c>
      <c r="L3171" s="14" t="n">
        <v>35</v>
      </c>
      <c r="M3171" s="14" t="n">
        <v>0</v>
      </c>
      <c r="N3171" s="11" t="n">
        <v>0.002</v>
      </c>
      <c r="O3171" s="11" t="n">
        <v>0</v>
      </c>
      <c r="P3171" s="11" t="n">
        <v>0.0681</v>
      </c>
      <c r="Q3171" s="25"/>
    </row>
    <row r="3172" ht="22.5" customHeight="1">
      <c r="A3172" s="77"/>
      <c r="B3172" s="53"/>
      <c r="C3172" s="19"/>
      <c r="D3172" s="19"/>
      <c r="E3172" s="26"/>
      <c r="F3172" s="19"/>
      <c r="G3172" s="33"/>
      <c r="H3172" s="27"/>
      <c r="I3172" s="27"/>
      <c r="J3172" s="12" t="s">
        <v>112</v>
      </c>
      <c r="K3172" s="14" t="n">
        <v>402</v>
      </c>
      <c r="L3172" s="14" t="n">
        <v>108</v>
      </c>
      <c r="M3172" s="14" t="n">
        <v>0</v>
      </c>
      <c r="N3172" s="11" t="n">
        <v>0.002</v>
      </c>
      <c r="O3172" s="11" t="n">
        <v>0</v>
      </c>
      <c r="P3172" s="11" t="n">
        <v>0.2244</v>
      </c>
      <c r="Q3172" s="25"/>
    </row>
    <row r="3173" ht="22.5" customHeight="1">
      <c r="A3173" s="77"/>
      <c r="B3173" s="53"/>
      <c r="C3173" s="12" t="n">
        <v>91565942</v>
      </c>
      <c r="D3173" s="12" t="s">
        <v>30</v>
      </c>
      <c r="E3173" s="13" t="s">
        <v>37</v>
      </c>
      <c r="F3173" s="12" t="s">
        <v>15</v>
      </c>
      <c r="G3173" s="50" t="n">
        <v>0.03</v>
      </c>
      <c r="H3173" s="30" t="n">
        <v>600</v>
      </c>
      <c r="I3173" s="31" t="n">
        <f>G3173*H3173*7</f>
        <v>126</v>
      </c>
      <c r="J3173" s="12" t="s">
        <v>110</v>
      </c>
      <c r="K3173" s="14" t="n">
        <v>4030</v>
      </c>
      <c r="L3173" s="14" t="n">
        <v>156</v>
      </c>
      <c r="M3173" s="14" t="n">
        <v>0</v>
      </c>
      <c r="N3173" s="11" t="n">
        <v>0</v>
      </c>
      <c r="O3173" s="11" t="n">
        <v>0</v>
      </c>
      <c r="P3173" s="11" t="n">
        <v>0</v>
      </c>
      <c r="Q3173" s="22" t="n">
        <f>M3175/H3173</f>
        <v>0.13</v>
      </c>
    </row>
    <row r="3174" ht="22.5" customHeight="1">
      <c r="A3174" s="77"/>
      <c r="B3174" s="53"/>
      <c r="C3174" s="19"/>
      <c r="D3174" s="19"/>
      <c r="E3174" s="26"/>
      <c r="F3174" s="19"/>
      <c r="G3174" s="32"/>
      <c r="H3174" s="28"/>
      <c r="I3174" s="28"/>
      <c r="J3174" s="12" t="s">
        <v>111</v>
      </c>
      <c r="K3174" s="14" t="n">
        <v>36351</v>
      </c>
      <c r="L3174" s="14" t="n">
        <v>7085</v>
      </c>
      <c r="M3174" s="14" t="n">
        <v>78</v>
      </c>
      <c r="N3174" s="11" t="n">
        <v>0</v>
      </c>
      <c r="O3174" s="11" t="n">
        <v>0.03</v>
      </c>
      <c r="P3174" s="11" t="n">
        <v>2.376</v>
      </c>
      <c r="Q3174" s="25"/>
    </row>
    <row r="3175" ht="22.5" customHeight="1">
      <c r="A3175" s="77"/>
      <c r="B3175" s="53"/>
      <c r="C3175" s="19"/>
      <c r="D3175" s="19"/>
      <c r="E3175" s="26"/>
      <c r="F3175" s="19"/>
      <c r="G3175" s="33"/>
      <c r="H3175" s="27"/>
      <c r="I3175" s="27"/>
      <c r="J3175" s="12" t="s">
        <v>112</v>
      </c>
      <c r="K3175" s="14" t="n">
        <v>42996</v>
      </c>
      <c r="L3175" s="14" t="n">
        <v>8924</v>
      </c>
      <c r="M3175" s="14" t="n">
        <v>78</v>
      </c>
      <c r="N3175" s="11" t="n">
        <v>0</v>
      </c>
      <c r="O3175" s="11" t="n">
        <v>0.03</v>
      </c>
      <c r="P3175" s="11" t="n">
        <v>2.376</v>
      </c>
      <c r="Q3175" s="25"/>
    </row>
    <row r="3176" ht="22.5" customHeight="1">
      <c r="A3176" s="77"/>
      <c r="B3176" s="53"/>
      <c r="C3176" s="12" t="n">
        <v>91565947</v>
      </c>
      <c r="D3176" s="12" t="s">
        <v>30</v>
      </c>
      <c r="E3176" s="13" t="s">
        <v>40</v>
      </c>
      <c r="F3176" s="12" t="s">
        <v>15</v>
      </c>
      <c r="G3176" s="50" t="n">
        <v>0.02</v>
      </c>
      <c r="H3176" s="30" t="n">
        <v>1000</v>
      </c>
      <c r="I3176" s="31" t="n">
        <f>G3176*H3176*7</f>
        <v>140</v>
      </c>
      <c r="J3176" s="12" t="s">
        <v>110</v>
      </c>
      <c r="K3176" s="14" t="n">
        <v>17043</v>
      </c>
      <c r="L3176" s="14" t="n">
        <v>850</v>
      </c>
      <c r="M3176" s="14" t="n">
        <v>9</v>
      </c>
      <c r="N3176" s="11" t="n">
        <v>0</v>
      </c>
      <c r="O3176" s="11" t="n">
        <v>0.02</v>
      </c>
      <c r="P3176" s="11" t="n">
        <v>0.18</v>
      </c>
      <c r="Q3176" s="22" t="n">
        <f>M3178/H3176</f>
        <v>0.994</v>
      </c>
    </row>
    <row r="3177" ht="22.5" customHeight="1">
      <c r="A3177" s="77"/>
      <c r="B3177" s="53"/>
      <c r="C3177" s="19"/>
      <c r="D3177" s="19"/>
      <c r="E3177" s="26"/>
      <c r="F3177" s="19"/>
      <c r="G3177" s="32"/>
      <c r="H3177" s="28"/>
      <c r="I3177" s="28"/>
      <c r="J3177" s="12" t="s">
        <v>111</v>
      </c>
      <c r="K3177" s="14" t="n">
        <v>499093</v>
      </c>
      <c r="L3177" s="14" t="n">
        <v>337144</v>
      </c>
      <c r="M3177" s="14" t="n">
        <v>994</v>
      </c>
      <c r="N3177" s="11" t="n">
        <v>0</v>
      </c>
      <c r="O3177" s="11" t="n">
        <v>0.02</v>
      </c>
      <c r="P3177" s="11" t="n">
        <v>19.88</v>
      </c>
      <c r="Q3177" s="25"/>
    </row>
    <row r="3178" ht="22.5" customHeight="1">
      <c r="A3178" s="77"/>
      <c r="B3178" s="53"/>
      <c r="C3178" s="19"/>
      <c r="D3178" s="19"/>
      <c r="E3178" s="26"/>
      <c r="F3178" s="19"/>
      <c r="G3178" s="33"/>
      <c r="H3178" s="27"/>
      <c r="I3178" s="27"/>
      <c r="J3178" s="12" t="s">
        <v>112</v>
      </c>
      <c r="K3178" s="14" t="n">
        <v>522063</v>
      </c>
      <c r="L3178" s="14" t="n">
        <v>343446</v>
      </c>
      <c r="M3178" s="14" t="n">
        <v>994</v>
      </c>
      <c r="N3178" s="11" t="n">
        <v>0</v>
      </c>
      <c r="O3178" s="11" t="n">
        <v>0.02</v>
      </c>
      <c r="P3178" s="11" t="n">
        <v>19.88</v>
      </c>
      <c r="Q3178" s="25"/>
    </row>
    <row r="3179" ht="22.5" customHeight="1">
      <c r="A3179" s="77"/>
      <c r="B3179" s="53"/>
      <c r="C3179" s="12" t="n">
        <v>12807775</v>
      </c>
      <c r="D3179" s="12" t="s">
        <v>38</v>
      </c>
      <c r="E3179" s="13" t="s">
        <v>14</v>
      </c>
      <c r="F3179" s="12" t="s">
        <v>34</v>
      </c>
      <c r="G3179" s="50" t="n">
        <v>0.1</v>
      </c>
      <c r="H3179" s="30" t="n">
        <v>100</v>
      </c>
      <c r="I3179" s="31" t="n">
        <f>G3179*H3179*7</f>
        <v>70</v>
      </c>
      <c r="J3179" s="12" t="s">
        <v>110</v>
      </c>
      <c r="K3179" s="14" t="n">
        <v>0</v>
      </c>
      <c r="L3179" s="14" t="n">
        <v>0</v>
      </c>
      <c r="M3179" s="14" t="n">
        <v>0</v>
      </c>
      <c r="N3179" s="11" t="n">
        <v>0</v>
      </c>
      <c r="O3179" s="11" t="n">
        <v>0</v>
      </c>
      <c r="P3179" s="11" t="n">
        <v>0</v>
      </c>
      <c r="Q3179" s="22" t="n">
        <f>M3181/H3179</f>
        <v>0</v>
      </c>
    </row>
    <row r="3180" ht="22.5" customHeight="1">
      <c r="A3180" s="77"/>
      <c r="B3180" s="53"/>
      <c r="C3180" s="19"/>
      <c r="D3180" s="19"/>
      <c r="E3180" s="26"/>
      <c r="F3180" s="19"/>
      <c r="G3180" s="32"/>
      <c r="H3180" s="28"/>
      <c r="I3180" s="28"/>
      <c r="J3180" s="12" t="s">
        <v>111</v>
      </c>
      <c r="K3180" s="14" t="n">
        <v>5</v>
      </c>
      <c r="L3180" s="14" t="n">
        <v>0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5"/>
    </row>
    <row r="3181" ht="22.5" customHeight="1">
      <c r="A3181" s="77"/>
      <c r="B3181" s="53"/>
      <c r="C3181" s="34"/>
      <c r="D3181" s="34"/>
      <c r="E3181" s="35"/>
      <c r="F3181" s="19"/>
      <c r="G3181" s="33"/>
      <c r="H3181" s="27"/>
      <c r="I3181" s="27"/>
      <c r="J3181" s="12" t="s">
        <v>112</v>
      </c>
      <c r="K3181" s="14" t="n">
        <v>187</v>
      </c>
      <c r="L3181" s="14" t="n">
        <v>52</v>
      </c>
      <c r="M3181" s="14" t="n">
        <v>0</v>
      </c>
      <c r="N3181" s="11" t="n">
        <v>0</v>
      </c>
      <c r="O3181" s="11" t="n">
        <v>0</v>
      </c>
      <c r="P3181" s="11" t="n">
        <v>0.01</v>
      </c>
      <c r="Q3181" s="25"/>
    </row>
    <row r="3182" ht="22.5" customHeight="1">
      <c r="A3182" s="77"/>
      <c r="B3182" s="53"/>
      <c r="C3182" s="12" t="n">
        <v>12808718</v>
      </c>
      <c r="D3182" s="12" t="s">
        <v>36</v>
      </c>
      <c r="E3182" s="13" t="s">
        <v>14</v>
      </c>
      <c r="F3182" s="12" t="s">
        <v>34</v>
      </c>
      <c r="G3182" s="50" t="n">
        <v>0.2</v>
      </c>
      <c r="H3182" s="30" t="n">
        <v>100</v>
      </c>
      <c r="I3182" s="31" t="n">
        <f>G3182*H3182*7</f>
        <v>140</v>
      </c>
      <c r="J3182" s="12" t="s">
        <v>110</v>
      </c>
      <c r="K3182" s="14" t="n">
        <v>0</v>
      </c>
      <c r="L3182" s="14" t="n">
        <v>0</v>
      </c>
      <c r="M3182" s="14" t="n">
        <v>0</v>
      </c>
      <c r="N3182" s="11" t="n">
        <v>0</v>
      </c>
      <c r="O3182" s="11" t="n">
        <v>0</v>
      </c>
      <c r="P3182" s="11" t="n">
        <v>0</v>
      </c>
      <c r="Q3182" s="22" t="n">
        <f>M3184/H3182</f>
        <v>0</v>
      </c>
    </row>
    <row r="3183" ht="22.5" customHeight="1">
      <c r="A3183" s="77"/>
      <c r="B3183" s="53"/>
      <c r="C3183" s="19"/>
      <c r="D3183" s="19"/>
      <c r="E3183" s="26"/>
      <c r="F3183" s="19"/>
      <c r="G3183" s="32"/>
      <c r="H3183" s="28"/>
      <c r="I3183" s="28"/>
      <c r="J3183" s="12" t="s">
        <v>111</v>
      </c>
      <c r="K3183" s="14" t="n">
        <v>17</v>
      </c>
      <c r="L3183" s="14" t="n">
        <v>2</v>
      </c>
      <c r="M3183" s="14" t="n">
        <v>0</v>
      </c>
      <c r="N3183" s="11" t="n">
        <v>0</v>
      </c>
      <c r="O3183" s="11" t="n">
        <v>0</v>
      </c>
      <c r="P3183" s="11" t="n">
        <v>0.01</v>
      </c>
      <c r="Q3183" s="25"/>
    </row>
    <row r="3184" ht="22.5" customHeight="1">
      <c r="A3184" s="77"/>
      <c r="B3184" s="53"/>
      <c r="C3184" s="34"/>
      <c r="D3184" s="34"/>
      <c r="E3184" s="35"/>
      <c r="F3184" s="19"/>
      <c r="G3184" s="33"/>
      <c r="H3184" s="27"/>
      <c r="I3184" s="27"/>
      <c r="J3184" s="12" t="s">
        <v>112</v>
      </c>
      <c r="K3184" s="14" t="n">
        <v>27</v>
      </c>
      <c r="L3184" s="14" t="n">
        <v>3</v>
      </c>
      <c r="M3184" s="14" t="n">
        <v>0</v>
      </c>
      <c r="N3184" s="11" t="n">
        <v>0</v>
      </c>
      <c r="O3184" s="11" t="n">
        <v>0</v>
      </c>
      <c r="P3184" s="11" t="n">
        <v>0.21</v>
      </c>
      <c r="Q3184" s="25"/>
    </row>
    <row r="3185" ht="22.5" customHeight="1">
      <c r="A3185" s="49"/>
      <c r="B3185" s="47" t="s">
        <v>118</v>
      </c>
      <c r="C3185" s="12" t="n">
        <v>5464039</v>
      </c>
      <c r="D3185" s="12" t="s">
        <v>30</v>
      </c>
      <c r="E3185" s="12" t="s">
        <v>43</v>
      </c>
      <c r="F3185" s="13" t="s">
        <v>15</v>
      </c>
      <c r="G3185" s="23" t="n">
        <v>0.28</v>
      </c>
      <c r="H3185" s="12" t="n">
        <v>1700</v>
      </c>
      <c r="I3185" s="20" t="n">
        <f>G3185*H3185*7</f>
        <v>3332</v>
      </c>
      <c r="J3185" s="12" t="s">
        <v>110</v>
      </c>
      <c r="K3185" s="14" t="n">
        <v>20909</v>
      </c>
      <c r="L3185" s="14" t="n">
        <v>2524</v>
      </c>
      <c r="M3185" s="14" t="n">
        <v>60</v>
      </c>
      <c r="N3185" s="11" t="n">
        <v>0.007</v>
      </c>
      <c r="O3185" s="11" t="n">
        <v>0.296</v>
      </c>
      <c r="P3185" s="11" t="n">
        <v>17.735</v>
      </c>
      <c r="Q3185" s="22" t="n">
        <f>M3187/H3185</f>
        <v>0.59</v>
      </c>
    </row>
    <row r="3186" ht="22.5" customHeight="1">
      <c r="A3186" s="49"/>
      <c r="B3186" s="53"/>
      <c r="C3186" s="12"/>
      <c r="D3186" s="19"/>
      <c r="E3186" s="19"/>
      <c r="F3186" s="26"/>
      <c r="G3186" s="26"/>
      <c r="H3186" s="19"/>
      <c r="I3186" s="19"/>
      <c r="J3186" s="12" t="s">
        <v>111</v>
      </c>
      <c r="K3186" s="14" t="n">
        <v>110372</v>
      </c>
      <c r="L3186" s="14" t="n">
        <v>18183</v>
      </c>
      <c r="M3186" s="14" t="n">
        <v>364</v>
      </c>
      <c r="N3186" s="11" t="n">
        <v>0.006</v>
      </c>
      <c r="O3186" s="11" t="n">
        <v>0.296</v>
      </c>
      <c r="P3186" s="11" t="n">
        <v>107.83</v>
      </c>
      <c r="Q3186" s="25"/>
    </row>
    <row r="3187" ht="22.5" customHeight="1">
      <c r="A3187" s="49"/>
      <c r="B3187" s="53"/>
      <c r="C3187" s="12"/>
      <c r="D3187" s="19"/>
      <c r="E3187" s="19"/>
      <c r="F3187" s="26"/>
      <c r="G3187" s="26"/>
      <c r="H3187" s="19"/>
      <c r="I3187" s="19"/>
      <c r="J3187" s="12" t="s">
        <v>112</v>
      </c>
      <c r="K3187" s="14" t="n">
        <v>344829</v>
      </c>
      <c r="L3187" s="14" t="n">
        <v>62948</v>
      </c>
      <c r="M3187" s="14" t="n">
        <v>1003</v>
      </c>
      <c r="N3187" s="11" t="n">
        <v>0.005</v>
      </c>
      <c r="O3187" s="11" t="n">
        <v>0.295</v>
      </c>
      <c r="P3187" s="11" t="n">
        <v>296.315</v>
      </c>
      <c r="Q3187" s="25"/>
    </row>
    <row r="3188" ht="22.5" customHeight="1">
      <c r="A3188" s="49"/>
      <c r="B3188" s="53"/>
      <c r="C3188" s="12" t="n">
        <v>8057746</v>
      </c>
      <c r="D3188" s="12" t="s">
        <v>30</v>
      </c>
      <c r="E3188" s="12" t="s">
        <v>43</v>
      </c>
      <c r="F3188" s="13" t="s">
        <v>15</v>
      </c>
      <c r="G3188" s="23" t="n">
        <v>0.32</v>
      </c>
      <c r="H3188" s="12" t="n">
        <v>300</v>
      </c>
      <c r="I3188" s="20" t="n">
        <f>G3188*H3188*7</f>
        <v>672</v>
      </c>
      <c r="J3188" s="12" t="s">
        <v>110</v>
      </c>
      <c r="K3188" s="14" t="n">
        <v>0</v>
      </c>
      <c r="L3188" s="14" t="n">
        <v>0</v>
      </c>
      <c r="M3188" s="14" t="n">
        <v>0</v>
      </c>
      <c r="N3188" s="11" t="n">
        <v>0</v>
      </c>
      <c r="O3188" s="11" t="n">
        <v>0</v>
      </c>
      <c r="P3188" s="11" t="n">
        <v>0</v>
      </c>
      <c r="Q3188" s="22" t="n">
        <f>M3190/H3188</f>
        <v>0</v>
      </c>
    </row>
    <row r="3189" ht="22.5" customHeight="1">
      <c r="A3189" s="49"/>
      <c r="B3189" s="53"/>
      <c r="C3189" s="12"/>
      <c r="D3189" s="19"/>
      <c r="E3189" s="19"/>
      <c r="F3189" s="26"/>
      <c r="G3189" s="26"/>
      <c r="H3189" s="19"/>
      <c r="I3189" s="19"/>
      <c r="J3189" s="12" t="s">
        <v>111</v>
      </c>
      <c r="K3189" s="14" t="n">
        <v>0</v>
      </c>
      <c r="L3189" s="14" t="n">
        <v>0</v>
      </c>
      <c r="M3189" s="14" t="n">
        <v>0</v>
      </c>
      <c r="N3189" s="11" t="n">
        <v>0</v>
      </c>
      <c r="O3189" s="11" t="n">
        <v>0</v>
      </c>
      <c r="P3189" s="11" t="n">
        <v>0</v>
      </c>
      <c r="Q3189" s="25"/>
    </row>
    <row r="3190" ht="22.5" customHeight="1">
      <c r="A3190" s="49"/>
      <c r="B3190" s="53"/>
      <c r="C3190" s="12"/>
      <c r="D3190" s="19"/>
      <c r="E3190" s="19"/>
      <c r="F3190" s="26"/>
      <c r="G3190" s="26"/>
      <c r="H3190" s="19"/>
      <c r="I3190" s="19"/>
      <c r="J3190" s="12" t="s">
        <v>112</v>
      </c>
      <c r="K3190" s="14" t="n">
        <v>0</v>
      </c>
      <c r="L3190" s="14" t="n">
        <v>0</v>
      </c>
      <c r="M3190" s="14" t="n">
        <v>0</v>
      </c>
      <c r="N3190" s="11" t="n">
        <v>0</v>
      </c>
      <c r="O3190" s="11" t="n">
        <v>0</v>
      </c>
      <c r="P3190" s="11" t="n">
        <v>0</v>
      </c>
      <c r="Q3190" s="25"/>
    </row>
    <row r="3191" ht="22.5" customHeight="1">
      <c r="A3191" s="49"/>
      <c r="B3191" s="53"/>
      <c r="C3191" s="12" t="n">
        <v>91399821</v>
      </c>
      <c r="D3191" s="12" t="s">
        <v>79</v>
      </c>
      <c r="E3191" s="12" t="s">
        <v>14</v>
      </c>
      <c r="F3191" s="13" t="s">
        <v>26</v>
      </c>
      <c r="G3191" s="23" t="n">
        <v>0.1</v>
      </c>
      <c r="H3191" s="12" t="n">
        <v>500</v>
      </c>
      <c r="I3191" s="20" t="n">
        <f>G3191*H3191*7</f>
        <v>350</v>
      </c>
      <c r="J3191" s="12" t="s">
        <v>110</v>
      </c>
      <c r="K3191" s="14" t="n">
        <v>5632</v>
      </c>
      <c r="L3191" s="14" t="n">
        <v>459</v>
      </c>
      <c r="M3191" s="14" t="n">
        <v>23</v>
      </c>
      <c r="N3191" s="11" t="n">
        <v>0</v>
      </c>
      <c r="O3191" s="11" t="n">
        <v>0.09</v>
      </c>
      <c r="P3191" s="11" t="n">
        <v>2.11</v>
      </c>
      <c r="Q3191" s="22" t="n">
        <f>M3199/H3191</f>
        <v>0.094</v>
      </c>
    </row>
    <row r="3192" ht="22.5" customHeight="1">
      <c r="A3192" s="49"/>
      <c r="B3192" s="53"/>
      <c r="C3192" s="12"/>
      <c r="D3192" s="19"/>
      <c r="E3192" s="19"/>
      <c r="F3192" s="26"/>
      <c r="G3192" s="26"/>
      <c r="H3192" s="19"/>
      <c r="I3192" s="19"/>
      <c r="J3192" s="12" t="s">
        <v>111</v>
      </c>
      <c r="K3192" s="14" t="n">
        <v>51110</v>
      </c>
      <c r="L3192" s="14" t="n">
        <v>7255</v>
      </c>
      <c r="M3192" s="14" t="n">
        <v>169</v>
      </c>
      <c r="N3192" s="11" t="n">
        <v>0</v>
      </c>
      <c r="O3192" s="11" t="n">
        <v>0.19</v>
      </c>
      <c r="P3192" s="11" t="n">
        <v>31.53</v>
      </c>
      <c r="Q3192" s="25"/>
    </row>
    <row r="3193" ht="22.5" customHeight="1">
      <c r="A3193" s="49"/>
      <c r="B3193" s="53"/>
      <c r="C3193" s="12"/>
      <c r="D3193" s="19"/>
      <c r="E3193" s="19"/>
      <c r="F3193" s="26"/>
      <c r="G3193" s="26"/>
      <c r="H3193" s="19"/>
      <c r="I3193" s="19"/>
      <c r="J3193" s="12" t="s">
        <v>112</v>
      </c>
      <c r="K3193" s="14" t="n">
        <v>70118</v>
      </c>
      <c r="L3193" s="14" t="n">
        <v>8460</v>
      </c>
      <c r="M3193" s="14" t="n">
        <v>454</v>
      </c>
      <c r="N3193" s="11" t="n">
        <v>0</v>
      </c>
      <c r="O3193" s="11" t="n">
        <v>0.08</v>
      </c>
      <c r="P3193" s="11" t="n">
        <v>35.05</v>
      </c>
      <c r="Q3193" s="25"/>
    </row>
    <row r="3194" ht="22.5" customHeight="1">
      <c r="A3194" s="49"/>
      <c r="B3194" s="53"/>
      <c r="C3194" s="12" t="n">
        <v>8670368</v>
      </c>
      <c r="D3194" s="12" t="s">
        <v>16</v>
      </c>
      <c r="E3194" s="12" t="s">
        <v>11</v>
      </c>
      <c r="F3194" s="13" t="s">
        <v>29</v>
      </c>
      <c r="G3194" s="23" t="n">
        <v>0.12</v>
      </c>
      <c r="H3194" s="12" t="n">
        <v>100</v>
      </c>
      <c r="I3194" s="20" t="n">
        <f>G3194*H3194*7</f>
        <v>84</v>
      </c>
      <c r="J3194" s="12" t="s">
        <v>110</v>
      </c>
      <c r="K3194" s="14" t="n">
        <v>1391</v>
      </c>
      <c r="L3194" s="14" t="n">
        <v>363</v>
      </c>
      <c r="M3194" s="14" t="n">
        <v>2</v>
      </c>
      <c r="N3194" s="11" t="n">
        <v>0</v>
      </c>
      <c r="O3194" s="11" t="n">
        <v>0.16</v>
      </c>
      <c r="P3194" s="11" t="n">
        <v>0.32</v>
      </c>
      <c r="Q3194" s="22" t="n">
        <f>M3196/H3194</f>
        <v>0.18</v>
      </c>
    </row>
    <row r="3195" ht="22.5" customHeight="1">
      <c r="A3195" s="49"/>
      <c r="B3195" s="53"/>
      <c r="C3195" s="12"/>
      <c r="D3195" s="19"/>
      <c r="E3195" s="19"/>
      <c r="F3195" s="26"/>
      <c r="G3195" s="26"/>
      <c r="H3195" s="19"/>
      <c r="I3195" s="19"/>
      <c r="J3195" s="12" t="s">
        <v>111</v>
      </c>
      <c r="K3195" s="14" t="n">
        <v>2478</v>
      </c>
      <c r="L3195" s="14" t="n">
        <v>542</v>
      </c>
      <c r="M3195" s="14" t="n">
        <v>2</v>
      </c>
      <c r="N3195" s="11" t="n">
        <v>0</v>
      </c>
      <c r="O3195" s="11" t="n">
        <v>0.31</v>
      </c>
      <c r="P3195" s="11" t="n">
        <v>0.62</v>
      </c>
      <c r="Q3195" s="25"/>
    </row>
    <row r="3196" ht="22.5" customHeight="1">
      <c r="A3196" s="49"/>
      <c r="B3196" s="53"/>
      <c r="C3196" s="12"/>
      <c r="D3196" s="19"/>
      <c r="E3196" s="19"/>
      <c r="F3196" s="26"/>
      <c r="G3196" s="26"/>
      <c r="H3196" s="19"/>
      <c r="I3196" s="19"/>
      <c r="J3196" s="12" t="s">
        <v>112</v>
      </c>
      <c r="K3196" s="14" t="n">
        <v>14967</v>
      </c>
      <c r="L3196" s="14" t="n">
        <v>2549</v>
      </c>
      <c r="M3196" s="14" t="n">
        <v>18</v>
      </c>
      <c r="N3196" s="11" t="n">
        <v>0</v>
      </c>
      <c r="O3196" s="11" t="n">
        <v>0.22</v>
      </c>
      <c r="P3196" s="11" t="n">
        <v>4.04</v>
      </c>
      <c r="Q3196" s="25"/>
    </row>
    <row r="3197" ht="22.5" customHeight="1">
      <c r="A3197" s="49"/>
      <c r="B3197" s="53"/>
      <c r="C3197" s="12" t="n">
        <v>10514860</v>
      </c>
      <c r="D3197" s="12" t="s">
        <v>41</v>
      </c>
      <c r="E3197" s="12" t="s">
        <v>14</v>
      </c>
      <c r="F3197" s="13" t="s">
        <v>15</v>
      </c>
      <c r="G3197" s="23" t="n">
        <v>0.6</v>
      </c>
      <c r="H3197" s="12" t="n">
        <v>150</v>
      </c>
      <c r="I3197" s="20" t="n">
        <f>G3197*H3197*7</f>
        <v>630</v>
      </c>
      <c r="J3197" s="12" t="s">
        <v>110</v>
      </c>
      <c r="K3197" s="14" t="n">
        <v>1918</v>
      </c>
      <c r="L3197" s="14" t="n">
        <v>35</v>
      </c>
      <c r="M3197" s="14" t="n">
        <v>2</v>
      </c>
      <c r="N3197" s="11" t="n">
        <v>0.039</v>
      </c>
      <c r="O3197" s="11" t="n">
        <v>0.685</v>
      </c>
      <c r="P3197" s="11" t="n">
        <v>1.37</v>
      </c>
      <c r="Q3197" s="22" t="n">
        <f>M3199/H3197</f>
        <v>0.313333333333333</v>
      </c>
    </row>
    <row r="3198" ht="22.5" customHeight="1">
      <c r="A3198" s="49"/>
      <c r="B3198" s="53"/>
      <c r="C3198" s="12"/>
      <c r="D3198" s="19"/>
      <c r="E3198" s="19"/>
      <c r="F3198" s="26"/>
      <c r="G3198" s="26"/>
      <c r="H3198" s="19"/>
      <c r="I3198" s="19"/>
      <c r="J3198" s="12" t="s">
        <v>111</v>
      </c>
      <c r="K3198" s="14" t="n">
        <v>30549</v>
      </c>
      <c r="L3198" s="14" t="n">
        <v>1302</v>
      </c>
      <c r="M3198" s="14" t="n">
        <v>9</v>
      </c>
      <c r="N3198" s="11" t="n">
        <v>0.005</v>
      </c>
      <c r="O3198" s="11" t="n">
        <v>0.704</v>
      </c>
      <c r="P3198" s="11" t="n">
        <v>6.34</v>
      </c>
      <c r="Q3198" s="25"/>
    </row>
    <row r="3199" ht="22.5" customHeight="1">
      <c r="A3199" s="49"/>
      <c r="B3199" s="53"/>
      <c r="C3199" s="12"/>
      <c r="D3199" s="19"/>
      <c r="E3199" s="19"/>
      <c r="F3199" s="26"/>
      <c r="G3199" s="26"/>
      <c r="H3199" s="19"/>
      <c r="I3199" s="19"/>
      <c r="J3199" s="12" t="s">
        <v>112</v>
      </c>
      <c r="K3199" s="14" t="n">
        <v>67308</v>
      </c>
      <c r="L3199" s="14" t="n">
        <v>4856</v>
      </c>
      <c r="M3199" s="14" t="n">
        <v>47</v>
      </c>
      <c r="N3199" s="11" t="n">
        <v>0.007</v>
      </c>
      <c r="O3199" s="11" t="n">
        <v>0.736</v>
      </c>
      <c r="P3199" s="11" t="n">
        <v>34.61</v>
      </c>
      <c r="Q3199" s="25"/>
    </row>
    <row r="3200" ht="22.5" customHeight="1">
      <c r="A3200" s="49"/>
      <c r="B3200" s="53"/>
      <c r="C3200" s="12" t="n">
        <v>91532857</v>
      </c>
      <c r="D3200" s="12" t="s">
        <v>44</v>
      </c>
      <c r="E3200" s="12" t="s">
        <v>14</v>
      </c>
      <c r="F3200" s="13" t="s">
        <v>12</v>
      </c>
      <c r="G3200" s="23" t="n">
        <v>0.12</v>
      </c>
      <c r="H3200" s="12" t="n">
        <v>100</v>
      </c>
      <c r="I3200" s="20" t="n">
        <f>G3200*H3200*7</f>
        <v>84</v>
      </c>
      <c r="J3200" s="12" t="s">
        <v>110</v>
      </c>
      <c r="K3200" s="14" t="n">
        <v>60</v>
      </c>
      <c r="L3200" s="14" t="n">
        <v>20</v>
      </c>
      <c r="M3200" s="14" t="n">
        <v>0</v>
      </c>
      <c r="N3200" s="11" t="n">
        <v>0.008</v>
      </c>
      <c r="O3200" s="11" t="n">
        <v>0</v>
      </c>
      <c r="P3200" s="11" t="n">
        <v>0.1678</v>
      </c>
      <c r="Q3200" s="22" t="n">
        <f>M3202/H3200</f>
        <v>0.15</v>
      </c>
    </row>
    <row r="3201" ht="22.5" customHeight="1">
      <c r="A3201" s="49"/>
      <c r="B3201" s="53"/>
      <c r="C3201" s="12"/>
      <c r="D3201" s="19"/>
      <c r="E3201" s="19"/>
      <c r="F3201" s="26"/>
      <c r="G3201" s="26"/>
      <c r="H3201" s="19"/>
      <c r="I3201" s="19"/>
      <c r="J3201" s="12" t="s">
        <v>111</v>
      </c>
      <c r="K3201" s="14" t="n">
        <v>823</v>
      </c>
      <c r="L3201" s="14" t="n">
        <v>132</v>
      </c>
      <c r="M3201" s="14" t="n">
        <v>3</v>
      </c>
      <c r="N3201" s="11" t="n">
        <v>0.007</v>
      </c>
      <c r="O3201" s="11" t="n">
        <v>0.325</v>
      </c>
      <c r="P3201" s="11" t="n">
        <v>0.9762</v>
      </c>
      <c r="Q3201" s="25"/>
    </row>
    <row r="3202" ht="22.5" customHeight="1">
      <c r="A3202" s="49"/>
      <c r="B3202" s="53"/>
      <c r="C3202" s="12"/>
      <c r="D3202" s="19"/>
      <c r="E3202" s="19"/>
      <c r="F3202" s="26"/>
      <c r="G3202" s="26"/>
      <c r="H3202" s="19"/>
      <c r="I3202" s="19"/>
      <c r="J3202" s="12" t="s">
        <v>112</v>
      </c>
      <c r="K3202" s="14" t="n">
        <v>3061</v>
      </c>
      <c r="L3202" s="14" t="n">
        <v>460</v>
      </c>
      <c r="M3202" s="14" t="n">
        <v>15</v>
      </c>
      <c r="N3202" s="11" t="n">
        <v>0.007</v>
      </c>
      <c r="O3202" s="11" t="n">
        <v>0.218</v>
      </c>
      <c r="P3202" s="11" t="n">
        <v>3.269</v>
      </c>
      <c r="Q3202" s="25"/>
    </row>
    <row r="3203" ht="22.5" customHeight="1">
      <c r="A3203" s="49"/>
      <c r="B3203" s="53"/>
      <c r="C3203" s="12" t="n">
        <v>91545519</v>
      </c>
      <c r="D3203" s="12" t="s">
        <v>45</v>
      </c>
      <c r="E3203" s="12" t="s">
        <v>43</v>
      </c>
      <c r="F3203" s="13" t="s">
        <v>15</v>
      </c>
      <c r="G3203" s="23" t="n">
        <v>0.2</v>
      </c>
      <c r="H3203" s="12" t="n">
        <v>100</v>
      </c>
      <c r="I3203" s="20" t="n">
        <f>G3203*H3203*7</f>
        <v>140</v>
      </c>
      <c r="J3203" s="12" t="s">
        <v>110</v>
      </c>
      <c r="K3203" s="14" t="n">
        <v>1742</v>
      </c>
      <c r="L3203" s="14" t="n">
        <v>117</v>
      </c>
      <c r="M3203" s="14" t="n">
        <v>5</v>
      </c>
      <c r="N3203" s="11" t="n">
        <v>0.007</v>
      </c>
      <c r="O3203" s="11" t="n">
        <v>0.158</v>
      </c>
      <c r="P3203" s="11" t="n">
        <v>0.79</v>
      </c>
      <c r="Q3203" s="22" t="n">
        <f>M3205/H3203</f>
        <v>0.69</v>
      </c>
    </row>
    <row r="3204" ht="22.5" customHeight="1">
      <c r="A3204" s="49"/>
      <c r="B3204" s="53"/>
      <c r="C3204" s="12"/>
      <c r="D3204" s="19"/>
      <c r="E3204" s="19"/>
      <c r="F3204" s="26"/>
      <c r="G3204" s="26"/>
      <c r="H3204" s="19"/>
      <c r="I3204" s="19"/>
      <c r="J3204" s="12" t="s">
        <v>111</v>
      </c>
      <c r="K3204" s="14" t="n">
        <v>48378</v>
      </c>
      <c r="L3204" s="14" t="n">
        <v>8117</v>
      </c>
      <c r="M3204" s="14" t="n">
        <v>69</v>
      </c>
      <c r="N3204" s="11" t="n">
        <v>0.001</v>
      </c>
      <c r="O3204" s="11" t="n">
        <v>0.154</v>
      </c>
      <c r="P3204" s="11" t="n">
        <v>10.64</v>
      </c>
      <c r="Q3204" s="25"/>
    </row>
    <row r="3205" ht="22.5" customHeight="1">
      <c r="A3205" s="49"/>
      <c r="B3205" s="53"/>
      <c r="C3205" s="12"/>
      <c r="D3205" s="19"/>
      <c r="E3205" s="19"/>
      <c r="F3205" s="26"/>
      <c r="G3205" s="26"/>
      <c r="H3205" s="19"/>
      <c r="I3205" s="19"/>
      <c r="J3205" s="12" t="s">
        <v>112</v>
      </c>
      <c r="K3205" s="14" t="n">
        <v>57415</v>
      </c>
      <c r="L3205" s="14" t="n">
        <v>8977</v>
      </c>
      <c r="M3205" s="14" t="n">
        <v>69</v>
      </c>
      <c r="N3205" s="11" t="n">
        <v>0.001</v>
      </c>
      <c r="O3205" s="11" t="n">
        <v>0.154</v>
      </c>
      <c r="P3205" s="11" t="n">
        <v>10.64</v>
      </c>
      <c r="Q3205" s="25"/>
    </row>
    <row r="3206" ht="22.5" customHeight="1">
      <c r="A3206" s="49"/>
      <c r="B3206" s="53"/>
      <c r="C3206" s="12" t="n">
        <v>91551388</v>
      </c>
      <c r="D3206" s="12" t="s">
        <v>46</v>
      </c>
      <c r="E3206" s="12" t="s">
        <v>47</v>
      </c>
      <c r="F3206" s="13" t="s">
        <v>12</v>
      </c>
      <c r="G3206" s="23" t="n">
        <v>0.8</v>
      </c>
      <c r="H3206" s="12" t="n">
        <v>100</v>
      </c>
      <c r="I3206" s="20" t="n">
        <f>G3206*H3206*7</f>
        <v>560</v>
      </c>
      <c r="J3206" s="12" t="s">
        <v>110</v>
      </c>
      <c r="K3206" s="14" t="n">
        <v>910</v>
      </c>
      <c r="L3206" s="14" t="n">
        <v>510</v>
      </c>
      <c r="M3206" s="14" t="n">
        <v>31</v>
      </c>
      <c r="N3206" s="11" t="n">
        <v>0.028</v>
      </c>
      <c r="O3206" s="11" t="n">
        <v>0.467</v>
      </c>
      <c r="P3206" s="11" t="n">
        <v>14.4702</v>
      </c>
      <c r="Q3206" s="22" t="n">
        <f>M3208/H3206</f>
        <v>0.31</v>
      </c>
      <c r="S3206" s="4" t="s">
        <v>119</v>
      </c>
    </row>
    <row r="3207" ht="22.5" customHeight="1">
      <c r="A3207" s="49"/>
      <c r="B3207" s="53"/>
      <c r="C3207" s="12"/>
      <c r="D3207" s="19"/>
      <c r="E3207" s="19"/>
      <c r="F3207" s="26"/>
      <c r="G3207" s="26"/>
      <c r="H3207" s="19"/>
      <c r="I3207" s="19"/>
      <c r="J3207" s="12" t="s">
        <v>111</v>
      </c>
      <c r="K3207" s="14" t="n">
        <v>1425</v>
      </c>
      <c r="L3207" s="14" t="n">
        <v>759</v>
      </c>
      <c r="M3207" s="14" t="n">
        <v>31</v>
      </c>
      <c r="N3207" s="11" t="n">
        <v>0.029</v>
      </c>
      <c r="O3207" s="11" t="n">
        <v>0.719</v>
      </c>
      <c r="P3207" s="11" t="n">
        <v>22.2779</v>
      </c>
      <c r="Q3207" s="25"/>
    </row>
    <row r="3208" ht="22.5" customHeight="1">
      <c r="A3208" s="49"/>
      <c r="B3208" s="53"/>
      <c r="C3208" s="12"/>
      <c r="D3208" s="19"/>
      <c r="E3208" s="19"/>
      <c r="F3208" s="26"/>
      <c r="G3208" s="26"/>
      <c r="H3208" s="19"/>
      <c r="I3208" s="19"/>
      <c r="J3208" s="12" t="s">
        <v>112</v>
      </c>
      <c r="K3208" s="14" t="n">
        <v>2097</v>
      </c>
      <c r="L3208" s="14" t="n">
        <v>903</v>
      </c>
      <c r="M3208" s="14" t="n">
        <v>31</v>
      </c>
      <c r="N3208" s="11" t="n">
        <v>0.027</v>
      </c>
      <c r="O3208" s="11" t="n">
        <v>0.777</v>
      </c>
      <c r="P3208" s="11" t="n">
        <v>24.0717</v>
      </c>
      <c r="Q3208" s="25"/>
    </row>
    <row r="3209" ht="22.5" customHeight="1">
      <c r="A3209" s="49"/>
      <c r="B3209" s="53"/>
      <c r="C3209" s="12" t="n">
        <v>91565948</v>
      </c>
      <c r="D3209" s="12" t="s">
        <v>44</v>
      </c>
      <c r="E3209" s="12" t="s">
        <v>14</v>
      </c>
      <c r="F3209" s="13" t="s">
        <v>12</v>
      </c>
      <c r="G3209" s="23" t="n">
        <v>0.12</v>
      </c>
      <c r="H3209" s="12" t="n">
        <v>170</v>
      </c>
      <c r="I3209" s="20" t="n">
        <f>G3209*H3209*7</f>
        <v>142.8</v>
      </c>
      <c r="J3209" s="12" t="s">
        <v>110</v>
      </c>
      <c r="K3209" s="14" t="n">
        <v>38</v>
      </c>
      <c r="L3209" s="14" t="n">
        <v>0</v>
      </c>
      <c r="M3209" s="14" t="n">
        <v>0</v>
      </c>
      <c r="N3209" s="11" t="n">
        <v>0</v>
      </c>
      <c r="O3209" s="11" t="n">
        <v>0</v>
      </c>
      <c r="P3209" s="11" t="n">
        <v>0</v>
      </c>
      <c r="Q3209" s="22" t="n">
        <f>M3211/H3209</f>
        <v>0.00588235294117647</v>
      </c>
    </row>
    <row r="3210" ht="22.5" customHeight="1">
      <c r="A3210" s="49"/>
      <c r="B3210" s="53"/>
      <c r="C3210" s="12"/>
      <c r="D3210" s="19"/>
      <c r="E3210" s="19"/>
      <c r="F3210" s="26"/>
      <c r="G3210" s="26"/>
      <c r="H3210" s="19"/>
      <c r="I3210" s="19"/>
      <c r="J3210" s="12" t="s">
        <v>111</v>
      </c>
      <c r="K3210" s="14" t="n">
        <v>444</v>
      </c>
      <c r="L3210" s="14" t="n">
        <v>92</v>
      </c>
      <c r="M3210" s="14" t="n">
        <v>1</v>
      </c>
      <c r="N3210" s="11" t="n">
        <v>0.008</v>
      </c>
      <c r="O3210" s="11" t="n">
        <v>0.762</v>
      </c>
      <c r="P3210" s="11" t="n">
        <v>0.7622</v>
      </c>
      <c r="Q3210" s="25"/>
    </row>
    <row r="3211" ht="22.5" customHeight="1">
      <c r="A3211" s="49"/>
      <c r="B3211" s="53"/>
      <c r="C3211" s="12"/>
      <c r="D3211" s="19"/>
      <c r="E3211" s="19"/>
      <c r="F3211" s="26"/>
      <c r="G3211" s="26"/>
      <c r="H3211" s="19"/>
      <c r="I3211" s="19"/>
      <c r="J3211" s="12" t="s">
        <v>112</v>
      </c>
      <c r="K3211" s="14" t="n">
        <v>2653</v>
      </c>
      <c r="L3211" s="14" t="n">
        <v>159</v>
      </c>
      <c r="M3211" s="14" t="n">
        <v>1</v>
      </c>
      <c r="N3211" s="11" t="n">
        <v>0.004</v>
      </c>
      <c r="O3211" s="11" t="n">
        <v>0.699</v>
      </c>
      <c r="P3211" s="11" t="n">
        <v>0.6993</v>
      </c>
      <c r="Q3211" s="25"/>
    </row>
    <row r="3212" ht="22.5" customHeight="1">
      <c r="A3212" s="49"/>
      <c r="B3212" s="53"/>
      <c r="C3212" s="12" t="n">
        <v>91550293</v>
      </c>
      <c r="D3212" s="12" t="s">
        <v>48</v>
      </c>
      <c r="E3212" s="12" t="s">
        <v>35</v>
      </c>
      <c r="F3212" s="13" t="s">
        <v>15</v>
      </c>
      <c r="G3212" s="23" t="n">
        <v>0.35</v>
      </c>
      <c r="H3212" s="12" t="n">
        <v>155</v>
      </c>
      <c r="I3212" s="20" t="n">
        <f>G3212*H3212*7</f>
        <v>379.75</v>
      </c>
      <c r="J3212" s="12" t="s">
        <v>110</v>
      </c>
      <c r="K3212" s="14" t="n">
        <v>351</v>
      </c>
      <c r="L3212" s="14" t="n">
        <v>44</v>
      </c>
      <c r="M3212" s="14" t="n">
        <v>0</v>
      </c>
      <c r="N3212" s="11" t="n">
        <v>0</v>
      </c>
      <c r="O3212" s="11" t="n">
        <v>0</v>
      </c>
      <c r="P3212" s="11" t="n">
        <v>0</v>
      </c>
      <c r="Q3212" s="22" t="n">
        <f>M3214/H3212</f>
        <v>0.0967741935483871</v>
      </c>
    </row>
    <row r="3213" ht="22.5" customHeight="1">
      <c r="A3213" s="49"/>
      <c r="B3213" s="53"/>
      <c r="C3213" s="12"/>
      <c r="D3213" s="19"/>
      <c r="E3213" s="19"/>
      <c r="F3213" s="26"/>
      <c r="G3213" s="26"/>
      <c r="H3213" s="19"/>
      <c r="I3213" s="19"/>
      <c r="J3213" s="12" t="s">
        <v>111</v>
      </c>
      <c r="K3213" s="14" t="n">
        <v>8053</v>
      </c>
      <c r="L3213" s="14" t="n">
        <v>1683</v>
      </c>
      <c r="M3213" s="14" t="n">
        <v>7</v>
      </c>
      <c r="N3213" s="11" t="n">
        <v>0.001</v>
      </c>
      <c r="O3213" s="11" t="n">
        <v>0.35</v>
      </c>
      <c r="P3213" s="11" t="n">
        <v>2.45</v>
      </c>
      <c r="Q3213" s="25"/>
    </row>
    <row r="3214" ht="22.5" customHeight="1">
      <c r="A3214" s="49"/>
      <c r="B3214" s="53"/>
      <c r="C3214" s="12"/>
      <c r="D3214" s="19"/>
      <c r="E3214" s="19"/>
      <c r="F3214" s="26"/>
      <c r="G3214" s="26"/>
      <c r="H3214" s="19"/>
      <c r="I3214" s="19"/>
      <c r="J3214" s="12" t="s">
        <v>112</v>
      </c>
      <c r="K3214" s="14" t="n">
        <v>39270</v>
      </c>
      <c r="L3214" s="14" t="n">
        <v>7001</v>
      </c>
      <c r="M3214" s="14" t="n">
        <v>15</v>
      </c>
      <c r="N3214" s="11" t="n">
        <v>0.001</v>
      </c>
      <c r="O3214" s="11" t="n">
        <v>0.35</v>
      </c>
      <c r="P3214" s="11" t="n">
        <v>5.25</v>
      </c>
      <c r="Q3214" s="25"/>
    </row>
    <row r="3215" ht="22.5" customHeight="1">
      <c r="A3215" s="49"/>
      <c r="B3215" s="53"/>
      <c r="C3215" s="12" t="n">
        <v>9333145</v>
      </c>
      <c r="D3215" s="12" t="s">
        <v>90</v>
      </c>
      <c r="E3215" s="12" t="s">
        <v>14</v>
      </c>
      <c r="F3215" s="13" t="s">
        <v>26</v>
      </c>
      <c r="G3215" s="23" t="n">
        <v>0.35</v>
      </c>
      <c r="H3215" s="12" t="n">
        <v>120</v>
      </c>
      <c r="I3215" s="20" t="n">
        <f>G3215*H3215*7</f>
        <v>294</v>
      </c>
      <c r="J3215" s="12" t="s">
        <v>110</v>
      </c>
      <c r="K3215" s="14" t="n">
        <v>109618</v>
      </c>
      <c r="L3215" s="14" t="n">
        <v>557</v>
      </c>
      <c r="M3215" s="14" t="n">
        <v>0</v>
      </c>
      <c r="N3215" s="11" t="n">
        <v>0</v>
      </c>
      <c r="O3215" s="11" t="n">
        <v>0</v>
      </c>
      <c r="P3215" s="11" t="n">
        <v>2.44</v>
      </c>
      <c r="Q3215" s="22" t="n">
        <f>M3217/H3215</f>
        <v>0</v>
      </c>
    </row>
    <row r="3216" ht="22.5" customHeight="1">
      <c r="A3216" s="49"/>
      <c r="B3216" s="53"/>
      <c r="C3216" s="12"/>
      <c r="D3216" s="19"/>
      <c r="E3216" s="19"/>
      <c r="F3216" s="26"/>
      <c r="G3216" s="26"/>
      <c r="H3216" s="19"/>
      <c r="I3216" s="19"/>
      <c r="J3216" s="12" t="s">
        <v>111</v>
      </c>
      <c r="K3216" s="14" t="n">
        <v>131266</v>
      </c>
      <c r="L3216" s="14" t="n">
        <v>691</v>
      </c>
      <c r="M3216" s="14" t="n">
        <v>0</v>
      </c>
      <c r="N3216" s="11" t="n">
        <v>0</v>
      </c>
      <c r="O3216" s="11" t="n">
        <v>0</v>
      </c>
      <c r="P3216" s="11" t="n">
        <v>3.18</v>
      </c>
      <c r="Q3216" s="25"/>
      <c r="R3216" s="4" t="s">
        <v>148</v>
      </c>
    </row>
    <row r="3217" ht="22.5" customHeight="1">
      <c r="A3217" s="49"/>
      <c r="B3217" s="53"/>
      <c r="C3217" s="12"/>
      <c r="D3217" s="19"/>
      <c r="E3217" s="19"/>
      <c r="F3217" s="26"/>
      <c r="G3217" s="26"/>
      <c r="H3217" s="19"/>
      <c r="I3217" s="19"/>
      <c r="J3217" s="12" t="s">
        <v>112</v>
      </c>
      <c r="K3217" s="14" t="n">
        <v>132365</v>
      </c>
      <c r="L3217" s="14" t="n">
        <v>696</v>
      </c>
      <c r="M3217" s="14" t="n">
        <v>0</v>
      </c>
      <c r="N3217" s="11" t="n">
        <v>0</v>
      </c>
      <c r="O3217" s="11" t="n">
        <v>0</v>
      </c>
      <c r="P3217" s="11" t="n">
        <v>3.24</v>
      </c>
      <c r="Q3217" s="25"/>
    </row>
    <row r="3218" ht="22.5" customHeight="1">
      <c r="A3218" s="49"/>
      <c r="B3218" s="53"/>
      <c r="C3218" s="12" t="n">
        <v>91557347</v>
      </c>
      <c r="D3218" s="12" t="s">
        <v>49</v>
      </c>
      <c r="E3218" s="12" t="s">
        <v>14</v>
      </c>
      <c r="F3218" s="13" t="s">
        <v>15</v>
      </c>
      <c r="G3218" s="23" t="n">
        <v>0.5</v>
      </c>
      <c r="H3218" s="12" t="n">
        <v>50</v>
      </c>
      <c r="I3218" s="20" t="n">
        <f>G3218*H3218*7</f>
        <v>175</v>
      </c>
      <c r="J3218" s="12" t="s">
        <v>110</v>
      </c>
      <c r="K3218" s="14" t="n">
        <v>759</v>
      </c>
      <c r="L3218" s="14" t="n">
        <v>175</v>
      </c>
      <c r="M3218" s="14" t="n">
        <v>1</v>
      </c>
      <c r="N3218" s="11" t="n">
        <v>0.005</v>
      </c>
      <c r="O3218" s="11" t="n">
        <v>0.8</v>
      </c>
      <c r="P3218" s="11" t="n">
        <v>0.8</v>
      </c>
      <c r="Q3218" s="22" t="n">
        <f>M3220/H3218</f>
        <v>0.28</v>
      </c>
    </row>
    <row r="3219" ht="22.5" customHeight="1">
      <c r="A3219" s="49"/>
      <c r="B3219" s="53"/>
      <c r="C3219" s="12"/>
      <c r="D3219" s="19"/>
      <c r="E3219" s="19"/>
      <c r="F3219" s="26"/>
      <c r="G3219" s="26"/>
      <c r="H3219" s="19"/>
      <c r="I3219" s="19"/>
      <c r="J3219" s="12" t="s">
        <v>111</v>
      </c>
      <c r="K3219" s="14" t="n">
        <v>13911</v>
      </c>
      <c r="L3219" s="14" t="n">
        <v>3739</v>
      </c>
      <c r="M3219" s="14" t="n">
        <v>6</v>
      </c>
      <c r="N3219" s="11" t="n">
        <v>0.001</v>
      </c>
      <c r="O3219" s="11" t="n">
        <v>0.8</v>
      </c>
      <c r="P3219" s="11" t="n">
        <v>4.8</v>
      </c>
      <c r="Q3219" s="25"/>
    </row>
    <row r="3220" ht="22.5" customHeight="1">
      <c r="A3220" s="49"/>
      <c r="B3220" s="53"/>
      <c r="C3220" s="12"/>
      <c r="D3220" s="19"/>
      <c r="E3220" s="19"/>
      <c r="F3220" s="26"/>
      <c r="G3220" s="26"/>
      <c r="H3220" s="19"/>
      <c r="I3220" s="19"/>
      <c r="J3220" s="12" t="s">
        <v>112</v>
      </c>
      <c r="K3220" s="14" t="n">
        <v>41969</v>
      </c>
      <c r="L3220" s="14" t="n">
        <v>10782</v>
      </c>
      <c r="M3220" s="14" t="n">
        <v>14</v>
      </c>
      <c r="N3220" s="11" t="n">
        <v>0.001</v>
      </c>
      <c r="O3220" s="11" t="n">
        <v>0.8</v>
      </c>
      <c r="P3220" s="11" t="n">
        <v>11.2</v>
      </c>
      <c r="Q3220" s="25"/>
    </row>
    <row r="3221" ht="22.5" customHeight="1">
      <c r="A3221" s="49"/>
      <c r="B3221" s="53"/>
      <c r="C3221" s="12" t="n">
        <v>91564896</v>
      </c>
      <c r="D3221" s="12" t="s">
        <v>50</v>
      </c>
      <c r="E3221" s="12" t="s">
        <v>14</v>
      </c>
      <c r="F3221" s="13" t="s">
        <v>15</v>
      </c>
      <c r="G3221" s="23" t="n">
        <v>0.35</v>
      </c>
      <c r="H3221" s="12" t="n">
        <v>200</v>
      </c>
      <c r="I3221" s="20" t="n">
        <f>G3221*H3221*7</f>
        <v>490</v>
      </c>
      <c r="J3221" s="12" t="s">
        <v>110</v>
      </c>
      <c r="K3221" s="14" t="n">
        <v>438</v>
      </c>
      <c r="L3221" s="14" t="n">
        <v>62</v>
      </c>
      <c r="M3221" s="14" t="n">
        <v>0</v>
      </c>
      <c r="N3221" s="11" t="n">
        <v>0</v>
      </c>
      <c r="O3221" s="11" t="n">
        <v>0</v>
      </c>
      <c r="P3221" s="11" t="n">
        <v>0</v>
      </c>
      <c r="Q3221" s="22" t="n">
        <f>M3223/H3221</f>
        <v>0.18</v>
      </c>
      <c r="S3221" s="10"/>
    </row>
    <row r="3222" ht="22.5" customHeight="1">
      <c r="A3222" s="49"/>
      <c r="B3222" s="53"/>
      <c r="C3222" s="12"/>
      <c r="D3222" s="19"/>
      <c r="E3222" s="19"/>
      <c r="F3222" s="26"/>
      <c r="G3222" s="26"/>
      <c r="H3222" s="19"/>
      <c r="I3222" s="19"/>
      <c r="J3222" s="12" t="s">
        <v>111</v>
      </c>
      <c r="K3222" s="14" t="n">
        <v>12089</v>
      </c>
      <c r="L3222" s="14" t="n">
        <v>1972</v>
      </c>
      <c r="M3222" s="14" t="n">
        <v>12</v>
      </c>
      <c r="N3222" s="11" t="n">
        <v>0.002</v>
      </c>
      <c r="O3222" s="11" t="n">
        <v>0.35</v>
      </c>
      <c r="P3222" s="11" t="n">
        <v>4.2</v>
      </c>
      <c r="Q3222" s="25"/>
    </row>
    <row r="3223" ht="22.5" customHeight="1">
      <c r="A3223" s="49"/>
      <c r="B3223" s="53"/>
      <c r="C3223" s="12"/>
      <c r="D3223" s="19"/>
      <c r="E3223" s="19"/>
      <c r="F3223" s="26"/>
      <c r="G3223" s="26"/>
      <c r="H3223" s="19"/>
      <c r="I3223" s="19"/>
      <c r="J3223" s="12" t="s">
        <v>112</v>
      </c>
      <c r="K3223" s="14" t="n">
        <v>34085</v>
      </c>
      <c r="L3223" s="14" t="n">
        <v>4336</v>
      </c>
      <c r="M3223" s="14" t="n">
        <v>36</v>
      </c>
      <c r="N3223" s="11" t="n">
        <v>0.003</v>
      </c>
      <c r="O3223" s="11" t="n">
        <v>0.35</v>
      </c>
      <c r="P3223" s="11" t="n">
        <v>12.6</v>
      </c>
      <c r="Q3223" s="25"/>
    </row>
    <row r="3224" ht="22.5" customHeight="1">
      <c r="A3224" s="49"/>
      <c r="B3224" s="53"/>
      <c r="C3224" s="12" t="n">
        <v>91566789</v>
      </c>
      <c r="D3224" s="12" t="s">
        <v>84</v>
      </c>
      <c r="E3224" s="12" t="s">
        <v>40</v>
      </c>
      <c r="F3224" s="13" t="s">
        <v>15</v>
      </c>
      <c r="G3224" s="23" t="n">
        <v>0.15</v>
      </c>
      <c r="H3224" s="12" t="n">
        <v>50</v>
      </c>
      <c r="I3224" s="20" t="n">
        <f>G3224*H3224*7</f>
        <v>52.5</v>
      </c>
      <c r="J3224" s="12" t="s">
        <v>110</v>
      </c>
      <c r="K3224" s="14" t="n">
        <v>39</v>
      </c>
      <c r="L3224" s="14" t="n">
        <v>30</v>
      </c>
      <c r="M3224" s="14" t="n">
        <v>0</v>
      </c>
      <c r="N3224" s="11" t="n">
        <v>0</v>
      </c>
      <c r="O3224" s="11" t="n">
        <v>0</v>
      </c>
      <c r="P3224" s="11" t="n">
        <v>0</v>
      </c>
      <c r="Q3224" s="22" t="n">
        <f>M3226/H3224</f>
        <v>0.02</v>
      </c>
    </row>
    <row r="3225" ht="22.5" customHeight="1">
      <c r="A3225" s="49"/>
      <c r="B3225" s="53"/>
      <c r="C3225" s="12"/>
      <c r="D3225" s="19"/>
      <c r="E3225" s="19"/>
      <c r="F3225" s="26"/>
      <c r="G3225" s="26"/>
      <c r="H3225" s="19"/>
      <c r="I3225" s="19"/>
      <c r="J3225" s="12" t="s">
        <v>111</v>
      </c>
      <c r="K3225" s="14" t="n">
        <v>436</v>
      </c>
      <c r="L3225" s="14" t="n">
        <v>281</v>
      </c>
      <c r="M3225" s="14" t="n">
        <v>0</v>
      </c>
      <c r="N3225" s="11" t="n">
        <v>0</v>
      </c>
      <c r="O3225" s="11" t="n">
        <v>0</v>
      </c>
      <c r="P3225" s="11" t="n">
        <v>0</v>
      </c>
      <c r="Q3225" s="25"/>
    </row>
    <row r="3226" ht="22.5" customHeight="1">
      <c r="A3226" s="49"/>
      <c r="B3226" s="53"/>
      <c r="C3226" s="12"/>
      <c r="D3226" s="19"/>
      <c r="E3226" s="19"/>
      <c r="F3226" s="26"/>
      <c r="G3226" s="26"/>
      <c r="H3226" s="19"/>
      <c r="I3226" s="19"/>
      <c r="J3226" s="12" t="s">
        <v>112</v>
      </c>
      <c r="K3226" s="14" t="n">
        <v>665</v>
      </c>
      <c r="L3226" s="14" t="n">
        <v>484</v>
      </c>
      <c r="M3226" s="14" t="n">
        <v>1</v>
      </c>
      <c r="N3226" s="11" t="n">
        <v>0</v>
      </c>
      <c r="O3226" s="11" t="n">
        <v>0.1</v>
      </c>
      <c r="P3226" s="11" t="n">
        <v>0.1</v>
      </c>
      <c r="Q3226" s="25"/>
    </row>
    <row r="3227" ht="22.5" customHeight="1">
      <c r="A3227" s="49"/>
      <c r="B3227" s="53"/>
      <c r="C3227" s="12" t="n">
        <v>12306671</v>
      </c>
      <c r="D3227" s="12" t="s">
        <v>51</v>
      </c>
      <c r="E3227" s="12" t="s">
        <v>52</v>
      </c>
      <c r="F3227" s="13" t="s">
        <v>21</v>
      </c>
      <c r="G3227" s="23" t="n">
        <v>0.22</v>
      </c>
      <c r="H3227" s="12" t="n">
        <v>100</v>
      </c>
      <c r="I3227" s="20" t="n">
        <f>G3227*H3227*7</f>
        <v>154</v>
      </c>
      <c r="J3227" s="12" t="s">
        <v>110</v>
      </c>
      <c r="K3227" s="14" t="n">
        <v>281</v>
      </c>
      <c r="L3227" s="14" t="n">
        <v>95</v>
      </c>
      <c r="M3227" s="14" t="n">
        <v>0</v>
      </c>
      <c r="N3227" s="11" t="n">
        <v>0</v>
      </c>
      <c r="O3227" s="11" t="n">
        <v>0</v>
      </c>
      <c r="P3227" s="11" t="n">
        <v>0</v>
      </c>
      <c r="Q3227" s="22" t="n">
        <f>M3229/H3227</f>
        <v>0.11</v>
      </c>
    </row>
    <row r="3228" ht="22.5" customHeight="1">
      <c r="A3228" s="49"/>
      <c r="B3228" s="53"/>
      <c r="C3228" s="12"/>
      <c r="D3228" s="19"/>
      <c r="E3228" s="19"/>
      <c r="F3228" s="26"/>
      <c r="G3228" s="26"/>
      <c r="H3228" s="19"/>
      <c r="I3228" s="19"/>
      <c r="J3228" s="12" t="s">
        <v>111</v>
      </c>
      <c r="K3228" s="14" t="n">
        <v>3630</v>
      </c>
      <c r="L3228" s="14" t="n">
        <v>738</v>
      </c>
      <c r="M3228" s="14" t="n">
        <v>2</v>
      </c>
      <c r="N3228" s="11" t="n">
        <v>0</v>
      </c>
      <c r="O3228" s="11" t="n">
        <v>0.22</v>
      </c>
      <c r="P3228" s="11" t="n">
        <v>0.44</v>
      </c>
      <c r="Q3228" s="25"/>
    </row>
    <row r="3229" ht="22.5" customHeight="1">
      <c r="A3229" s="49"/>
      <c r="B3229" s="53"/>
      <c r="C3229" s="12"/>
      <c r="D3229" s="19"/>
      <c r="E3229" s="19"/>
      <c r="F3229" s="26"/>
      <c r="G3229" s="26"/>
      <c r="H3229" s="19"/>
      <c r="I3229" s="19"/>
      <c r="J3229" s="12" t="s">
        <v>112</v>
      </c>
      <c r="K3229" s="14" t="n">
        <v>20664</v>
      </c>
      <c r="L3229" s="14" t="n">
        <v>4282</v>
      </c>
      <c r="M3229" s="14" t="n">
        <v>11</v>
      </c>
      <c r="N3229" s="11" t="n">
        <v>0</v>
      </c>
      <c r="O3229" s="11" t="n">
        <v>0.22</v>
      </c>
      <c r="P3229" s="11" t="n">
        <v>2.42</v>
      </c>
      <c r="Q3229" s="25"/>
    </row>
    <row r="3230" ht="22.5" customHeight="1">
      <c r="A3230" s="49"/>
      <c r="B3230" s="53"/>
      <c r="C3230" s="12" t="n">
        <v>91567363</v>
      </c>
      <c r="D3230" s="12" t="s">
        <v>53</v>
      </c>
      <c r="E3230" s="12" t="s">
        <v>14</v>
      </c>
      <c r="F3230" s="13" t="s">
        <v>15</v>
      </c>
      <c r="G3230" s="23" t="n">
        <v>0.25</v>
      </c>
      <c r="H3230" s="12" t="n">
        <v>200</v>
      </c>
      <c r="I3230" s="20" t="n">
        <f>G3230*H3230*7</f>
        <v>350</v>
      </c>
      <c r="J3230" s="12" t="s">
        <v>110</v>
      </c>
      <c r="K3230" s="14" t="n">
        <v>101</v>
      </c>
      <c r="L3230" s="14" t="n">
        <v>17</v>
      </c>
      <c r="M3230" s="14" t="n">
        <v>1</v>
      </c>
      <c r="N3230" s="11" t="n">
        <v>0.015</v>
      </c>
      <c r="O3230" s="11" t="n">
        <v>0.25</v>
      </c>
      <c r="P3230" s="11" t="n">
        <v>0.25</v>
      </c>
      <c r="Q3230" s="22" t="n">
        <f>M3232/H3230</f>
        <v>0.28</v>
      </c>
    </row>
    <row r="3231" ht="22.5" customHeight="1">
      <c r="A3231" s="49"/>
      <c r="B3231" s="53"/>
      <c r="C3231" s="12"/>
      <c r="D3231" s="19"/>
      <c r="E3231" s="19"/>
      <c r="F3231" s="26"/>
      <c r="G3231" s="26"/>
      <c r="H3231" s="19"/>
      <c r="I3231" s="19"/>
      <c r="J3231" s="12" t="s">
        <v>111</v>
      </c>
      <c r="K3231" s="14" t="n">
        <v>5568</v>
      </c>
      <c r="L3231" s="14" t="n">
        <v>422</v>
      </c>
      <c r="M3231" s="14" t="n">
        <v>20</v>
      </c>
      <c r="N3231" s="11" t="n">
        <v>0.012</v>
      </c>
      <c r="O3231" s="11" t="n">
        <v>0.25</v>
      </c>
      <c r="P3231" s="11" t="n">
        <v>5</v>
      </c>
      <c r="Q3231" s="25"/>
    </row>
    <row r="3232" ht="22.5" customHeight="1">
      <c r="A3232" s="49"/>
      <c r="B3232" s="53"/>
      <c r="C3232" s="12"/>
      <c r="D3232" s="19"/>
      <c r="E3232" s="19"/>
      <c r="F3232" s="26"/>
      <c r="G3232" s="26"/>
      <c r="H3232" s="19"/>
      <c r="I3232" s="19"/>
      <c r="J3232" s="12" t="s">
        <v>112</v>
      </c>
      <c r="K3232" s="14" t="n">
        <v>16452</v>
      </c>
      <c r="L3232" s="14" t="n">
        <v>1855</v>
      </c>
      <c r="M3232" s="14" t="n">
        <v>56</v>
      </c>
      <c r="N3232" s="11" t="n">
        <v>0.008</v>
      </c>
      <c r="O3232" s="11" t="n">
        <v>0.25</v>
      </c>
      <c r="P3232" s="11" t="n">
        <v>14</v>
      </c>
      <c r="Q3232" s="25"/>
    </row>
    <row r="3233" ht="22.5" customHeight="1">
      <c r="A3233" s="49"/>
      <c r="B3233" s="53"/>
      <c r="C3233" s="12" t="n">
        <v>91567806</v>
      </c>
      <c r="D3233" s="12" t="s">
        <v>53</v>
      </c>
      <c r="E3233" s="12" t="s">
        <v>54</v>
      </c>
      <c r="F3233" s="13" t="s">
        <v>15</v>
      </c>
      <c r="G3233" s="23" t="n">
        <v>0.15</v>
      </c>
      <c r="H3233" s="12" t="n">
        <v>200</v>
      </c>
      <c r="I3233" s="20" t="n">
        <f>G3233*H3233*7</f>
        <v>210</v>
      </c>
      <c r="J3233" s="12" t="s">
        <v>110</v>
      </c>
      <c r="K3233" s="14" t="n">
        <v>2583</v>
      </c>
      <c r="L3233" s="14" t="n">
        <v>355</v>
      </c>
      <c r="M3233" s="14" t="n">
        <v>5</v>
      </c>
      <c r="N3233" s="11" t="n">
        <v>0.002</v>
      </c>
      <c r="O3233" s="11" t="n">
        <v>0.15</v>
      </c>
      <c r="P3233" s="11" t="n">
        <v>0.75</v>
      </c>
      <c r="Q3233" s="22" t="n">
        <f>M3235/H3233</f>
        <v>0.235</v>
      </c>
    </row>
    <row r="3234" ht="22.5" customHeight="1">
      <c r="A3234" s="49"/>
      <c r="B3234" s="53"/>
      <c r="C3234" s="12"/>
      <c r="D3234" s="19"/>
      <c r="E3234" s="19"/>
      <c r="F3234" s="26"/>
      <c r="G3234" s="26"/>
      <c r="H3234" s="19"/>
      <c r="I3234" s="19"/>
      <c r="J3234" s="12" t="s">
        <v>111</v>
      </c>
      <c r="K3234" s="14" t="n">
        <v>15214</v>
      </c>
      <c r="L3234" s="14" t="n">
        <v>2072</v>
      </c>
      <c r="M3234" s="14" t="n">
        <v>15</v>
      </c>
      <c r="N3234" s="11" t="n">
        <v>0.001</v>
      </c>
      <c r="O3234" s="11" t="n">
        <v>0.15</v>
      </c>
      <c r="P3234" s="11" t="n">
        <v>2.25</v>
      </c>
      <c r="Q3234" s="25"/>
    </row>
    <row r="3235" ht="22.5" customHeight="1">
      <c r="A3235" s="49"/>
      <c r="B3235" s="53"/>
      <c r="C3235" s="12"/>
      <c r="D3235" s="19"/>
      <c r="E3235" s="19"/>
      <c r="F3235" s="26"/>
      <c r="G3235" s="26"/>
      <c r="H3235" s="19"/>
      <c r="I3235" s="19"/>
      <c r="J3235" s="12" t="s">
        <v>112</v>
      </c>
      <c r="K3235" s="14" t="n">
        <v>50316</v>
      </c>
      <c r="L3235" s="14" t="n">
        <v>9355</v>
      </c>
      <c r="M3235" s="14" t="n">
        <v>47</v>
      </c>
      <c r="N3235" s="11" t="n">
        <v>0.001</v>
      </c>
      <c r="O3235" s="11" t="n">
        <v>0.15</v>
      </c>
      <c r="P3235" s="11" t="n">
        <v>7.05</v>
      </c>
      <c r="Q3235" s="25"/>
    </row>
    <row r="3236" ht="22.5" customHeight="1">
      <c r="A3236" s="49"/>
      <c r="B3236" s="53"/>
      <c r="C3236" s="12" t="n">
        <v>12373981</v>
      </c>
      <c r="D3236" s="12" t="s">
        <v>89</v>
      </c>
      <c r="E3236" s="12" t="s">
        <v>37</v>
      </c>
      <c r="F3236" s="13" t="s">
        <v>15</v>
      </c>
      <c r="G3236" s="23" t="n">
        <v>0.04</v>
      </c>
      <c r="H3236" s="12" t="n">
        <v>250</v>
      </c>
      <c r="I3236" s="20" t="n">
        <f>G3236*H3236*7</f>
        <v>70</v>
      </c>
      <c r="J3236" s="12" t="s">
        <v>110</v>
      </c>
      <c r="K3236" s="14" t="n">
        <v>6769</v>
      </c>
      <c r="L3236" s="14" t="n">
        <v>234</v>
      </c>
      <c r="M3236" s="14" t="n">
        <v>20</v>
      </c>
      <c r="N3236" s="11" t="n">
        <v>0.003</v>
      </c>
      <c r="O3236" s="11" t="n">
        <v>0.04</v>
      </c>
      <c r="P3236" s="11" t="n">
        <v>0.8</v>
      </c>
      <c r="Q3236" s="22" t="n">
        <f>M3238/H3236</f>
        <v>0.348</v>
      </c>
    </row>
    <row r="3237" ht="22.5" customHeight="1">
      <c r="A3237" s="49"/>
      <c r="B3237" s="53"/>
      <c r="C3237" s="12"/>
      <c r="D3237" s="19"/>
      <c r="E3237" s="19"/>
      <c r="F3237" s="26"/>
      <c r="G3237" s="26"/>
      <c r="H3237" s="19"/>
      <c r="I3237" s="19"/>
      <c r="J3237" s="12" t="s">
        <v>111</v>
      </c>
      <c r="K3237" s="14" t="n">
        <v>43482</v>
      </c>
      <c r="L3237" s="14" t="n">
        <v>2172</v>
      </c>
      <c r="M3237" s="14" t="n">
        <v>71</v>
      </c>
      <c r="N3237" s="11" t="n">
        <v>0.001</v>
      </c>
      <c r="O3237" s="11" t="n">
        <v>0.04</v>
      </c>
      <c r="P3237" s="11" t="n">
        <v>2.84</v>
      </c>
      <c r="Q3237" s="25"/>
    </row>
    <row r="3238" ht="22.5" customHeight="1">
      <c r="A3238" s="49"/>
      <c r="B3238" s="53"/>
      <c r="C3238" s="12"/>
      <c r="D3238" s="19"/>
      <c r="E3238" s="19"/>
      <c r="F3238" s="26"/>
      <c r="G3238" s="26"/>
      <c r="H3238" s="19"/>
      <c r="I3238" s="19"/>
      <c r="J3238" s="12" t="s">
        <v>112</v>
      </c>
      <c r="K3238" s="14" t="n">
        <v>60257</v>
      </c>
      <c r="L3238" s="14" t="n">
        <v>3193</v>
      </c>
      <c r="M3238" s="14" t="n">
        <v>87</v>
      </c>
      <c r="N3238" s="11" t="n">
        <v>0.001</v>
      </c>
      <c r="O3238" s="11" t="n">
        <v>0.04</v>
      </c>
      <c r="P3238" s="11" t="n">
        <v>3.48</v>
      </c>
      <c r="Q3238" s="25"/>
    </row>
    <row r="3239" ht="22.5" customHeight="1">
      <c r="A3239" s="49"/>
      <c r="B3239" s="53"/>
      <c r="C3239" s="12" t="n">
        <v>5365721</v>
      </c>
      <c r="D3239" s="12" t="s">
        <v>55</v>
      </c>
      <c r="E3239" s="12" t="s">
        <v>54</v>
      </c>
      <c r="F3239" s="13" t="s">
        <v>15</v>
      </c>
      <c r="G3239" s="23" t="n">
        <v>0.5</v>
      </c>
      <c r="H3239" s="12" t="n">
        <v>100</v>
      </c>
      <c r="I3239" s="20" t="n">
        <f>G3239*H3239*7</f>
        <v>350</v>
      </c>
      <c r="J3239" s="12" t="s">
        <v>110</v>
      </c>
      <c r="K3239" s="14" t="n">
        <v>5900</v>
      </c>
      <c r="L3239" s="14" t="n">
        <v>2581</v>
      </c>
      <c r="M3239" s="14" t="n">
        <v>12</v>
      </c>
      <c r="N3239" s="11" t="n">
        <v>0.002</v>
      </c>
      <c r="O3239" s="11" t="n">
        <v>0.5</v>
      </c>
      <c r="P3239" s="11" t="n">
        <v>6</v>
      </c>
      <c r="Q3239" s="22" t="n">
        <f>M3241/H3239</f>
        <v>1</v>
      </c>
    </row>
    <row r="3240" ht="22.5" customHeight="1">
      <c r="A3240" s="49"/>
      <c r="B3240" s="53"/>
      <c r="C3240" s="12"/>
      <c r="D3240" s="19"/>
      <c r="E3240" s="19"/>
      <c r="F3240" s="26"/>
      <c r="G3240" s="26"/>
      <c r="H3240" s="19"/>
      <c r="I3240" s="19"/>
      <c r="J3240" s="12" t="s">
        <v>111</v>
      </c>
      <c r="K3240" s="14" t="n">
        <v>47396</v>
      </c>
      <c r="L3240" s="14" t="n">
        <v>18478</v>
      </c>
      <c r="M3240" s="14" t="n">
        <v>84</v>
      </c>
      <c r="N3240" s="11" t="n">
        <v>0.002</v>
      </c>
      <c r="O3240" s="11" t="n">
        <v>0.5</v>
      </c>
      <c r="P3240" s="11" t="n">
        <v>42</v>
      </c>
      <c r="Q3240" s="25"/>
    </row>
    <row r="3241" ht="22.5" customHeight="1">
      <c r="A3241" s="49"/>
      <c r="B3241" s="53"/>
      <c r="C3241" s="12"/>
      <c r="D3241" s="19"/>
      <c r="E3241" s="19"/>
      <c r="F3241" s="26"/>
      <c r="G3241" s="26"/>
      <c r="H3241" s="19"/>
      <c r="I3241" s="19"/>
      <c r="J3241" s="12" t="s">
        <v>112</v>
      </c>
      <c r="K3241" s="14" t="n">
        <v>59366</v>
      </c>
      <c r="L3241" s="14" t="n">
        <v>22347</v>
      </c>
      <c r="M3241" s="14" t="n">
        <v>100</v>
      </c>
      <c r="N3241" s="11" t="n">
        <v>0.002</v>
      </c>
      <c r="O3241" s="11" t="n">
        <v>0.5</v>
      </c>
      <c r="P3241" s="11" t="n">
        <v>50</v>
      </c>
      <c r="Q3241" s="25"/>
    </row>
    <row r="3242" ht="22.5" customHeight="1">
      <c r="A3242" s="49"/>
      <c r="B3242" s="53"/>
      <c r="C3242" s="12" t="n">
        <v>91568575</v>
      </c>
      <c r="D3242" s="12" t="s">
        <v>56</v>
      </c>
      <c r="E3242" s="12" t="s">
        <v>14</v>
      </c>
      <c r="F3242" s="13" t="s">
        <v>15</v>
      </c>
      <c r="G3242" s="23" t="n">
        <v>0.4</v>
      </c>
      <c r="H3242" s="12" t="n">
        <v>30</v>
      </c>
      <c r="I3242" s="20" t="n">
        <f>G3242*H3242*7</f>
        <v>84</v>
      </c>
      <c r="J3242" s="12" t="s">
        <v>110</v>
      </c>
      <c r="K3242" s="14" t="n">
        <v>39</v>
      </c>
      <c r="L3242" s="14" t="n">
        <v>0</v>
      </c>
      <c r="M3242" s="14" t="n">
        <v>0</v>
      </c>
      <c r="N3242" s="11" t="n">
        <v>0</v>
      </c>
      <c r="O3242" s="11" t="n">
        <v>0</v>
      </c>
      <c r="P3242" s="11" t="n">
        <v>0</v>
      </c>
      <c r="Q3242" s="22" t="n">
        <f>M3244/H3242</f>
        <v>0</v>
      </c>
    </row>
    <row r="3243" ht="22.5" customHeight="1">
      <c r="A3243" s="49"/>
      <c r="B3243" s="53"/>
      <c r="C3243" s="12"/>
      <c r="D3243" s="19"/>
      <c r="E3243" s="19"/>
      <c r="F3243" s="26"/>
      <c r="G3243" s="26"/>
      <c r="H3243" s="19"/>
      <c r="I3243" s="19"/>
      <c r="J3243" s="12" t="s">
        <v>111</v>
      </c>
      <c r="K3243" s="14" t="n">
        <v>3631</v>
      </c>
      <c r="L3243" s="14" t="n">
        <v>29</v>
      </c>
      <c r="M3243" s="14" t="n">
        <v>0</v>
      </c>
      <c r="N3243" s="11" t="n">
        <v>0</v>
      </c>
      <c r="O3243" s="11" t="n">
        <v>0</v>
      </c>
      <c r="P3243" s="11" t="n">
        <v>0</v>
      </c>
      <c r="Q3243" s="25"/>
    </row>
    <row r="3244" ht="22.5" customHeight="1">
      <c r="A3244" s="49"/>
      <c r="B3244" s="53"/>
      <c r="C3244" s="12"/>
      <c r="D3244" s="19"/>
      <c r="E3244" s="19"/>
      <c r="F3244" s="26"/>
      <c r="G3244" s="26"/>
      <c r="H3244" s="19"/>
      <c r="I3244" s="19"/>
      <c r="J3244" s="12" t="s">
        <v>112</v>
      </c>
      <c r="K3244" s="14" t="n">
        <v>9225</v>
      </c>
      <c r="L3244" s="14" t="n">
        <v>61</v>
      </c>
      <c r="M3244" s="14" t="n">
        <v>0</v>
      </c>
      <c r="N3244" s="11" t="n">
        <v>0</v>
      </c>
      <c r="O3244" s="11" t="n">
        <v>0</v>
      </c>
      <c r="P3244" s="11" t="n">
        <v>0</v>
      </c>
      <c r="Q3244" s="25"/>
    </row>
    <row r="3245" ht="22.5" customHeight="1">
      <c r="A3245" s="49"/>
      <c r="B3245" s="53"/>
      <c r="C3245" s="12" t="n">
        <v>9298539</v>
      </c>
      <c r="D3245" s="12" t="s">
        <v>90</v>
      </c>
      <c r="E3245" s="12" t="s">
        <v>14</v>
      </c>
      <c r="F3245" s="13" t="s">
        <v>15</v>
      </c>
      <c r="G3245" s="23" t="n">
        <v>0.3</v>
      </c>
      <c r="H3245" s="12" t="n">
        <v>150</v>
      </c>
      <c r="I3245" s="20" t="n">
        <f>G3245*H3245*7</f>
        <v>315</v>
      </c>
      <c r="J3245" s="12" t="s">
        <v>110</v>
      </c>
      <c r="K3245" s="14" t="n">
        <v>315</v>
      </c>
      <c r="L3245" s="14" t="n">
        <v>41</v>
      </c>
      <c r="M3245" s="14" t="n">
        <v>0</v>
      </c>
      <c r="N3245" s="11" t="n">
        <v>0</v>
      </c>
      <c r="O3245" s="11" t="n">
        <v>0</v>
      </c>
      <c r="P3245" s="11" t="n">
        <v>0</v>
      </c>
      <c r="Q3245" s="22" t="n">
        <f>M3247/H3245</f>
        <v>0</v>
      </c>
    </row>
    <row r="3246" ht="22.5" customHeight="1">
      <c r="A3246" s="49"/>
      <c r="B3246" s="53"/>
      <c r="C3246" s="12"/>
      <c r="D3246" s="19"/>
      <c r="E3246" s="19"/>
      <c r="F3246" s="26"/>
      <c r="G3246" s="26"/>
      <c r="H3246" s="19"/>
      <c r="I3246" s="19"/>
      <c r="J3246" s="12" t="s">
        <v>111</v>
      </c>
      <c r="K3246" s="14" t="n">
        <v>2016</v>
      </c>
      <c r="L3246" s="14" t="n">
        <v>393</v>
      </c>
      <c r="M3246" s="14" t="n">
        <v>0</v>
      </c>
      <c r="N3246" s="11" t="n">
        <v>0</v>
      </c>
      <c r="O3246" s="11" t="n">
        <v>0</v>
      </c>
      <c r="P3246" s="11" t="n">
        <v>0</v>
      </c>
      <c r="Q3246" s="25"/>
      <c r="R3246" s="4" t="s">
        <v>148</v>
      </c>
    </row>
    <row r="3247" ht="22.5" customHeight="1">
      <c r="A3247" s="49"/>
      <c r="B3247" s="53"/>
      <c r="C3247" s="12"/>
      <c r="D3247" s="19"/>
      <c r="E3247" s="19"/>
      <c r="F3247" s="26"/>
      <c r="G3247" s="26"/>
      <c r="H3247" s="19"/>
      <c r="I3247" s="19"/>
      <c r="J3247" s="12" t="s">
        <v>112</v>
      </c>
      <c r="K3247" s="14" t="n">
        <v>2095</v>
      </c>
      <c r="L3247" s="14" t="n">
        <v>437</v>
      </c>
      <c r="M3247" s="14" t="n">
        <v>0</v>
      </c>
      <c r="N3247" s="11" t="n">
        <v>0</v>
      </c>
      <c r="O3247" s="11" t="n">
        <v>0</v>
      </c>
      <c r="P3247" s="11" t="n">
        <v>0</v>
      </c>
      <c r="Q3247" s="25"/>
    </row>
    <row r="3248" ht="22.5" customHeight="1">
      <c r="A3248" s="49"/>
      <c r="B3248" s="53"/>
      <c r="C3248" s="12" t="n">
        <v>12811904</v>
      </c>
      <c r="D3248" s="12" t="s">
        <v>51</v>
      </c>
      <c r="E3248" s="12" t="s">
        <v>52</v>
      </c>
      <c r="F3248" s="13" t="s">
        <v>34</v>
      </c>
      <c r="G3248" s="23" t="n">
        <v>0.24</v>
      </c>
      <c r="H3248" s="12" t="n">
        <v>100</v>
      </c>
      <c r="I3248" s="20" t="n">
        <f>G3248*H3248*7</f>
        <v>168</v>
      </c>
      <c r="J3248" s="12" t="s">
        <v>110</v>
      </c>
      <c r="K3248" s="14" t="n">
        <v>17</v>
      </c>
      <c r="L3248" s="14" t="n">
        <v>0</v>
      </c>
      <c r="M3248" s="14" t="n">
        <v>0</v>
      </c>
      <c r="N3248" s="11" t="n">
        <v>0</v>
      </c>
      <c r="O3248" s="11" t="n">
        <v>0</v>
      </c>
      <c r="P3248" s="11" t="n">
        <v>0</v>
      </c>
      <c r="Q3248" s="22" t="n">
        <f>M3250/H3248</f>
        <v>0.02</v>
      </c>
    </row>
    <row r="3249" ht="22.5" customHeight="1">
      <c r="A3249" s="49"/>
      <c r="B3249" s="53"/>
      <c r="C3249" s="12"/>
      <c r="D3249" s="19"/>
      <c r="E3249" s="19"/>
      <c r="F3249" s="26"/>
      <c r="G3249" s="26"/>
      <c r="H3249" s="19"/>
      <c r="I3249" s="19"/>
      <c r="J3249" s="12" t="s">
        <v>111</v>
      </c>
      <c r="K3249" s="14" t="n">
        <v>5626</v>
      </c>
      <c r="L3249" s="14" t="n">
        <v>1913</v>
      </c>
      <c r="M3249" s="14" t="n">
        <v>0</v>
      </c>
      <c r="N3249" s="11" t="n">
        <v>0</v>
      </c>
      <c r="O3249" s="11" t="n">
        <v>0</v>
      </c>
      <c r="P3249" s="11" t="n">
        <v>2.65</v>
      </c>
      <c r="Q3249" s="25"/>
    </row>
    <row r="3250" ht="22.5" customHeight="1">
      <c r="A3250" s="49"/>
      <c r="B3250" s="53"/>
      <c r="C3250" s="12"/>
      <c r="D3250" s="19"/>
      <c r="E3250" s="19"/>
      <c r="F3250" s="26"/>
      <c r="G3250" s="26"/>
      <c r="H3250" s="19"/>
      <c r="I3250" s="19"/>
      <c r="J3250" s="12" t="s">
        <v>112</v>
      </c>
      <c r="K3250" s="14" t="n">
        <v>13736</v>
      </c>
      <c r="L3250" s="14" t="n">
        <v>5083</v>
      </c>
      <c r="M3250" s="14" t="n">
        <v>2</v>
      </c>
      <c r="N3250" s="11" t="n">
        <v>0</v>
      </c>
      <c r="O3250" s="11" t="n">
        <f>P3250/M3250</f>
        <v>5.055</v>
      </c>
      <c r="P3250" s="11" t="n">
        <v>10.11</v>
      </c>
      <c r="Q3250" s="25"/>
    </row>
    <row r="3251" ht="22.5" customHeight="1">
      <c r="A3251" s="49"/>
      <c r="B3251" s="53"/>
      <c r="C3251" s="12" t="n">
        <v>91557160</v>
      </c>
      <c r="D3251" s="12" t="s">
        <v>57</v>
      </c>
      <c r="E3251" s="12" t="s">
        <v>11</v>
      </c>
      <c r="F3251" s="13" t="s">
        <v>15</v>
      </c>
      <c r="G3251" s="23" t="n">
        <v>0.2</v>
      </c>
      <c r="H3251" s="12" t="n">
        <v>66</v>
      </c>
      <c r="I3251" s="20" t="n">
        <f>G3251*H3251*7</f>
        <v>92.4</v>
      </c>
      <c r="J3251" s="12" t="s">
        <v>110</v>
      </c>
      <c r="K3251" s="14" t="s">
        <v>123</v>
      </c>
      <c r="L3251" s="14"/>
      <c r="M3251" s="14"/>
      <c r="N3251" s="11"/>
      <c r="O3251" s="11"/>
      <c r="P3251" s="11"/>
      <c r="Q3251" s="22" t="n">
        <f>M3253/H3251</f>
        <v>0</v>
      </c>
    </row>
    <row r="3252" ht="22.5" customHeight="1">
      <c r="A3252" s="49"/>
      <c r="B3252" s="53"/>
      <c r="C3252" s="12"/>
      <c r="D3252" s="19"/>
      <c r="E3252" s="19"/>
      <c r="F3252" s="26"/>
      <c r="G3252" s="26"/>
      <c r="H3252" s="19"/>
      <c r="I3252" s="19"/>
      <c r="J3252" s="12" t="s">
        <v>111</v>
      </c>
      <c r="K3252" s="14" t="n">
        <v>4205</v>
      </c>
      <c r="L3252" s="14" t="n">
        <v>70</v>
      </c>
      <c r="M3252" s="14" t="n">
        <v>0</v>
      </c>
      <c r="N3252" s="11" t="n">
        <v>0</v>
      </c>
      <c r="O3252" s="11" t="n">
        <v>0</v>
      </c>
      <c r="P3252" s="11" t="n">
        <v>0</v>
      </c>
      <c r="Q3252" s="25"/>
      <c r="R3252" s="4" t="s">
        <v>149</v>
      </c>
    </row>
    <row r="3253" ht="22.5" customHeight="1">
      <c r="A3253" s="49"/>
      <c r="B3253" s="45"/>
      <c r="C3253" s="12"/>
      <c r="D3253" s="19"/>
      <c r="E3253" s="19"/>
      <c r="F3253" s="26"/>
      <c r="G3253" s="26"/>
      <c r="H3253" s="19"/>
      <c r="I3253" s="19"/>
      <c r="J3253" s="12" t="s">
        <v>112</v>
      </c>
      <c r="K3253" s="14" t="n">
        <v>17097</v>
      </c>
      <c r="L3253" s="14" t="n">
        <v>246</v>
      </c>
      <c r="M3253" s="14" t="n">
        <v>0</v>
      </c>
      <c r="N3253" s="11" t="n">
        <v>0</v>
      </c>
      <c r="O3253" s="11" t="n">
        <v>0</v>
      </c>
      <c r="P3253" s="11" t="n">
        <v>0</v>
      </c>
      <c r="Q3253" s="25"/>
    </row>
    <row r="3254" ht="22.5" customHeight="1">
      <c r="A3254" s="49"/>
      <c r="B3254" s="30" t="s">
        <v>120</v>
      </c>
      <c r="C3254" s="12" t="n">
        <v>91399437</v>
      </c>
      <c r="D3254" s="12" t="s">
        <v>91</v>
      </c>
      <c r="E3254" s="12" t="s">
        <v>67</v>
      </c>
      <c r="F3254" s="13" t="s">
        <v>15</v>
      </c>
      <c r="G3254" s="23" t="n">
        <v>0.15</v>
      </c>
      <c r="H3254" s="12" t="n">
        <v>50</v>
      </c>
      <c r="I3254" s="20" t="n">
        <f>G3254*H3254*7</f>
        <v>52.5</v>
      </c>
      <c r="J3254" s="12" t="s">
        <v>110</v>
      </c>
      <c r="K3254" s="16" t="n">
        <v>4590</v>
      </c>
      <c r="L3254" s="14" t="n">
        <v>2198</v>
      </c>
      <c r="M3254" s="14" t="n">
        <v>0</v>
      </c>
      <c r="N3254" s="11" t="n">
        <v>0</v>
      </c>
      <c r="O3254" s="11" t="n">
        <v>0</v>
      </c>
      <c r="P3254" s="11" t="n">
        <v>0</v>
      </c>
      <c r="Q3254" s="22" t="n">
        <f>M3256/H3254</f>
        <v>0</v>
      </c>
    </row>
    <row r="3255" ht="22.5" customHeight="1">
      <c r="A3255" s="49"/>
      <c r="B3255" s="53"/>
      <c r="C3255" s="12"/>
      <c r="D3255" s="19"/>
      <c r="E3255" s="19"/>
      <c r="F3255" s="26"/>
      <c r="G3255" s="26"/>
      <c r="H3255" s="19"/>
      <c r="I3255" s="19"/>
      <c r="J3255" s="12" t="s">
        <v>111</v>
      </c>
      <c r="K3255" s="16" t="n">
        <v>74436</v>
      </c>
      <c r="L3255" s="14" t="n">
        <v>33347</v>
      </c>
      <c r="M3255" s="14" t="n">
        <v>0</v>
      </c>
      <c r="N3255" s="11" t="n">
        <v>0</v>
      </c>
      <c r="O3255" s="11" t="n">
        <v>0</v>
      </c>
      <c r="P3255" s="11" t="n">
        <v>0</v>
      </c>
      <c r="Q3255" s="25"/>
      <c r="R3255" s="4" t="s">
        <v>148</v>
      </c>
    </row>
    <row r="3256" ht="22.5" customHeight="1">
      <c r="A3256" s="49"/>
      <c r="B3256" s="53"/>
      <c r="C3256" s="12"/>
      <c r="D3256" s="19"/>
      <c r="E3256" s="19"/>
      <c r="F3256" s="26"/>
      <c r="G3256" s="26"/>
      <c r="H3256" s="19"/>
      <c r="I3256" s="19"/>
      <c r="J3256" s="12" t="s">
        <v>112</v>
      </c>
      <c r="K3256" s="16" t="n">
        <v>74469</v>
      </c>
      <c r="L3256" s="14" t="n">
        <v>33387</v>
      </c>
      <c r="M3256" s="14" t="n">
        <v>0</v>
      </c>
      <c r="N3256" s="11" t="n">
        <v>0</v>
      </c>
      <c r="O3256" s="11" t="n">
        <v>0</v>
      </c>
      <c r="P3256" s="11" t="n">
        <v>0</v>
      </c>
      <c r="Q3256" s="25"/>
    </row>
    <row r="3257" ht="22.5" customHeight="1">
      <c r="A3257" s="49"/>
      <c r="B3257" s="53"/>
      <c r="C3257" s="12" t="n">
        <v>5556054</v>
      </c>
      <c r="D3257" s="12" t="s">
        <v>64</v>
      </c>
      <c r="E3257" s="12" t="s">
        <v>37</v>
      </c>
      <c r="F3257" s="13" t="s">
        <v>15</v>
      </c>
      <c r="G3257" s="23" t="n">
        <v>0.8</v>
      </c>
      <c r="H3257" s="12" t="n">
        <v>100</v>
      </c>
      <c r="I3257" s="20" t="n">
        <f>G3257*H3257*7</f>
        <v>560</v>
      </c>
      <c r="J3257" s="12" t="s">
        <v>110</v>
      </c>
      <c r="K3257" s="16" t="n">
        <v>1481</v>
      </c>
      <c r="L3257" s="14" t="n">
        <v>33</v>
      </c>
      <c r="M3257" s="14" t="n">
        <v>0</v>
      </c>
      <c r="N3257" s="11" t="n">
        <v>0</v>
      </c>
      <c r="O3257" s="11" t="n">
        <v>0</v>
      </c>
      <c r="P3257" s="11" t="n">
        <v>0</v>
      </c>
      <c r="Q3257" s="22" t="n">
        <f>M3259/H3257</f>
        <v>0.01</v>
      </c>
    </row>
    <row r="3258" ht="22.5" customHeight="1">
      <c r="A3258" s="49"/>
      <c r="B3258" s="53"/>
      <c r="C3258" s="12"/>
      <c r="D3258" s="19"/>
      <c r="E3258" s="19"/>
      <c r="F3258" s="26"/>
      <c r="G3258" s="26"/>
      <c r="H3258" s="19"/>
      <c r="I3258" s="19"/>
      <c r="J3258" s="12" t="s">
        <v>111</v>
      </c>
      <c r="K3258" s="16" t="n">
        <v>12210</v>
      </c>
      <c r="L3258" s="14" t="n">
        <v>364</v>
      </c>
      <c r="M3258" s="14" t="n">
        <v>0</v>
      </c>
      <c r="N3258" s="11" t="n">
        <v>0</v>
      </c>
      <c r="O3258" s="11" t="n">
        <v>0</v>
      </c>
      <c r="P3258" s="11" t="n">
        <v>0</v>
      </c>
      <c r="Q3258" s="25"/>
    </row>
    <row r="3259" ht="22.5" customHeight="1">
      <c r="A3259" s="49"/>
      <c r="B3259" s="53"/>
      <c r="C3259" s="12"/>
      <c r="D3259" s="19"/>
      <c r="E3259" s="19"/>
      <c r="F3259" s="26"/>
      <c r="G3259" s="26"/>
      <c r="H3259" s="19"/>
      <c r="I3259" s="19"/>
      <c r="J3259" s="12" t="s">
        <v>112</v>
      </c>
      <c r="K3259" s="16" t="n">
        <v>20338</v>
      </c>
      <c r="L3259" s="14" t="n">
        <v>553</v>
      </c>
      <c r="M3259" s="16" t="n">
        <v>1</v>
      </c>
      <c r="N3259" s="11" t="n">
        <v>0.004</v>
      </c>
      <c r="O3259" s="11" t="n">
        <v>2.195</v>
      </c>
      <c r="P3259" s="11" t="n">
        <v>2.195</v>
      </c>
      <c r="Q3259" s="25"/>
    </row>
    <row r="3260" ht="22.5" customHeight="1">
      <c r="A3260" s="49"/>
      <c r="B3260" s="53"/>
      <c r="C3260" s="12" t="n">
        <v>8628042</v>
      </c>
      <c r="D3260" s="12" t="s">
        <v>27</v>
      </c>
      <c r="E3260" s="12" t="s">
        <v>14</v>
      </c>
      <c r="F3260" s="13" t="s">
        <v>26</v>
      </c>
      <c r="G3260" s="23" t="n">
        <v>0.48</v>
      </c>
      <c r="H3260" s="12" t="n">
        <v>400</v>
      </c>
      <c r="I3260" s="20" t="n">
        <f>G3260*H3260*7</f>
        <v>1344</v>
      </c>
      <c r="J3260" s="12" t="s">
        <v>110</v>
      </c>
      <c r="K3260" s="16" t="n">
        <v>6016</v>
      </c>
      <c r="L3260" s="14" t="n">
        <v>2752</v>
      </c>
      <c r="M3260" s="16" t="n">
        <v>58</v>
      </c>
      <c r="N3260" s="11" t="n">
        <v>0.01</v>
      </c>
      <c r="O3260" s="11" t="n">
        <v>0.58</v>
      </c>
      <c r="P3260" s="11" t="n">
        <v>33.87</v>
      </c>
      <c r="Q3260" s="22" t="n">
        <f>M3262/H3260</f>
        <v>0.9575</v>
      </c>
    </row>
    <row r="3261" ht="22.5" customHeight="1">
      <c r="A3261" s="49"/>
      <c r="B3261" s="53"/>
      <c r="C3261" s="12"/>
      <c r="D3261" s="19"/>
      <c r="E3261" s="19"/>
      <c r="F3261" s="26"/>
      <c r="G3261" s="26"/>
      <c r="H3261" s="19"/>
      <c r="I3261" s="19"/>
      <c r="J3261" s="12" t="s">
        <v>111</v>
      </c>
      <c r="K3261" s="16" t="n">
        <v>16683</v>
      </c>
      <c r="L3261" s="14" t="n">
        <v>7234</v>
      </c>
      <c r="M3261" s="16" t="n">
        <v>212</v>
      </c>
      <c r="N3261" s="11" t="n">
        <v>0.01</v>
      </c>
      <c r="O3261" s="11" t="n">
        <v>0.46</v>
      </c>
      <c r="P3261" s="11" t="n">
        <v>97.61</v>
      </c>
      <c r="Q3261" s="25"/>
    </row>
    <row r="3262" ht="22.5" customHeight="1">
      <c r="A3262" s="49"/>
      <c r="B3262" s="53"/>
      <c r="C3262" s="12"/>
      <c r="D3262" s="19"/>
      <c r="E3262" s="19"/>
      <c r="F3262" s="26"/>
      <c r="G3262" s="26"/>
      <c r="H3262" s="19"/>
      <c r="I3262" s="19"/>
      <c r="J3262" s="12" t="s">
        <v>112</v>
      </c>
      <c r="K3262" s="16" t="n">
        <v>36187</v>
      </c>
      <c r="L3262" s="14" t="n">
        <v>12738</v>
      </c>
      <c r="M3262" s="10" t="n">
        <v>383</v>
      </c>
      <c r="N3262" s="11" t="n">
        <v>0.01</v>
      </c>
      <c r="O3262" s="11" t="n">
        <v>0.37</v>
      </c>
      <c r="P3262" s="11" t="n">
        <v>143.62</v>
      </c>
      <c r="Q3262" s="25"/>
    </row>
    <row r="3263" ht="22.5" customHeight="1">
      <c r="A3263" s="49"/>
      <c r="B3263" s="53"/>
      <c r="C3263" s="12" t="n">
        <v>9297014</v>
      </c>
      <c r="D3263" s="12" t="s">
        <v>13</v>
      </c>
      <c r="E3263" s="12" t="s">
        <v>14</v>
      </c>
      <c r="F3263" s="13" t="s">
        <v>26</v>
      </c>
      <c r="G3263" s="23" t="n">
        <v>0.18</v>
      </c>
      <c r="H3263" s="12" t="n">
        <v>200</v>
      </c>
      <c r="I3263" s="20" t="n">
        <f>G3263*H3263*7</f>
        <v>252</v>
      </c>
      <c r="J3263" s="12" t="s">
        <v>110</v>
      </c>
      <c r="K3263" s="16" t="n">
        <v>8865</v>
      </c>
      <c r="L3263" s="14" t="n">
        <v>410</v>
      </c>
      <c r="M3263" s="16" t="n">
        <v>33</v>
      </c>
      <c r="N3263" s="11" t="n">
        <v>0.02</v>
      </c>
      <c r="O3263" s="11" t="n">
        <v>0.2</v>
      </c>
      <c r="P3263" s="11" t="n">
        <v>6.51</v>
      </c>
      <c r="Q3263" s="22" t="n">
        <f>M3265/H3263</f>
        <v>0.975</v>
      </c>
    </row>
    <row r="3264" ht="22.5" customHeight="1">
      <c r="A3264" s="49"/>
      <c r="B3264" s="53"/>
      <c r="C3264" s="12"/>
      <c r="D3264" s="19"/>
      <c r="E3264" s="19"/>
      <c r="F3264" s="26"/>
      <c r="G3264" s="26"/>
      <c r="H3264" s="19"/>
      <c r="I3264" s="19"/>
      <c r="J3264" s="12" t="s">
        <v>111</v>
      </c>
      <c r="K3264" s="16" t="n">
        <v>22477</v>
      </c>
      <c r="L3264" s="14" t="n">
        <v>1072</v>
      </c>
      <c r="M3264" s="10" t="n">
        <v>91</v>
      </c>
      <c r="N3264" s="11" t="n">
        <v>0.02</v>
      </c>
      <c r="O3264" s="11" t="n">
        <v>0.2</v>
      </c>
      <c r="P3264" s="11" t="n">
        <v>18.05</v>
      </c>
      <c r="Q3264" s="25"/>
    </row>
    <row r="3265" ht="22.5" customHeight="1">
      <c r="A3265" s="49"/>
      <c r="B3265" s="53"/>
      <c r="C3265" s="12"/>
      <c r="D3265" s="19"/>
      <c r="E3265" s="19"/>
      <c r="F3265" s="26"/>
      <c r="G3265" s="26"/>
      <c r="H3265" s="19"/>
      <c r="I3265" s="19"/>
      <c r="J3265" s="12" t="s">
        <v>112</v>
      </c>
      <c r="K3265" s="16" t="n">
        <v>48433</v>
      </c>
      <c r="L3265" s="14" t="n">
        <v>2916</v>
      </c>
      <c r="M3265" s="10" t="n">
        <v>195</v>
      </c>
      <c r="N3265" s="11" t="n">
        <v>0.01</v>
      </c>
      <c r="O3265" s="11" t="n">
        <v>0.16</v>
      </c>
      <c r="P3265" s="11" t="n">
        <v>31.57</v>
      </c>
      <c r="Q3265" s="25"/>
    </row>
    <row r="3266" ht="22.5" customHeight="1">
      <c r="A3266" s="49"/>
      <c r="B3266" s="53"/>
      <c r="C3266" s="12" t="n">
        <v>7815836</v>
      </c>
      <c r="D3266" s="12" t="s">
        <v>65</v>
      </c>
      <c r="E3266" s="12" t="s">
        <v>37</v>
      </c>
      <c r="F3266" s="13" t="s">
        <v>15</v>
      </c>
      <c r="G3266" s="23" t="n">
        <v>0.08</v>
      </c>
      <c r="H3266" s="12" t="n">
        <v>12000</v>
      </c>
      <c r="I3266" s="20" t="n">
        <f>G3266*H3266*7</f>
        <v>6720</v>
      </c>
      <c r="J3266" s="12" t="s">
        <v>110</v>
      </c>
      <c r="K3266" s="16" t="n">
        <v>143155</v>
      </c>
      <c r="L3266" s="14" t="n">
        <v>14608</v>
      </c>
      <c r="M3266" s="16" t="n">
        <v>332</v>
      </c>
      <c r="N3266" s="11" t="n">
        <v>0.003</v>
      </c>
      <c r="O3266" s="11" t="n">
        <v>0.11</v>
      </c>
      <c r="P3266" s="11" t="n">
        <v>36.45</v>
      </c>
      <c r="Q3266" s="22" t="n">
        <f>M3268/H3266</f>
        <v>0.28675</v>
      </c>
    </row>
    <row r="3267" ht="22.5" customHeight="1">
      <c r="A3267" s="49"/>
      <c r="B3267" s="53"/>
      <c r="C3267" s="12"/>
      <c r="D3267" s="19"/>
      <c r="E3267" s="19"/>
      <c r="F3267" s="26"/>
      <c r="G3267" s="26"/>
      <c r="H3267" s="19"/>
      <c r="I3267" s="19"/>
      <c r="J3267" s="12" t="s">
        <v>111</v>
      </c>
      <c r="K3267" s="16" t="n">
        <v>775182</v>
      </c>
      <c r="L3267" s="14" t="n">
        <v>82529</v>
      </c>
      <c r="M3267" s="16" t="n">
        <v>1618</v>
      </c>
      <c r="N3267" s="11" t="n">
        <v>0.002</v>
      </c>
      <c r="O3267" s="11" t="n">
        <v>0.112</v>
      </c>
      <c r="P3267" s="11" t="n">
        <v>181.1</v>
      </c>
      <c r="Q3267" s="25"/>
    </row>
    <row r="3268" ht="22.5" customHeight="1">
      <c r="A3268" s="49"/>
      <c r="B3268" s="53"/>
      <c r="C3268" s="12"/>
      <c r="D3268" s="19"/>
      <c r="E3268" s="19"/>
      <c r="F3268" s="26"/>
      <c r="G3268" s="26"/>
      <c r="H3268" s="19"/>
      <c r="I3268" s="19"/>
      <c r="J3268" s="12" t="s">
        <v>112</v>
      </c>
      <c r="K3268" s="16" t="n">
        <v>1492971</v>
      </c>
      <c r="L3268" s="14" t="n">
        <v>162875</v>
      </c>
      <c r="M3268" s="16" t="n">
        <v>3441</v>
      </c>
      <c r="N3268" s="11" t="n">
        <v>0.002</v>
      </c>
      <c r="O3268" s="11" t="n">
        <v>0.112</v>
      </c>
      <c r="P3268" s="11" t="n">
        <v>385.17</v>
      </c>
      <c r="Q3268" s="25"/>
    </row>
    <row r="3269" ht="22.5" customHeight="1">
      <c r="A3269" s="49"/>
      <c r="B3269" s="53"/>
      <c r="C3269" s="12" t="n">
        <v>91467820</v>
      </c>
      <c r="D3269" s="12" t="s">
        <v>66</v>
      </c>
      <c r="E3269" s="12" t="s">
        <v>37</v>
      </c>
      <c r="F3269" s="13" t="s">
        <v>15</v>
      </c>
      <c r="G3269" s="23" t="n">
        <v>0.1</v>
      </c>
      <c r="H3269" s="13" t="n">
        <v>300</v>
      </c>
      <c r="I3269" s="20" t="n">
        <f>G3269*H3269*7</f>
        <v>210</v>
      </c>
      <c r="J3269" s="12" t="s">
        <v>110</v>
      </c>
      <c r="K3269" s="16" t="n">
        <v>2897</v>
      </c>
      <c r="L3269" s="14" t="n">
        <v>446</v>
      </c>
      <c r="M3269" s="16" t="n">
        <v>5</v>
      </c>
      <c r="N3269" s="11" t="n">
        <v>0.001</v>
      </c>
      <c r="O3269" s="11" t="n">
        <v>0.1</v>
      </c>
      <c r="P3269" s="11" t="n">
        <v>0.5</v>
      </c>
      <c r="Q3269" s="22" t="n">
        <f>M3271/H3269</f>
        <v>0.46</v>
      </c>
    </row>
    <row r="3270" ht="22.5" customHeight="1">
      <c r="A3270" s="49"/>
      <c r="B3270" s="53"/>
      <c r="C3270" s="12"/>
      <c r="D3270" s="19"/>
      <c r="E3270" s="19"/>
      <c r="F3270" s="26"/>
      <c r="G3270" s="26"/>
      <c r="H3270" s="26"/>
      <c r="I3270" s="19"/>
      <c r="J3270" s="12" t="s">
        <v>111</v>
      </c>
      <c r="K3270" s="16" t="n">
        <v>66929</v>
      </c>
      <c r="L3270" s="14" t="n">
        <v>22903</v>
      </c>
      <c r="M3270" s="16" t="n">
        <v>138</v>
      </c>
      <c r="N3270" s="11" t="n">
        <v>0.001</v>
      </c>
      <c r="O3270" s="11" t="n">
        <v>0.1</v>
      </c>
      <c r="P3270" s="11" t="n">
        <v>13.8</v>
      </c>
      <c r="Q3270" s="25"/>
    </row>
    <row r="3271" ht="22.5" customHeight="1">
      <c r="A3271" s="49"/>
      <c r="B3271" s="53"/>
      <c r="C3271" s="12"/>
      <c r="D3271" s="19"/>
      <c r="E3271" s="19"/>
      <c r="F3271" s="26"/>
      <c r="G3271" s="26"/>
      <c r="H3271" s="26"/>
      <c r="I3271" s="19"/>
      <c r="J3271" s="12" t="s">
        <v>112</v>
      </c>
      <c r="K3271" s="16" t="n">
        <v>169732</v>
      </c>
      <c r="L3271" s="14" t="n">
        <v>57839</v>
      </c>
      <c r="M3271" s="16" t="n">
        <v>138</v>
      </c>
      <c r="N3271" s="11" t="n">
        <v>0</v>
      </c>
      <c r="O3271" s="11" t="n">
        <v>0.1</v>
      </c>
      <c r="P3271" s="11" t="n">
        <v>13.8</v>
      </c>
      <c r="Q3271" s="25"/>
    </row>
    <row r="3272" ht="22.5" customHeight="1">
      <c r="A3272" s="49"/>
      <c r="B3272" s="53"/>
      <c r="C3272" s="12" t="n">
        <v>91496145</v>
      </c>
      <c r="D3272" s="12" t="s">
        <v>66</v>
      </c>
      <c r="E3272" s="12" t="s">
        <v>67</v>
      </c>
      <c r="F3272" s="13" t="s">
        <v>15</v>
      </c>
      <c r="G3272" s="23" t="n">
        <v>0.14</v>
      </c>
      <c r="H3272" s="13" t="n">
        <v>50</v>
      </c>
      <c r="I3272" s="20" t="n">
        <f>G3272*H3272*7</f>
        <v>49</v>
      </c>
      <c r="J3272" s="12" t="s">
        <v>110</v>
      </c>
      <c r="K3272" s="16" t="n">
        <v>398</v>
      </c>
      <c r="L3272" s="16" t="n">
        <v>51</v>
      </c>
      <c r="M3272" s="16" t="n">
        <v>1</v>
      </c>
      <c r="N3272" s="11" t="n">
        <v>0.003</v>
      </c>
      <c r="O3272" s="11" t="n">
        <v>0.15</v>
      </c>
      <c r="P3272" s="11" t="n">
        <v>0.15</v>
      </c>
      <c r="Q3272" s="22" t="n">
        <f>M3274/H3272</f>
        <v>0.52</v>
      </c>
    </row>
    <row r="3273" ht="22.5" customHeight="1">
      <c r="A3273" s="49"/>
      <c r="B3273" s="53"/>
      <c r="C3273" s="12"/>
      <c r="D3273" s="19"/>
      <c r="E3273" s="19"/>
      <c r="F3273" s="26"/>
      <c r="G3273" s="26"/>
      <c r="H3273" s="26"/>
      <c r="I3273" s="19"/>
      <c r="J3273" s="12" t="s">
        <v>111</v>
      </c>
      <c r="K3273" s="16" t="n">
        <v>13234</v>
      </c>
      <c r="L3273" s="14" t="n">
        <v>2522</v>
      </c>
      <c r="M3273" s="16" t="n">
        <v>22</v>
      </c>
      <c r="N3273" s="11" t="n">
        <v>0.001</v>
      </c>
      <c r="O3273" s="11" t="n">
        <v>0.15</v>
      </c>
      <c r="P3273" s="11" t="n">
        <v>3.3</v>
      </c>
      <c r="Q3273" s="25"/>
    </row>
    <row r="3274" ht="22.5" customHeight="1">
      <c r="A3274" s="49"/>
      <c r="B3274" s="53"/>
      <c r="C3274" s="12"/>
      <c r="D3274" s="19"/>
      <c r="E3274" s="19"/>
      <c r="F3274" s="26"/>
      <c r="G3274" s="26"/>
      <c r="H3274" s="26"/>
      <c r="I3274" s="19"/>
      <c r="J3274" s="12" t="s">
        <v>112</v>
      </c>
      <c r="K3274" s="16" t="n">
        <v>25356</v>
      </c>
      <c r="L3274" s="14" t="n">
        <v>4549</v>
      </c>
      <c r="M3274" s="16" t="n">
        <v>26</v>
      </c>
      <c r="N3274" s="11" t="n">
        <v>0.001</v>
      </c>
      <c r="O3274" s="11" t="n">
        <v>0.15</v>
      </c>
      <c r="P3274" s="11" t="n">
        <v>3.9</v>
      </c>
      <c r="Q3274" s="25"/>
    </row>
    <row r="3275" ht="22.5" customHeight="1">
      <c r="A3275" s="49"/>
      <c r="B3275" s="53"/>
      <c r="C3275" s="12" t="n">
        <v>91496146</v>
      </c>
      <c r="D3275" s="12" t="s">
        <v>66</v>
      </c>
      <c r="E3275" s="12" t="s">
        <v>43</v>
      </c>
      <c r="F3275" s="13" t="s">
        <v>15</v>
      </c>
      <c r="G3275" s="23" t="n">
        <v>0.14</v>
      </c>
      <c r="H3275" s="13" t="n">
        <v>200</v>
      </c>
      <c r="I3275" s="20" t="n">
        <f>G3275*H3275*7</f>
        <v>196</v>
      </c>
      <c r="J3275" s="12" t="s">
        <v>110</v>
      </c>
      <c r="K3275" s="16" t="n">
        <v>448</v>
      </c>
      <c r="L3275" s="14" t="n">
        <v>68</v>
      </c>
      <c r="M3275" s="16" t="n">
        <v>1</v>
      </c>
      <c r="N3275" s="11" t="n">
        <v>0.002</v>
      </c>
      <c r="O3275" s="11" t="n">
        <v>0.14</v>
      </c>
      <c r="P3275" s="11" t="n">
        <v>0.14</v>
      </c>
      <c r="Q3275" s="22" t="n">
        <f>M3277/H3275</f>
        <v>0.22</v>
      </c>
    </row>
    <row r="3276" ht="22.5" customHeight="1">
      <c r="A3276" s="49"/>
      <c r="B3276" s="53"/>
      <c r="C3276" s="12"/>
      <c r="D3276" s="19"/>
      <c r="E3276" s="19"/>
      <c r="F3276" s="26"/>
      <c r="G3276" s="26"/>
      <c r="H3276" s="26"/>
      <c r="I3276" s="19"/>
      <c r="J3276" s="12" t="s">
        <v>111</v>
      </c>
      <c r="K3276" s="16" t="n">
        <v>12722</v>
      </c>
      <c r="L3276" s="14" t="n">
        <v>3310</v>
      </c>
      <c r="M3276" s="16" t="n">
        <v>41</v>
      </c>
      <c r="N3276" s="11" t="n">
        <v>0.002</v>
      </c>
      <c r="O3276" s="11" t="n">
        <v>0.14</v>
      </c>
      <c r="P3276" s="11" t="n">
        <v>5.74</v>
      </c>
      <c r="Q3276" s="25"/>
    </row>
    <row r="3277" ht="22.5" customHeight="1">
      <c r="A3277" s="49"/>
      <c r="B3277" s="53"/>
      <c r="C3277" s="12"/>
      <c r="D3277" s="19"/>
      <c r="E3277" s="19"/>
      <c r="F3277" s="26"/>
      <c r="G3277" s="26"/>
      <c r="H3277" s="26"/>
      <c r="I3277" s="19"/>
      <c r="J3277" s="12" t="s">
        <v>112</v>
      </c>
      <c r="K3277" s="16" t="n">
        <v>42402</v>
      </c>
      <c r="L3277" s="14" t="n">
        <v>10473</v>
      </c>
      <c r="M3277" s="16" t="n">
        <v>44</v>
      </c>
      <c r="N3277" s="11" t="n">
        <v>0.001</v>
      </c>
      <c r="O3277" s="11" t="n">
        <v>0.14</v>
      </c>
      <c r="P3277" s="11" t="n">
        <v>6.16</v>
      </c>
      <c r="Q3277" s="25"/>
    </row>
    <row r="3278" ht="22.5" customHeight="1">
      <c r="A3278" s="49"/>
      <c r="B3278" s="53"/>
      <c r="C3278" s="12" t="n">
        <v>91496147</v>
      </c>
      <c r="D3278" s="12" t="s">
        <v>66</v>
      </c>
      <c r="E3278" s="12" t="s">
        <v>11</v>
      </c>
      <c r="F3278" s="13" t="s">
        <v>15</v>
      </c>
      <c r="G3278" s="23" t="n">
        <v>0.14</v>
      </c>
      <c r="H3278" s="13" t="n">
        <v>150</v>
      </c>
      <c r="I3278" s="20" t="n">
        <f>G3278*H3278*7</f>
        <v>147</v>
      </c>
      <c r="J3278" s="12" t="s">
        <v>110</v>
      </c>
      <c r="K3278" s="16" t="n">
        <v>3665</v>
      </c>
      <c r="L3278" s="16" t="n">
        <v>660</v>
      </c>
      <c r="M3278" s="16" t="n">
        <v>12</v>
      </c>
      <c r="N3278" s="11" t="n">
        <v>0.002</v>
      </c>
      <c r="O3278" s="11" t="n">
        <v>0.13</v>
      </c>
      <c r="P3278" s="11" t="n">
        <v>1.56</v>
      </c>
      <c r="Q3278" s="22" t="n">
        <f>M3280/H3278</f>
        <v>0.813333333333333</v>
      </c>
    </row>
    <row r="3279" ht="22.5" customHeight="1">
      <c r="A3279" s="49"/>
      <c r="B3279" s="53"/>
      <c r="C3279" s="12"/>
      <c r="D3279" s="19"/>
      <c r="E3279" s="19"/>
      <c r="F3279" s="26"/>
      <c r="G3279" s="26"/>
      <c r="H3279" s="26"/>
      <c r="I3279" s="19"/>
      <c r="J3279" s="12" t="s">
        <v>111</v>
      </c>
      <c r="K3279" s="16" t="n">
        <v>22001</v>
      </c>
      <c r="L3279" s="14" t="n">
        <v>5121</v>
      </c>
      <c r="M3279" s="16" t="n">
        <v>119</v>
      </c>
      <c r="N3279" s="11" t="n">
        <v>0.003</v>
      </c>
      <c r="O3279" s="11" t="n">
        <v>0.13</v>
      </c>
      <c r="P3279" s="11" t="n">
        <v>15.47</v>
      </c>
      <c r="Q3279" s="25"/>
    </row>
    <row r="3280" ht="22.5" customHeight="1">
      <c r="A3280" s="49"/>
      <c r="B3280" s="53"/>
      <c r="C3280" s="12"/>
      <c r="D3280" s="19"/>
      <c r="E3280" s="19"/>
      <c r="F3280" s="26"/>
      <c r="G3280" s="26"/>
      <c r="H3280" s="26"/>
      <c r="I3280" s="19"/>
      <c r="J3280" s="12" t="s">
        <v>112</v>
      </c>
      <c r="K3280" s="16" t="n">
        <v>45081</v>
      </c>
      <c r="L3280" s="14" t="n">
        <v>8192</v>
      </c>
      <c r="M3280" s="16" t="n">
        <v>122</v>
      </c>
      <c r="N3280" s="11" t="n">
        <v>0.002</v>
      </c>
      <c r="O3280" s="11" t="n">
        <v>0.13</v>
      </c>
      <c r="P3280" s="11" t="n">
        <v>15.86</v>
      </c>
      <c r="Q3280" s="25"/>
    </row>
    <row r="3281" ht="22.5" customHeight="1">
      <c r="A3281" s="49"/>
      <c r="B3281" s="53"/>
      <c r="C3281" s="12" t="n">
        <v>91496148</v>
      </c>
      <c r="D3281" s="12" t="s">
        <v>66</v>
      </c>
      <c r="E3281" s="12" t="s">
        <v>14</v>
      </c>
      <c r="F3281" s="13" t="s">
        <v>15</v>
      </c>
      <c r="G3281" s="23" t="n">
        <v>0.15</v>
      </c>
      <c r="H3281" s="13" t="n">
        <v>160</v>
      </c>
      <c r="I3281" s="20" t="n">
        <f>G3281*H3281*7</f>
        <v>168</v>
      </c>
      <c r="J3281" s="12" t="s">
        <v>110</v>
      </c>
      <c r="K3281" s="16" t="n">
        <v>136</v>
      </c>
      <c r="L3281" s="16" t="n">
        <v>61</v>
      </c>
      <c r="M3281" s="16" t="n">
        <v>2</v>
      </c>
      <c r="N3281" s="11" t="n">
        <v>0.005</v>
      </c>
      <c r="O3281" s="11" t="n">
        <v>0.15</v>
      </c>
      <c r="P3281" s="11" t="n">
        <v>0.3</v>
      </c>
      <c r="Q3281" s="22" t="n">
        <f>M3283/H3281</f>
        <v>1</v>
      </c>
    </row>
    <row r="3282" ht="22.5" customHeight="1">
      <c r="A3282" s="49"/>
      <c r="B3282" s="53"/>
      <c r="C3282" s="12"/>
      <c r="D3282" s="19"/>
      <c r="E3282" s="19"/>
      <c r="F3282" s="26"/>
      <c r="G3282" s="26"/>
      <c r="H3282" s="26"/>
      <c r="I3282" s="19"/>
      <c r="J3282" s="12" t="s">
        <v>111</v>
      </c>
      <c r="K3282" s="16" t="n">
        <v>25563</v>
      </c>
      <c r="L3282" s="14" t="n">
        <v>10738</v>
      </c>
      <c r="M3282" s="16" t="n">
        <v>160</v>
      </c>
      <c r="N3282" s="11" t="n">
        <v>0.002</v>
      </c>
      <c r="O3282" s="11" t="n">
        <v>0.15</v>
      </c>
      <c r="P3282" s="11" t="n">
        <v>24</v>
      </c>
      <c r="Q3282" s="25"/>
    </row>
    <row r="3283" ht="22.5" customHeight="1">
      <c r="A3283" s="49"/>
      <c r="B3283" s="53"/>
      <c r="C3283" s="12"/>
      <c r="D3283" s="19"/>
      <c r="E3283" s="19"/>
      <c r="F3283" s="26"/>
      <c r="G3283" s="26"/>
      <c r="H3283" s="26"/>
      <c r="I3283" s="19"/>
      <c r="J3283" s="12" t="s">
        <v>112</v>
      </c>
      <c r="K3283" s="16" t="n">
        <v>60318</v>
      </c>
      <c r="L3283" s="14" t="n">
        <v>23662</v>
      </c>
      <c r="M3283" s="16" t="n">
        <v>160</v>
      </c>
      <c r="N3283" s="11" t="n">
        <v>0.001</v>
      </c>
      <c r="O3283" s="11" t="n">
        <v>0.15</v>
      </c>
      <c r="P3283" s="11" t="n">
        <v>24</v>
      </c>
      <c r="Q3283" s="25"/>
    </row>
    <row r="3284" ht="22.5" customHeight="1">
      <c r="A3284" s="49"/>
      <c r="B3284" s="53"/>
      <c r="C3284" s="12" t="n">
        <v>11079953</v>
      </c>
      <c r="D3284" s="12" t="s">
        <v>64</v>
      </c>
      <c r="E3284" s="12" t="s">
        <v>37</v>
      </c>
      <c r="F3284" s="13" t="s">
        <v>15</v>
      </c>
      <c r="G3284" s="23" t="n">
        <v>0.8</v>
      </c>
      <c r="H3284" s="13" t="n">
        <v>100</v>
      </c>
      <c r="I3284" s="20" t="n">
        <f>G3284*H3284*7</f>
        <v>560</v>
      </c>
      <c r="J3284" s="12" t="s">
        <v>110</v>
      </c>
      <c r="K3284" s="14" t="n">
        <v>911</v>
      </c>
      <c r="L3284" s="14" t="n">
        <v>59</v>
      </c>
      <c r="M3284" s="14" t="n">
        <v>0</v>
      </c>
      <c r="N3284" s="11" t="n">
        <v>0</v>
      </c>
      <c r="O3284" s="11" t="n">
        <v>0</v>
      </c>
      <c r="P3284" s="11" t="n">
        <v>0</v>
      </c>
      <c r="Q3284" s="22" t="n">
        <f>M3286/H3284</f>
        <v>0</v>
      </c>
    </row>
    <row r="3285" ht="22.5" customHeight="1">
      <c r="A3285" s="49"/>
      <c r="B3285" s="53"/>
      <c r="C3285" s="12"/>
      <c r="D3285" s="19"/>
      <c r="E3285" s="19"/>
      <c r="F3285" s="26"/>
      <c r="G3285" s="26"/>
      <c r="H3285" s="26"/>
      <c r="I3285" s="19"/>
      <c r="J3285" s="12" t="s">
        <v>111</v>
      </c>
      <c r="K3285" s="16" t="n">
        <v>8838</v>
      </c>
      <c r="L3285" s="16" t="n">
        <v>1110</v>
      </c>
      <c r="M3285" s="14" t="n">
        <v>0</v>
      </c>
      <c r="N3285" s="11" t="n">
        <v>0</v>
      </c>
      <c r="O3285" s="11" t="n">
        <v>0</v>
      </c>
      <c r="P3285" s="11" t="n">
        <v>0</v>
      </c>
      <c r="Q3285" s="25"/>
    </row>
    <row r="3286" ht="22.5" customHeight="1">
      <c r="A3286" s="49"/>
      <c r="B3286" s="53"/>
      <c r="C3286" s="12"/>
      <c r="D3286" s="19"/>
      <c r="E3286" s="19"/>
      <c r="F3286" s="26"/>
      <c r="G3286" s="26"/>
      <c r="H3286" s="26"/>
      <c r="I3286" s="19"/>
      <c r="J3286" s="12" t="s">
        <v>112</v>
      </c>
      <c r="K3286" s="16" t="n">
        <v>14051</v>
      </c>
      <c r="L3286" s="16" t="n">
        <v>1438</v>
      </c>
      <c r="M3286" s="14" t="n">
        <v>0</v>
      </c>
      <c r="N3286" s="11" t="n">
        <v>0</v>
      </c>
      <c r="O3286" s="11" t="n">
        <v>0</v>
      </c>
      <c r="P3286" s="11" t="n">
        <v>0</v>
      </c>
      <c r="Q3286" s="25"/>
    </row>
    <row r="3287" ht="22.5" customHeight="1">
      <c r="A3287" s="49"/>
      <c r="B3287" s="53"/>
      <c r="C3287" s="12" t="n">
        <v>11690181</v>
      </c>
      <c r="D3287" s="12" t="s">
        <v>68</v>
      </c>
      <c r="E3287" s="12" t="s">
        <v>14</v>
      </c>
      <c r="F3287" s="13" t="s">
        <v>15</v>
      </c>
      <c r="G3287" s="23" t="n">
        <v>0.45</v>
      </c>
      <c r="H3287" s="13" t="n">
        <v>1000</v>
      </c>
      <c r="I3287" s="20" t="n">
        <f>G3287*H3287*7</f>
        <v>3150</v>
      </c>
      <c r="J3287" s="12" t="s">
        <v>110</v>
      </c>
      <c r="K3287" s="16" t="n">
        <v>6575</v>
      </c>
      <c r="L3287" s="16" t="n">
        <v>188</v>
      </c>
      <c r="M3287" s="14" t="n">
        <v>11</v>
      </c>
      <c r="N3287" s="11" t="n">
        <v>0.025</v>
      </c>
      <c r="O3287" s="11" t="n">
        <v>0.42</v>
      </c>
      <c r="P3287" s="17" t="n">
        <v>4.62</v>
      </c>
      <c r="Q3287" s="22" t="n">
        <f>M3289/H3287</f>
        <v>1</v>
      </c>
    </row>
    <row r="3288" ht="22.5" customHeight="1">
      <c r="A3288" s="49"/>
      <c r="B3288" s="53"/>
      <c r="C3288" s="12"/>
      <c r="D3288" s="19"/>
      <c r="E3288" s="19"/>
      <c r="F3288" s="26"/>
      <c r="G3288" s="26"/>
      <c r="H3288" s="26"/>
      <c r="I3288" s="19"/>
      <c r="J3288" s="12" t="s">
        <v>111</v>
      </c>
      <c r="K3288" s="16" t="n">
        <v>384318</v>
      </c>
      <c r="L3288" s="14" t="n">
        <v>17009</v>
      </c>
      <c r="M3288" s="16" t="n">
        <v>682</v>
      </c>
      <c r="N3288" s="11" t="n">
        <v>0.017</v>
      </c>
      <c r="O3288" s="11" t="n">
        <v>0.42</v>
      </c>
      <c r="P3288" s="11" t="n">
        <v>286.44</v>
      </c>
      <c r="Q3288" s="25"/>
    </row>
    <row r="3289" ht="22.5" customHeight="1">
      <c r="A3289" s="49"/>
      <c r="B3289" s="53"/>
      <c r="C3289" s="12"/>
      <c r="D3289" s="19"/>
      <c r="E3289" s="19"/>
      <c r="F3289" s="26"/>
      <c r="G3289" s="26"/>
      <c r="H3289" s="26"/>
      <c r="I3289" s="19"/>
      <c r="J3289" s="12" t="s">
        <v>112</v>
      </c>
      <c r="K3289" s="16" t="n">
        <v>678880</v>
      </c>
      <c r="L3289" s="14" t="n">
        <v>39134</v>
      </c>
      <c r="M3289" s="16" t="n">
        <v>1000</v>
      </c>
      <c r="N3289" s="11" t="n">
        <v>0.011</v>
      </c>
      <c r="O3289" s="11" t="n">
        <v>0.42</v>
      </c>
      <c r="P3289" s="11" t="n">
        <v>420</v>
      </c>
      <c r="Q3289" s="25"/>
    </row>
    <row r="3290" ht="22.5" customHeight="1">
      <c r="A3290" s="49"/>
      <c r="B3290" s="53"/>
      <c r="C3290" s="12" t="n">
        <v>11836152</v>
      </c>
      <c r="D3290" s="12" t="s">
        <v>65</v>
      </c>
      <c r="E3290" s="12" t="s">
        <v>37</v>
      </c>
      <c r="F3290" s="13" t="s">
        <v>15</v>
      </c>
      <c r="G3290" s="23" t="n">
        <v>0.09</v>
      </c>
      <c r="H3290" s="13" t="n">
        <v>100</v>
      </c>
      <c r="I3290" s="20" t="n">
        <f>G3290*H3290*7</f>
        <v>63</v>
      </c>
      <c r="J3290" s="12" t="s">
        <v>110</v>
      </c>
      <c r="K3290" s="16" t="n">
        <v>65</v>
      </c>
      <c r="L3290" s="14" t="n">
        <v>10</v>
      </c>
      <c r="M3290" s="14" t="n">
        <v>0</v>
      </c>
      <c r="N3290" s="11" t="n">
        <v>0</v>
      </c>
      <c r="O3290" s="11" t="n">
        <v>0</v>
      </c>
      <c r="P3290" s="11" t="n">
        <v>0</v>
      </c>
      <c r="Q3290" s="22" t="n">
        <f>M3292/H3290</f>
        <v>0.04</v>
      </c>
    </row>
    <row r="3291" ht="22.5" customHeight="1">
      <c r="A3291" s="49"/>
      <c r="B3291" s="53"/>
      <c r="C3291" s="12"/>
      <c r="D3291" s="19"/>
      <c r="E3291" s="19"/>
      <c r="F3291" s="26"/>
      <c r="G3291" s="26"/>
      <c r="H3291" s="26"/>
      <c r="I3291" s="19"/>
      <c r="J3291" s="12" t="s">
        <v>111</v>
      </c>
      <c r="K3291" s="16" t="n">
        <v>499</v>
      </c>
      <c r="L3291" s="14" t="n">
        <v>68</v>
      </c>
      <c r="M3291" s="16" t="n">
        <v>1</v>
      </c>
      <c r="N3291" s="11" t="n">
        <v>0.001</v>
      </c>
      <c r="O3291" s="11" t="n">
        <v>0.09</v>
      </c>
      <c r="P3291" s="11" t="n">
        <v>0.09</v>
      </c>
      <c r="Q3291" s="25"/>
    </row>
    <row r="3292" ht="22.5" customHeight="1">
      <c r="A3292" s="49"/>
      <c r="B3292" s="53"/>
      <c r="C3292" s="12"/>
      <c r="D3292" s="19"/>
      <c r="E3292" s="19"/>
      <c r="F3292" s="26"/>
      <c r="G3292" s="26"/>
      <c r="H3292" s="26"/>
      <c r="I3292" s="19"/>
      <c r="J3292" s="12" t="s">
        <v>112</v>
      </c>
      <c r="K3292" s="16" t="n">
        <v>996</v>
      </c>
      <c r="L3292" s="14" t="n">
        <v>172</v>
      </c>
      <c r="M3292" s="16" t="n">
        <v>4</v>
      </c>
      <c r="N3292" s="11" t="n">
        <v>0.002</v>
      </c>
      <c r="O3292" s="11" t="n">
        <v>0.09</v>
      </c>
      <c r="P3292" s="11" t="n">
        <v>0.36</v>
      </c>
      <c r="Q3292" s="25"/>
    </row>
    <row r="3293" ht="22.5" customHeight="1">
      <c r="A3293" s="49"/>
      <c r="B3293" s="53"/>
      <c r="C3293" s="12" t="n">
        <v>12038500</v>
      </c>
      <c r="D3293" s="12" t="s">
        <v>68</v>
      </c>
      <c r="E3293" s="12" t="s">
        <v>14</v>
      </c>
      <c r="F3293" s="13" t="s">
        <v>15</v>
      </c>
      <c r="G3293" s="23" t="n">
        <v>0.4</v>
      </c>
      <c r="H3293" s="13" t="n">
        <v>100</v>
      </c>
      <c r="I3293" s="20" t="n">
        <f>G3293*H3293*7</f>
        <v>280</v>
      </c>
      <c r="J3293" s="12" t="s">
        <v>110</v>
      </c>
      <c r="K3293" s="16" t="n">
        <v>249</v>
      </c>
      <c r="L3293" s="14" t="n">
        <v>22</v>
      </c>
      <c r="M3293" s="16" t="n">
        <v>1</v>
      </c>
      <c r="N3293" s="17" t="n">
        <v>0.018</v>
      </c>
      <c r="O3293" s="11" t="n">
        <v>0.4</v>
      </c>
      <c r="P3293" s="11" t="n">
        <v>0.4</v>
      </c>
      <c r="Q3293" s="22" t="n">
        <f>M3295/H3293</f>
        <v>0.43</v>
      </c>
    </row>
    <row r="3294" ht="22.5" customHeight="1">
      <c r="A3294" s="49"/>
      <c r="B3294" s="53"/>
      <c r="C3294" s="12"/>
      <c r="D3294" s="19"/>
      <c r="E3294" s="19"/>
      <c r="F3294" s="26"/>
      <c r="G3294" s="26"/>
      <c r="H3294" s="26"/>
      <c r="I3294" s="19"/>
      <c r="J3294" s="12" t="s">
        <v>111</v>
      </c>
      <c r="K3294" s="16" t="n">
        <v>5692</v>
      </c>
      <c r="L3294" s="16" t="n">
        <v>496</v>
      </c>
      <c r="M3294" s="16" t="n">
        <v>15</v>
      </c>
      <c r="N3294" s="11" t="n">
        <v>0.012</v>
      </c>
      <c r="O3294" s="11" t="n">
        <v>0.4</v>
      </c>
      <c r="P3294" s="11" t="n">
        <v>6</v>
      </c>
      <c r="Q3294" s="25"/>
    </row>
    <row r="3295" ht="22.5" customHeight="1">
      <c r="A3295" s="49"/>
      <c r="B3295" s="53"/>
      <c r="C3295" s="12"/>
      <c r="D3295" s="19"/>
      <c r="E3295" s="19"/>
      <c r="F3295" s="26"/>
      <c r="G3295" s="26"/>
      <c r="H3295" s="26"/>
      <c r="I3295" s="19"/>
      <c r="J3295" s="12" t="s">
        <v>112</v>
      </c>
      <c r="K3295" s="16" t="n">
        <v>14153</v>
      </c>
      <c r="L3295" s="14" t="n">
        <v>1565</v>
      </c>
      <c r="M3295" s="16" t="n">
        <v>43</v>
      </c>
      <c r="N3295" s="11" t="n">
        <v>0.011</v>
      </c>
      <c r="O3295" s="11" t="n">
        <v>0.4</v>
      </c>
      <c r="P3295" s="11" t="n">
        <v>17.2</v>
      </c>
      <c r="Q3295" s="25"/>
    </row>
    <row r="3296" ht="22.5" customHeight="1">
      <c r="A3296" s="49"/>
      <c r="B3296" s="53"/>
      <c r="C3296" s="12" t="n">
        <v>91565943</v>
      </c>
      <c r="D3296" s="12" t="s">
        <v>66</v>
      </c>
      <c r="E3296" s="12" t="s">
        <v>43</v>
      </c>
      <c r="F3296" s="13" t="s">
        <v>15</v>
      </c>
      <c r="G3296" s="23" t="n">
        <v>0.14</v>
      </c>
      <c r="H3296" s="13" t="n">
        <v>200</v>
      </c>
      <c r="I3296" s="20" t="n">
        <f>G3296*H3296*7</f>
        <v>196</v>
      </c>
      <c r="J3296" s="12" t="s">
        <v>110</v>
      </c>
      <c r="K3296" s="16" t="n">
        <v>55</v>
      </c>
      <c r="L3296" s="16" t="n">
        <v>2</v>
      </c>
      <c r="M3296" s="14" t="n">
        <v>0</v>
      </c>
      <c r="N3296" s="11" t="n">
        <v>0</v>
      </c>
      <c r="O3296" s="11" t="n">
        <v>0</v>
      </c>
      <c r="P3296" s="11" t="n">
        <v>0</v>
      </c>
      <c r="Q3296" s="22" t="n">
        <f>M3298/H3296</f>
        <v>0.03</v>
      </c>
    </row>
    <row r="3297" ht="22.5" customHeight="1">
      <c r="A3297" s="49"/>
      <c r="B3297" s="53"/>
      <c r="C3297" s="12"/>
      <c r="D3297" s="19"/>
      <c r="E3297" s="19"/>
      <c r="F3297" s="26"/>
      <c r="G3297" s="26"/>
      <c r="H3297" s="26"/>
      <c r="I3297" s="19"/>
      <c r="J3297" s="12" t="s">
        <v>111</v>
      </c>
      <c r="K3297" s="16" t="n">
        <v>2998</v>
      </c>
      <c r="L3297" s="14" t="n">
        <v>161</v>
      </c>
      <c r="M3297" s="16" t="n">
        <v>5</v>
      </c>
      <c r="N3297" s="11" t="n">
        <v>0.004</v>
      </c>
      <c r="O3297" s="11" t="n">
        <v>0.14</v>
      </c>
      <c r="P3297" s="11" t="n">
        <v>0.7</v>
      </c>
      <c r="Q3297" s="25"/>
    </row>
    <row r="3298" ht="22.5" customHeight="1">
      <c r="A3298" s="49"/>
      <c r="B3298" s="53"/>
      <c r="C3298" s="12"/>
      <c r="D3298" s="19"/>
      <c r="E3298" s="19"/>
      <c r="F3298" s="26"/>
      <c r="G3298" s="26"/>
      <c r="H3298" s="26"/>
      <c r="I3298" s="19"/>
      <c r="J3298" s="12" t="s">
        <v>112</v>
      </c>
      <c r="K3298" s="16" t="n">
        <v>9081</v>
      </c>
      <c r="L3298" s="14" t="n">
        <v>490</v>
      </c>
      <c r="M3298" s="16" t="n">
        <v>6</v>
      </c>
      <c r="N3298" s="11" t="n">
        <v>0.002</v>
      </c>
      <c r="O3298" s="11" t="n">
        <v>0.14</v>
      </c>
      <c r="P3298" s="11" t="n">
        <v>0.84</v>
      </c>
      <c r="Q3298" s="25"/>
    </row>
    <row r="3299" ht="22.5" customHeight="1">
      <c r="A3299" s="49"/>
      <c r="B3299" s="53"/>
      <c r="C3299" s="12" t="n">
        <v>91565945</v>
      </c>
      <c r="D3299" s="12" t="s">
        <v>66</v>
      </c>
      <c r="E3299" s="12" t="s">
        <v>37</v>
      </c>
      <c r="F3299" s="13" t="s">
        <v>15</v>
      </c>
      <c r="G3299" s="23" t="n">
        <v>0.12</v>
      </c>
      <c r="H3299" s="13" t="n">
        <v>200</v>
      </c>
      <c r="I3299" s="20" t="n">
        <f>G3299*H3299*7</f>
        <v>168</v>
      </c>
      <c r="J3299" s="12" t="s">
        <v>110</v>
      </c>
      <c r="K3299" s="16" t="n">
        <v>2104</v>
      </c>
      <c r="L3299" s="14" t="n">
        <v>269</v>
      </c>
      <c r="M3299" s="16" t="n">
        <v>3</v>
      </c>
      <c r="N3299" s="11" t="n">
        <v>0.001</v>
      </c>
      <c r="O3299" s="11" t="n">
        <v>0.12</v>
      </c>
      <c r="P3299" s="11" t="n">
        <v>0.36</v>
      </c>
      <c r="Q3299" s="22" t="n">
        <f>M3301/H3299</f>
        <v>0.68</v>
      </c>
    </row>
    <row r="3300" ht="22.5" customHeight="1">
      <c r="A3300" s="49"/>
      <c r="B3300" s="53"/>
      <c r="C3300" s="12"/>
      <c r="D3300" s="19"/>
      <c r="E3300" s="19"/>
      <c r="F3300" s="26"/>
      <c r="G3300" s="26"/>
      <c r="H3300" s="26"/>
      <c r="I3300" s="19"/>
      <c r="J3300" s="12" t="s">
        <v>111</v>
      </c>
      <c r="K3300" s="16" t="n">
        <v>99158</v>
      </c>
      <c r="L3300" s="14" t="n">
        <v>17976</v>
      </c>
      <c r="M3300" s="16" t="n">
        <v>136</v>
      </c>
      <c r="N3300" s="11" t="n">
        <v>0.001</v>
      </c>
      <c r="O3300" s="11" t="n">
        <v>0.12</v>
      </c>
      <c r="P3300" s="11" t="n">
        <v>16.32</v>
      </c>
      <c r="Q3300" s="25"/>
    </row>
    <row r="3301" ht="22.5" customHeight="1">
      <c r="A3301" s="49"/>
      <c r="B3301" s="53"/>
      <c r="C3301" s="12"/>
      <c r="D3301" s="19"/>
      <c r="E3301" s="19"/>
      <c r="F3301" s="26"/>
      <c r="G3301" s="26"/>
      <c r="H3301" s="26"/>
      <c r="I3301" s="19"/>
      <c r="J3301" s="12" t="s">
        <v>112</v>
      </c>
      <c r="K3301" s="16" t="n">
        <v>214891</v>
      </c>
      <c r="L3301" s="14" t="n">
        <v>45622</v>
      </c>
      <c r="M3301" s="16" t="n">
        <v>136</v>
      </c>
      <c r="N3301" s="11" t="n">
        <v>0</v>
      </c>
      <c r="O3301" s="11" t="n">
        <v>0.12</v>
      </c>
      <c r="P3301" s="11" t="n">
        <v>16.32</v>
      </c>
      <c r="Q3301" s="25"/>
    </row>
    <row r="3302" ht="22.5" customHeight="1">
      <c r="A3302" s="49"/>
      <c r="B3302" s="53"/>
      <c r="C3302" s="12" t="n">
        <v>91551845</v>
      </c>
      <c r="D3302" s="12" t="s">
        <v>66</v>
      </c>
      <c r="E3302" s="12" t="s">
        <v>11</v>
      </c>
      <c r="F3302" s="13" t="s">
        <v>15</v>
      </c>
      <c r="G3302" s="23" t="n">
        <v>0.14</v>
      </c>
      <c r="H3302" s="13" t="n">
        <v>150</v>
      </c>
      <c r="I3302" s="20" t="n">
        <f>G3302*H3302*7</f>
        <v>147</v>
      </c>
      <c r="J3302" s="12" t="s">
        <v>110</v>
      </c>
      <c r="K3302" s="16" t="n">
        <v>1879</v>
      </c>
      <c r="L3302" s="14" t="n">
        <v>128</v>
      </c>
      <c r="M3302" s="16" t="n">
        <v>4</v>
      </c>
      <c r="N3302" s="11" t="n">
        <v>0.004</v>
      </c>
      <c r="O3302" s="11" t="n">
        <v>0.14</v>
      </c>
      <c r="P3302" s="11" t="n">
        <v>0.56</v>
      </c>
      <c r="Q3302" s="22" t="n">
        <f>M3304/H3302</f>
        <v>0.206666666666667</v>
      </c>
    </row>
    <row r="3303" ht="22.5" customHeight="1">
      <c r="A3303" s="49"/>
      <c r="B3303" s="53"/>
      <c r="C3303" s="12"/>
      <c r="D3303" s="19"/>
      <c r="E3303" s="19"/>
      <c r="F3303" s="26"/>
      <c r="G3303" s="26"/>
      <c r="H3303" s="26"/>
      <c r="I3303" s="19"/>
      <c r="J3303" s="12" t="s">
        <v>111</v>
      </c>
      <c r="K3303" s="16" t="n">
        <v>19465</v>
      </c>
      <c r="L3303" s="14" t="n">
        <v>1945</v>
      </c>
      <c r="M3303" s="16" t="n">
        <v>30</v>
      </c>
      <c r="N3303" s="11" t="n">
        <v>0.002</v>
      </c>
      <c r="O3303" s="11" t="n">
        <v>0.14</v>
      </c>
      <c r="P3303" s="11" t="n">
        <v>4.2</v>
      </c>
      <c r="Q3303" s="25"/>
    </row>
    <row r="3304" ht="22.5" customHeight="1">
      <c r="A3304" s="49"/>
      <c r="B3304" s="53"/>
      <c r="C3304" s="12"/>
      <c r="D3304" s="19"/>
      <c r="E3304" s="19"/>
      <c r="F3304" s="26"/>
      <c r="G3304" s="26"/>
      <c r="H3304" s="26"/>
      <c r="I3304" s="19"/>
      <c r="J3304" s="12" t="s">
        <v>112</v>
      </c>
      <c r="K3304" s="16" t="n">
        <v>82632</v>
      </c>
      <c r="L3304" s="14" t="n">
        <v>7929</v>
      </c>
      <c r="M3304" s="16" t="n">
        <v>31</v>
      </c>
      <c r="N3304" s="11" t="n">
        <v>0.001</v>
      </c>
      <c r="O3304" s="11" t="n">
        <v>0.14</v>
      </c>
      <c r="P3304" s="11" t="n">
        <v>4.34</v>
      </c>
      <c r="Q3304" s="25"/>
    </row>
    <row r="3305" ht="22.5" customHeight="1">
      <c r="A3305" s="49"/>
      <c r="B3305" s="53"/>
      <c r="C3305" s="12" t="n">
        <v>91565949</v>
      </c>
      <c r="D3305" s="12" t="s">
        <v>66</v>
      </c>
      <c r="E3305" s="12" t="s">
        <v>67</v>
      </c>
      <c r="F3305" s="13" t="s">
        <v>15</v>
      </c>
      <c r="G3305" s="23" t="n">
        <v>0.15</v>
      </c>
      <c r="H3305" s="13" t="n">
        <v>50</v>
      </c>
      <c r="I3305" s="20" t="n">
        <f>G3305*H3305*7</f>
        <v>52.5</v>
      </c>
      <c r="J3305" s="12" t="s">
        <v>110</v>
      </c>
      <c r="K3305" s="16" t="n">
        <v>3293</v>
      </c>
      <c r="L3305" s="14" t="n">
        <v>299</v>
      </c>
      <c r="M3305" s="16" t="n">
        <v>3</v>
      </c>
      <c r="N3305" s="11" t="n">
        <v>0.002</v>
      </c>
      <c r="O3305" s="11" t="n">
        <v>0.15</v>
      </c>
      <c r="P3305" s="11" t="n">
        <v>0.45</v>
      </c>
      <c r="Q3305" s="22" t="n">
        <f>M3307/H3305</f>
        <v>1</v>
      </c>
    </row>
    <row r="3306" ht="22.5" customHeight="1">
      <c r="A3306" s="49"/>
      <c r="B3306" s="53"/>
      <c r="C3306" s="12"/>
      <c r="D3306" s="19"/>
      <c r="E3306" s="19"/>
      <c r="F3306" s="26"/>
      <c r="G3306" s="26"/>
      <c r="H3306" s="26"/>
      <c r="I3306" s="19"/>
      <c r="J3306" s="12" t="s">
        <v>111</v>
      </c>
      <c r="K3306" s="16" t="n">
        <v>47405</v>
      </c>
      <c r="L3306" s="14" t="n">
        <v>7165</v>
      </c>
      <c r="M3306" s="16" t="n">
        <v>25</v>
      </c>
      <c r="N3306" s="11" t="n">
        <v>0.001</v>
      </c>
      <c r="O3306" s="11" t="n">
        <v>0.15</v>
      </c>
      <c r="P3306" s="11" t="n">
        <v>3.75</v>
      </c>
      <c r="Q3306" s="25"/>
    </row>
    <row r="3307" ht="22.5" customHeight="1">
      <c r="A3307" s="49"/>
      <c r="B3307" s="53"/>
      <c r="C3307" s="12"/>
      <c r="D3307" s="19"/>
      <c r="E3307" s="19"/>
      <c r="F3307" s="26"/>
      <c r="G3307" s="26"/>
      <c r="H3307" s="26"/>
      <c r="I3307" s="19"/>
      <c r="J3307" s="12" t="s">
        <v>112</v>
      </c>
      <c r="K3307" s="16" t="n">
        <v>114855</v>
      </c>
      <c r="L3307" s="14" t="n">
        <v>17649</v>
      </c>
      <c r="M3307" s="16" t="n">
        <v>50</v>
      </c>
      <c r="N3307" s="11" t="n">
        <v>0</v>
      </c>
      <c r="O3307" s="11" t="n">
        <v>0.15</v>
      </c>
      <c r="P3307" s="11" t="n">
        <v>7.5</v>
      </c>
      <c r="Q3307" s="25"/>
    </row>
    <row r="3308" ht="22.5" customHeight="1">
      <c r="A3308" s="49"/>
      <c r="B3308" s="53"/>
      <c r="C3308" s="12" t="n">
        <v>91573130</v>
      </c>
      <c r="D3308" s="12" t="s">
        <v>46</v>
      </c>
      <c r="E3308" s="12" t="s">
        <v>17</v>
      </c>
      <c r="F3308" s="13" t="s">
        <v>15</v>
      </c>
      <c r="G3308" s="23" t="n">
        <v>0.2</v>
      </c>
      <c r="H3308" s="13" t="n">
        <v>80</v>
      </c>
      <c r="I3308" s="20" t="n">
        <f>G3308*H3308*7</f>
        <v>112</v>
      </c>
      <c r="J3308" s="12" t="s">
        <v>110</v>
      </c>
      <c r="K3308" s="16" t="n">
        <v>239</v>
      </c>
      <c r="L3308" s="14" t="n">
        <v>8</v>
      </c>
      <c r="M3308" s="14" t="n">
        <v>0</v>
      </c>
      <c r="N3308" s="11" t="n">
        <v>0</v>
      </c>
      <c r="O3308" s="11" t="n">
        <v>0</v>
      </c>
      <c r="P3308" s="11" t="n">
        <v>0</v>
      </c>
      <c r="Q3308" s="22" t="n">
        <f>M3310/H3308</f>
        <v>0.0125</v>
      </c>
    </row>
    <row r="3309" ht="22.5" customHeight="1">
      <c r="A3309" s="49"/>
      <c r="B3309" s="53"/>
      <c r="C3309" s="12"/>
      <c r="D3309" s="19"/>
      <c r="E3309" s="19"/>
      <c r="F3309" s="26"/>
      <c r="G3309" s="26"/>
      <c r="H3309" s="26"/>
      <c r="I3309" s="19"/>
      <c r="J3309" s="12" t="s">
        <v>111</v>
      </c>
      <c r="K3309" s="16" t="n">
        <v>5574</v>
      </c>
      <c r="L3309" s="14" t="n">
        <v>208</v>
      </c>
      <c r="M3309" s="16" t="n">
        <v>1</v>
      </c>
      <c r="N3309" s="11" t="n">
        <v>0.001</v>
      </c>
      <c r="O3309" s="11" t="n">
        <v>0.2</v>
      </c>
      <c r="P3309" s="11" t="n">
        <v>0.2</v>
      </c>
      <c r="Q3309" s="25"/>
    </row>
    <row r="3310" ht="22.5" customHeight="1">
      <c r="A3310" s="49"/>
      <c r="B3310" s="53"/>
      <c r="C3310" s="12"/>
      <c r="D3310" s="19"/>
      <c r="E3310" s="19"/>
      <c r="F3310" s="26"/>
      <c r="G3310" s="26"/>
      <c r="H3310" s="26"/>
      <c r="I3310" s="19"/>
      <c r="J3310" s="12" t="s">
        <v>112</v>
      </c>
      <c r="K3310" s="16" t="n">
        <v>23001</v>
      </c>
      <c r="L3310" s="14" t="n">
        <v>1078</v>
      </c>
      <c r="M3310" s="16" t="n">
        <v>1</v>
      </c>
      <c r="N3310" s="11" t="n">
        <v>0</v>
      </c>
      <c r="O3310" s="11" t="n">
        <v>0.2</v>
      </c>
      <c r="P3310" s="11" t="n">
        <v>0.2</v>
      </c>
      <c r="Q3310" s="25"/>
    </row>
    <row r="3311" ht="22.5" customHeight="1">
      <c r="A3311" s="49"/>
      <c r="B3311" s="53"/>
      <c r="C3311" s="12" t="n">
        <v>91573131</v>
      </c>
      <c r="D3311" s="12" t="s">
        <v>46</v>
      </c>
      <c r="E3311" s="12" t="s">
        <v>32</v>
      </c>
      <c r="F3311" s="13" t="s">
        <v>15</v>
      </c>
      <c r="G3311" s="23" t="n">
        <v>0.2</v>
      </c>
      <c r="H3311" s="13" t="n">
        <v>80</v>
      </c>
      <c r="I3311" s="20" t="n">
        <f>G3311*H3311*7</f>
        <v>112</v>
      </c>
      <c r="J3311" s="12" t="s">
        <v>110</v>
      </c>
      <c r="K3311" s="16" t="n">
        <v>64</v>
      </c>
      <c r="L3311" s="16" t="n">
        <v>1</v>
      </c>
      <c r="M3311" s="14" t="n">
        <v>0</v>
      </c>
      <c r="N3311" s="11" t="n">
        <v>0</v>
      </c>
      <c r="O3311" s="11" t="n">
        <v>0</v>
      </c>
      <c r="P3311" s="11" t="n">
        <v>0</v>
      </c>
      <c r="Q3311" s="22" t="n">
        <f>M3313/H3311</f>
        <v>0</v>
      </c>
    </row>
    <row r="3312" ht="22.5" customHeight="1">
      <c r="A3312" s="49"/>
      <c r="B3312" s="53"/>
      <c r="C3312" s="12"/>
      <c r="D3312" s="19"/>
      <c r="E3312" s="19"/>
      <c r="F3312" s="26"/>
      <c r="G3312" s="26"/>
      <c r="H3312" s="26"/>
      <c r="I3312" s="19"/>
      <c r="J3312" s="12" t="s">
        <v>111</v>
      </c>
      <c r="K3312" s="16" t="n">
        <v>1824</v>
      </c>
      <c r="L3312" s="14" t="n">
        <v>41</v>
      </c>
      <c r="M3312" s="14" t="n">
        <v>0</v>
      </c>
      <c r="N3312" s="11" t="n">
        <v>0</v>
      </c>
      <c r="O3312" s="11" t="n">
        <v>0</v>
      </c>
      <c r="P3312" s="11" t="n">
        <v>0</v>
      </c>
      <c r="Q3312" s="25"/>
    </row>
    <row r="3313" ht="22.5" customHeight="1">
      <c r="A3313" s="49"/>
      <c r="B3313" s="53"/>
      <c r="C3313" s="12"/>
      <c r="D3313" s="19"/>
      <c r="E3313" s="19"/>
      <c r="F3313" s="26"/>
      <c r="G3313" s="26"/>
      <c r="H3313" s="26"/>
      <c r="I3313" s="19"/>
      <c r="J3313" s="12" t="s">
        <v>112</v>
      </c>
      <c r="K3313" s="16" t="n">
        <v>7578</v>
      </c>
      <c r="L3313" s="14" t="n">
        <v>202</v>
      </c>
      <c r="M3313" s="14" t="n">
        <v>0</v>
      </c>
      <c r="N3313" s="11" t="n">
        <v>0</v>
      </c>
      <c r="O3313" s="11" t="n">
        <v>0</v>
      </c>
      <c r="P3313" s="11" t="n">
        <v>0</v>
      </c>
      <c r="Q3313" s="25"/>
    </row>
    <row r="3314" ht="22.5" customHeight="1">
      <c r="A3314" s="49"/>
      <c r="B3314" s="53"/>
      <c r="C3314" s="12" t="n">
        <v>12809532</v>
      </c>
      <c r="D3314" s="12" t="s">
        <v>68</v>
      </c>
      <c r="E3314" s="12" t="s">
        <v>14</v>
      </c>
      <c r="F3314" s="13" t="s">
        <v>34</v>
      </c>
      <c r="G3314" s="23" t="n">
        <v>0.4</v>
      </c>
      <c r="H3314" s="13" t="n">
        <v>100</v>
      </c>
      <c r="I3314" s="20" t="n">
        <f>G3314*H3314*7</f>
        <v>280</v>
      </c>
      <c r="J3314" s="12" t="s">
        <v>110</v>
      </c>
      <c r="K3314" s="16" t="s">
        <v>123</v>
      </c>
      <c r="L3314" s="14"/>
      <c r="M3314" s="16"/>
      <c r="N3314" s="11"/>
      <c r="O3314" s="11"/>
      <c r="P3314" s="11"/>
      <c r="Q3314" s="22" t="n">
        <f>M3316/H3314</f>
        <v>0.01</v>
      </c>
    </row>
    <row r="3315" ht="22.5" customHeight="1">
      <c r="A3315" s="49"/>
      <c r="B3315" s="53"/>
      <c r="C3315" s="12"/>
      <c r="D3315" s="19"/>
      <c r="E3315" s="19"/>
      <c r="F3315" s="26"/>
      <c r="G3315" s="26"/>
      <c r="H3315" s="26"/>
      <c r="I3315" s="19"/>
      <c r="J3315" s="12" t="s">
        <v>111</v>
      </c>
      <c r="K3315" s="16" t="s">
        <v>123</v>
      </c>
      <c r="L3315" s="14"/>
      <c r="M3315" s="16"/>
      <c r="N3315" s="11"/>
      <c r="O3315" s="11"/>
      <c r="P3315" s="11"/>
      <c r="Q3315" s="25"/>
    </row>
    <row r="3316" ht="22.5" customHeight="1">
      <c r="A3316" s="49"/>
      <c r="B3316" s="53"/>
      <c r="C3316" s="12"/>
      <c r="D3316" s="19"/>
      <c r="E3316" s="19"/>
      <c r="F3316" s="26"/>
      <c r="G3316" s="26"/>
      <c r="H3316" s="26"/>
      <c r="I3316" s="19"/>
      <c r="J3316" s="12" t="s">
        <v>112</v>
      </c>
      <c r="K3316" s="16" t="n">
        <v>1596</v>
      </c>
      <c r="L3316" s="14" t="n">
        <v>628</v>
      </c>
      <c r="M3316" s="16" t="n">
        <v>1</v>
      </c>
      <c r="N3316" s="11" t="n">
        <v>0.004</v>
      </c>
      <c r="O3316" s="11" t="n">
        <v>2.5</v>
      </c>
      <c r="P3316" s="11" t="n">
        <v>2.5</v>
      </c>
      <c r="Q3316" s="25"/>
    </row>
    <row r="3317" ht="22.5" customHeight="1">
      <c r="A3317" s="49"/>
      <c r="B3317" s="53"/>
      <c r="C3317" s="12" t="n">
        <v>12895313</v>
      </c>
      <c r="D3317" s="12" t="s">
        <v>65</v>
      </c>
      <c r="E3317" s="12" t="s">
        <v>37</v>
      </c>
      <c r="F3317" s="13" t="s">
        <v>34</v>
      </c>
      <c r="G3317" s="23" t="n">
        <v>0.09</v>
      </c>
      <c r="H3317" s="13" t="n">
        <v>200</v>
      </c>
      <c r="I3317" s="20" t="n">
        <f>G3317*H3317*7</f>
        <v>126</v>
      </c>
      <c r="J3317" s="12" t="s">
        <v>110</v>
      </c>
      <c r="K3317" s="16" t="s">
        <v>123</v>
      </c>
      <c r="L3317" s="14"/>
      <c r="M3317" s="16"/>
      <c r="N3317" s="11"/>
      <c r="O3317" s="11"/>
      <c r="P3317" s="11"/>
      <c r="Q3317" s="22" t="n">
        <f>M3319/H3317</f>
        <v>0.005</v>
      </c>
    </row>
    <row r="3318" ht="22.5" customHeight="1">
      <c r="A3318" s="49"/>
      <c r="B3318" s="53"/>
      <c r="C3318" s="12"/>
      <c r="D3318" s="19"/>
      <c r="E3318" s="19"/>
      <c r="F3318" s="26"/>
      <c r="G3318" s="26"/>
      <c r="H3318" s="26"/>
      <c r="I3318" s="19"/>
      <c r="J3318" s="12" t="s">
        <v>111</v>
      </c>
      <c r="K3318" s="16" t="s">
        <v>123</v>
      </c>
      <c r="L3318" s="14"/>
      <c r="M3318" s="16"/>
      <c r="N3318" s="11"/>
      <c r="O3318" s="11"/>
      <c r="P3318" s="11"/>
      <c r="Q3318" s="25"/>
    </row>
    <row r="3319" ht="22.5" customHeight="1">
      <c r="A3319" s="49"/>
      <c r="B3319" s="53"/>
      <c r="C3319" s="12"/>
      <c r="D3319" s="19"/>
      <c r="E3319" s="19"/>
      <c r="F3319" s="26"/>
      <c r="G3319" s="26"/>
      <c r="H3319" s="26"/>
      <c r="I3319" s="19"/>
      <c r="J3319" s="12" t="s">
        <v>112</v>
      </c>
      <c r="K3319" s="16" t="n">
        <v>10643</v>
      </c>
      <c r="L3319" s="14" t="n">
        <v>3924</v>
      </c>
      <c r="M3319" s="16" t="n">
        <v>1</v>
      </c>
      <c r="N3319" s="11" t="n">
        <v>0.0007</v>
      </c>
      <c r="O3319" s="11" t="n">
        <v>2.89</v>
      </c>
      <c r="P3319" s="11" t="n">
        <v>2.89</v>
      </c>
      <c r="Q3319" s="25"/>
    </row>
    <row r="3320" ht="22.5" customHeight="1">
      <c r="A3320" s="49"/>
      <c r="B3320" s="53"/>
      <c r="C3320" s="12" t="n">
        <v>91574954</v>
      </c>
      <c r="D3320" s="12" t="s">
        <v>66</v>
      </c>
      <c r="E3320" s="12" t="s">
        <v>11</v>
      </c>
      <c r="F3320" s="13" t="s">
        <v>34</v>
      </c>
      <c r="G3320" s="23" t="n">
        <v>0.14</v>
      </c>
      <c r="H3320" s="13" t="n">
        <v>150</v>
      </c>
      <c r="I3320" s="20" t="n">
        <f>G3320*H3320*7</f>
        <v>147</v>
      </c>
      <c r="J3320" s="12" t="s">
        <v>110</v>
      </c>
      <c r="K3320" s="16" t="s">
        <v>123</v>
      </c>
      <c r="L3320" s="14"/>
      <c r="M3320" s="16"/>
      <c r="N3320" s="11"/>
      <c r="O3320" s="11"/>
      <c r="P3320" s="11"/>
      <c r="Q3320" s="22" t="n">
        <f>M3322/H3320</f>
        <v>0</v>
      </c>
    </row>
    <row r="3321" ht="22.5" customHeight="1">
      <c r="A3321" s="49"/>
      <c r="B3321" s="53"/>
      <c r="C3321" s="12"/>
      <c r="D3321" s="19"/>
      <c r="E3321" s="19"/>
      <c r="F3321" s="26"/>
      <c r="G3321" s="26"/>
      <c r="H3321" s="26"/>
      <c r="I3321" s="19"/>
      <c r="J3321" s="12" t="s">
        <v>111</v>
      </c>
      <c r="K3321" s="16" t="s">
        <v>123</v>
      </c>
      <c r="L3321" s="14"/>
      <c r="M3321" s="16"/>
      <c r="N3321" s="11"/>
      <c r="O3321" s="11"/>
      <c r="P3321" s="11"/>
      <c r="Q3321" s="25"/>
    </row>
    <row r="3322" ht="22.5" customHeight="1">
      <c r="A3322" s="49"/>
      <c r="B3322" s="53"/>
      <c r="C3322" s="12"/>
      <c r="D3322" s="19"/>
      <c r="E3322" s="19"/>
      <c r="F3322" s="26"/>
      <c r="G3322" s="26"/>
      <c r="H3322" s="26"/>
      <c r="I3322" s="19"/>
      <c r="J3322" s="12" t="s">
        <v>112</v>
      </c>
      <c r="K3322" s="16" t="n">
        <v>26</v>
      </c>
      <c r="L3322" s="14" t="n">
        <v>16</v>
      </c>
      <c r="M3322" s="16" t="n">
        <v>0</v>
      </c>
      <c r="N3322" s="11" t="n">
        <v>0.0016</v>
      </c>
      <c r="O3322" s="11" t="n">
        <v>0</v>
      </c>
      <c r="P3322" s="11" t="n">
        <v>0.03</v>
      </c>
      <c r="Q3322" s="25"/>
    </row>
    <row r="3323" ht="22.5" customHeight="1">
      <c r="A3323" s="49"/>
      <c r="B3323" s="53"/>
      <c r="C3323" s="12" t="n">
        <v>91574960</v>
      </c>
      <c r="D3323" s="12" t="s">
        <v>66</v>
      </c>
      <c r="E3323" s="12" t="s">
        <v>67</v>
      </c>
      <c r="F3323" s="13" t="s">
        <v>34</v>
      </c>
      <c r="G3323" s="23" t="n">
        <v>0.15</v>
      </c>
      <c r="H3323" s="13" t="n">
        <v>100</v>
      </c>
      <c r="I3323" s="20" t="n">
        <f>G3323*H3323*7</f>
        <v>105</v>
      </c>
      <c r="J3323" s="12" t="s">
        <v>110</v>
      </c>
      <c r="K3323" s="16" t="s">
        <v>123</v>
      </c>
      <c r="L3323" s="14"/>
      <c r="M3323" s="16"/>
      <c r="N3323" s="11"/>
      <c r="O3323" s="11"/>
      <c r="P3323" s="11"/>
      <c r="Q3323" s="22" t="n">
        <f>M3325/H3323</f>
        <v>0</v>
      </c>
    </row>
    <row r="3324" ht="22.5" customHeight="1">
      <c r="A3324" s="49"/>
      <c r="B3324" s="53"/>
      <c r="C3324" s="12"/>
      <c r="D3324" s="19"/>
      <c r="E3324" s="19"/>
      <c r="F3324" s="26"/>
      <c r="G3324" s="26"/>
      <c r="H3324" s="26"/>
      <c r="I3324" s="19"/>
      <c r="J3324" s="12" t="s">
        <v>111</v>
      </c>
      <c r="K3324" s="16" t="s">
        <v>123</v>
      </c>
      <c r="L3324" s="14"/>
      <c r="M3324" s="16"/>
      <c r="N3324" s="11"/>
      <c r="O3324" s="11"/>
      <c r="P3324" s="11"/>
      <c r="Q3324" s="25"/>
    </row>
    <row r="3325" ht="22.5" customHeight="1">
      <c r="A3325" s="49"/>
      <c r="B3325" s="53"/>
      <c r="C3325" s="12"/>
      <c r="D3325" s="19"/>
      <c r="E3325" s="19"/>
      <c r="F3325" s="26"/>
      <c r="G3325" s="26"/>
      <c r="H3325" s="26"/>
      <c r="I3325" s="19"/>
      <c r="J3325" s="12" t="s">
        <v>112</v>
      </c>
      <c r="K3325" s="16" t="n">
        <v>47</v>
      </c>
      <c r="L3325" s="14" t="n">
        <v>23</v>
      </c>
      <c r="M3325" s="16" t="n">
        <v>0</v>
      </c>
      <c r="N3325" s="11" t="n">
        <v>0.0012</v>
      </c>
      <c r="O3325" s="11" t="n">
        <v>0</v>
      </c>
      <c r="P3325" s="11" t="n">
        <v>0.03</v>
      </c>
      <c r="Q3325" s="25"/>
    </row>
    <row r="3326" ht="22.5" customHeight="1">
      <c r="A3326" s="49"/>
      <c r="B3326" s="53"/>
      <c r="C3326" s="12" t="n">
        <v>91574963</v>
      </c>
      <c r="D3326" s="12" t="s">
        <v>66</v>
      </c>
      <c r="E3326" s="12" t="s">
        <v>37</v>
      </c>
      <c r="F3326" s="13" t="s">
        <v>34</v>
      </c>
      <c r="G3326" s="23" t="n">
        <v>0.12</v>
      </c>
      <c r="H3326" s="13" t="n">
        <v>200</v>
      </c>
      <c r="I3326" s="20" t="n">
        <f>G3326*H3326*7</f>
        <v>168</v>
      </c>
      <c r="J3326" s="12" t="s">
        <v>110</v>
      </c>
      <c r="K3326" s="16" t="s">
        <v>123</v>
      </c>
      <c r="L3326" s="14"/>
      <c r="M3326" s="16"/>
      <c r="N3326" s="11"/>
      <c r="O3326" s="11"/>
      <c r="P3326" s="11"/>
      <c r="Q3326" s="22" t="n">
        <f>M3328/H3326</f>
        <v>0</v>
      </c>
    </row>
    <row r="3327" ht="22.5" customHeight="1">
      <c r="A3327" s="49"/>
      <c r="B3327" s="53"/>
      <c r="C3327" s="12"/>
      <c r="D3327" s="19"/>
      <c r="E3327" s="19"/>
      <c r="F3327" s="26"/>
      <c r="G3327" s="26"/>
      <c r="H3327" s="26"/>
      <c r="I3327" s="19"/>
      <c r="J3327" s="12" t="s">
        <v>111</v>
      </c>
      <c r="K3327" s="16" t="s">
        <v>123</v>
      </c>
      <c r="L3327" s="14"/>
      <c r="M3327" s="16"/>
      <c r="N3327" s="11"/>
      <c r="O3327" s="11"/>
      <c r="P3327" s="11"/>
      <c r="Q3327" s="25"/>
    </row>
    <row r="3328" ht="22.5" customHeight="1">
      <c r="A3328" s="49"/>
      <c r="B3328" s="53"/>
      <c r="C3328" s="12"/>
      <c r="D3328" s="19"/>
      <c r="E3328" s="19"/>
      <c r="F3328" s="26"/>
      <c r="G3328" s="26"/>
      <c r="H3328" s="26"/>
      <c r="I3328" s="19"/>
      <c r="J3328" s="12" t="s">
        <v>112</v>
      </c>
      <c r="K3328" s="16" t="n">
        <v>37</v>
      </c>
      <c r="L3328" s="14" t="n">
        <v>17</v>
      </c>
      <c r="M3328" s="16" t="n">
        <v>0</v>
      </c>
      <c r="N3328" s="11" t="n">
        <v>0.0008</v>
      </c>
      <c r="O3328" s="11" t="n">
        <v>0</v>
      </c>
      <c r="P3328" s="11" t="n">
        <v>0.01</v>
      </c>
      <c r="Q3328" s="25"/>
    </row>
    <row r="3329" ht="22.5" customHeight="1">
      <c r="A3329" s="49"/>
      <c r="B3329" s="53"/>
      <c r="C3329" s="12" t="n">
        <v>91574965</v>
      </c>
      <c r="D3329" s="12" t="s">
        <v>46</v>
      </c>
      <c r="E3329" s="12" t="s">
        <v>17</v>
      </c>
      <c r="F3329" s="13" t="s">
        <v>34</v>
      </c>
      <c r="G3329" s="23" t="n">
        <v>0.2</v>
      </c>
      <c r="H3329" s="13" t="n">
        <v>80</v>
      </c>
      <c r="I3329" s="20" t="n">
        <f>G3329*H3329*7</f>
        <v>112</v>
      </c>
      <c r="J3329" s="12" t="s">
        <v>110</v>
      </c>
      <c r="K3329" s="16" t="s">
        <v>123</v>
      </c>
      <c r="L3329" s="14"/>
      <c r="M3329" s="16"/>
      <c r="N3329" s="11"/>
      <c r="O3329" s="11"/>
      <c r="P3329" s="11"/>
      <c r="Q3329" s="22" t="n">
        <f>M3331/H3329</f>
        <v>0</v>
      </c>
    </row>
    <row r="3330" ht="22.5" customHeight="1">
      <c r="A3330" s="49"/>
      <c r="B3330" s="53"/>
      <c r="C3330" s="12"/>
      <c r="D3330" s="19"/>
      <c r="E3330" s="19"/>
      <c r="F3330" s="26"/>
      <c r="G3330" s="26"/>
      <c r="H3330" s="26"/>
      <c r="I3330" s="19"/>
      <c r="J3330" s="12" t="s">
        <v>111</v>
      </c>
      <c r="K3330" s="16" t="s">
        <v>123</v>
      </c>
      <c r="L3330" s="14"/>
      <c r="M3330" s="16"/>
      <c r="N3330" s="11"/>
      <c r="O3330" s="11"/>
      <c r="P3330" s="11"/>
      <c r="Q3330" s="25"/>
    </row>
    <row r="3331" ht="22.5" customHeight="1">
      <c r="A3331" s="49"/>
      <c r="B3331" s="45"/>
      <c r="C3331" s="12"/>
      <c r="D3331" s="19"/>
      <c r="E3331" s="19"/>
      <c r="F3331" s="26"/>
      <c r="G3331" s="26"/>
      <c r="H3331" s="26"/>
      <c r="I3331" s="19"/>
      <c r="J3331" s="12" t="s">
        <v>112</v>
      </c>
      <c r="K3331" s="16" t="n">
        <v>22</v>
      </c>
      <c r="L3331" s="14" t="n">
        <v>11</v>
      </c>
      <c r="M3331" s="16" t="n">
        <v>0</v>
      </c>
      <c r="N3331" s="11" t="n">
        <v>0.0014</v>
      </c>
      <c r="O3331" s="11" t="n">
        <v>0</v>
      </c>
      <c r="P3331" s="11" t="n">
        <v>0.02</v>
      </c>
      <c r="Q3331" s="25"/>
    </row>
    <row r="3332" ht="22.5" customHeight="1">
      <c r="A3332" s="77"/>
      <c r="B3332" s="48" t="s">
        <v>121</v>
      </c>
      <c r="C3332" s="45" t="n">
        <v>6395488</v>
      </c>
      <c r="D3332" s="45" t="s">
        <v>39</v>
      </c>
      <c r="E3332" s="46" t="s">
        <v>14</v>
      </c>
      <c r="F3332" s="12" t="s">
        <v>15</v>
      </c>
      <c r="G3332" s="23" t="n">
        <v>0.3</v>
      </c>
      <c r="H3332" s="12" t="n">
        <v>200</v>
      </c>
      <c r="I3332" s="20" t="n">
        <f>G3332*H3332*7</f>
        <v>420</v>
      </c>
      <c r="J3332" s="12" t="s">
        <v>110</v>
      </c>
      <c r="K3332" s="14" t="n">
        <v>162</v>
      </c>
      <c r="L3332" s="14" t="n">
        <v>57</v>
      </c>
      <c r="M3332" s="15" t="n">
        <v>2</v>
      </c>
      <c r="N3332" s="11" t="n">
        <v>0.011</v>
      </c>
      <c r="O3332" s="11" t="n">
        <v>0.3</v>
      </c>
      <c r="P3332" s="11" t="n">
        <v>0.6</v>
      </c>
      <c r="Q3332" s="22" t="n">
        <f>M3334/H3332</f>
        <v>1</v>
      </c>
    </row>
    <row r="3333" ht="22.5" customHeight="1">
      <c r="A3333" s="77"/>
      <c r="B3333" s="53"/>
      <c r="C3333" s="12"/>
      <c r="D3333" s="19"/>
      <c r="E3333" s="26"/>
      <c r="F3333" s="19"/>
      <c r="G3333" s="26"/>
      <c r="H3333" s="19"/>
      <c r="I3333" s="19"/>
      <c r="J3333" s="12" t="s">
        <v>111</v>
      </c>
      <c r="K3333" s="14" t="n">
        <v>57931</v>
      </c>
      <c r="L3333" s="14" t="n">
        <v>21240</v>
      </c>
      <c r="M3333" s="10" t="n">
        <v>200</v>
      </c>
      <c r="N3333" s="11" t="n">
        <v>0.003</v>
      </c>
      <c r="O3333" s="11" t="n">
        <v>0.3</v>
      </c>
      <c r="P3333" s="11" t="n">
        <v>60</v>
      </c>
      <c r="Q3333" s="25"/>
    </row>
    <row r="3334" ht="22.5" customHeight="1">
      <c r="A3334" s="77"/>
      <c r="B3334" s="53"/>
      <c r="C3334" s="12"/>
      <c r="D3334" s="19"/>
      <c r="E3334" s="26"/>
      <c r="F3334" s="19"/>
      <c r="G3334" s="26"/>
      <c r="H3334" s="19"/>
      <c r="I3334" s="19"/>
      <c r="J3334" s="12" t="s">
        <v>112</v>
      </c>
      <c r="K3334" s="14" t="n">
        <v>67458</v>
      </c>
      <c r="L3334" s="14" t="n">
        <v>23263</v>
      </c>
      <c r="M3334" s="10" t="n">
        <v>200</v>
      </c>
      <c r="N3334" s="11" t="n">
        <v>0.003</v>
      </c>
      <c r="O3334" s="11" t="n">
        <v>0.3</v>
      </c>
      <c r="P3334" s="11" t="n">
        <v>60</v>
      </c>
      <c r="Q3334" s="25"/>
    </row>
    <row r="3335" ht="22.5" customHeight="1">
      <c r="A3335" s="77"/>
      <c r="B3335" s="53"/>
      <c r="C3335" s="12" t="n">
        <v>8291713</v>
      </c>
      <c r="D3335" s="12" t="s">
        <v>79</v>
      </c>
      <c r="E3335" s="13" t="s">
        <v>14</v>
      </c>
      <c r="F3335" s="12" t="s">
        <v>15</v>
      </c>
      <c r="G3335" s="23" t="n">
        <v>0.14</v>
      </c>
      <c r="H3335" s="12" t="n">
        <v>2000</v>
      </c>
      <c r="I3335" s="20" t="n">
        <f>G3335*H3335*7</f>
        <v>1960</v>
      </c>
      <c r="J3335" s="12" t="s">
        <v>110</v>
      </c>
      <c r="K3335" s="14" t="n">
        <v>36</v>
      </c>
      <c r="L3335" s="14" t="n">
        <v>9</v>
      </c>
      <c r="M3335" s="15" t="n">
        <v>7</v>
      </c>
      <c r="N3335" s="11" t="n">
        <v>0.109</v>
      </c>
      <c r="O3335" s="11" t="n">
        <v>0.14</v>
      </c>
      <c r="P3335" s="11" t="n">
        <v>0.98</v>
      </c>
      <c r="Q3335" s="22" t="n">
        <f>M3337/H3335</f>
        <v>0.75</v>
      </c>
    </row>
    <row r="3336" ht="22.5" customHeight="1">
      <c r="A3336" s="77"/>
      <c r="B3336" s="53"/>
      <c r="C3336" s="12"/>
      <c r="D3336" s="19"/>
      <c r="E3336" s="26"/>
      <c r="F3336" s="19"/>
      <c r="G3336" s="26"/>
      <c r="H3336" s="19"/>
      <c r="I3336" s="19"/>
      <c r="J3336" s="12" t="s">
        <v>111</v>
      </c>
      <c r="K3336" s="14" t="n">
        <v>29542</v>
      </c>
      <c r="L3336" s="14" t="n">
        <v>9410</v>
      </c>
      <c r="M3336" s="14" t="n">
        <v>355</v>
      </c>
      <c r="N3336" s="11" t="n">
        <v>0.005</v>
      </c>
      <c r="O3336" s="11" t="n">
        <v>0.14</v>
      </c>
      <c r="P3336" s="11" t="n">
        <v>49.7</v>
      </c>
      <c r="Q3336" s="25"/>
    </row>
    <row r="3337" ht="22.5" customHeight="1">
      <c r="A3337" s="77"/>
      <c r="B3337" s="53"/>
      <c r="C3337" s="12"/>
      <c r="D3337" s="19"/>
      <c r="E3337" s="26"/>
      <c r="F3337" s="19"/>
      <c r="G3337" s="26"/>
      <c r="H3337" s="19"/>
      <c r="I3337" s="19"/>
      <c r="J3337" s="12" t="s">
        <v>112</v>
      </c>
      <c r="K3337" s="14" t="n">
        <v>141391</v>
      </c>
      <c r="L3337" s="14" t="n">
        <v>51771</v>
      </c>
      <c r="M3337" s="14" t="n">
        <v>1500</v>
      </c>
      <c r="N3337" s="11" t="n">
        <v>0.004</v>
      </c>
      <c r="O3337" s="11" t="n">
        <v>0.14</v>
      </c>
      <c r="P3337" s="11" t="n">
        <v>210</v>
      </c>
      <c r="Q3337" s="25"/>
    </row>
    <row r="3338" ht="22.5" customHeight="1">
      <c r="A3338" s="77"/>
      <c r="B3338" s="53"/>
      <c r="C3338" s="12" t="n">
        <v>8566541</v>
      </c>
      <c r="D3338" s="12" t="s">
        <v>85</v>
      </c>
      <c r="E3338" s="13" t="s">
        <v>14</v>
      </c>
      <c r="F3338" s="12" t="s">
        <v>26</v>
      </c>
      <c r="G3338" s="23" t="n">
        <v>0.13</v>
      </c>
      <c r="H3338" s="12" t="n">
        <v>500</v>
      </c>
      <c r="I3338" s="20" t="n">
        <f>G3338*H3338*7</f>
        <v>455</v>
      </c>
      <c r="J3338" s="12" t="s">
        <v>110</v>
      </c>
      <c r="K3338" s="14" t="n">
        <v>52109</v>
      </c>
      <c r="L3338" s="14" t="n">
        <v>139</v>
      </c>
      <c r="M3338" s="15" t="n">
        <v>10</v>
      </c>
      <c r="N3338" s="11" t="n">
        <v>0.02</v>
      </c>
      <c r="O3338" s="11" t="n">
        <v>0.3</v>
      </c>
      <c r="P3338" s="11" t="n">
        <v>2.96</v>
      </c>
      <c r="Q3338" s="22" t="n">
        <f>M3340/H3338</f>
        <v>0.646</v>
      </c>
    </row>
    <row r="3339" ht="22.5" customHeight="1">
      <c r="A3339" s="77"/>
      <c r="B3339" s="53"/>
      <c r="C3339" s="12"/>
      <c r="D3339" s="19"/>
      <c r="E3339" s="26"/>
      <c r="F3339" s="19"/>
      <c r="G3339" s="26"/>
      <c r="H3339" s="19"/>
      <c r="I3339" s="19"/>
      <c r="J3339" s="12" t="s">
        <v>111</v>
      </c>
      <c r="K3339" s="14" t="n">
        <v>410665</v>
      </c>
      <c r="L3339" s="14" t="n">
        <v>1125</v>
      </c>
      <c r="M3339" s="15" t="n">
        <v>97</v>
      </c>
      <c r="N3339" s="11" t="n">
        <v>0.03</v>
      </c>
      <c r="O3339" s="11" t="n">
        <v>0.31</v>
      </c>
      <c r="P3339" s="11" t="n">
        <v>29.86</v>
      </c>
      <c r="Q3339" s="25"/>
    </row>
    <row r="3340" ht="22.5" customHeight="1">
      <c r="A3340" s="77"/>
      <c r="B3340" s="53"/>
      <c r="C3340" s="12"/>
      <c r="D3340" s="19"/>
      <c r="E3340" s="26"/>
      <c r="F3340" s="19"/>
      <c r="G3340" s="26"/>
      <c r="H3340" s="19"/>
      <c r="I3340" s="19"/>
      <c r="J3340" s="12" t="s">
        <v>112</v>
      </c>
      <c r="K3340" s="14" t="n">
        <v>733789</v>
      </c>
      <c r="L3340" s="14" t="n">
        <v>2127</v>
      </c>
      <c r="M3340" s="14" t="n">
        <v>323</v>
      </c>
      <c r="N3340" s="11" t="n">
        <v>0.03</v>
      </c>
      <c r="O3340" s="11" t="n">
        <v>0.2</v>
      </c>
      <c r="P3340" s="11" t="n">
        <v>63.47</v>
      </c>
      <c r="Q3340" s="25"/>
    </row>
    <row r="3341" ht="22.5" customHeight="1">
      <c r="A3341" s="77"/>
      <c r="B3341" s="53"/>
      <c r="C3341" s="12" t="n">
        <v>8566084</v>
      </c>
      <c r="D3341" s="12" t="s">
        <v>73</v>
      </c>
      <c r="E3341" s="13" t="s">
        <v>40</v>
      </c>
      <c r="F3341" s="12" t="s">
        <v>15</v>
      </c>
      <c r="G3341" s="23" t="n">
        <v>0.12</v>
      </c>
      <c r="H3341" s="12" t="n">
        <v>100</v>
      </c>
      <c r="I3341" s="20" t="n">
        <f>G3341*H3341*7</f>
        <v>84</v>
      </c>
      <c r="J3341" s="12" t="s">
        <v>110</v>
      </c>
      <c r="K3341" s="14" t="n">
        <v>396</v>
      </c>
      <c r="L3341" s="14" t="n">
        <v>120</v>
      </c>
      <c r="M3341" s="15" t="n">
        <v>3</v>
      </c>
      <c r="N3341" s="11" t="n">
        <v>0.003</v>
      </c>
      <c r="O3341" s="11" t="n">
        <v>0.12</v>
      </c>
      <c r="P3341" s="11" t="n">
        <v>0.36</v>
      </c>
      <c r="Q3341" s="22" t="n">
        <f>M3343/H3341</f>
        <v>1</v>
      </c>
    </row>
    <row r="3342" ht="22.5" customHeight="1">
      <c r="A3342" s="77"/>
      <c r="B3342" s="53"/>
      <c r="C3342" s="12"/>
      <c r="D3342" s="19"/>
      <c r="E3342" s="26"/>
      <c r="F3342" s="19"/>
      <c r="G3342" s="26"/>
      <c r="H3342" s="19"/>
      <c r="I3342" s="19"/>
      <c r="J3342" s="12" t="s">
        <v>111</v>
      </c>
      <c r="K3342" s="14" t="n">
        <v>29270</v>
      </c>
      <c r="L3342" s="14" t="n">
        <v>7603</v>
      </c>
      <c r="M3342" s="15" t="n">
        <v>100</v>
      </c>
      <c r="N3342" s="11" t="n">
        <v>0.002</v>
      </c>
      <c r="O3342" s="11" t="n">
        <v>0.12</v>
      </c>
      <c r="P3342" s="11" t="n">
        <v>12</v>
      </c>
      <c r="Q3342" s="25"/>
    </row>
    <row r="3343" ht="22.5" customHeight="1">
      <c r="A3343" s="77"/>
      <c r="B3343" s="53"/>
      <c r="C3343" s="12"/>
      <c r="D3343" s="19"/>
      <c r="E3343" s="26"/>
      <c r="F3343" s="19"/>
      <c r="G3343" s="26"/>
      <c r="H3343" s="19"/>
      <c r="I3343" s="19"/>
      <c r="J3343" s="12" t="s">
        <v>112</v>
      </c>
      <c r="K3343" s="14" t="n">
        <v>46990</v>
      </c>
      <c r="L3343" s="14" t="n">
        <v>10748</v>
      </c>
      <c r="M3343" s="15" t="n">
        <v>100</v>
      </c>
      <c r="N3343" s="11" t="n">
        <v>0.001</v>
      </c>
      <c r="O3343" s="11" t="n">
        <v>0.12</v>
      </c>
      <c r="P3343" s="11" t="n">
        <v>12</v>
      </c>
      <c r="Q3343" s="25"/>
    </row>
    <row r="3344" ht="22.5" customHeight="1">
      <c r="A3344" s="77"/>
      <c r="B3344" s="53"/>
      <c r="C3344" s="12" t="n">
        <v>2937658</v>
      </c>
      <c r="D3344" s="12" t="s">
        <v>80</v>
      </c>
      <c r="E3344" s="13" t="s">
        <v>14</v>
      </c>
      <c r="F3344" s="12" t="s">
        <v>15</v>
      </c>
      <c r="G3344" s="23" t="n">
        <v>0.15</v>
      </c>
      <c r="H3344" s="12" t="n">
        <v>100</v>
      </c>
      <c r="I3344" s="20" t="n">
        <f>G3344*H3344*7</f>
        <v>105</v>
      </c>
      <c r="J3344" s="12" t="s">
        <v>110</v>
      </c>
      <c r="K3344" s="14" t="s">
        <v>114</v>
      </c>
      <c r="L3344" s="14"/>
      <c r="M3344" s="15"/>
      <c r="N3344" s="11"/>
      <c r="O3344" s="11"/>
      <c r="P3344" s="11"/>
      <c r="Q3344" s="22" t="n">
        <f>M3346/H3344</f>
        <v>1</v>
      </c>
    </row>
    <row r="3345" ht="22.5" customHeight="1">
      <c r="A3345" s="77"/>
      <c r="B3345" s="53"/>
      <c r="C3345" s="12"/>
      <c r="D3345" s="19"/>
      <c r="E3345" s="26"/>
      <c r="F3345" s="19"/>
      <c r="G3345" s="26"/>
      <c r="H3345" s="19"/>
      <c r="I3345" s="19"/>
      <c r="J3345" s="12" t="s">
        <v>111</v>
      </c>
      <c r="K3345" s="14" t="n">
        <v>5220</v>
      </c>
      <c r="L3345" s="14" t="n">
        <v>1715</v>
      </c>
      <c r="M3345" s="15" t="n">
        <v>100</v>
      </c>
      <c r="N3345" s="11" t="n">
        <v>0.007</v>
      </c>
      <c r="O3345" s="11" t="n">
        <v>0.123</v>
      </c>
      <c r="P3345" s="11" t="n">
        <v>12.3</v>
      </c>
      <c r="Q3345" s="25"/>
    </row>
    <row r="3346" ht="22.5" customHeight="1">
      <c r="A3346" s="77"/>
      <c r="B3346" s="53"/>
      <c r="C3346" s="12"/>
      <c r="D3346" s="19"/>
      <c r="E3346" s="26"/>
      <c r="F3346" s="19"/>
      <c r="G3346" s="26"/>
      <c r="H3346" s="19"/>
      <c r="I3346" s="19"/>
      <c r="J3346" s="12" t="s">
        <v>112</v>
      </c>
      <c r="K3346" s="14" t="n">
        <v>5231</v>
      </c>
      <c r="L3346" s="14" t="n">
        <v>1723</v>
      </c>
      <c r="M3346" s="15" t="n">
        <v>100</v>
      </c>
      <c r="N3346" s="11" t="n">
        <v>0.007</v>
      </c>
      <c r="O3346" s="11" t="n">
        <v>0.123</v>
      </c>
      <c r="P3346" s="11" t="n">
        <v>12.3</v>
      </c>
      <c r="Q3346" s="25"/>
    </row>
    <row r="3347" ht="22.5" customHeight="1">
      <c r="A3347" s="77"/>
      <c r="B3347" s="53"/>
      <c r="C3347" s="12" t="n">
        <v>6706444</v>
      </c>
      <c r="D3347" s="12" t="s">
        <v>74</v>
      </c>
      <c r="E3347" s="13" t="s">
        <v>75</v>
      </c>
      <c r="F3347" s="12" t="s">
        <v>12</v>
      </c>
      <c r="G3347" s="23" t="n">
        <v>0.5</v>
      </c>
      <c r="H3347" s="12" t="n">
        <v>100</v>
      </c>
      <c r="I3347" s="20" t="n">
        <f>G3347*H3347*7</f>
        <v>350</v>
      </c>
      <c r="J3347" s="12" t="s">
        <v>110</v>
      </c>
      <c r="K3347" s="14" t="n">
        <v>627</v>
      </c>
      <c r="L3347" s="14" t="n">
        <v>47</v>
      </c>
      <c r="M3347" s="15" t="n">
        <v>1</v>
      </c>
      <c r="N3347" s="11" t="n">
        <v>0.001</v>
      </c>
      <c r="O3347" s="11" t="n">
        <v>0.033</v>
      </c>
      <c r="P3347" s="11" t="n">
        <v>0.0333</v>
      </c>
      <c r="Q3347" s="22" t="n">
        <f>M3349/H3347</f>
        <v>0.09</v>
      </c>
    </row>
    <row r="3348" ht="22.5" customHeight="1">
      <c r="A3348" s="77"/>
      <c r="B3348" s="53"/>
      <c r="C3348" s="12"/>
      <c r="D3348" s="19"/>
      <c r="E3348" s="26"/>
      <c r="F3348" s="19"/>
      <c r="G3348" s="26"/>
      <c r="H3348" s="19"/>
      <c r="I3348" s="19"/>
      <c r="J3348" s="12" t="s">
        <v>111</v>
      </c>
      <c r="K3348" s="14" t="n">
        <v>25411</v>
      </c>
      <c r="L3348" s="14" t="n">
        <v>2206</v>
      </c>
      <c r="M3348" s="15" t="n">
        <v>3</v>
      </c>
      <c r="N3348" s="11" t="n">
        <v>0.001</v>
      </c>
      <c r="O3348" s="11" t="n">
        <v>0.796</v>
      </c>
      <c r="P3348" s="11" t="n">
        <v>2.3895</v>
      </c>
      <c r="Q3348" s="25"/>
    </row>
    <row r="3349" ht="22.5" customHeight="1">
      <c r="A3349" s="77"/>
      <c r="B3349" s="53"/>
      <c r="C3349" s="12"/>
      <c r="D3349" s="19"/>
      <c r="E3349" s="26"/>
      <c r="F3349" s="19"/>
      <c r="G3349" s="26"/>
      <c r="H3349" s="19"/>
      <c r="I3349" s="19"/>
      <c r="J3349" s="12" t="s">
        <v>112</v>
      </c>
      <c r="K3349" s="14" t="n">
        <v>75966</v>
      </c>
      <c r="L3349" s="14" t="n">
        <v>8261</v>
      </c>
      <c r="M3349" s="15" t="n">
        <v>9</v>
      </c>
      <c r="N3349" s="11" t="n">
        <v>0.001</v>
      </c>
      <c r="O3349" s="11" t="n">
        <v>0.705</v>
      </c>
      <c r="P3349" s="11" t="n">
        <v>6.3471</v>
      </c>
      <c r="Q3349" s="25"/>
    </row>
    <row r="3350" ht="22.5" customHeight="1">
      <c r="A3350" s="77"/>
      <c r="B3350" s="53"/>
      <c r="C3350" s="12" t="n">
        <v>5963354</v>
      </c>
      <c r="D3350" s="12" t="s">
        <v>74</v>
      </c>
      <c r="E3350" s="13" t="s">
        <v>75</v>
      </c>
      <c r="F3350" s="12" t="s">
        <v>15</v>
      </c>
      <c r="G3350" s="23" t="n">
        <v>0.55</v>
      </c>
      <c r="H3350" s="12" t="n">
        <v>500</v>
      </c>
      <c r="I3350" s="20" t="n">
        <f>G3350*H3350*7</f>
        <v>1925</v>
      </c>
      <c r="J3350" s="12" t="s">
        <v>110</v>
      </c>
      <c r="K3350" s="14" t="n">
        <v>3024</v>
      </c>
      <c r="L3350" s="14" t="n">
        <v>411</v>
      </c>
      <c r="M3350" s="15" t="n">
        <v>3</v>
      </c>
      <c r="N3350" s="11" t="n">
        <v>0.004</v>
      </c>
      <c r="O3350" s="11" t="n">
        <v>0.57</v>
      </c>
      <c r="P3350" s="11" t="n">
        <v>1.71</v>
      </c>
      <c r="Q3350" s="22" t="n">
        <f>M3352/H3350</f>
        <v>0.668</v>
      </c>
    </row>
    <row r="3351" ht="22.5" customHeight="1">
      <c r="A3351" s="77"/>
      <c r="B3351" s="53"/>
      <c r="C3351" s="12"/>
      <c r="D3351" s="19"/>
      <c r="E3351" s="26"/>
      <c r="F3351" s="19"/>
      <c r="G3351" s="26"/>
      <c r="H3351" s="19"/>
      <c r="I3351" s="19"/>
      <c r="J3351" s="12" t="s">
        <v>111</v>
      </c>
      <c r="K3351" s="14" t="n">
        <v>122248</v>
      </c>
      <c r="L3351" s="14" t="n">
        <v>27555</v>
      </c>
      <c r="M3351" s="15" t="n">
        <v>115</v>
      </c>
      <c r="N3351" s="11" t="n">
        <v>0.002</v>
      </c>
      <c r="O3351" s="11" t="n">
        <v>0.569</v>
      </c>
      <c r="P3351" s="11" t="n">
        <v>65.481</v>
      </c>
      <c r="Q3351" s="25"/>
    </row>
    <row r="3352" ht="22.5" customHeight="1">
      <c r="A3352" s="77"/>
      <c r="B3352" s="53"/>
      <c r="C3352" s="12"/>
      <c r="D3352" s="19"/>
      <c r="E3352" s="26"/>
      <c r="F3352" s="19"/>
      <c r="G3352" s="26"/>
      <c r="H3352" s="19"/>
      <c r="I3352" s="19"/>
      <c r="J3352" s="12" t="s">
        <v>112</v>
      </c>
      <c r="K3352" s="14" t="n">
        <v>307524</v>
      </c>
      <c r="L3352" s="14" t="n">
        <v>74116</v>
      </c>
      <c r="M3352" s="15" t="n">
        <v>334</v>
      </c>
      <c r="N3352" s="11" t="n">
        <v>0.003</v>
      </c>
      <c r="O3352" s="11" t="n">
        <v>0.57</v>
      </c>
      <c r="P3352" s="11" t="n">
        <v>190.484</v>
      </c>
      <c r="Q3352" s="25"/>
    </row>
    <row r="3353" ht="22.5" customHeight="1">
      <c r="A3353" s="77"/>
      <c r="B3353" s="53"/>
      <c r="C3353" s="12" t="n">
        <v>9686529</v>
      </c>
      <c r="D3353" s="12" t="s">
        <v>74</v>
      </c>
      <c r="E3353" s="13" t="s">
        <v>76</v>
      </c>
      <c r="F3353" s="12" t="s">
        <v>15</v>
      </c>
      <c r="G3353" s="23" t="n">
        <v>0.4</v>
      </c>
      <c r="H3353" s="12" t="n">
        <v>200</v>
      </c>
      <c r="I3353" s="20" t="n">
        <f>G3353*H3353*7</f>
        <v>560</v>
      </c>
      <c r="J3353" s="12" t="s">
        <v>110</v>
      </c>
      <c r="K3353" s="14" t="n">
        <v>813</v>
      </c>
      <c r="L3353" s="14" t="n">
        <v>140</v>
      </c>
      <c r="M3353" s="15" t="n">
        <v>0</v>
      </c>
      <c r="N3353" s="11" t="n">
        <v>0</v>
      </c>
      <c r="O3353" s="11" t="n">
        <v>0</v>
      </c>
      <c r="P3353" s="11" t="n">
        <v>0</v>
      </c>
      <c r="Q3353" s="22" t="n">
        <f>M3355/H3353</f>
        <v>0.275</v>
      </c>
    </row>
    <row r="3354" ht="22.5" customHeight="1">
      <c r="A3354" s="77"/>
      <c r="B3354" s="53"/>
      <c r="C3354" s="12"/>
      <c r="D3354" s="19"/>
      <c r="E3354" s="26"/>
      <c r="F3354" s="19"/>
      <c r="G3354" s="26"/>
      <c r="H3354" s="19"/>
      <c r="I3354" s="19"/>
      <c r="J3354" s="12" t="s">
        <v>111</v>
      </c>
      <c r="K3354" s="14" t="n">
        <v>25961</v>
      </c>
      <c r="L3354" s="14" t="n">
        <v>8758</v>
      </c>
      <c r="M3354" s="15" t="n">
        <v>31</v>
      </c>
      <c r="N3354" s="11" t="n">
        <v>0.002</v>
      </c>
      <c r="O3354" s="11" t="n">
        <v>0.5</v>
      </c>
      <c r="P3354" s="11" t="n">
        <v>15.5</v>
      </c>
      <c r="Q3354" s="25"/>
    </row>
    <row r="3355" ht="22.5" customHeight="1">
      <c r="A3355" s="77"/>
      <c r="B3355" s="53"/>
      <c r="C3355" s="12"/>
      <c r="D3355" s="19"/>
      <c r="E3355" s="26"/>
      <c r="F3355" s="19"/>
      <c r="G3355" s="26"/>
      <c r="H3355" s="19"/>
      <c r="I3355" s="19"/>
      <c r="J3355" s="12" t="s">
        <v>112</v>
      </c>
      <c r="K3355" s="14" t="n">
        <v>62309</v>
      </c>
      <c r="L3355" s="14" t="n">
        <v>18458</v>
      </c>
      <c r="M3355" s="15" t="n">
        <v>55</v>
      </c>
      <c r="N3355" s="11" t="n">
        <v>0.001</v>
      </c>
      <c r="O3355" s="11" t="n">
        <v>0.5</v>
      </c>
      <c r="P3355" s="11" t="n">
        <v>27.5</v>
      </c>
      <c r="Q3355" s="25"/>
    </row>
    <row r="3356" ht="22.5" customHeight="1">
      <c r="A3356" s="77"/>
      <c r="B3356" s="53"/>
      <c r="C3356" s="12" t="n">
        <v>5963400</v>
      </c>
      <c r="D3356" s="12" t="s">
        <v>74</v>
      </c>
      <c r="E3356" s="13" t="s">
        <v>77</v>
      </c>
      <c r="F3356" s="12" t="s">
        <v>15</v>
      </c>
      <c r="G3356" s="23" t="n">
        <v>0.2</v>
      </c>
      <c r="H3356" s="12" t="n">
        <v>50</v>
      </c>
      <c r="I3356" s="20" t="n">
        <f>G3356*H3356*7</f>
        <v>70</v>
      </c>
      <c r="J3356" s="12" t="s">
        <v>110</v>
      </c>
      <c r="K3356" s="14" t="n">
        <v>46</v>
      </c>
      <c r="L3356" s="14" t="n">
        <v>26</v>
      </c>
      <c r="M3356" s="15" t="n">
        <v>0</v>
      </c>
      <c r="N3356" s="11" t="n">
        <v>0</v>
      </c>
      <c r="O3356" s="11" t="n">
        <v>0</v>
      </c>
      <c r="P3356" s="11" t="n">
        <v>0</v>
      </c>
      <c r="Q3356" s="22" t="n">
        <f>M3358/H3356</f>
        <v>0.62</v>
      </c>
    </row>
    <row r="3357" ht="22.5" customHeight="1">
      <c r="A3357" s="77"/>
      <c r="B3357" s="53"/>
      <c r="C3357" s="12"/>
      <c r="D3357" s="19"/>
      <c r="E3357" s="26"/>
      <c r="F3357" s="19"/>
      <c r="G3357" s="51"/>
      <c r="H3357" s="19"/>
      <c r="I3357" s="19"/>
      <c r="J3357" s="12" t="s">
        <v>111</v>
      </c>
      <c r="K3357" s="14" t="n">
        <v>12335</v>
      </c>
      <c r="L3357" s="14" t="n">
        <v>1630</v>
      </c>
      <c r="M3357" s="15" t="n">
        <v>21</v>
      </c>
      <c r="N3357" s="11" t="n">
        <v>0.003</v>
      </c>
      <c r="O3357" s="11" t="n">
        <v>0.2</v>
      </c>
      <c r="P3357" s="11" t="n">
        <v>4.2</v>
      </c>
      <c r="Q3357" s="25"/>
    </row>
    <row r="3358" ht="22.5" customHeight="1">
      <c r="A3358" s="77"/>
      <c r="B3358" s="53"/>
      <c r="C3358" s="12"/>
      <c r="D3358" s="19"/>
      <c r="E3358" s="26"/>
      <c r="F3358" s="19"/>
      <c r="G3358" s="51"/>
      <c r="H3358" s="19"/>
      <c r="I3358" s="19"/>
      <c r="J3358" s="12" t="s">
        <v>112</v>
      </c>
      <c r="K3358" s="14" t="n">
        <v>17543</v>
      </c>
      <c r="L3358" s="14" t="n">
        <v>2593</v>
      </c>
      <c r="M3358" s="15" t="n">
        <v>31</v>
      </c>
      <c r="N3358" s="11" t="n">
        <v>0.002</v>
      </c>
      <c r="O3358" s="11" t="n">
        <v>0.2</v>
      </c>
      <c r="P3358" s="11" t="n">
        <v>6.2</v>
      </c>
      <c r="Q3358" s="25"/>
    </row>
    <row r="3359" ht="22.5" customHeight="1">
      <c r="A3359" s="77"/>
      <c r="B3359" s="53"/>
      <c r="C3359" s="12" t="n">
        <v>10080665</v>
      </c>
      <c r="D3359" s="12" t="s">
        <v>74</v>
      </c>
      <c r="E3359" s="13" t="s">
        <v>78</v>
      </c>
      <c r="F3359" s="12" t="s">
        <v>15</v>
      </c>
      <c r="G3359" s="23" t="n">
        <v>0.38</v>
      </c>
      <c r="H3359" s="12" t="n">
        <v>40</v>
      </c>
      <c r="I3359" s="20" t="n">
        <f>G3359*H3359*7</f>
        <v>106.4</v>
      </c>
      <c r="J3359" s="12" t="s">
        <v>110</v>
      </c>
      <c r="K3359" s="14" t="s">
        <v>114</v>
      </c>
      <c r="L3359" s="14"/>
      <c r="M3359" s="15"/>
      <c r="N3359" s="11"/>
      <c r="O3359" s="11"/>
      <c r="P3359" s="11"/>
      <c r="Q3359" s="22" t="n">
        <f>M3361/H3359</f>
        <v>0.375</v>
      </c>
    </row>
    <row r="3360" ht="22.5" customHeight="1">
      <c r="A3360" s="77"/>
      <c r="B3360" s="53"/>
      <c r="C3360" s="12"/>
      <c r="D3360" s="19"/>
      <c r="E3360" s="26"/>
      <c r="F3360" s="19"/>
      <c r="G3360" s="51"/>
      <c r="H3360" s="19"/>
      <c r="I3360" s="19"/>
      <c r="J3360" s="12" t="s">
        <v>111</v>
      </c>
      <c r="K3360" s="14" t="n">
        <v>2839</v>
      </c>
      <c r="L3360" s="14" t="n">
        <v>968</v>
      </c>
      <c r="M3360" s="15" t="n">
        <v>11</v>
      </c>
      <c r="N3360" s="11" t="n">
        <v>0.004</v>
      </c>
      <c r="O3360" s="11" t="n">
        <v>0.38</v>
      </c>
      <c r="P3360" s="11" t="n">
        <v>4.18</v>
      </c>
      <c r="Q3360" s="25"/>
    </row>
    <row r="3361" ht="22.5" customHeight="1">
      <c r="A3361" s="77"/>
      <c r="B3361" s="53"/>
      <c r="C3361" s="12"/>
      <c r="D3361" s="19"/>
      <c r="E3361" s="26"/>
      <c r="F3361" s="19"/>
      <c r="G3361" s="51"/>
      <c r="H3361" s="19"/>
      <c r="I3361" s="19"/>
      <c r="J3361" s="12" t="s">
        <v>112</v>
      </c>
      <c r="K3361" s="14" t="n">
        <v>4221</v>
      </c>
      <c r="L3361" s="14" t="n">
        <v>1144</v>
      </c>
      <c r="M3361" s="15" t="n">
        <v>15</v>
      </c>
      <c r="N3361" s="11" t="n">
        <v>0.005</v>
      </c>
      <c r="O3361" s="11" t="n">
        <v>0.38</v>
      </c>
      <c r="P3361" s="11" t="n">
        <v>5.7</v>
      </c>
      <c r="Q3361" s="25"/>
    </row>
    <row r="3362" ht="22.5" customHeight="1">
      <c r="A3362" s="77"/>
      <c r="B3362" s="53"/>
      <c r="C3362" s="12" t="n">
        <v>91520433</v>
      </c>
      <c r="D3362" s="12" t="s">
        <v>66</v>
      </c>
      <c r="E3362" s="13" t="s">
        <v>14</v>
      </c>
      <c r="F3362" s="12" t="s">
        <v>15</v>
      </c>
      <c r="G3362" s="23" t="n">
        <v>0.16</v>
      </c>
      <c r="H3362" s="12" t="n">
        <v>200</v>
      </c>
      <c r="I3362" s="20" t="n">
        <f>G3362*H3362*7</f>
        <v>224</v>
      </c>
      <c r="J3362" s="12" t="s">
        <v>110</v>
      </c>
      <c r="K3362" s="14" t="n">
        <v>111</v>
      </c>
      <c r="L3362" s="14" t="n">
        <v>2</v>
      </c>
      <c r="M3362" s="15" t="n">
        <v>0</v>
      </c>
      <c r="N3362" s="11" t="n">
        <v>0</v>
      </c>
      <c r="O3362" s="11" t="n">
        <v>0</v>
      </c>
      <c r="P3362" s="11" t="n">
        <v>0</v>
      </c>
      <c r="Q3362" s="22" t="n">
        <f>M3364/H3362</f>
        <v>0.01</v>
      </c>
    </row>
    <row r="3363" ht="22.5" customHeight="1">
      <c r="A3363" s="77"/>
      <c r="B3363" s="53"/>
      <c r="C3363" s="12"/>
      <c r="D3363" s="19"/>
      <c r="E3363" s="26"/>
      <c r="F3363" s="19"/>
      <c r="G3363" s="51"/>
      <c r="H3363" s="19"/>
      <c r="I3363" s="19"/>
      <c r="J3363" s="12" t="s">
        <v>111</v>
      </c>
      <c r="K3363" s="14" t="n">
        <v>12377</v>
      </c>
      <c r="L3363" s="14" t="n">
        <v>391</v>
      </c>
      <c r="M3363" s="15" t="n">
        <v>2</v>
      </c>
      <c r="N3363" s="11" t="n">
        <v>0.001</v>
      </c>
      <c r="O3363" s="11" t="n">
        <v>0.16</v>
      </c>
      <c r="P3363" s="11" t="n">
        <v>0.32</v>
      </c>
      <c r="Q3363" s="25"/>
    </row>
    <row r="3364" ht="22.5" customHeight="1">
      <c r="A3364" s="77"/>
      <c r="B3364" s="53"/>
      <c r="C3364" s="12"/>
      <c r="D3364" s="19"/>
      <c r="E3364" s="26"/>
      <c r="F3364" s="19"/>
      <c r="G3364" s="51"/>
      <c r="H3364" s="19"/>
      <c r="I3364" s="19"/>
      <c r="J3364" s="12" t="s">
        <v>112</v>
      </c>
      <c r="K3364" s="14" t="n">
        <v>35713</v>
      </c>
      <c r="L3364" s="14" t="n">
        <v>1265</v>
      </c>
      <c r="M3364" s="15" t="n">
        <v>2</v>
      </c>
      <c r="N3364" s="11" t="n">
        <v>0</v>
      </c>
      <c r="O3364" s="11" t="n">
        <v>0.16</v>
      </c>
      <c r="P3364" s="11" t="n">
        <v>0.32</v>
      </c>
      <c r="Q3364" s="25"/>
    </row>
    <row r="3365" ht="22.5" customHeight="1">
      <c r="A3365" s="77"/>
      <c r="B3365" s="53"/>
      <c r="C3365" s="12" t="n">
        <v>11078827</v>
      </c>
      <c r="D3365" s="12" t="s">
        <v>74</v>
      </c>
      <c r="E3365" s="13" t="s">
        <v>77</v>
      </c>
      <c r="F3365" s="12" t="s">
        <v>15</v>
      </c>
      <c r="G3365" s="23" t="n">
        <v>0.2</v>
      </c>
      <c r="H3365" s="12" t="n">
        <v>50</v>
      </c>
      <c r="I3365" s="20" t="n">
        <f>G3365*H3365*7</f>
        <v>70</v>
      </c>
      <c r="J3365" s="12" t="s">
        <v>110</v>
      </c>
      <c r="K3365" s="14" t="s">
        <v>114</v>
      </c>
      <c r="L3365" s="14"/>
      <c r="M3365" s="15"/>
      <c r="N3365" s="11"/>
      <c r="O3365" s="11"/>
      <c r="P3365" s="11"/>
      <c r="Q3365" s="22" t="n">
        <f>M3367/H3365</f>
        <v>0.04</v>
      </c>
    </row>
    <row r="3366" ht="22.5" customHeight="1">
      <c r="A3366" s="77"/>
      <c r="B3366" s="53"/>
      <c r="C3366" s="12"/>
      <c r="D3366" s="19"/>
      <c r="E3366" s="26"/>
      <c r="F3366" s="19"/>
      <c r="G3366" s="51"/>
      <c r="H3366" s="19"/>
      <c r="I3366" s="19"/>
      <c r="J3366" s="12" t="s">
        <v>111</v>
      </c>
      <c r="K3366" s="14" t="n">
        <v>459</v>
      </c>
      <c r="L3366" s="14" t="n">
        <v>89</v>
      </c>
      <c r="M3366" s="15" t="n">
        <v>1</v>
      </c>
      <c r="N3366" s="11" t="n">
        <v>0.003</v>
      </c>
      <c r="O3366" s="11" t="n">
        <v>0.3</v>
      </c>
      <c r="P3366" s="11" t="n">
        <v>0.3</v>
      </c>
      <c r="Q3366" s="25"/>
    </row>
    <row r="3367" ht="22.5" customHeight="1">
      <c r="A3367" s="77"/>
      <c r="B3367" s="53"/>
      <c r="C3367" s="12"/>
      <c r="D3367" s="19"/>
      <c r="E3367" s="26"/>
      <c r="F3367" s="19"/>
      <c r="G3367" s="51"/>
      <c r="H3367" s="19"/>
      <c r="I3367" s="19"/>
      <c r="J3367" s="12" t="s">
        <v>112</v>
      </c>
      <c r="K3367" s="14" t="n">
        <v>815</v>
      </c>
      <c r="L3367" s="14" t="n">
        <v>171</v>
      </c>
      <c r="M3367" s="15" t="n">
        <v>2</v>
      </c>
      <c r="N3367" s="11" t="n">
        <v>0.004</v>
      </c>
      <c r="O3367" s="11" t="n">
        <v>0.3</v>
      </c>
      <c r="P3367" s="11" t="n">
        <v>0.6</v>
      </c>
      <c r="Q3367" s="25"/>
    </row>
    <row r="3368" ht="22.5" customHeight="1">
      <c r="A3368" s="77"/>
      <c r="B3368" s="53"/>
      <c r="C3368" s="12" t="n">
        <v>11078981</v>
      </c>
      <c r="D3368" s="12" t="s">
        <v>74</v>
      </c>
      <c r="E3368" s="13" t="s">
        <v>75</v>
      </c>
      <c r="F3368" s="12" t="s">
        <v>15</v>
      </c>
      <c r="G3368" s="23" t="n">
        <v>0.2</v>
      </c>
      <c r="H3368" s="12" t="n">
        <v>50</v>
      </c>
      <c r="I3368" s="20" t="n">
        <f>G3368*H3368*7</f>
        <v>70</v>
      </c>
      <c r="J3368" s="12" t="s">
        <v>110</v>
      </c>
      <c r="K3368" s="14" t="s">
        <v>114</v>
      </c>
      <c r="L3368" s="14"/>
      <c r="M3368" s="15"/>
      <c r="N3368" s="11"/>
      <c r="O3368" s="11"/>
      <c r="P3368" s="11"/>
      <c r="Q3368" s="22" t="n">
        <f>M3370/H3368</f>
        <v>0</v>
      </c>
    </row>
    <row r="3369" ht="22.5" customHeight="1">
      <c r="A3369" s="77"/>
      <c r="B3369" s="53"/>
      <c r="C3369" s="12"/>
      <c r="D3369" s="19"/>
      <c r="E3369" s="26"/>
      <c r="F3369" s="19"/>
      <c r="G3369" s="51"/>
      <c r="H3369" s="19"/>
      <c r="I3369" s="19"/>
      <c r="J3369" s="12" t="s">
        <v>111</v>
      </c>
      <c r="K3369" s="14" t="n">
        <v>64</v>
      </c>
      <c r="L3369" s="14" t="n">
        <v>1</v>
      </c>
      <c r="M3369" s="15" t="n">
        <v>0</v>
      </c>
      <c r="N3369" s="11" t="n">
        <v>0</v>
      </c>
      <c r="O3369" s="11" t="n">
        <v>0</v>
      </c>
      <c r="P3369" s="11" t="n">
        <v>0</v>
      </c>
      <c r="Q3369" s="25"/>
    </row>
    <row r="3370" ht="22.5" customHeight="1">
      <c r="A3370" s="77"/>
      <c r="B3370" s="53"/>
      <c r="C3370" s="12"/>
      <c r="D3370" s="19"/>
      <c r="E3370" s="26"/>
      <c r="F3370" s="19"/>
      <c r="G3370" s="51"/>
      <c r="H3370" s="19"/>
      <c r="I3370" s="19"/>
      <c r="J3370" s="12" t="s">
        <v>112</v>
      </c>
      <c r="K3370" s="14" t="n">
        <v>158</v>
      </c>
      <c r="L3370" s="14" t="n">
        <v>3</v>
      </c>
      <c r="M3370" s="15" t="n">
        <v>0</v>
      </c>
      <c r="N3370" s="11" t="n">
        <v>0</v>
      </c>
      <c r="O3370" s="11" t="n">
        <v>0</v>
      </c>
      <c r="P3370" s="11" t="n">
        <v>0</v>
      </c>
      <c r="Q3370" s="25"/>
    </row>
    <row r="3371" ht="22.5" customHeight="1">
      <c r="A3371" s="77"/>
      <c r="B3371" s="53"/>
      <c r="C3371" s="12" t="n">
        <v>11080833</v>
      </c>
      <c r="D3371" s="12" t="s">
        <v>74</v>
      </c>
      <c r="E3371" s="13" t="s">
        <v>76</v>
      </c>
      <c r="F3371" s="12" t="s">
        <v>15</v>
      </c>
      <c r="G3371" s="23" t="n">
        <v>0.2</v>
      </c>
      <c r="H3371" s="12" t="n">
        <v>50</v>
      </c>
      <c r="I3371" s="20" t="n">
        <f>G3371*H3371*7</f>
        <v>70</v>
      </c>
      <c r="J3371" s="12" t="s">
        <v>110</v>
      </c>
      <c r="K3371" s="14" t="s">
        <v>114</v>
      </c>
      <c r="L3371" s="14"/>
      <c r="M3371" s="15"/>
      <c r="N3371" s="11"/>
      <c r="O3371" s="11"/>
      <c r="P3371" s="11"/>
      <c r="Q3371" s="22" t="n">
        <f>M3373/H3371</f>
        <v>0</v>
      </c>
    </row>
    <row r="3372" ht="22.5" customHeight="1">
      <c r="A3372" s="77"/>
      <c r="B3372" s="53"/>
      <c r="C3372" s="12"/>
      <c r="D3372" s="19"/>
      <c r="E3372" s="26"/>
      <c r="F3372" s="19"/>
      <c r="G3372" s="51"/>
      <c r="H3372" s="19"/>
      <c r="I3372" s="19"/>
      <c r="J3372" s="12" t="s">
        <v>111</v>
      </c>
      <c r="K3372" s="14" t="s">
        <v>114</v>
      </c>
      <c r="L3372" s="14"/>
      <c r="M3372" s="15"/>
      <c r="N3372" s="11"/>
      <c r="O3372" s="11"/>
      <c r="P3372" s="11"/>
      <c r="Q3372" s="25"/>
    </row>
    <row r="3373" ht="22.5" customHeight="1">
      <c r="A3373" s="77"/>
      <c r="B3373" s="53"/>
      <c r="C3373" s="12"/>
      <c r="D3373" s="19"/>
      <c r="E3373" s="26"/>
      <c r="F3373" s="19"/>
      <c r="G3373" s="51"/>
      <c r="H3373" s="19"/>
      <c r="I3373" s="19"/>
      <c r="J3373" s="12" t="s">
        <v>112</v>
      </c>
      <c r="K3373" s="14" t="n">
        <v>10</v>
      </c>
      <c r="L3373" s="14" t="n">
        <v>2</v>
      </c>
      <c r="M3373" s="15" t="n">
        <v>0</v>
      </c>
      <c r="N3373" s="11" t="n">
        <v>0</v>
      </c>
      <c r="O3373" s="11" t="n">
        <v>0</v>
      </c>
      <c r="P3373" s="11" t="n">
        <v>0</v>
      </c>
      <c r="Q3373" s="25"/>
    </row>
    <row r="3374" ht="22.5" customHeight="1">
      <c r="A3374" s="77"/>
      <c r="B3374" s="53"/>
      <c r="C3374" s="12" t="n">
        <v>11081056</v>
      </c>
      <c r="D3374" s="12" t="s">
        <v>74</v>
      </c>
      <c r="E3374" s="13" t="s">
        <v>78</v>
      </c>
      <c r="F3374" s="12" t="s">
        <v>15</v>
      </c>
      <c r="G3374" s="23" t="n">
        <v>0.2</v>
      </c>
      <c r="H3374" s="12" t="n">
        <v>50</v>
      </c>
      <c r="I3374" s="20" t="n">
        <f>G3374*H3374*7</f>
        <v>70</v>
      </c>
      <c r="J3374" s="12" t="s">
        <v>110</v>
      </c>
      <c r="K3374" s="14" t="s">
        <v>114</v>
      </c>
      <c r="L3374" s="14"/>
      <c r="M3374" s="15"/>
      <c r="N3374" s="11"/>
      <c r="O3374" s="11"/>
      <c r="P3374" s="11"/>
      <c r="Q3374" s="22" t="n">
        <f>M3376/H3374</f>
        <v>0</v>
      </c>
    </row>
    <row r="3375" ht="22.5" customHeight="1">
      <c r="A3375" s="77"/>
      <c r="B3375" s="53"/>
      <c r="C3375" s="12"/>
      <c r="D3375" s="19"/>
      <c r="E3375" s="26"/>
      <c r="F3375" s="19"/>
      <c r="G3375" s="51"/>
      <c r="H3375" s="19"/>
      <c r="I3375" s="19"/>
      <c r="J3375" s="12" t="s">
        <v>111</v>
      </c>
      <c r="K3375" s="14" t="n">
        <v>31</v>
      </c>
      <c r="L3375" s="14" t="n">
        <v>7</v>
      </c>
      <c r="M3375" s="15" t="n">
        <v>0</v>
      </c>
      <c r="N3375" s="11" t="n">
        <v>0</v>
      </c>
      <c r="O3375" s="11" t="n">
        <v>0</v>
      </c>
      <c r="P3375" s="11" t="n">
        <v>0</v>
      </c>
      <c r="Q3375" s="25"/>
    </row>
    <row r="3376" ht="22.5" customHeight="1">
      <c r="A3376" s="77"/>
      <c r="B3376" s="53"/>
      <c r="C3376" s="12"/>
      <c r="D3376" s="19"/>
      <c r="E3376" s="26"/>
      <c r="F3376" s="19"/>
      <c r="G3376" s="51"/>
      <c r="H3376" s="19"/>
      <c r="I3376" s="19"/>
      <c r="J3376" s="12" t="s">
        <v>112</v>
      </c>
      <c r="K3376" s="14" t="n">
        <v>95</v>
      </c>
      <c r="L3376" s="14" t="n">
        <v>13</v>
      </c>
      <c r="M3376" s="15" t="n">
        <v>0</v>
      </c>
      <c r="N3376" s="11" t="n">
        <v>0</v>
      </c>
      <c r="O3376" s="11" t="n">
        <v>0</v>
      </c>
      <c r="P3376" s="11" t="n">
        <v>0</v>
      </c>
      <c r="Q3376" s="25"/>
    </row>
    <row r="3377" ht="22.5" customHeight="1">
      <c r="A3377" s="77"/>
      <c r="B3377" s="53"/>
      <c r="C3377" s="12" t="n">
        <v>11078963</v>
      </c>
      <c r="D3377" s="12" t="s">
        <v>80</v>
      </c>
      <c r="E3377" s="13" t="s">
        <v>14</v>
      </c>
      <c r="F3377" s="12" t="s">
        <v>15</v>
      </c>
      <c r="G3377" s="23" t="n">
        <v>0.4</v>
      </c>
      <c r="H3377" s="12" t="n">
        <v>100</v>
      </c>
      <c r="I3377" s="20" t="n">
        <f>G3377*H3377*7</f>
        <v>280</v>
      </c>
      <c r="J3377" s="12" t="s">
        <v>110</v>
      </c>
      <c r="K3377" s="14" t="n">
        <v>150</v>
      </c>
      <c r="L3377" s="14" t="n">
        <v>8</v>
      </c>
      <c r="M3377" s="15" t="n">
        <v>2</v>
      </c>
      <c r="N3377" s="11" t="n">
        <v>0.1</v>
      </c>
      <c r="O3377" s="11" t="n">
        <v>0.4</v>
      </c>
      <c r="P3377" s="11" t="n">
        <v>0.8</v>
      </c>
      <c r="Q3377" s="22" t="n">
        <f>M3379/H3377</f>
        <v>0.81</v>
      </c>
    </row>
    <row r="3378" ht="22.5" customHeight="1">
      <c r="A3378" s="77"/>
      <c r="B3378" s="53"/>
      <c r="C3378" s="12"/>
      <c r="D3378" s="19"/>
      <c r="E3378" s="26"/>
      <c r="F3378" s="19"/>
      <c r="G3378" s="51"/>
      <c r="H3378" s="19"/>
      <c r="I3378" s="19"/>
      <c r="J3378" s="12" t="s">
        <v>111</v>
      </c>
      <c r="K3378" s="14" t="n">
        <v>4115</v>
      </c>
      <c r="L3378" s="14" t="n">
        <v>663</v>
      </c>
      <c r="M3378" s="15" t="n">
        <v>27</v>
      </c>
      <c r="N3378" s="11" t="n">
        <v>0.016</v>
      </c>
      <c r="O3378" s="11" t="n">
        <v>0.4</v>
      </c>
      <c r="P3378" s="11" t="n">
        <v>10.8</v>
      </c>
      <c r="Q3378" s="25"/>
    </row>
    <row r="3379" ht="22.5" customHeight="1">
      <c r="A3379" s="77"/>
      <c r="B3379" s="53"/>
      <c r="C3379" s="12"/>
      <c r="D3379" s="19"/>
      <c r="E3379" s="26"/>
      <c r="F3379" s="19"/>
      <c r="G3379" s="51"/>
      <c r="H3379" s="19"/>
      <c r="I3379" s="19"/>
      <c r="J3379" s="12" t="s">
        <v>112</v>
      </c>
      <c r="K3379" s="14" t="n">
        <v>10418</v>
      </c>
      <c r="L3379" s="14" t="n">
        <v>1729</v>
      </c>
      <c r="M3379" s="15" t="n">
        <v>81</v>
      </c>
      <c r="N3379" s="11" t="n">
        <v>0.019</v>
      </c>
      <c r="O3379" s="11" t="n">
        <v>0.4</v>
      </c>
      <c r="P3379" s="11" t="n">
        <v>32.4</v>
      </c>
      <c r="Q3379" s="25"/>
    </row>
    <row r="3380" ht="22.5" customHeight="1">
      <c r="A3380" s="77"/>
      <c r="B3380" s="53"/>
      <c r="C3380" s="12" t="n">
        <v>91538300</v>
      </c>
      <c r="D3380" s="12" t="s">
        <v>66</v>
      </c>
      <c r="E3380" s="13" t="s">
        <v>37</v>
      </c>
      <c r="F3380" s="12" t="s">
        <v>15</v>
      </c>
      <c r="G3380" s="23" t="n">
        <v>0.14</v>
      </c>
      <c r="H3380" s="12" t="n">
        <v>300</v>
      </c>
      <c r="I3380" s="20" t="n">
        <f>G3380*H3380*7</f>
        <v>294</v>
      </c>
      <c r="J3380" s="12" t="s">
        <v>110</v>
      </c>
      <c r="K3380" s="14" t="s">
        <v>114</v>
      </c>
      <c r="L3380" s="14"/>
      <c r="M3380" s="15"/>
      <c r="N3380" s="11"/>
      <c r="O3380" s="11"/>
      <c r="P3380" s="11"/>
      <c r="Q3380" s="22" t="n">
        <f>M3382/H3380</f>
        <v>0.0133333333333333</v>
      </c>
    </row>
    <row r="3381" ht="22.5" customHeight="1">
      <c r="A3381" s="77"/>
      <c r="B3381" s="53"/>
      <c r="C3381" s="12"/>
      <c r="D3381" s="19"/>
      <c r="E3381" s="26"/>
      <c r="F3381" s="19"/>
      <c r="G3381" s="51"/>
      <c r="H3381" s="19"/>
      <c r="I3381" s="19"/>
      <c r="J3381" s="12" t="s">
        <v>111</v>
      </c>
      <c r="K3381" s="14" t="n">
        <v>1337</v>
      </c>
      <c r="L3381" s="14" t="n">
        <v>168</v>
      </c>
      <c r="M3381" s="15" t="n">
        <v>3</v>
      </c>
      <c r="N3381" s="11" t="n">
        <v>0.003</v>
      </c>
      <c r="O3381" s="11" t="n">
        <v>0.14</v>
      </c>
      <c r="P3381" s="11" t="n">
        <v>0.42</v>
      </c>
      <c r="Q3381" s="25"/>
    </row>
    <row r="3382" ht="22.5" customHeight="1">
      <c r="A3382" s="77"/>
      <c r="B3382" s="53"/>
      <c r="C3382" s="12"/>
      <c r="D3382" s="19"/>
      <c r="E3382" s="26"/>
      <c r="F3382" s="19"/>
      <c r="G3382" s="51"/>
      <c r="H3382" s="19"/>
      <c r="I3382" s="19"/>
      <c r="J3382" s="12" t="s">
        <v>112</v>
      </c>
      <c r="K3382" s="14" t="n">
        <v>3180</v>
      </c>
      <c r="L3382" s="14" t="n">
        <v>531</v>
      </c>
      <c r="M3382" s="15" t="n">
        <v>4</v>
      </c>
      <c r="N3382" s="11" t="n">
        <v>0.001</v>
      </c>
      <c r="O3382" s="11" t="n">
        <v>0.14</v>
      </c>
      <c r="P3382" s="11" t="n">
        <v>0.56</v>
      </c>
      <c r="Q3382" s="25"/>
    </row>
    <row r="3383" ht="22.5" customHeight="1">
      <c r="A3383" s="77"/>
      <c r="B3383" s="53"/>
      <c r="C3383" s="12" t="n">
        <v>91538301</v>
      </c>
      <c r="D3383" s="12" t="s">
        <v>66</v>
      </c>
      <c r="E3383" s="13" t="s">
        <v>14</v>
      </c>
      <c r="F3383" s="12" t="s">
        <v>15</v>
      </c>
      <c r="G3383" s="23" t="n">
        <v>0.22</v>
      </c>
      <c r="H3383" s="12" t="n">
        <v>200</v>
      </c>
      <c r="I3383" s="20" t="n">
        <f>G3383*H3383*7</f>
        <v>308</v>
      </c>
      <c r="J3383" s="12" t="s">
        <v>110</v>
      </c>
      <c r="K3383" s="14" t="s">
        <v>114</v>
      </c>
      <c r="L3383" s="14"/>
      <c r="M3383" s="15"/>
      <c r="N3383" s="11"/>
      <c r="O3383" s="11"/>
      <c r="P3383" s="11"/>
      <c r="Q3383" s="22" t="n">
        <f>M3385/H3383</f>
        <v>0</v>
      </c>
    </row>
    <row r="3384" ht="22.5" customHeight="1">
      <c r="A3384" s="77"/>
      <c r="B3384" s="53"/>
      <c r="C3384" s="12"/>
      <c r="D3384" s="19"/>
      <c r="E3384" s="26"/>
      <c r="F3384" s="19"/>
      <c r="G3384" s="51"/>
      <c r="H3384" s="19"/>
      <c r="I3384" s="19"/>
      <c r="J3384" s="12" t="s">
        <v>111</v>
      </c>
      <c r="K3384" s="14" t="n">
        <v>78</v>
      </c>
      <c r="L3384" s="14" t="n">
        <v>21</v>
      </c>
      <c r="M3384" s="15" t="n">
        <v>0</v>
      </c>
      <c r="N3384" s="11" t="n">
        <v>0</v>
      </c>
      <c r="O3384" s="11" t="n">
        <v>0</v>
      </c>
      <c r="P3384" s="11" t="n">
        <v>0</v>
      </c>
      <c r="Q3384" s="25"/>
    </row>
    <row r="3385" ht="22.5" customHeight="1">
      <c r="A3385" s="77"/>
      <c r="B3385" s="53"/>
      <c r="C3385" s="12"/>
      <c r="D3385" s="19"/>
      <c r="E3385" s="26"/>
      <c r="F3385" s="19"/>
      <c r="G3385" s="51"/>
      <c r="H3385" s="19"/>
      <c r="I3385" s="19"/>
      <c r="J3385" s="12" t="s">
        <v>112</v>
      </c>
      <c r="K3385" s="14" t="n">
        <v>225</v>
      </c>
      <c r="L3385" s="14" t="n">
        <v>69</v>
      </c>
      <c r="M3385" s="15" t="n">
        <v>0</v>
      </c>
      <c r="N3385" s="11" t="n">
        <v>0</v>
      </c>
      <c r="O3385" s="11" t="n">
        <v>0</v>
      </c>
      <c r="P3385" s="11" t="n">
        <v>0</v>
      </c>
      <c r="Q3385" s="25"/>
    </row>
    <row r="3386" ht="22.5" customHeight="1">
      <c r="A3386" s="77"/>
      <c r="B3386" s="53"/>
      <c r="C3386" s="12" t="n">
        <v>91538306</v>
      </c>
      <c r="D3386" s="12" t="s">
        <v>66</v>
      </c>
      <c r="E3386" s="13" t="s">
        <v>67</v>
      </c>
      <c r="F3386" s="12" t="s">
        <v>15</v>
      </c>
      <c r="G3386" s="23" t="n">
        <v>0.18</v>
      </c>
      <c r="H3386" s="12" t="n">
        <v>250</v>
      </c>
      <c r="I3386" s="20" t="n">
        <f>G3386*H3386*7</f>
        <v>315</v>
      </c>
      <c r="J3386" s="12" t="s">
        <v>110</v>
      </c>
      <c r="K3386" s="14" t="s">
        <v>114</v>
      </c>
      <c r="L3386" s="14"/>
      <c r="M3386" s="15"/>
      <c r="N3386" s="11"/>
      <c r="O3386" s="11"/>
      <c r="P3386" s="11"/>
      <c r="Q3386" s="22" t="n">
        <f>M3388/H3386</f>
        <v>0.004</v>
      </c>
    </row>
    <row r="3387" ht="22.5" customHeight="1">
      <c r="A3387" s="77"/>
      <c r="B3387" s="53"/>
      <c r="C3387" s="12"/>
      <c r="D3387" s="19"/>
      <c r="E3387" s="26"/>
      <c r="F3387" s="19"/>
      <c r="G3387" s="51"/>
      <c r="H3387" s="19"/>
      <c r="I3387" s="19"/>
      <c r="J3387" s="12" t="s">
        <v>111</v>
      </c>
      <c r="K3387" s="14" t="n">
        <v>495</v>
      </c>
      <c r="L3387" s="14" t="n">
        <v>139</v>
      </c>
      <c r="M3387" s="15" t="n">
        <v>1</v>
      </c>
      <c r="N3387" s="11" t="n">
        <v>0.001</v>
      </c>
      <c r="O3387" s="11" t="n">
        <v>0.18</v>
      </c>
      <c r="P3387" s="11" t="n">
        <v>0.18</v>
      </c>
      <c r="Q3387" s="25"/>
    </row>
    <row r="3388" ht="22.5" customHeight="1">
      <c r="A3388" s="77"/>
      <c r="B3388" s="53"/>
      <c r="C3388" s="12"/>
      <c r="D3388" s="19"/>
      <c r="E3388" s="26"/>
      <c r="F3388" s="19"/>
      <c r="G3388" s="51"/>
      <c r="H3388" s="19"/>
      <c r="I3388" s="19"/>
      <c r="J3388" s="12" t="s">
        <v>112</v>
      </c>
      <c r="K3388" s="14" t="n">
        <v>1110</v>
      </c>
      <c r="L3388" s="14" t="n">
        <v>325</v>
      </c>
      <c r="M3388" s="15" t="n">
        <v>1</v>
      </c>
      <c r="N3388" s="11" t="n">
        <v>0.001</v>
      </c>
      <c r="O3388" s="11" t="n">
        <v>0.18</v>
      </c>
      <c r="P3388" s="11" t="n">
        <v>0.18</v>
      </c>
      <c r="Q3388" s="25"/>
    </row>
    <row r="3389" ht="22.5" customHeight="1">
      <c r="A3389" s="77"/>
      <c r="B3389" s="53"/>
      <c r="C3389" s="12" t="n">
        <v>91538307</v>
      </c>
      <c r="D3389" s="12" t="s">
        <v>66</v>
      </c>
      <c r="E3389" s="13" t="s">
        <v>17</v>
      </c>
      <c r="F3389" s="12" t="s">
        <v>15</v>
      </c>
      <c r="G3389" s="23" t="n">
        <v>0.22</v>
      </c>
      <c r="H3389" s="12" t="n">
        <v>200</v>
      </c>
      <c r="I3389" s="20" t="n">
        <f>G3389*H3389*7</f>
        <v>308</v>
      </c>
      <c r="J3389" s="12" t="s">
        <v>110</v>
      </c>
      <c r="K3389" s="14" t="s">
        <v>114</v>
      </c>
      <c r="L3389" s="14"/>
      <c r="M3389" s="15"/>
      <c r="N3389" s="11"/>
      <c r="O3389" s="11"/>
      <c r="P3389" s="11"/>
      <c r="Q3389" s="22" t="n">
        <f>M3391/H3389</f>
        <v>0</v>
      </c>
    </row>
    <row r="3390" ht="22.5" customHeight="1">
      <c r="A3390" s="77"/>
      <c r="B3390" s="53"/>
      <c r="C3390" s="12"/>
      <c r="D3390" s="19"/>
      <c r="E3390" s="26"/>
      <c r="F3390" s="19"/>
      <c r="G3390" s="51"/>
      <c r="H3390" s="19"/>
      <c r="I3390" s="19"/>
      <c r="J3390" s="12" t="s">
        <v>111</v>
      </c>
      <c r="K3390" s="14" t="n">
        <v>13</v>
      </c>
      <c r="L3390" s="14" t="n">
        <v>0</v>
      </c>
      <c r="M3390" s="15" t="n">
        <v>0</v>
      </c>
      <c r="N3390" s="11" t="n">
        <v>0</v>
      </c>
      <c r="O3390" s="11" t="n">
        <v>0</v>
      </c>
      <c r="P3390" s="11" t="n">
        <v>0</v>
      </c>
      <c r="Q3390" s="25"/>
    </row>
    <row r="3391" ht="22.5" customHeight="1">
      <c r="A3391" s="77"/>
      <c r="B3391" s="53"/>
      <c r="C3391" s="12"/>
      <c r="D3391" s="19"/>
      <c r="E3391" s="26"/>
      <c r="F3391" s="19"/>
      <c r="G3391" s="51"/>
      <c r="H3391" s="19"/>
      <c r="I3391" s="19"/>
      <c r="J3391" s="12" t="s">
        <v>112</v>
      </c>
      <c r="K3391" s="14" t="n">
        <v>22</v>
      </c>
      <c r="L3391" s="14" t="n">
        <v>1</v>
      </c>
      <c r="M3391" s="15" t="n">
        <v>0</v>
      </c>
      <c r="N3391" s="11" t="n">
        <v>0</v>
      </c>
      <c r="O3391" s="11" t="n">
        <v>0</v>
      </c>
      <c r="P3391" s="11" t="n">
        <v>0</v>
      </c>
      <c r="Q3391" s="25"/>
    </row>
    <row r="3392" ht="22.5" customHeight="1">
      <c r="A3392" s="77"/>
      <c r="B3392" s="53"/>
      <c r="C3392" s="12" t="n">
        <v>91538308</v>
      </c>
      <c r="D3392" s="12" t="s">
        <v>66</v>
      </c>
      <c r="E3392" s="13" t="s">
        <v>11</v>
      </c>
      <c r="F3392" s="12" t="s">
        <v>15</v>
      </c>
      <c r="G3392" s="23" t="n">
        <v>0.18</v>
      </c>
      <c r="H3392" s="12" t="n">
        <v>200</v>
      </c>
      <c r="I3392" s="20" t="n">
        <f>G3392*H3392*7</f>
        <v>252</v>
      </c>
      <c r="J3392" s="12" t="s">
        <v>110</v>
      </c>
      <c r="K3392" s="14" t="s">
        <v>114</v>
      </c>
      <c r="L3392" s="14"/>
      <c r="M3392" s="15"/>
      <c r="N3392" s="11"/>
      <c r="O3392" s="11"/>
      <c r="P3392" s="11"/>
      <c r="Q3392" s="22" t="n">
        <f>M3394/H3392</f>
        <v>0</v>
      </c>
    </row>
    <row r="3393" ht="22.5" customHeight="1">
      <c r="A3393" s="77"/>
      <c r="B3393" s="53"/>
      <c r="C3393" s="12"/>
      <c r="D3393" s="19"/>
      <c r="E3393" s="26"/>
      <c r="F3393" s="19"/>
      <c r="G3393" s="51"/>
      <c r="H3393" s="19"/>
      <c r="I3393" s="19"/>
      <c r="J3393" s="12" t="s">
        <v>111</v>
      </c>
      <c r="K3393" s="14" t="n">
        <v>44</v>
      </c>
      <c r="L3393" s="14" t="n">
        <v>1</v>
      </c>
      <c r="M3393" s="15" t="n">
        <v>0</v>
      </c>
      <c r="N3393" s="11" t="n">
        <v>0</v>
      </c>
      <c r="O3393" s="11" t="n">
        <v>0</v>
      </c>
      <c r="P3393" s="11" t="n">
        <v>0</v>
      </c>
      <c r="Q3393" s="25"/>
    </row>
    <row r="3394" ht="22.5" customHeight="1">
      <c r="A3394" s="77"/>
      <c r="B3394" s="53"/>
      <c r="C3394" s="12"/>
      <c r="D3394" s="19"/>
      <c r="E3394" s="26"/>
      <c r="F3394" s="19"/>
      <c r="G3394" s="51"/>
      <c r="H3394" s="19"/>
      <c r="I3394" s="19"/>
      <c r="J3394" s="12" t="s">
        <v>112</v>
      </c>
      <c r="K3394" s="14" t="n">
        <v>140</v>
      </c>
      <c r="L3394" s="14" t="n">
        <v>3</v>
      </c>
      <c r="M3394" s="15" t="n">
        <v>0</v>
      </c>
      <c r="N3394" s="11" t="n">
        <v>0</v>
      </c>
      <c r="O3394" s="11" t="n">
        <v>0</v>
      </c>
      <c r="P3394" s="11" t="n">
        <v>0</v>
      </c>
      <c r="Q3394" s="25"/>
    </row>
    <row r="3395" ht="22.5" customHeight="1">
      <c r="A3395" s="77"/>
      <c r="B3395" s="53"/>
      <c r="C3395" s="12" t="n">
        <v>91538309</v>
      </c>
      <c r="D3395" s="12" t="s">
        <v>66</v>
      </c>
      <c r="E3395" s="13" t="s">
        <v>43</v>
      </c>
      <c r="F3395" s="12" t="s">
        <v>15</v>
      </c>
      <c r="G3395" s="23" t="n">
        <v>0.18</v>
      </c>
      <c r="H3395" s="12" t="n">
        <v>198</v>
      </c>
      <c r="I3395" s="20" t="n">
        <f>G3395*H3395*7</f>
        <v>249.48</v>
      </c>
      <c r="J3395" s="12" t="s">
        <v>110</v>
      </c>
      <c r="K3395" s="14" t="s">
        <v>114</v>
      </c>
      <c r="L3395" s="14"/>
      <c r="M3395" s="15"/>
      <c r="N3395" s="11"/>
      <c r="O3395" s="11"/>
      <c r="P3395" s="11"/>
      <c r="Q3395" s="22" t="n">
        <f>M3397/H3395</f>
        <v>0</v>
      </c>
    </row>
    <row r="3396" ht="22.5" customHeight="1">
      <c r="A3396" s="77"/>
      <c r="B3396" s="53"/>
      <c r="C3396" s="12"/>
      <c r="D3396" s="19"/>
      <c r="E3396" s="26"/>
      <c r="F3396" s="19"/>
      <c r="G3396" s="51"/>
      <c r="H3396" s="19"/>
      <c r="I3396" s="19"/>
      <c r="J3396" s="12" t="s">
        <v>111</v>
      </c>
      <c r="K3396" s="14" t="n">
        <v>70</v>
      </c>
      <c r="L3396" s="14" t="n">
        <v>12</v>
      </c>
      <c r="M3396" s="15" t="n">
        <v>0</v>
      </c>
      <c r="N3396" s="11" t="n">
        <v>0</v>
      </c>
      <c r="O3396" s="11" t="n">
        <v>0</v>
      </c>
      <c r="P3396" s="11" t="n">
        <v>0</v>
      </c>
      <c r="Q3396" s="25"/>
    </row>
    <row r="3397" ht="22.5" customHeight="1">
      <c r="A3397" s="77"/>
      <c r="B3397" s="53"/>
      <c r="C3397" s="12"/>
      <c r="D3397" s="19"/>
      <c r="E3397" s="26"/>
      <c r="F3397" s="19"/>
      <c r="G3397" s="51"/>
      <c r="H3397" s="19"/>
      <c r="I3397" s="19"/>
      <c r="J3397" s="12" t="s">
        <v>112</v>
      </c>
      <c r="K3397" s="14" t="n">
        <v>189</v>
      </c>
      <c r="L3397" s="14" t="n">
        <v>35</v>
      </c>
      <c r="M3397" s="15" t="n">
        <v>0</v>
      </c>
      <c r="N3397" s="11" t="n">
        <v>0</v>
      </c>
      <c r="O3397" s="11" t="n">
        <v>0</v>
      </c>
      <c r="P3397" s="11" t="n">
        <v>0</v>
      </c>
      <c r="Q3397" s="25"/>
    </row>
    <row r="3398" ht="22.5" customHeight="1">
      <c r="A3398" s="77"/>
      <c r="B3398" s="53"/>
      <c r="C3398" s="12" t="n">
        <v>11511535</v>
      </c>
      <c r="D3398" s="12" t="s">
        <v>80</v>
      </c>
      <c r="E3398" s="13" t="s">
        <v>14</v>
      </c>
      <c r="F3398" s="12" t="s">
        <v>26</v>
      </c>
      <c r="G3398" s="23" t="n">
        <v>0.4</v>
      </c>
      <c r="H3398" s="12" t="n">
        <v>600</v>
      </c>
      <c r="I3398" s="20" t="n">
        <f>G3398*H3398*7</f>
        <v>1680</v>
      </c>
      <c r="J3398" s="12" t="s">
        <v>110</v>
      </c>
      <c r="K3398" s="14" t="n">
        <v>6426</v>
      </c>
      <c r="L3398" s="14" t="n">
        <v>2662</v>
      </c>
      <c r="M3398" s="15" t="n">
        <v>175</v>
      </c>
      <c r="N3398" s="11" t="n">
        <v>0.03</v>
      </c>
      <c r="O3398" s="11" t="n">
        <v>0.42</v>
      </c>
      <c r="P3398" s="11" t="n">
        <v>73.87</v>
      </c>
      <c r="Q3398" s="22" t="n">
        <f>M3400/H3398</f>
        <v>1.055</v>
      </c>
    </row>
    <row r="3399" ht="22.5" customHeight="1">
      <c r="A3399" s="77"/>
      <c r="B3399" s="53"/>
      <c r="C3399" s="12"/>
      <c r="D3399" s="19"/>
      <c r="E3399" s="26"/>
      <c r="F3399" s="19"/>
      <c r="G3399" s="51"/>
      <c r="H3399" s="19"/>
      <c r="I3399" s="19"/>
      <c r="J3399" s="12" t="s">
        <v>111</v>
      </c>
      <c r="K3399" s="14" t="n">
        <v>1990434</v>
      </c>
      <c r="L3399" s="14" t="n">
        <v>6419</v>
      </c>
      <c r="M3399" s="14" t="n">
        <v>243</v>
      </c>
      <c r="N3399" s="11" t="n">
        <v>0.02</v>
      </c>
      <c r="O3399" s="11" t="n">
        <v>0.44</v>
      </c>
      <c r="P3399" s="11" t="n">
        <v>106.15</v>
      </c>
      <c r="Q3399" s="25"/>
    </row>
    <row r="3400" ht="22.5" customHeight="1">
      <c r="A3400" s="77"/>
      <c r="B3400" s="53"/>
      <c r="C3400" s="12"/>
      <c r="D3400" s="19"/>
      <c r="E3400" s="26"/>
      <c r="F3400" s="19"/>
      <c r="G3400" s="51"/>
      <c r="H3400" s="19"/>
      <c r="I3400" s="34"/>
      <c r="J3400" s="30" t="s">
        <v>112</v>
      </c>
      <c r="K3400" s="14" t="n">
        <f>2843329+6448</f>
        <v>2849777</v>
      </c>
      <c r="L3400" s="14" t="n">
        <f>8080+2679</f>
        <v>10759</v>
      </c>
      <c r="M3400" s="15" t="n">
        <f>422+211</f>
        <v>633</v>
      </c>
      <c r="N3400" s="11" t="n">
        <v>0.02</v>
      </c>
      <c r="O3400" s="11" t="n">
        <f>P3400/M3400</f>
        <v>0.362685624012638</v>
      </c>
      <c r="P3400" s="11" t="n">
        <f>155.25+74.33</f>
        <v>229.58</v>
      </c>
      <c r="Q3400" s="25"/>
    </row>
    <row r="3401" ht="22.5" customHeight="1">
      <c r="A3401" s="77"/>
      <c r="B3401" s="53"/>
      <c r="C3401" s="12" t="n">
        <v>11792342</v>
      </c>
      <c r="D3401" s="12" t="s">
        <v>81</v>
      </c>
      <c r="E3401" s="13" t="s">
        <v>40</v>
      </c>
      <c r="F3401" s="12" t="s">
        <v>15</v>
      </c>
      <c r="G3401" s="23" t="n">
        <v>0.2</v>
      </c>
      <c r="H3401" s="38" t="n">
        <v>40</v>
      </c>
      <c r="I3401" s="20" t="n">
        <f>G3401*H3401*7</f>
        <v>56</v>
      </c>
      <c r="J3401" s="12" t="s">
        <v>110</v>
      </c>
      <c r="K3401" s="14" t="n">
        <v>24</v>
      </c>
      <c r="L3401" s="14" t="n">
        <v>2</v>
      </c>
      <c r="M3401" s="15" t="n">
        <v>0</v>
      </c>
      <c r="N3401" s="11" t="n">
        <v>0</v>
      </c>
      <c r="O3401" s="11" t="n">
        <v>0</v>
      </c>
      <c r="P3401" s="11" t="n">
        <v>0</v>
      </c>
      <c r="Q3401" s="22" t="n">
        <f>M3403/H3401</f>
        <v>0</v>
      </c>
    </row>
    <row r="3402" ht="22.5" customHeight="1">
      <c r="A3402" s="77"/>
      <c r="B3402" s="53"/>
      <c r="C3402" s="12"/>
      <c r="D3402" s="19"/>
      <c r="E3402" s="26"/>
      <c r="F3402" s="19"/>
      <c r="G3402" s="51"/>
      <c r="H3402" s="43"/>
      <c r="I3402" s="19"/>
      <c r="J3402" s="12" t="s">
        <v>111</v>
      </c>
      <c r="K3402" s="14" t="n">
        <v>3376</v>
      </c>
      <c r="L3402" s="14" t="n">
        <v>19</v>
      </c>
      <c r="M3402" s="15" t="n">
        <v>0</v>
      </c>
      <c r="N3402" s="11" t="n">
        <v>0</v>
      </c>
      <c r="O3402" s="11" t="n">
        <v>0</v>
      </c>
      <c r="P3402" s="11" t="n">
        <v>0</v>
      </c>
      <c r="Q3402" s="25"/>
    </row>
    <row r="3403" ht="22.5" customHeight="1">
      <c r="A3403" s="77"/>
      <c r="B3403" s="53"/>
      <c r="C3403" s="12"/>
      <c r="D3403" s="19"/>
      <c r="E3403" s="26"/>
      <c r="F3403" s="19"/>
      <c r="G3403" s="52"/>
      <c r="H3403" s="44"/>
      <c r="I3403" s="19"/>
      <c r="J3403" s="12" t="s">
        <v>112</v>
      </c>
      <c r="K3403" s="14" t="n">
        <v>7263</v>
      </c>
      <c r="L3403" s="14" t="n">
        <v>116</v>
      </c>
      <c r="M3403" s="15" t="n">
        <v>0</v>
      </c>
      <c r="N3403" s="11" t="n">
        <v>0</v>
      </c>
      <c r="O3403" s="11" t="n">
        <v>0</v>
      </c>
      <c r="P3403" s="11" t="n">
        <v>0</v>
      </c>
      <c r="Q3403" s="25"/>
    </row>
    <row r="3404" ht="22.5" customHeight="1">
      <c r="A3404" s="77"/>
      <c r="B3404" s="53"/>
      <c r="C3404" s="12" t="n">
        <v>5365722</v>
      </c>
      <c r="D3404" s="12" t="s">
        <v>55</v>
      </c>
      <c r="E3404" s="13" t="s">
        <v>54</v>
      </c>
      <c r="F3404" s="12" t="s">
        <v>12</v>
      </c>
      <c r="G3404" s="23" t="n">
        <v>0.3</v>
      </c>
      <c r="H3404" s="38" t="n">
        <v>50</v>
      </c>
      <c r="I3404" s="20" t="n">
        <f>G3404*H3404*7</f>
        <v>105</v>
      </c>
      <c r="J3404" s="12" t="s">
        <v>110</v>
      </c>
      <c r="K3404" s="14" t="n">
        <v>532</v>
      </c>
      <c r="L3404" s="14" t="n">
        <v>273</v>
      </c>
      <c r="M3404" s="15" t="n">
        <v>5</v>
      </c>
      <c r="N3404" s="11" t="n">
        <v>0</v>
      </c>
      <c r="O3404" s="11" t="n">
        <v>0.022</v>
      </c>
      <c r="P3404" s="11" t="n">
        <v>0.1078</v>
      </c>
      <c r="Q3404" s="22" t="n">
        <f>M3406/H3404</f>
        <v>0.68</v>
      </c>
    </row>
    <row r="3405" ht="22.5" customHeight="1">
      <c r="A3405" s="77"/>
      <c r="B3405" s="53"/>
      <c r="C3405" s="12"/>
      <c r="D3405" s="19"/>
      <c r="E3405" s="26"/>
      <c r="F3405" s="19"/>
      <c r="G3405" s="51"/>
      <c r="H3405" s="43"/>
      <c r="I3405" s="19"/>
      <c r="J3405" s="12" t="s">
        <v>111</v>
      </c>
      <c r="K3405" s="14" t="n">
        <v>9851</v>
      </c>
      <c r="L3405" s="14" t="n">
        <v>3094</v>
      </c>
      <c r="M3405" s="15" t="n">
        <v>15</v>
      </c>
      <c r="N3405" s="11" t="n">
        <v>0.001</v>
      </c>
      <c r="O3405" s="11" t="n">
        <v>0.116</v>
      </c>
      <c r="P3405" s="11" t="n">
        <v>1.7426</v>
      </c>
      <c r="Q3405" s="25"/>
    </row>
    <row r="3406" ht="22.5" customHeight="1">
      <c r="A3406" s="77"/>
      <c r="B3406" s="53"/>
      <c r="C3406" s="12"/>
      <c r="D3406" s="19"/>
      <c r="E3406" s="26"/>
      <c r="F3406" s="19"/>
      <c r="G3406" s="52"/>
      <c r="H3406" s="44"/>
      <c r="I3406" s="19"/>
      <c r="J3406" s="12" t="s">
        <v>112</v>
      </c>
      <c r="K3406" s="14" t="n">
        <v>44879</v>
      </c>
      <c r="L3406" s="14" t="n">
        <v>16734</v>
      </c>
      <c r="M3406" s="15" t="n">
        <v>34</v>
      </c>
      <c r="N3406" s="11" t="n">
        <v>0.001</v>
      </c>
      <c r="O3406" s="11" t="n">
        <v>0.288</v>
      </c>
      <c r="P3406" s="11" t="n">
        <v>9.8068</v>
      </c>
      <c r="Q3406" s="25"/>
    </row>
    <row r="3407" ht="22.5" customHeight="1">
      <c r="A3407" s="77"/>
      <c r="B3407" s="53"/>
      <c r="C3407" s="12" t="n">
        <v>11924654</v>
      </c>
      <c r="D3407" s="12" t="s">
        <v>55</v>
      </c>
      <c r="E3407" s="13" t="s">
        <v>54</v>
      </c>
      <c r="F3407" s="12" t="s">
        <v>12</v>
      </c>
      <c r="G3407" s="23" t="n">
        <v>0.3</v>
      </c>
      <c r="H3407" s="38" t="n">
        <v>50</v>
      </c>
      <c r="I3407" s="20" t="n">
        <f>G3407*H3407*7</f>
        <v>105</v>
      </c>
      <c r="J3407" s="12" t="s">
        <v>110</v>
      </c>
      <c r="K3407" s="14" t="n">
        <v>10</v>
      </c>
      <c r="L3407" s="14" t="n">
        <v>4</v>
      </c>
      <c r="M3407" s="15" t="n">
        <v>0</v>
      </c>
      <c r="N3407" s="11" t="n">
        <v>0</v>
      </c>
      <c r="O3407" s="11" t="n">
        <v>0</v>
      </c>
      <c r="P3407" s="11" t="n">
        <v>0.0011</v>
      </c>
      <c r="Q3407" s="22" t="n">
        <f>M3409/H3407</f>
        <v>0</v>
      </c>
    </row>
    <row r="3408" ht="22.5" customHeight="1">
      <c r="A3408" s="77"/>
      <c r="B3408" s="53"/>
      <c r="C3408" s="12"/>
      <c r="D3408" s="19"/>
      <c r="E3408" s="26"/>
      <c r="F3408" s="19"/>
      <c r="G3408" s="51"/>
      <c r="H3408" s="43"/>
      <c r="I3408" s="19"/>
      <c r="J3408" s="12" t="s">
        <v>111</v>
      </c>
      <c r="K3408" s="14" t="n">
        <v>132</v>
      </c>
      <c r="L3408" s="14" t="n">
        <v>45</v>
      </c>
      <c r="M3408" s="15" t="n">
        <v>0</v>
      </c>
      <c r="N3408" s="11" t="n">
        <v>0</v>
      </c>
      <c r="O3408" s="11" t="n">
        <v>0</v>
      </c>
      <c r="P3408" s="11" t="n">
        <v>0.0166</v>
      </c>
      <c r="Q3408" s="25"/>
    </row>
    <row r="3409" ht="22.5" customHeight="1">
      <c r="A3409" s="77"/>
      <c r="B3409" s="53"/>
      <c r="C3409" s="12"/>
      <c r="D3409" s="19"/>
      <c r="E3409" s="26"/>
      <c r="F3409" s="19"/>
      <c r="G3409" s="52"/>
      <c r="H3409" s="44"/>
      <c r="I3409" s="19"/>
      <c r="J3409" s="12" t="s">
        <v>112</v>
      </c>
      <c r="K3409" s="14" t="n">
        <v>495</v>
      </c>
      <c r="L3409" s="14" t="n">
        <v>219</v>
      </c>
      <c r="M3409" s="15" t="n">
        <v>0</v>
      </c>
      <c r="N3409" s="11" t="n">
        <v>0</v>
      </c>
      <c r="O3409" s="11" t="n">
        <v>0</v>
      </c>
      <c r="P3409" s="11" t="n">
        <v>0.1003</v>
      </c>
      <c r="Q3409" s="25"/>
    </row>
    <row r="3410" ht="22.5" customHeight="1">
      <c r="A3410" s="77"/>
      <c r="B3410" s="53"/>
      <c r="C3410" s="12" t="n">
        <v>12011132</v>
      </c>
      <c r="D3410" s="12" t="s">
        <v>92</v>
      </c>
      <c r="E3410" s="13" t="s">
        <v>14</v>
      </c>
      <c r="F3410" s="12" t="s">
        <v>15</v>
      </c>
      <c r="G3410" s="23" t="n">
        <v>0.2</v>
      </c>
      <c r="H3410" s="38" t="n">
        <v>150</v>
      </c>
      <c r="I3410" s="20" t="n">
        <f>G3410*H3410*7</f>
        <v>210</v>
      </c>
      <c r="J3410" s="12" t="s">
        <v>110</v>
      </c>
      <c r="K3410" s="14" t="n">
        <v>95</v>
      </c>
      <c r="L3410" s="14" t="n">
        <v>9</v>
      </c>
      <c r="M3410" s="15" t="n">
        <v>0</v>
      </c>
      <c r="N3410" s="11" t="n">
        <v>0</v>
      </c>
      <c r="O3410" s="11" t="n">
        <v>0</v>
      </c>
      <c r="P3410" s="11" t="n">
        <v>0</v>
      </c>
      <c r="Q3410" s="22" t="n">
        <f>M3412/H3410</f>
        <v>1</v>
      </c>
    </row>
    <row r="3411" ht="22.5" customHeight="1">
      <c r="A3411" s="77"/>
      <c r="B3411" s="53"/>
      <c r="C3411" s="12"/>
      <c r="D3411" s="19"/>
      <c r="E3411" s="26"/>
      <c r="F3411" s="19"/>
      <c r="G3411" s="51"/>
      <c r="H3411" s="43"/>
      <c r="I3411" s="19"/>
      <c r="J3411" s="12" t="s">
        <v>111</v>
      </c>
      <c r="K3411" s="14" t="n">
        <v>19724</v>
      </c>
      <c r="L3411" s="14" t="n">
        <v>6238</v>
      </c>
      <c r="M3411" s="15" t="n">
        <v>150</v>
      </c>
      <c r="N3411" s="11" t="n">
        <v>0.005</v>
      </c>
      <c r="O3411" s="11" t="n">
        <v>0.2</v>
      </c>
      <c r="P3411" s="11" t="n">
        <v>30</v>
      </c>
      <c r="Q3411" s="25"/>
      <c r="R3411" s="4" t="s">
        <v>148</v>
      </c>
    </row>
    <row r="3412" ht="22.5" customHeight="1">
      <c r="A3412" s="77"/>
      <c r="B3412" s="53"/>
      <c r="C3412" s="12"/>
      <c r="D3412" s="19"/>
      <c r="E3412" s="26"/>
      <c r="F3412" s="19"/>
      <c r="G3412" s="52"/>
      <c r="H3412" s="44"/>
      <c r="I3412" s="19"/>
      <c r="J3412" s="12" t="s">
        <v>112</v>
      </c>
      <c r="K3412" s="14" t="n">
        <v>19751</v>
      </c>
      <c r="L3412" s="14" t="n">
        <v>6246</v>
      </c>
      <c r="M3412" s="15" t="n">
        <v>150</v>
      </c>
      <c r="N3412" s="11" t="n">
        <v>0.005</v>
      </c>
      <c r="O3412" s="11" t="n">
        <v>0.2</v>
      </c>
      <c r="P3412" s="11" t="n">
        <v>30</v>
      </c>
      <c r="Q3412" s="25"/>
    </row>
    <row r="3413" ht="22.5" customHeight="1">
      <c r="A3413" s="77"/>
      <c r="B3413" s="53"/>
      <c r="C3413" s="12" t="n">
        <v>12072287</v>
      </c>
      <c r="D3413" s="12" t="s">
        <v>80</v>
      </c>
      <c r="E3413" s="13" t="s">
        <v>14</v>
      </c>
      <c r="F3413" s="12" t="s">
        <v>15</v>
      </c>
      <c r="G3413" s="23" t="n">
        <v>0.5</v>
      </c>
      <c r="H3413" s="38" t="n">
        <v>200</v>
      </c>
      <c r="I3413" s="20" t="n">
        <f>G3413*H3413*7</f>
        <v>700</v>
      </c>
      <c r="J3413" s="12" t="s">
        <v>110</v>
      </c>
      <c r="K3413" s="14" t="n">
        <v>1628</v>
      </c>
      <c r="L3413" s="14" t="n">
        <v>9</v>
      </c>
      <c r="M3413" s="15" t="n">
        <v>0</v>
      </c>
      <c r="N3413" s="11" t="n">
        <v>0</v>
      </c>
      <c r="O3413" s="11" t="n">
        <v>0</v>
      </c>
      <c r="P3413" s="11" t="n">
        <v>0</v>
      </c>
      <c r="Q3413" s="22" t="n">
        <f>M3415/H3413</f>
        <v>0.53</v>
      </c>
    </row>
    <row r="3414" ht="22.5" customHeight="1">
      <c r="A3414" s="77"/>
      <c r="B3414" s="53"/>
      <c r="C3414" s="12"/>
      <c r="D3414" s="19"/>
      <c r="E3414" s="26"/>
      <c r="F3414" s="19"/>
      <c r="G3414" s="51"/>
      <c r="H3414" s="43"/>
      <c r="I3414" s="19"/>
      <c r="J3414" s="12" t="s">
        <v>111</v>
      </c>
      <c r="K3414" s="14" t="n">
        <v>42501</v>
      </c>
      <c r="L3414" s="14" t="n">
        <v>362</v>
      </c>
      <c r="M3414" s="15" t="n">
        <v>46</v>
      </c>
      <c r="N3414" s="11" t="n">
        <v>0.055</v>
      </c>
      <c r="O3414" s="11" t="n">
        <v>0.434</v>
      </c>
      <c r="P3414" s="11" t="n">
        <v>19.968</v>
      </c>
      <c r="Q3414" s="25"/>
    </row>
    <row r="3415" ht="22.5" customHeight="1">
      <c r="A3415" s="77"/>
      <c r="B3415" s="53"/>
      <c r="C3415" s="12"/>
      <c r="D3415" s="19"/>
      <c r="E3415" s="26"/>
      <c r="F3415" s="19"/>
      <c r="G3415" s="52"/>
      <c r="H3415" s="44"/>
      <c r="I3415" s="19"/>
      <c r="J3415" s="12" t="s">
        <v>112</v>
      </c>
      <c r="K3415" s="14" t="n">
        <v>119174</v>
      </c>
      <c r="L3415" s="14" t="n">
        <v>996</v>
      </c>
      <c r="M3415" s="15" t="n">
        <v>106</v>
      </c>
      <c r="N3415" s="11" t="n">
        <v>0.048</v>
      </c>
      <c r="O3415" s="11" t="n">
        <v>0.448</v>
      </c>
      <c r="P3415" s="11" t="n">
        <v>47.533</v>
      </c>
      <c r="Q3415" s="25"/>
    </row>
    <row r="3416" ht="22.5" customHeight="1">
      <c r="A3416" s="77"/>
      <c r="B3416" s="53"/>
      <c r="C3416" s="12" t="n">
        <v>6529449</v>
      </c>
      <c r="D3416" s="12" t="s">
        <v>80</v>
      </c>
      <c r="E3416" s="13" t="s">
        <v>14</v>
      </c>
      <c r="F3416" s="12" t="s">
        <v>12</v>
      </c>
      <c r="G3416" s="23" t="n">
        <v>0.2</v>
      </c>
      <c r="H3416" s="38" t="n">
        <v>200</v>
      </c>
      <c r="I3416" s="20" t="n">
        <f>G3416*H3416*7</f>
        <v>280</v>
      </c>
      <c r="J3416" s="12" t="s">
        <v>110</v>
      </c>
      <c r="K3416" s="14" t="n">
        <v>1138</v>
      </c>
      <c r="L3416" s="14" t="n">
        <v>279</v>
      </c>
      <c r="M3416" s="15" t="n">
        <v>31</v>
      </c>
      <c r="N3416" s="11" t="n">
        <v>0.022</v>
      </c>
      <c r="O3416" s="11" t="n">
        <v>0.199</v>
      </c>
      <c r="P3416" s="11" t="n">
        <v>6.1688</v>
      </c>
      <c r="Q3416" s="22" t="n">
        <f>M3418/H3416</f>
        <v>0.88</v>
      </c>
    </row>
    <row r="3417" ht="22.5" customHeight="1">
      <c r="A3417" s="77"/>
      <c r="B3417" s="53"/>
      <c r="C3417" s="12"/>
      <c r="D3417" s="19"/>
      <c r="E3417" s="26"/>
      <c r="F3417" s="19"/>
      <c r="G3417" s="51"/>
      <c r="H3417" s="43"/>
      <c r="I3417" s="19"/>
      <c r="J3417" s="12" t="s">
        <v>111</v>
      </c>
      <c r="K3417" s="14" t="n">
        <v>12955</v>
      </c>
      <c r="L3417" s="14" t="n">
        <v>1718</v>
      </c>
      <c r="M3417" s="15" t="n">
        <v>125</v>
      </c>
      <c r="N3417" s="11" t="n">
        <v>0.025</v>
      </c>
      <c r="O3417" s="11" t="n">
        <v>0.337</v>
      </c>
      <c r="P3417" s="11" t="n">
        <v>42.1156</v>
      </c>
      <c r="Q3417" s="25"/>
    </row>
    <row r="3418" ht="22.5" customHeight="1">
      <c r="A3418" s="77"/>
      <c r="B3418" s="53"/>
      <c r="C3418" s="12"/>
      <c r="D3418" s="19"/>
      <c r="E3418" s="26"/>
      <c r="F3418" s="19"/>
      <c r="G3418" s="52"/>
      <c r="H3418" s="44"/>
      <c r="I3418" s="19"/>
      <c r="J3418" s="12" t="s">
        <v>112</v>
      </c>
      <c r="K3418" s="14" t="n">
        <v>15462</v>
      </c>
      <c r="L3418" s="14" t="n">
        <v>2068</v>
      </c>
      <c r="M3418" s="15" t="n">
        <v>176</v>
      </c>
      <c r="N3418" s="11" t="n">
        <v>0.024</v>
      </c>
      <c r="O3418" s="11" t="n">
        <v>0.286</v>
      </c>
      <c r="P3418" s="11" t="n">
        <v>50.263</v>
      </c>
      <c r="Q3418" s="25"/>
    </row>
    <row r="3419" ht="22.5" customHeight="1">
      <c r="A3419" s="77"/>
      <c r="B3419" s="53"/>
      <c r="C3419" s="12" t="n">
        <v>5623760</v>
      </c>
      <c r="D3419" s="12" t="s">
        <v>86</v>
      </c>
      <c r="E3419" s="13" t="s">
        <v>14</v>
      </c>
      <c r="F3419" s="12" t="s">
        <v>15</v>
      </c>
      <c r="G3419" s="23" t="n">
        <v>0.15</v>
      </c>
      <c r="H3419" s="12" t="n">
        <v>50</v>
      </c>
      <c r="I3419" s="20" t="n">
        <f>G3419*H3419*7</f>
        <v>52.5</v>
      </c>
      <c r="J3419" s="12" t="s">
        <v>110</v>
      </c>
      <c r="K3419" s="14" t="n">
        <v>24</v>
      </c>
      <c r="L3419" s="14" t="n">
        <v>6</v>
      </c>
      <c r="M3419" s="15" t="n">
        <v>0</v>
      </c>
      <c r="N3419" s="11" t="n">
        <v>0</v>
      </c>
      <c r="O3419" s="11" t="n">
        <v>0</v>
      </c>
      <c r="P3419" s="11" t="n">
        <v>0</v>
      </c>
      <c r="Q3419" s="22" t="n">
        <f>M3421/H3419</f>
        <v>1</v>
      </c>
    </row>
    <row r="3420" ht="22.5" customHeight="1">
      <c r="A3420" s="77"/>
      <c r="B3420" s="53"/>
      <c r="C3420" s="12"/>
      <c r="D3420" s="19"/>
      <c r="E3420" s="26"/>
      <c r="F3420" s="19"/>
      <c r="G3420" s="51"/>
      <c r="H3420" s="19"/>
      <c r="I3420" s="19"/>
      <c r="J3420" s="12" t="s">
        <v>111</v>
      </c>
      <c r="K3420" s="14" t="n">
        <v>4493</v>
      </c>
      <c r="L3420" s="14" t="n">
        <v>1679</v>
      </c>
      <c r="M3420" s="15" t="n">
        <v>50</v>
      </c>
      <c r="N3420" s="11" t="n">
        <v>0.004</v>
      </c>
      <c r="O3420" s="11" t="n">
        <v>0.15</v>
      </c>
      <c r="P3420" s="11" t="n">
        <v>7.5</v>
      </c>
      <c r="Q3420" s="25"/>
    </row>
    <row r="3421" ht="22.5" customHeight="1">
      <c r="A3421" s="77"/>
      <c r="B3421" s="53"/>
      <c r="C3421" s="12"/>
      <c r="D3421" s="19"/>
      <c r="E3421" s="26"/>
      <c r="F3421" s="19"/>
      <c r="G3421" s="51"/>
      <c r="H3421" s="19"/>
      <c r="I3421" s="19"/>
      <c r="J3421" s="12" t="s">
        <v>112</v>
      </c>
      <c r="K3421" s="14" t="n">
        <v>6527</v>
      </c>
      <c r="L3421" s="14" t="n">
        <v>2237</v>
      </c>
      <c r="M3421" s="15" t="n">
        <v>50</v>
      </c>
      <c r="N3421" s="11" t="n">
        <v>0.003</v>
      </c>
      <c r="O3421" s="11" t="n">
        <v>0.15</v>
      </c>
      <c r="P3421" s="11" t="n">
        <v>7.5</v>
      </c>
      <c r="Q3421" s="25"/>
    </row>
    <row r="3422" ht="22.5" customHeight="1">
      <c r="A3422" s="77"/>
      <c r="B3422" s="53"/>
      <c r="C3422" s="12" t="n">
        <v>12542512</v>
      </c>
      <c r="D3422" s="12" t="s">
        <v>92</v>
      </c>
      <c r="E3422" s="13" t="s">
        <v>14</v>
      </c>
      <c r="F3422" s="12" t="s">
        <v>15</v>
      </c>
      <c r="G3422" s="23" t="n">
        <v>0.15</v>
      </c>
      <c r="H3422" s="38" t="n">
        <v>100</v>
      </c>
      <c r="I3422" s="20" t="n">
        <f>G3422*H3422*7</f>
        <v>105</v>
      </c>
      <c r="J3422" s="12" t="s">
        <v>110</v>
      </c>
      <c r="K3422" s="14" t="n">
        <v>68</v>
      </c>
      <c r="L3422" s="14" t="n">
        <v>4</v>
      </c>
      <c r="M3422" s="15" t="n">
        <v>0</v>
      </c>
      <c r="N3422" s="11" t="n">
        <v>0</v>
      </c>
      <c r="O3422" s="11" t="n">
        <v>0</v>
      </c>
      <c r="P3422" s="11" t="n">
        <v>0</v>
      </c>
      <c r="Q3422" s="22" t="n">
        <f>M3424/H3422</f>
        <v>0.07</v>
      </c>
    </row>
    <row r="3423" ht="22.5" customHeight="1">
      <c r="A3423" s="77"/>
      <c r="B3423" s="53"/>
      <c r="C3423" s="12"/>
      <c r="D3423" s="19"/>
      <c r="E3423" s="26"/>
      <c r="F3423" s="19"/>
      <c r="G3423" s="51"/>
      <c r="H3423" s="43"/>
      <c r="I3423" s="19"/>
      <c r="J3423" s="12" t="s">
        <v>111</v>
      </c>
      <c r="K3423" s="14" t="n">
        <v>3503</v>
      </c>
      <c r="L3423" s="14" t="n">
        <v>292</v>
      </c>
      <c r="M3423" s="15" t="n">
        <v>7</v>
      </c>
      <c r="N3423" s="11" t="n">
        <v>0.004</v>
      </c>
      <c r="O3423" s="11" t="n">
        <v>0.15</v>
      </c>
      <c r="P3423" s="11" t="n">
        <v>1.05</v>
      </c>
      <c r="Q3423" s="25"/>
      <c r="R3423" s="4" t="s">
        <v>148</v>
      </c>
    </row>
    <row r="3424" ht="22.5" customHeight="1">
      <c r="A3424" s="77"/>
      <c r="B3424" s="53"/>
      <c r="C3424" s="12"/>
      <c r="D3424" s="19"/>
      <c r="E3424" s="26"/>
      <c r="F3424" s="19"/>
      <c r="G3424" s="52"/>
      <c r="H3424" s="44"/>
      <c r="I3424" s="19"/>
      <c r="J3424" s="12" t="s">
        <v>112</v>
      </c>
      <c r="K3424" s="14" t="n">
        <v>3506</v>
      </c>
      <c r="L3424" s="14" t="n">
        <v>293</v>
      </c>
      <c r="M3424" s="15" t="n">
        <v>7</v>
      </c>
      <c r="N3424" s="11" t="n">
        <v>0.004</v>
      </c>
      <c r="O3424" s="11" t="n">
        <v>0.15</v>
      </c>
      <c r="P3424" s="11" t="n">
        <v>1.05</v>
      </c>
      <c r="Q3424" s="25"/>
    </row>
    <row r="3425" ht="22.5" customHeight="1">
      <c r="A3425" s="77"/>
      <c r="B3425" s="53"/>
      <c r="C3425" s="12" t="n">
        <v>91573327</v>
      </c>
      <c r="D3425" s="12" t="s">
        <v>87</v>
      </c>
      <c r="E3425" s="13" t="s">
        <v>14</v>
      </c>
      <c r="F3425" s="12" t="s">
        <v>15</v>
      </c>
      <c r="G3425" s="23" t="n">
        <v>0.25</v>
      </c>
      <c r="H3425" s="38" t="n">
        <v>300</v>
      </c>
      <c r="I3425" s="20" t="n">
        <f>G3425*H3425*7</f>
        <v>525</v>
      </c>
      <c r="J3425" s="12" t="s">
        <v>110</v>
      </c>
      <c r="K3425" s="14" t="s">
        <v>114</v>
      </c>
      <c r="L3425" s="14"/>
      <c r="M3425" s="15"/>
      <c r="N3425" s="11"/>
      <c r="O3425" s="11"/>
      <c r="P3425" s="11"/>
      <c r="Q3425" s="22" t="n">
        <f>M3427/H3425</f>
        <v>0</v>
      </c>
    </row>
    <row r="3426" ht="22.5" customHeight="1">
      <c r="A3426" s="77"/>
      <c r="B3426" s="53"/>
      <c r="C3426" s="12"/>
      <c r="D3426" s="19"/>
      <c r="E3426" s="26"/>
      <c r="F3426" s="19"/>
      <c r="G3426" s="51"/>
      <c r="H3426" s="43"/>
      <c r="I3426" s="19"/>
      <c r="J3426" s="12" t="s">
        <v>111</v>
      </c>
      <c r="K3426" s="14" t="n">
        <v>321</v>
      </c>
      <c r="L3426" s="14" t="n">
        <v>33</v>
      </c>
      <c r="M3426" s="15" t="n">
        <v>0</v>
      </c>
      <c r="N3426" s="11" t="n">
        <v>0</v>
      </c>
      <c r="O3426" s="11" t="n">
        <v>0</v>
      </c>
      <c r="P3426" s="11" t="n">
        <v>0</v>
      </c>
      <c r="Q3426" s="25"/>
    </row>
    <row r="3427" ht="22.5" customHeight="1">
      <c r="A3427" s="78"/>
      <c r="B3427" s="45"/>
      <c r="C3427" s="12"/>
      <c r="D3427" s="19"/>
      <c r="E3427" s="26"/>
      <c r="F3427" s="19"/>
      <c r="G3427" s="52"/>
      <c r="H3427" s="44"/>
      <c r="I3427" s="19"/>
      <c r="J3427" s="12" t="s">
        <v>112</v>
      </c>
      <c r="K3427" s="14" t="n">
        <v>1062</v>
      </c>
      <c r="L3427" s="14" t="n">
        <v>45</v>
      </c>
      <c r="M3427" s="15" t="n">
        <v>0</v>
      </c>
      <c r="N3427" s="11" t="n">
        <v>0</v>
      </c>
      <c r="O3427" s="11" t="n">
        <v>0</v>
      </c>
      <c r="P3427" s="11" t="n">
        <v>0</v>
      </c>
      <c r="Q3427" s="25"/>
    </row>
    <row r="3428" ht="22.5" customHeight="1">
      <c r="A3428" s="36"/>
      <c r="B3428" s="9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6"/>
      <c r="O3428" s="6"/>
      <c r="P3428" s="6"/>
      <c r="Q3428" s="7"/>
    </row>
    <row r="3429" ht="22.5" customHeight="1">
      <c r="A3429" s="18" t="s">
        <v>107</v>
      </c>
      <c r="B3429" s="8" t="s">
        <v>126</v>
      </c>
      <c r="C3429" s="10"/>
      <c r="D3429" s="10"/>
      <c r="E3429" s="10"/>
      <c r="F3429" s="10"/>
      <c r="G3429" s="17"/>
      <c r="H3429" s="10"/>
      <c r="I3429" s="17"/>
      <c r="J3429" s="10"/>
      <c r="K3429" s="21" t="n">
        <f>SUM(K3430:K3564)</f>
        <v>18220494</v>
      </c>
      <c r="L3429" s="21" t="n">
        <f>SUM(L3430:L3564)</f>
        <v>1589300</v>
      </c>
      <c r="M3429" s="15"/>
      <c r="N3429" s="15"/>
      <c r="O3429" s="15"/>
      <c r="P3429" s="24" t="n">
        <f>SUM(P3430:P3564)</f>
        <v>4880.4714</v>
      </c>
      <c r="Q3429" s="7"/>
    </row>
    <row r="3430" ht="22.5" customHeight="1">
      <c r="A3430" s="73" t="n">
        <v>46302</v>
      </c>
      <c r="B3430" s="37" t="s">
        <v>109</v>
      </c>
      <c r="C3430" s="12" t="n">
        <v>10813123</v>
      </c>
      <c r="D3430" s="12" t="s">
        <v>10</v>
      </c>
      <c r="E3430" s="12" t="s">
        <v>11</v>
      </c>
      <c r="F3430" s="12" t="s">
        <v>12</v>
      </c>
      <c r="G3430" s="20" t="n">
        <v>0.25</v>
      </c>
      <c r="H3430" s="13" t="n">
        <v>1000</v>
      </c>
      <c r="I3430" s="20" t="n">
        <f>G3430*H3430*7</f>
        <v>1750</v>
      </c>
      <c r="J3430" s="12" t="s">
        <v>112</v>
      </c>
      <c r="K3430" s="10" t="n">
        <v>38218</v>
      </c>
      <c r="L3430" s="10" t="n">
        <v>545</v>
      </c>
      <c r="M3430" s="10" t="n">
        <v>9</v>
      </c>
      <c r="N3430" s="11" t="n">
        <v>0.001</v>
      </c>
      <c r="O3430" s="11" t="n">
        <v>0.4782</v>
      </c>
      <c r="P3430" s="11" t="n">
        <v>4.3037</v>
      </c>
      <c r="Q3430" s="22" t="n">
        <f>M3430/H3430</f>
        <v>0.009</v>
      </c>
    </row>
    <row r="3431" ht="22.5" customHeight="1">
      <c r="A3431" s="74"/>
      <c r="B3431" s="12"/>
      <c r="C3431" s="12" t="n">
        <v>1745925</v>
      </c>
      <c r="D3431" s="12" t="s">
        <v>13</v>
      </c>
      <c r="E3431" s="12" t="s">
        <v>14</v>
      </c>
      <c r="F3431" s="12" t="s">
        <v>15</v>
      </c>
      <c r="G3431" s="20" t="n">
        <v>0.15</v>
      </c>
      <c r="H3431" s="13" t="n">
        <v>400</v>
      </c>
      <c r="I3431" s="20" t="n">
        <f>G3431*H3431*7</f>
        <v>420</v>
      </c>
      <c r="J3431" s="12" t="s">
        <v>112</v>
      </c>
      <c r="K3431" s="16" t="n">
        <v>76554</v>
      </c>
      <c r="L3431" s="14" t="n">
        <v>33899</v>
      </c>
      <c r="M3431" s="14" t="n">
        <v>400</v>
      </c>
      <c r="N3431" s="11" t="n">
        <v>0.0002</v>
      </c>
      <c r="O3431" s="11" t="n">
        <v>0.15</v>
      </c>
      <c r="P3431" s="11" t="n">
        <v>60</v>
      </c>
      <c r="Q3431" s="22" t="n">
        <f>M3431/H3431</f>
        <v>1</v>
      </c>
    </row>
    <row r="3432" ht="22.5" customHeight="1">
      <c r="A3432" s="74"/>
      <c r="B3432" s="12"/>
      <c r="C3432" s="12" t="n">
        <v>6951600</v>
      </c>
      <c r="D3432" s="12" t="s">
        <v>16</v>
      </c>
      <c r="E3432" s="12" t="s">
        <v>17</v>
      </c>
      <c r="F3432" s="12" t="s">
        <v>15</v>
      </c>
      <c r="G3432" s="20" t="n">
        <v>0.17</v>
      </c>
      <c r="H3432" s="13" t="n">
        <v>100</v>
      </c>
      <c r="I3432" s="20" t="n">
        <f>G3432*H3432*7</f>
        <v>119</v>
      </c>
      <c r="J3432" s="12" t="s">
        <v>112</v>
      </c>
      <c r="K3432" s="14" t="n">
        <v>11618</v>
      </c>
      <c r="L3432" s="14" t="n">
        <v>3149</v>
      </c>
      <c r="M3432" s="14" t="n">
        <v>68</v>
      </c>
      <c r="N3432" s="11" t="n">
        <v>0.004</v>
      </c>
      <c r="O3432" s="11" t="n">
        <v>0.175</v>
      </c>
      <c r="P3432" s="11" t="n">
        <v>11.866</v>
      </c>
      <c r="Q3432" s="22" t="n">
        <f>M3432/H3432</f>
        <v>0.68</v>
      </c>
    </row>
    <row r="3433" ht="22.5" customHeight="1">
      <c r="A3433" s="74"/>
      <c r="B3433" s="12"/>
      <c r="C3433" s="12" t="n">
        <v>6951594</v>
      </c>
      <c r="D3433" s="12" t="s">
        <v>16</v>
      </c>
      <c r="E3433" s="12" t="s">
        <v>18</v>
      </c>
      <c r="F3433" s="12" t="s">
        <v>15</v>
      </c>
      <c r="G3433" s="20" t="n">
        <v>0.7</v>
      </c>
      <c r="H3433" s="13" t="n">
        <v>400</v>
      </c>
      <c r="I3433" s="20" t="n">
        <f>G3433*H3433*7</f>
        <v>1960</v>
      </c>
      <c r="J3433" s="12" t="s">
        <v>112</v>
      </c>
      <c r="K3433" s="14" t="n">
        <v>127628</v>
      </c>
      <c r="L3433" s="14" t="n">
        <v>55048</v>
      </c>
      <c r="M3433" s="14" t="n">
        <v>206</v>
      </c>
      <c r="N3433" s="11" t="n">
        <v>0.003</v>
      </c>
      <c r="O3433" s="11" t="n">
        <v>0.715</v>
      </c>
      <c r="P3433" s="11" t="n">
        <v>147.21</v>
      </c>
      <c r="Q3433" s="22" t="n">
        <f>M3433/H3433</f>
        <v>0.515</v>
      </c>
    </row>
    <row r="3434" ht="22.5" customHeight="1">
      <c r="A3434" s="74"/>
      <c r="B3434" s="12"/>
      <c r="C3434" s="12" t="n">
        <v>2732727</v>
      </c>
      <c r="D3434" s="12" t="s">
        <v>10</v>
      </c>
      <c r="E3434" s="12" t="s">
        <v>19</v>
      </c>
      <c r="F3434" s="12" t="s">
        <v>15</v>
      </c>
      <c r="G3434" s="20" t="n">
        <v>0.25</v>
      </c>
      <c r="H3434" s="13" t="n">
        <v>1000</v>
      </c>
      <c r="I3434" s="20" t="n">
        <f>G3434*H3434*7</f>
        <v>1750</v>
      </c>
      <c r="J3434" s="12" t="s">
        <v>112</v>
      </c>
      <c r="K3434" s="14" t="n">
        <v>45267</v>
      </c>
      <c r="L3434" s="14" t="n">
        <v>15817</v>
      </c>
      <c r="M3434" s="14" t="n">
        <v>502</v>
      </c>
      <c r="N3434" s="11" t="n">
        <v>0.008</v>
      </c>
      <c r="O3434" s="11" t="n">
        <v>0.249</v>
      </c>
      <c r="P3434" s="11" t="n">
        <v>125.225</v>
      </c>
      <c r="Q3434" s="22" t="n">
        <f>M3434/H3434</f>
        <v>0.502</v>
      </c>
    </row>
    <row r="3435" ht="22.5" customHeight="1">
      <c r="A3435" s="74"/>
      <c r="B3435" s="12"/>
      <c r="C3435" s="12" t="n">
        <v>5619156</v>
      </c>
      <c r="D3435" s="12" t="s">
        <v>10</v>
      </c>
      <c r="E3435" s="12" t="s">
        <v>19</v>
      </c>
      <c r="F3435" s="12" t="s">
        <v>12</v>
      </c>
      <c r="G3435" s="20" t="n">
        <v>0.24</v>
      </c>
      <c r="H3435" s="13" t="n">
        <v>500</v>
      </c>
      <c r="I3435" s="20" t="n">
        <f>G3435*H3435*7</f>
        <v>840</v>
      </c>
      <c r="J3435" s="12" t="s">
        <v>112</v>
      </c>
      <c r="K3435" s="14" t="n">
        <v>218816</v>
      </c>
      <c r="L3435" s="14" t="n">
        <v>41156</v>
      </c>
      <c r="M3435" s="14" t="n">
        <v>35</v>
      </c>
      <c r="N3435" s="11" t="n">
        <v>0</v>
      </c>
      <c r="O3435" s="11" t="n">
        <v>0.2124</v>
      </c>
      <c r="P3435" s="11" t="n">
        <v>7.4351</v>
      </c>
      <c r="Q3435" s="22" t="n">
        <f>M3435/H3435</f>
        <v>0.07</v>
      </c>
    </row>
    <row r="3436" ht="22.5" customHeight="1">
      <c r="A3436" s="74"/>
      <c r="B3436" s="12"/>
      <c r="C3436" s="12" t="n">
        <v>6425889</v>
      </c>
      <c r="D3436" s="12" t="s">
        <v>10</v>
      </c>
      <c r="E3436" s="12" t="s">
        <v>20</v>
      </c>
      <c r="F3436" s="12" t="s">
        <v>15</v>
      </c>
      <c r="G3436" s="20" t="n">
        <v>0.25</v>
      </c>
      <c r="H3436" s="13" t="n">
        <v>400</v>
      </c>
      <c r="I3436" s="20" t="n">
        <f>G3436*H3436*7</f>
        <v>700</v>
      </c>
      <c r="J3436" s="12" t="s">
        <v>112</v>
      </c>
      <c r="K3436" s="14" t="n">
        <v>24426</v>
      </c>
      <c r="L3436" s="14" t="n">
        <v>6816</v>
      </c>
      <c r="M3436" s="14" t="n">
        <v>224</v>
      </c>
      <c r="N3436" s="11" t="n">
        <v>0.008</v>
      </c>
      <c r="O3436" s="11" t="n">
        <v>0.251</v>
      </c>
      <c r="P3436" s="11" t="n">
        <v>56.2</v>
      </c>
      <c r="Q3436" s="22" t="n">
        <f>M3436/H3436</f>
        <v>0.56</v>
      </c>
    </row>
    <row r="3437" ht="22.5" customHeight="1">
      <c r="A3437" s="74"/>
      <c r="B3437" s="12"/>
      <c r="C3437" s="12" t="n">
        <v>6439005</v>
      </c>
      <c r="D3437" s="12" t="s">
        <v>10</v>
      </c>
      <c r="E3437" s="12" t="s">
        <v>20</v>
      </c>
      <c r="F3437" s="12" t="s">
        <v>21</v>
      </c>
      <c r="G3437" s="20" t="n">
        <v>0.3</v>
      </c>
      <c r="H3437" s="13" t="n">
        <v>300</v>
      </c>
      <c r="I3437" s="20" t="n">
        <f>G3437*H3437*7</f>
        <v>630</v>
      </c>
      <c r="J3437" s="12" t="s">
        <v>112</v>
      </c>
      <c r="K3437" s="14" t="n">
        <v>26703</v>
      </c>
      <c r="L3437" s="14" t="n">
        <v>8529</v>
      </c>
      <c r="M3437" s="14" t="n">
        <v>42</v>
      </c>
      <c r="N3437" s="11" t="n">
        <v>0.0015</v>
      </c>
      <c r="O3437" s="11" t="n">
        <v>0.3</v>
      </c>
      <c r="P3437" s="11" t="n">
        <v>12.6</v>
      </c>
      <c r="Q3437" s="22" t="n">
        <f>M3437/H3437</f>
        <v>0.14</v>
      </c>
    </row>
    <row r="3438" ht="22.5" customHeight="1">
      <c r="A3438" s="74"/>
      <c r="B3438" s="12"/>
      <c r="C3438" s="12" t="n">
        <v>7203110</v>
      </c>
      <c r="D3438" s="12" t="s">
        <v>22</v>
      </c>
      <c r="E3438" s="12" t="s">
        <v>23</v>
      </c>
      <c r="F3438" s="12" t="s">
        <v>15</v>
      </c>
      <c r="G3438" s="20" t="n">
        <v>0.2</v>
      </c>
      <c r="H3438" s="13" t="n">
        <v>100</v>
      </c>
      <c r="I3438" s="20" t="n">
        <f>G3438*H3438*7</f>
        <v>140</v>
      </c>
      <c r="J3438" s="12" t="s">
        <v>112</v>
      </c>
      <c r="K3438" s="14" t="n">
        <v>11710</v>
      </c>
      <c r="L3438" s="14" t="n">
        <v>5099</v>
      </c>
      <c r="M3438" s="14" t="n">
        <v>1</v>
      </c>
      <c r="N3438" s="11" t="n">
        <v>0</v>
      </c>
      <c r="O3438" s="11" t="n">
        <v>0.2</v>
      </c>
      <c r="P3438" s="11" t="n">
        <v>0.2</v>
      </c>
      <c r="Q3438" s="22" t="n">
        <f>M3438/H3438</f>
        <v>0.01</v>
      </c>
    </row>
    <row r="3439" ht="22.5" customHeight="1">
      <c r="A3439" s="74"/>
      <c r="B3439" s="12"/>
      <c r="C3439" s="12" t="n">
        <v>7202934</v>
      </c>
      <c r="D3439" s="12" t="s">
        <v>22</v>
      </c>
      <c r="E3439" s="12" t="s">
        <v>24</v>
      </c>
      <c r="F3439" s="12" t="s">
        <v>15</v>
      </c>
      <c r="G3439" s="20" t="n">
        <v>0.35</v>
      </c>
      <c r="H3439" s="13" t="n">
        <v>200</v>
      </c>
      <c r="I3439" s="20" t="n">
        <f>G3439*H3439*7</f>
        <v>490</v>
      </c>
      <c r="J3439" s="12" t="s">
        <v>112</v>
      </c>
      <c r="K3439" s="14" t="n">
        <v>271216</v>
      </c>
      <c r="L3439" s="14" t="n">
        <v>168560</v>
      </c>
      <c r="M3439" s="14" t="n">
        <v>74</v>
      </c>
      <c r="N3439" s="11" t="n">
        <v>0</v>
      </c>
      <c r="O3439" s="11" t="n">
        <v>0.35</v>
      </c>
      <c r="P3439" s="11" t="n">
        <v>25.9</v>
      </c>
      <c r="Q3439" s="22" t="n">
        <f>M3439/H3439</f>
        <v>0.37</v>
      </c>
    </row>
    <row r="3440" ht="22.5" customHeight="1">
      <c r="A3440" s="74"/>
      <c r="B3440" s="12"/>
      <c r="C3440" s="12" t="n">
        <v>5847496</v>
      </c>
      <c r="D3440" s="12" t="s">
        <v>10</v>
      </c>
      <c r="E3440" s="12" t="s">
        <v>25</v>
      </c>
      <c r="F3440" s="12" t="s">
        <v>12</v>
      </c>
      <c r="G3440" s="20" t="n">
        <v>0.3</v>
      </c>
      <c r="H3440" s="13" t="n">
        <v>200</v>
      </c>
      <c r="I3440" s="20" t="n">
        <f>G3440*H3440*7</f>
        <v>420</v>
      </c>
      <c r="J3440" s="12" t="s">
        <v>112</v>
      </c>
      <c r="K3440" s="14" t="n">
        <v>41732</v>
      </c>
      <c r="L3440" s="14" t="n">
        <v>1160</v>
      </c>
      <c r="M3440" s="14" t="n">
        <v>5</v>
      </c>
      <c r="N3440" s="11" t="n">
        <v>0.002</v>
      </c>
      <c r="O3440" s="11" t="n">
        <v>0.412</v>
      </c>
      <c r="P3440" s="11" t="n">
        <v>2.058</v>
      </c>
      <c r="Q3440" s="22" t="n">
        <f>M3440/H3440</f>
        <v>0.025</v>
      </c>
    </row>
    <row r="3441" ht="22.5" customHeight="1">
      <c r="A3441" s="74"/>
      <c r="B3441" s="12"/>
      <c r="C3441" s="12" t="n">
        <v>7572369</v>
      </c>
      <c r="D3441" s="12" t="s">
        <v>10</v>
      </c>
      <c r="E3441" s="12" t="s">
        <v>25</v>
      </c>
      <c r="F3441" s="12" t="s">
        <v>15</v>
      </c>
      <c r="G3441" s="20" t="n">
        <v>0.3</v>
      </c>
      <c r="H3441" s="13" t="n">
        <v>400</v>
      </c>
      <c r="I3441" s="20" t="n">
        <f>G3441*H3441*7</f>
        <v>840</v>
      </c>
      <c r="J3441" s="12" t="s">
        <v>112</v>
      </c>
      <c r="K3441" s="14" t="n">
        <v>10168</v>
      </c>
      <c r="L3441" s="14" t="n">
        <v>3902</v>
      </c>
      <c r="M3441" s="14" t="n">
        <v>119</v>
      </c>
      <c r="N3441" s="11" t="n">
        <v>0.009</v>
      </c>
      <c r="O3441" s="11" t="n">
        <v>0.311</v>
      </c>
      <c r="P3441" s="11" t="n">
        <v>36.96</v>
      </c>
      <c r="Q3441" s="22" t="n">
        <f>M3441/H3441</f>
        <v>0.2975</v>
      </c>
    </row>
    <row r="3442" ht="22.5" customHeight="1">
      <c r="A3442" s="74"/>
      <c r="B3442" s="12"/>
      <c r="C3442" s="12" t="n">
        <v>8460883</v>
      </c>
      <c r="D3442" s="12" t="s">
        <v>16</v>
      </c>
      <c r="E3442" s="12" t="s">
        <v>11</v>
      </c>
      <c r="F3442" s="12" t="s">
        <v>15</v>
      </c>
      <c r="G3442" s="20" t="n">
        <v>0.14</v>
      </c>
      <c r="H3442" s="13" t="n">
        <v>900</v>
      </c>
      <c r="I3442" s="20" t="n">
        <f>G3442*H3442*7</f>
        <v>882</v>
      </c>
      <c r="J3442" s="12" t="s">
        <v>112</v>
      </c>
      <c r="K3442" s="14" t="n">
        <v>47629</v>
      </c>
      <c r="L3442" s="14" t="n">
        <v>11360</v>
      </c>
      <c r="M3442" s="14" t="n">
        <v>663</v>
      </c>
      <c r="N3442" s="11" t="n">
        <v>0.008</v>
      </c>
      <c r="O3442" s="11" t="n">
        <v>0.141</v>
      </c>
      <c r="P3442" s="11" t="n">
        <v>93.59</v>
      </c>
      <c r="Q3442" s="22" t="n">
        <f>M3442/H3442</f>
        <v>0.736666666666667</v>
      </c>
    </row>
    <row r="3443" ht="22.5" customHeight="1">
      <c r="A3443" s="74"/>
      <c r="B3443" s="12"/>
      <c r="C3443" s="12" t="n">
        <v>8531973</v>
      </c>
      <c r="D3443" s="12" t="s">
        <v>16</v>
      </c>
      <c r="E3443" s="12" t="s">
        <v>18</v>
      </c>
      <c r="F3443" s="12" t="s">
        <v>26</v>
      </c>
      <c r="G3443" s="20" t="n">
        <v>0.45</v>
      </c>
      <c r="H3443" s="13" t="n">
        <v>150</v>
      </c>
      <c r="I3443" s="20" t="n">
        <f>G3443*H3443*7</f>
        <v>472.5</v>
      </c>
      <c r="J3443" s="12" t="s">
        <v>112</v>
      </c>
      <c r="K3443" s="14" t="n">
        <v>257486</v>
      </c>
      <c r="L3443" s="14" t="n">
        <v>587</v>
      </c>
      <c r="M3443" s="14" t="n">
        <v>25</v>
      </c>
      <c r="N3443" s="11" t="n">
        <v>0.02</v>
      </c>
      <c r="O3443" s="11" t="n">
        <v>0.44</v>
      </c>
      <c r="P3443" s="11" t="n">
        <v>11.12</v>
      </c>
      <c r="Q3443" s="22" t="n">
        <f>M3443/H3443</f>
        <v>0.166666666666667</v>
      </c>
    </row>
    <row r="3444" ht="22.5" customHeight="1">
      <c r="A3444" s="74"/>
      <c r="B3444" s="12"/>
      <c r="C3444" s="12" t="n">
        <v>8156506</v>
      </c>
      <c r="D3444" s="12" t="s">
        <v>82</v>
      </c>
      <c r="E3444" s="12" t="s">
        <v>14</v>
      </c>
      <c r="F3444" s="12" t="s">
        <v>15</v>
      </c>
      <c r="G3444" s="20" t="n">
        <v>0.13</v>
      </c>
      <c r="H3444" s="13" t="n">
        <v>1000</v>
      </c>
      <c r="I3444" s="20" t="n">
        <f>G3444*H3444*7</f>
        <v>910</v>
      </c>
      <c r="J3444" s="12" t="s">
        <v>112</v>
      </c>
      <c r="K3444" s="14" t="n">
        <v>38866</v>
      </c>
      <c r="L3444" s="14" t="n">
        <v>14105</v>
      </c>
      <c r="M3444" s="14" t="n">
        <v>1000</v>
      </c>
      <c r="N3444" s="11" t="n">
        <v>0.01</v>
      </c>
      <c r="O3444" s="11" t="n">
        <v>0.136</v>
      </c>
      <c r="P3444" s="11" t="n">
        <v>136.255</v>
      </c>
      <c r="Q3444" s="22" t="n">
        <f>M3444/H3444</f>
        <v>1</v>
      </c>
    </row>
    <row r="3445" ht="22.5" customHeight="1">
      <c r="A3445" s="74"/>
      <c r="B3445" s="12"/>
      <c r="C3445" s="12" t="n">
        <v>8819666</v>
      </c>
      <c r="D3445" s="12" t="s">
        <v>82</v>
      </c>
      <c r="E3445" s="12" t="s">
        <v>14</v>
      </c>
      <c r="F3445" s="12" t="s">
        <v>12</v>
      </c>
      <c r="G3445" s="20" t="n">
        <v>0.08</v>
      </c>
      <c r="H3445" s="13" t="n">
        <v>200</v>
      </c>
      <c r="I3445" s="20" t="n">
        <f>G3445*H3445*7</f>
        <v>112</v>
      </c>
      <c r="J3445" s="12" t="s">
        <v>112</v>
      </c>
      <c r="K3445" s="14" t="n">
        <v>10158</v>
      </c>
      <c r="L3445" s="14" t="n">
        <v>1631</v>
      </c>
      <c r="M3445" s="14" t="n">
        <v>194</v>
      </c>
      <c r="N3445" s="11" t="n">
        <v>0.012</v>
      </c>
      <c r="O3445" s="11" t="n">
        <v>0.103</v>
      </c>
      <c r="P3445" s="11" t="n">
        <v>20.0463</v>
      </c>
      <c r="Q3445" s="22" t="n">
        <f>M3445/H3445</f>
        <v>0.97</v>
      </c>
    </row>
    <row r="3446" ht="22.5" customHeight="1">
      <c r="A3446" s="74"/>
      <c r="B3446" s="12"/>
      <c r="C3446" s="12" t="n">
        <v>7872826</v>
      </c>
      <c r="D3446" s="12" t="s">
        <v>27</v>
      </c>
      <c r="E3446" s="12" t="s">
        <v>14</v>
      </c>
      <c r="F3446" s="12" t="s">
        <v>15</v>
      </c>
      <c r="G3446" s="20" t="n">
        <v>0.48</v>
      </c>
      <c r="H3446" s="13" t="n">
        <v>100</v>
      </c>
      <c r="I3446" s="20" t="n">
        <f>G3446*H3446*7</f>
        <v>336</v>
      </c>
      <c r="J3446" s="12" t="s">
        <v>112</v>
      </c>
      <c r="K3446" s="14" t="n">
        <v>31439</v>
      </c>
      <c r="L3446" s="14" t="n">
        <v>7943</v>
      </c>
      <c r="M3446" s="14" t="n">
        <v>100</v>
      </c>
      <c r="N3446" s="11" t="n">
        <v>0.006</v>
      </c>
      <c r="O3446" s="11" t="n">
        <v>0.48</v>
      </c>
      <c r="P3446" s="11" t="n">
        <v>47.976</v>
      </c>
      <c r="Q3446" s="22" t="n">
        <f>M3446/H3446</f>
        <v>1</v>
      </c>
    </row>
    <row r="3447" ht="22.5" customHeight="1">
      <c r="A3447" s="74"/>
      <c r="B3447" s="12"/>
      <c r="C3447" s="12" t="n">
        <v>9311355</v>
      </c>
      <c r="D3447" s="12" t="s">
        <v>28</v>
      </c>
      <c r="E3447" s="12" t="s">
        <v>14</v>
      </c>
      <c r="F3447" s="12" t="s">
        <v>15</v>
      </c>
      <c r="G3447" s="20" t="n">
        <v>0.15</v>
      </c>
      <c r="H3447" s="13" t="n">
        <v>80</v>
      </c>
      <c r="I3447" s="20" t="n">
        <f>G3447*H3447*7</f>
        <v>84</v>
      </c>
      <c r="J3447" s="12" t="s">
        <v>112</v>
      </c>
      <c r="K3447" s="14" t="n">
        <v>48058</v>
      </c>
      <c r="L3447" s="14" t="n">
        <v>7807</v>
      </c>
      <c r="M3447" s="14" t="n">
        <v>102</v>
      </c>
      <c r="N3447" s="11" t="n">
        <v>0.003</v>
      </c>
      <c r="O3447" s="11" t="n">
        <v>0.25</v>
      </c>
      <c r="P3447" s="11" t="n">
        <v>25.5</v>
      </c>
      <c r="Q3447" s="22" t="n">
        <f>M3447/H3447</f>
        <v>1.275</v>
      </c>
    </row>
    <row r="3448" ht="22.5" customHeight="1">
      <c r="A3448" s="74"/>
      <c r="B3448" s="12"/>
      <c r="C3448" s="12" t="n">
        <v>12114239</v>
      </c>
      <c r="D3448" s="12" t="s">
        <v>82</v>
      </c>
      <c r="E3448" s="12" t="s">
        <v>14</v>
      </c>
      <c r="F3448" s="12" t="s">
        <v>26</v>
      </c>
      <c r="G3448" s="20" t="n">
        <v>0.2</v>
      </c>
      <c r="H3448" s="13" t="n">
        <v>100</v>
      </c>
      <c r="I3448" s="20" t="n">
        <f>G3448*H3448*7</f>
        <v>140</v>
      </c>
      <c r="J3448" s="12" t="s">
        <v>112</v>
      </c>
      <c r="K3448" s="14" t="n">
        <v>161523</v>
      </c>
      <c r="L3448" s="14" t="n">
        <v>503</v>
      </c>
      <c r="M3448" s="14" t="n">
        <v>34</v>
      </c>
      <c r="N3448" s="11" t="n">
        <v>0.02</v>
      </c>
      <c r="O3448" s="11" t="n">
        <v>0.22</v>
      </c>
      <c r="P3448" s="11" t="n">
        <v>7.56</v>
      </c>
      <c r="Q3448" s="22" t="n">
        <f>M3448/H3448</f>
        <v>0.34</v>
      </c>
    </row>
    <row r="3449" ht="22.5" customHeight="1">
      <c r="A3449" s="74"/>
      <c r="B3449" s="12"/>
      <c r="C3449" s="12" t="n">
        <v>10501490</v>
      </c>
      <c r="D3449" s="12" t="s">
        <v>13</v>
      </c>
      <c r="E3449" s="12" t="s">
        <v>14</v>
      </c>
      <c r="F3449" s="12" t="s">
        <v>15</v>
      </c>
      <c r="G3449" s="20" t="n">
        <v>0.15</v>
      </c>
      <c r="H3449" s="13" t="n">
        <v>100</v>
      </c>
      <c r="I3449" s="20" t="n">
        <f>G3449*H3449*7</f>
        <v>105</v>
      </c>
      <c r="J3449" s="12" t="s">
        <v>112</v>
      </c>
      <c r="K3449" s="14" t="n">
        <v>1239</v>
      </c>
      <c r="L3449" s="14" t="n">
        <v>538</v>
      </c>
      <c r="M3449" s="14" t="n">
        <v>7</v>
      </c>
      <c r="N3449" s="11" t="n">
        <v>0.002</v>
      </c>
      <c r="O3449" s="11" t="n">
        <v>0.13</v>
      </c>
      <c r="P3449" s="11" t="n">
        <v>0.91</v>
      </c>
      <c r="Q3449" s="22" t="n">
        <f>M3449/H3449</f>
        <v>0.07</v>
      </c>
    </row>
    <row r="3450" ht="22.5" customHeight="1">
      <c r="A3450" s="74"/>
      <c r="B3450" s="12"/>
      <c r="C3450" s="39" t="n">
        <v>10912510</v>
      </c>
      <c r="D3450" s="12" t="s">
        <v>10</v>
      </c>
      <c r="E3450" s="12" t="s">
        <v>11</v>
      </c>
      <c r="F3450" s="12" t="s">
        <v>29</v>
      </c>
      <c r="G3450" s="20" t="n">
        <v>0.17</v>
      </c>
      <c r="H3450" s="13" t="n">
        <v>1500</v>
      </c>
      <c r="I3450" s="20" t="n">
        <f>G3450*H3450*7</f>
        <v>1785</v>
      </c>
      <c r="J3450" s="12" t="s">
        <v>112</v>
      </c>
      <c r="K3450" s="14" t="n">
        <v>14120</v>
      </c>
      <c r="L3450" s="14" t="n">
        <v>4402</v>
      </c>
      <c r="M3450" s="14" t="n">
        <v>80</v>
      </c>
      <c r="N3450" s="11" t="n">
        <v>0.01</v>
      </c>
      <c r="O3450" s="11" t="n">
        <v>0.35</v>
      </c>
      <c r="P3450" s="11" t="n">
        <v>27.62</v>
      </c>
      <c r="Q3450" s="22" t="n">
        <f>M3450/H3450</f>
        <v>0.0533333333333333</v>
      </c>
    </row>
    <row r="3451" ht="22.5" customHeight="1">
      <c r="A3451" s="74"/>
      <c r="B3451" s="12"/>
      <c r="C3451" s="39" t="n">
        <v>11080098</v>
      </c>
      <c r="D3451" s="12" t="s">
        <v>22</v>
      </c>
      <c r="E3451" s="12" t="s">
        <v>24</v>
      </c>
      <c r="F3451" s="12" t="s">
        <v>15</v>
      </c>
      <c r="G3451" s="20" t="n">
        <v>0.6</v>
      </c>
      <c r="H3451" s="13" t="n">
        <v>100</v>
      </c>
      <c r="I3451" s="20" t="n">
        <f>G3451*H3451*7</f>
        <v>420</v>
      </c>
      <c r="J3451" s="12" t="s">
        <v>112</v>
      </c>
      <c r="K3451" s="14" t="n">
        <v>3056</v>
      </c>
      <c r="L3451" s="14" t="n">
        <v>1673</v>
      </c>
      <c r="M3451" s="14" t="n">
        <v>0</v>
      </c>
      <c r="N3451" s="11" t="n">
        <v>0</v>
      </c>
      <c r="O3451" s="11" t="n">
        <v>0</v>
      </c>
      <c r="P3451" s="11" t="n">
        <v>0</v>
      </c>
      <c r="Q3451" s="22" t="n">
        <f>M3451/H3451</f>
        <v>0</v>
      </c>
    </row>
    <row r="3452" ht="22.5" customHeight="1">
      <c r="A3452" s="74"/>
      <c r="B3452" s="12"/>
      <c r="C3452" s="39" t="n">
        <v>11715627</v>
      </c>
      <c r="D3452" s="12" t="s">
        <v>28</v>
      </c>
      <c r="E3452" s="12" t="s">
        <v>14</v>
      </c>
      <c r="F3452" s="12" t="s">
        <v>15</v>
      </c>
      <c r="G3452" s="20" t="n">
        <v>0.4</v>
      </c>
      <c r="H3452" s="13" t="n">
        <v>100</v>
      </c>
      <c r="I3452" s="20" t="n">
        <f>G3452*H3452*7</f>
        <v>280</v>
      </c>
      <c r="J3452" s="12" t="s">
        <v>112</v>
      </c>
      <c r="K3452" s="14" t="n">
        <v>109</v>
      </c>
      <c r="L3452" s="14" t="n">
        <v>9</v>
      </c>
      <c r="M3452" s="14" t="n">
        <v>0</v>
      </c>
      <c r="N3452" s="11" t="n">
        <v>0</v>
      </c>
      <c r="O3452" s="11" t="n">
        <v>0</v>
      </c>
      <c r="P3452" s="11" t="n">
        <v>0</v>
      </c>
      <c r="Q3452" s="22" t="n">
        <f>M3452/H3452</f>
        <v>0</v>
      </c>
    </row>
    <row r="3453" ht="22.5" customHeight="1">
      <c r="A3453" s="74"/>
      <c r="B3453" s="12"/>
      <c r="C3453" s="39" t="n">
        <v>11715655</v>
      </c>
      <c r="D3453" s="12" t="s">
        <v>16</v>
      </c>
      <c r="E3453" s="12" t="s">
        <v>11</v>
      </c>
      <c r="F3453" s="12" t="s">
        <v>15</v>
      </c>
      <c r="G3453" s="20" t="n">
        <v>0.15</v>
      </c>
      <c r="H3453" s="13" t="n">
        <v>100</v>
      </c>
      <c r="I3453" s="20" t="n">
        <f>G3453*H3453*7</f>
        <v>105</v>
      </c>
      <c r="J3453" s="12" t="s">
        <v>112</v>
      </c>
      <c r="K3453" s="14" t="n">
        <v>318</v>
      </c>
      <c r="L3453" s="14" t="n">
        <v>7</v>
      </c>
      <c r="M3453" s="14" t="n">
        <v>0</v>
      </c>
      <c r="N3453" s="11" t="n">
        <v>0</v>
      </c>
      <c r="O3453" s="11" t="n">
        <v>0</v>
      </c>
      <c r="P3453" s="11" t="n">
        <v>0</v>
      </c>
      <c r="Q3453" s="22" t="n">
        <f>M3453/H3453</f>
        <v>0</v>
      </c>
    </row>
    <row r="3454" ht="22.5" customHeight="1">
      <c r="A3454" s="74"/>
      <c r="B3454" s="12"/>
      <c r="C3454" s="39" t="n">
        <v>11715811</v>
      </c>
      <c r="D3454" s="12" t="s">
        <v>16</v>
      </c>
      <c r="E3454" s="12" t="s">
        <v>17</v>
      </c>
      <c r="F3454" s="12" t="s">
        <v>15</v>
      </c>
      <c r="G3454" s="20" t="n">
        <v>0.17</v>
      </c>
      <c r="H3454" s="13" t="n">
        <v>100</v>
      </c>
      <c r="I3454" s="20" t="n">
        <f>G3454*H3454*7</f>
        <v>119</v>
      </c>
      <c r="J3454" s="12" t="s">
        <v>112</v>
      </c>
      <c r="K3454" s="14" t="n">
        <v>110</v>
      </c>
      <c r="L3454" s="14" t="n">
        <v>1</v>
      </c>
      <c r="M3454" s="14" t="n">
        <v>0</v>
      </c>
      <c r="N3454" s="11" t="n">
        <v>0</v>
      </c>
      <c r="O3454" s="11" t="n">
        <v>0</v>
      </c>
      <c r="P3454" s="11" t="n">
        <v>0</v>
      </c>
      <c r="Q3454" s="22" t="n">
        <f>M3454/H3454</f>
        <v>0</v>
      </c>
    </row>
    <row r="3455" ht="22.5" customHeight="1">
      <c r="A3455" s="74"/>
      <c r="B3455" s="12"/>
      <c r="C3455" s="39" t="n">
        <v>11729927</v>
      </c>
      <c r="D3455" s="12" t="s">
        <v>10</v>
      </c>
      <c r="E3455" s="12" t="s">
        <v>20</v>
      </c>
      <c r="F3455" s="12" t="s">
        <v>15</v>
      </c>
      <c r="G3455" s="20" t="n">
        <v>0.25</v>
      </c>
      <c r="H3455" s="13" t="n">
        <v>100</v>
      </c>
      <c r="I3455" s="20" t="n">
        <f>G3455*H3455*7</f>
        <v>175</v>
      </c>
      <c r="J3455" s="12" t="s">
        <v>112</v>
      </c>
      <c r="K3455" s="14" t="n">
        <v>784</v>
      </c>
      <c r="L3455" s="14" t="n">
        <v>45</v>
      </c>
      <c r="M3455" s="14" t="n">
        <v>0</v>
      </c>
      <c r="N3455" s="11" t="n">
        <v>0</v>
      </c>
      <c r="O3455" s="11" t="n">
        <v>0</v>
      </c>
      <c r="P3455" s="11" t="n">
        <v>0</v>
      </c>
      <c r="Q3455" s="22" t="n">
        <f>M3455/H3455</f>
        <v>0</v>
      </c>
    </row>
    <row r="3456" ht="22.5" customHeight="1">
      <c r="A3456" s="74"/>
      <c r="B3456" s="12"/>
      <c r="C3456" s="39" t="n">
        <v>11729820</v>
      </c>
      <c r="D3456" s="12" t="s">
        <v>10</v>
      </c>
      <c r="E3456" s="12" t="s">
        <v>25</v>
      </c>
      <c r="F3456" s="12" t="s">
        <v>15</v>
      </c>
      <c r="G3456" s="20" t="n">
        <v>0.3</v>
      </c>
      <c r="H3456" s="13" t="n">
        <v>100</v>
      </c>
      <c r="I3456" s="20" t="n">
        <f>G3456*H3456*7</f>
        <v>210</v>
      </c>
      <c r="J3456" s="12" t="s">
        <v>112</v>
      </c>
      <c r="K3456" s="14" t="n">
        <v>27</v>
      </c>
      <c r="L3456" s="14" t="n">
        <v>3</v>
      </c>
      <c r="M3456" s="14" t="n">
        <v>0</v>
      </c>
      <c r="N3456" s="11" t="n">
        <v>0</v>
      </c>
      <c r="O3456" s="11" t="n">
        <v>0</v>
      </c>
      <c r="P3456" s="11" t="n">
        <v>0</v>
      </c>
      <c r="Q3456" s="22" t="n">
        <f>M3456/H3456</f>
        <v>0</v>
      </c>
    </row>
    <row r="3457" ht="22.5" customHeight="1">
      <c r="A3457" s="74"/>
      <c r="B3457" s="12"/>
      <c r="C3457" s="39" t="n">
        <v>11729830</v>
      </c>
      <c r="D3457" s="12" t="s">
        <v>10</v>
      </c>
      <c r="E3457" s="12" t="s">
        <v>11</v>
      </c>
      <c r="F3457" s="12" t="s">
        <v>12</v>
      </c>
      <c r="G3457" s="20" t="n">
        <v>0.17</v>
      </c>
      <c r="H3457" s="13" t="n">
        <v>100</v>
      </c>
      <c r="I3457" s="20" t="n">
        <f>G3457*H3457*7</f>
        <v>119</v>
      </c>
      <c r="J3457" s="12" t="s">
        <v>112</v>
      </c>
      <c r="K3457" s="14" t="n">
        <v>59</v>
      </c>
      <c r="L3457" s="14" t="n">
        <v>0</v>
      </c>
      <c r="M3457" s="14" t="n">
        <v>0</v>
      </c>
      <c r="N3457" s="11" t="n">
        <v>0</v>
      </c>
      <c r="O3457" s="11" t="n">
        <v>0</v>
      </c>
      <c r="P3457" s="11" t="n">
        <v>0</v>
      </c>
      <c r="Q3457" s="22" t="n">
        <f>M3457/H3457</f>
        <v>0</v>
      </c>
    </row>
    <row r="3458" ht="22.5" customHeight="1">
      <c r="A3458" s="74"/>
      <c r="B3458" s="12"/>
      <c r="C3458" s="39" t="n">
        <v>11892329</v>
      </c>
      <c r="D3458" s="12" t="s">
        <v>10</v>
      </c>
      <c r="E3458" s="12" t="s">
        <v>11</v>
      </c>
      <c r="F3458" s="12" t="s">
        <v>15</v>
      </c>
      <c r="G3458" s="20" t="n">
        <v>0.25</v>
      </c>
      <c r="H3458" s="13" t="n">
        <v>2500</v>
      </c>
      <c r="I3458" s="20" t="n">
        <f>G3458*H3458*7</f>
        <v>4375</v>
      </c>
      <c r="J3458" s="12" t="s">
        <v>112</v>
      </c>
      <c r="K3458" s="14" t="n">
        <v>158052</v>
      </c>
      <c r="L3458" s="14" t="n">
        <v>52046</v>
      </c>
      <c r="M3458" s="14" t="n">
        <v>2001</v>
      </c>
      <c r="N3458" s="11" t="n">
        <v>0.01</v>
      </c>
      <c r="O3458" s="11" t="n">
        <v>0.25</v>
      </c>
      <c r="P3458" s="11" t="n">
        <v>500.25</v>
      </c>
      <c r="Q3458" s="22" t="n">
        <f>M3458/H3458</f>
        <v>0.8004</v>
      </c>
    </row>
    <row r="3459" ht="22.5" customHeight="1">
      <c r="A3459" s="74"/>
      <c r="B3459" s="12"/>
      <c r="C3459" s="39" t="n">
        <v>91560708</v>
      </c>
      <c r="D3459" s="12" t="s">
        <v>30</v>
      </c>
      <c r="E3459" s="12" t="s">
        <v>31</v>
      </c>
      <c r="F3459" s="12" t="s">
        <v>15</v>
      </c>
      <c r="G3459" s="20" t="n">
        <v>0.09</v>
      </c>
      <c r="H3459" s="13" t="n">
        <v>800</v>
      </c>
      <c r="I3459" s="20" t="n">
        <f>G3459*H3459*7</f>
        <v>504</v>
      </c>
      <c r="J3459" s="12" t="s">
        <v>112</v>
      </c>
      <c r="K3459" s="14" t="n">
        <v>15482</v>
      </c>
      <c r="L3459" s="14" t="n">
        <v>3887</v>
      </c>
      <c r="M3459" s="14" t="n">
        <v>111</v>
      </c>
      <c r="N3459" s="11" t="n">
        <v>0.003</v>
      </c>
      <c r="O3459" s="11" t="n">
        <v>0.101</v>
      </c>
      <c r="P3459" s="11" t="n">
        <v>11.205</v>
      </c>
      <c r="Q3459" s="22" t="n">
        <f>M3459/H3459</f>
        <v>0.13875</v>
      </c>
    </row>
    <row r="3460" ht="22.5" customHeight="1">
      <c r="A3460" s="74"/>
      <c r="B3460" s="12"/>
      <c r="C3460" s="39" t="n">
        <v>91560709</v>
      </c>
      <c r="D3460" s="12" t="s">
        <v>30</v>
      </c>
      <c r="E3460" s="12" t="s">
        <v>32</v>
      </c>
      <c r="F3460" s="12" t="s">
        <v>15</v>
      </c>
      <c r="G3460" s="20" t="n">
        <v>0.06</v>
      </c>
      <c r="H3460" s="13" t="n">
        <v>500</v>
      </c>
      <c r="I3460" s="20" t="n">
        <f>G3460*H3460*7</f>
        <v>210</v>
      </c>
      <c r="J3460" s="12" t="s">
        <v>112</v>
      </c>
      <c r="K3460" s="14" t="n">
        <v>24912</v>
      </c>
      <c r="L3460" s="14" t="n">
        <v>11000</v>
      </c>
      <c r="M3460" s="14" t="n">
        <v>274</v>
      </c>
      <c r="N3460" s="11" t="n">
        <v>0.001</v>
      </c>
      <c r="O3460" s="11" t="n">
        <v>0.06</v>
      </c>
      <c r="P3460" s="11" t="n">
        <v>16.44</v>
      </c>
      <c r="Q3460" s="22" t="n">
        <f>M3460/H3460</f>
        <v>0.548</v>
      </c>
    </row>
    <row r="3461" ht="22.5" customHeight="1">
      <c r="A3461" s="74"/>
      <c r="B3461" s="12"/>
      <c r="C3461" s="39" t="n">
        <v>12064281</v>
      </c>
      <c r="D3461" s="12" t="s">
        <v>16</v>
      </c>
      <c r="E3461" s="12" t="s">
        <v>18</v>
      </c>
      <c r="F3461" s="12" t="s">
        <v>15</v>
      </c>
      <c r="G3461" s="20" t="n">
        <v>0.7</v>
      </c>
      <c r="H3461" s="13" t="n">
        <v>100</v>
      </c>
      <c r="I3461" s="20" t="n">
        <f>G3461*H3461*7</f>
        <v>490</v>
      </c>
      <c r="J3461" s="12" t="s">
        <v>112</v>
      </c>
      <c r="K3461" s="14" t="n">
        <v>2663</v>
      </c>
      <c r="L3461" s="14" t="n">
        <v>5</v>
      </c>
      <c r="M3461" s="14" t="n">
        <v>0</v>
      </c>
      <c r="N3461" s="11" t="n">
        <v>0</v>
      </c>
      <c r="O3461" s="11" t="n">
        <v>0</v>
      </c>
      <c r="P3461" s="11" t="n">
        <v>0</v>
      </c>
      <c r="Q3461" s="22" t="n">
        <f>M3461/H3461</f>
        <v>0</v>
      </c>
    </row>
    <row r="3462" ht="22.5" customHeight="1">
      <c r="A3462" s="74"/>
      <c r="B3462" s="12"/>
      <c r="C3462" s="39" t="n">
        <v>11987622</v>
      </c>
      <c r="D3462" s="12" t="s">
        <v>10</v>
      </c>
      <c r="E3462" s="12" t="s">
        <v>11</v>
      </c>
      <c r="F3462" s="12" t="s">
        <v>29</v>
      </c>
      <c r="G3462" s="20" t="n">
        <v>0.23</v>
      </c>
      <c r="H3462" s="13" t="n">
        <v>200</v>
      </c>
      <c r="I3462" s="20" t="n">
        <f>G3462*H3462*7</f>
        <v>322</v>
      </c>
      <c r="J3462" s="12" t="s">
        <v>112</v>
      </c>
      <c r="K3462" s="14" t="n">
        <v>30622</v>
      </c>
      <c r="L3462" s="14" t="n">
        <v>6872</v>
      </c>
      <c r="M3462" s="14" t="n">
        <v>2</v>
      </c>
      <c r="N3462" s="11" t="n">
        <v>0</v>
      </c>
      <c r="O3462" s="11" t="n">
        <v>0.42</v>
      </c>
      <c r="P3462" s="11" t="n">
        <v>0.83</v>
      </c>
      <c r="Q3462" s="22" t="n">
        <f>M3462/H3462</f>
        <v>0.01</v>
      </c>
    </row>
    <row r="3463" ht="22.5" customHeight="1">
      <c r="A3463" s="74"/>
      <c r="B3463" s="12"/>
      <c r="C3463" s="39" t="n">
        <v>91567811</v>
      </c>
      <c r="D3463" s="12" t="s">
        <v>33</v>
      </c>
      <c r="E3463" s="12" t="s">
        <v>14</v>
      </c>
      <c r="F3463" s="12" t="s">
        <v>15</v>
      </c>
      <c r="G3463" s="20" t="n">
        <v>1</v>
      </c>
      <c r="H3463" s="13" t="n">
        <v>200</v>
      </c>
      <c r="I3463" s="20" t="n">
        <f>G3463*H3463*7</f>
        <v>1400</v>
      </c>
      <c r="J3463" s="12" t="s">
        <v>112</v>
      </c>
      <c r="K3463" s="14" t="n">
        <v>21602</v>
      </c>
      <c r="L3463" s="14" t="n">
        <v>2624</v>
      </c>
      <c r="M3463" s="14" t="n">
        <v>33</v>
      </c>
      <c r="N3463" s="11" t="n">
        <v>0.013</v>
      </c>
      <c r="O3463" s="11" t="n">
        <v>0.1</v>
      </c>
      <c r="P3463" s="11" t="n">
        <v>33</v>
      </c>
      <c r="Q3463" s="22" t="n">
        <f>M3463/H3463</f>
        <v>0.165</v>
      </c>
    </row>
    <row r="3464" ht="22.5" customHeight="1">
      <c r="A3464" s="74"/>
      <c r="B3464" s="12"/>
      <c r="C3464" s="39" t="n">
        <v>91548044</v>
      </c>
      <c r="D3464" s="12" t="s">
        <v>33</v>
      </c>
      <c r="E3464" s="12" t="s">
        <v>14</v>
      </c>
      <c r="F3464" s="12" t="s">
        <v>12</v>
      </c>
      <c r="G3464" s="20" t="n">
        <v>1</v>
      </c>
      <c r="H3464" s="13" t="n">
        <v>50</v>
      </c>
      <c r="I3464" s="20" t="n">
        <f>G3464*H3464*7</f>
        <v>350</v>
      </c>
      <c r="J3464" s="12" t="s">
        <v>112</v>
      </c>
      <c r="K3464" s="14" t="n">
        <v>95703</v>
      </c>
      <c r="L3464" s="14" t="n">
        <v>3115</v>
      </c>
      <c r="M3464" s="14" t="n">
        <v>50</v>
      </c>
      <c r="N3464" s="11" t="n">
        <v>0.006</v>
      </c>
      <c r="O3464" s="11" t="n">
        <v>0.402</v>
      </c>
      <c r="P3464" s="11" t="n">
        <v>20.099</v>
      </c>
      <c r="Q3464" s="22" t="n">
        <f>M3464/H3464</f>
        <v>1</v>
      </c>
    </row>
    <row r="3465" ht="22.5" customHeight="1">
      <c r="A3465" s="74"/>
      <c r="B3465" s="12"/>
      <c r="C3465" s="39" t="n">
        <v>12801942</v>
      </c>
      <c r="D3465" s="12" t="s">
        <v>10</v>
      </c>
      <c r="E3465" s="12" t="s">
        <v>11</v>
      </c>
      <c r="F3465" s="12" t="s">
        <v>34</v>
      </c>
      <c r="G3465" s="20" t="n">
        <v>0.23</v>
      </c>
      <c r="H3465" s="13" t="n">
        <v>300</v>
      </c>
      <c r="I3465" s="20" t="n">
        <f>G3465*H3465*7</f>
        <v>483</v>
      </c>
      <c r="J3465" s="12" t="s">
        <v>112</v>
      </c>
      <c r="K3465" s="14" t="n">
        <v>0</v>
      </c>
      <c r="L3465" s="14" t="n">
        <v>0</v>
      </c>
      <c r="M3465" s="14" t="n">
        <v>0</v>
      </c>
      <c r="N3465" s="11" t="n">
        <v>0</v>
      </c>
      <c r="O3465" s="11" t="n">
        <v>0</v>
      </c>
      <c r="P3465" s="11" t="n">
        <v>0</v>
      </c>
      <c r="Q3465" s="22" t="n">
        <f>M3465/H3465</f>
        <v>0</v>
      </c>
    </row>
    <row r="3466" ht="22.5" customHeight="1">
      <c r="A3466" s="74"/>
      <c r="B3466" s="37" t="s">
        <v>113</v>
      </c>
      <c r="C3466" s="12" t="n">
        <v>6061077</v>
      </c>
      <c r="D3466" s="12" t="s">
        <v>36</v>
      </c>
      <c r="E3466" s="12" t="s">
        <v>14</v>
      </c>
      <c r="F3466" s="12" t="s">
        <v>15</v>
      </c>
      <c r="G3466" s="20" t="n">
        <v>2</v>
      </c>
      <c r="H3466" s="13" t="n">
        <v>20</v>
      </c>
      <c r="I3466" s="20" t="n">
        <f>G3466*H3466*7</f>
        <v>280</v>
      </c>
      <c r="J3466" s="12" t="s">
        <v>112</v>
      </c>
      <c r="K3466" s="16" t="n">
        <v>18087</v>
      </c>
      <c r="L3466" s="14" t="n">
        <v>118</v>
      </c>
      <c r="M3466" s="14" t="n">
        <v>3</v>
      </c>
      <c r="N3466" s="11" t="n">
        <v>0.013</v>
      </c>
      <c r="O3466" s="11" t="n">
        <v>0.494</v>
      </c>
      <c r="P3466" s="11" t="n">
        <v>1.482</v>
      </c>
      <c r="Q3466" s="22" t="n">
        <f>M3466/H3466</f>
        <v>0.15</v>
      </c>
    </row>
    <row r="3467" ht="22.5" customHeight="1">
      <c r="A3467" s="74"/>
      <c r="B3467" s="12"/>
      <c r="C3467" s="12" t="n">
        <v>6607117</v>
      </c>
      <c r="D3467" s="12" t="s">
        <v>36</v>
      </c>
      <c r="E3467" s="12" t="s">
        <v>14</v>
      </c>
      <c r="F3467" s="12" t="s">
        <v>15</v>
      </c>
      <c r="G3467" s="20" t="n">
        <v>2</v>
      </c>
      <c r="H3467" s="13" t="n">
        <v>300</v>
      </c>
      <c r="I3467" s="20" t="n">
        <f>G3467*H3467*7</f>
        <v>4200</v>
      </c>
      <c r="J3467" s="12" t="s">
        <v>112</v>
      </c>
      <c r="K3467" s="16" t="n">
        <v>29957</v>
      </c>
      <c r="L3467" s="14" t="n">
        <v>1194</v>
      </c>
      <c r="M3467" s="14" t="n">
        <v>98</v>
      </c>
      <c r="N3467" s="11" t="n">
        <v>0.052</v>
      </c>
      <c r="O3467" s="11" t="n">
        <v>0.636</v>
      </c>
      <c r="P3467" s="11" t="n">
        <v>62.345</v>
      </c>
      <c r="Q3467" s="22" t="n">
        <f>M3467/H3467</f>
        <v>0.326666666666667</v>
      </c>
    </row>
    <row r="3468" ht="22.5" customHeight="1">
      <c r="A3468" s="74"/>
      <c r="B3468" s="12"/>
      <c r="C3468" s="12" t="n">
        <v>5497580</v>
      </c>
      <c r="D3468" s="12" t="s">
        <v>30</v>
      </c>
      <c r="E3468" s="12" t="s">
        <v>17</v>
      </c>
      <c r="F3468" s="12" t="s">
        <v>15</v>
      </c>
      <c r="G3468" s="20" t="n">
        <v>0.28</v>
      </c>
      <c r="H3468" s="13" t="n">
        <v>1700</v>
      </c>
      <c r="I3468" s="20" t="n">
        <f>G3468*H3468*7</f>
        <v>3332</v>
      </c>
      <c r="J3468" s="12" t="s">
        <v>112</v>
      </c>
      <c r="K3468" s="16" t="n">
        <v>278548</v>
      </c>
      <c r="L3468" s="14" t="n">
        <v>99455</v>
      </c>
      <c r="M3468" s="14" t="n">
        <v>1660</v>
      </c>
      <c r="N3468" s="11" t="n">
        <v>0.004</v>
      </c>
      <c r="O3468" s="11" t="n">
        <v>0.255</v>
      </c>
      <c r="P3468" s="11" t="n">
        <v>422.462</v>
      </c>
      <c r="Q3468" s="22" t="n">
        <f>M3468/H3468</f>
        <v>0.976470588235294</v>
      </c>
    </row>
    <row r="3469" ht="22.5" customHeight="1">
      <c r="A3469" s="74"/>
      <c r="B3469" s="12"/>
      <c r="C3469" s="12" t="n">
        <v>91407542</v>
      </c>
      <c r="D3469" s="12" t="s">
        <v>30</v>
      </c>
      <c r="E3469" s="12" t="s">
        <v>37</v>
      </c>
      <c r="F3469" s="12" t="s">
        <v>15</v>
      </c>
      <c r="G3469" s="20" t="n">
        <v>0.02</v>
      </c>
      <c r="H3469" s="13" t="n">
        <v>300</v>
      </c>
      <c r="I3469" s="20" t="n">
        <f>G3469*H3469*7</f>
        <v>42</v>
      </c>
      <c r="J3469" s="12" t="s">
        <v>112</v>
      </c>
      <c r="K3469" s="16" t="n">
        <v>46460</v>
      </c>
      <c r="L3469" s="14" t="n">
        <v>6674</v>
      </c>
      <c r="M3469" s="14" t="n">
        <v>40</v>
      </c>
      <c r="N3469" s="11" t="n">
        <v>0</v>
      </c>
      <c r="O3469" s="11" t="n">
        <v>0.021</v>
      </c>
      <c r="P3469" s="11" t="n">
        <v>0.84</v>
      </c>
      <c r="Q3469" s="22" t="n">
        <f>M3469/H3469</f>
        <v>0.133333333333333</v>
      </c>
    </row>
    <row r="3470" ht="22.5" customHeight="1">
      <c r="A3470" s="74"/>
      <c r="B3470" s="12"/>
      <c r="C3470" s="12" t="n">
        <v>8998645</v>
      </c>
      <c r="D3470" s="12" t="s">
        <v>30</v>
      </c>
      <c r="E3470" s="12" t="s">
        <v>17</v>
      </c>
      <c r="F3470" s="12" t="s">
        <v>15</v>
      </c>
      <c r="G3470" s="20" t="n">
        <v>0.28</v>
      </c>
      <c r="H3470" s="13" t="n">
        <v>200</v>
      </c>
      <c r="I3470" s="20" t="n">
        <f>G3470*H3470*7</f>
        <v>392</v>
      </c>
      <c r="J3470" s="12" t="s">
        <v>112</v>
      </c>
      <c r="K3470" s="16" t="n">
        <v>393415</v>
      </c>
      <c r="L3470" s="14" t="n">
        <v>27297</v>
      </c>
      <c r="M3470" s="14" t="n">
        <v>190</v>
      </c>
      <c r="N3470" s="17" t="n">
        <v>0.004</v>
      </c>
      <c r="O3470" s="11" t="n">
        <v>0.619</v>
      </c>
      <c r="P3470" s="11" t="n">
        <v>117.638</v>
      </c>
      <c r="Q3470" s="22" t="n">
        <f>M3470/H3470</f>
        <v>0.95</v>
      </c>
    </row>
    <row r="3471" ht="22.5" customHeight="1">
      <c r="A3471" s="74"/>
      <c r="B3471" s="12"/>
      <c r="C3471" s="12" t="n">
        <v>4383473</v>
      </c>
      <c r="D3471" s="12" t="s">
        <v>36</v>
      </c>
      <c r="E3471" s="12" t="s">
        <v>14</v>
      </c>
      <c r="F3471" s="12" t="s">
        <v>15</v>
      </c>
      <c r="G3471" s="20" t="n">
        <v>0.2</v>
      </c>
      <c r="H3471" s="13" t="n">
        <v>150</v>
      </c>
      <c r="I3471" s="20" t="n">
        <f>G3471*H3471*7</f>
        <v>210</v>
      </c>
      <c r="J3471" s="12" t="s">
        <v>112</v>
      </c>
      <c r="K3471" s="16" t="n">
        <v>79911</v>
      </c>
      <c r="L3471" s="14" t="n">
        <v>10107</v>
      </c>
      <c r="M3471" s="14" t="n">
        <v>150</v>
      </c>
      <c r="N3471" s="11" t="n">
        <v>0.003</v>
      </c>
      <c r="O3471" s="11" t="n">
        <v>0.198</v>
      </c>
      <c r="P3471" s="11" t="n">
        <v>29.682</v>
      </c>
      <c r="Q3471" s="22" t="n">
        <f>M3471/H3471</f>
        <v>1</v>
      </c>
    </row>
    <row r="3472" ht="22.5" customHeight="1">
      <c r="A3472" s="74"/>
      <c r="B3472" s="12"/>
      <c r="C3472" s="12" t="n">
        <v>8094753</v>
      </c>
      <c r="D3472" s="12" t="s">
        <v>36</v>
      </c>
      <c r="E3472" s="12" t="s">
        <v>14</v>
      </c>
      <c r="F3472" s="12" t="s">
        <v>26</v>
      </c>
      <c r="G3472" s="20" t="n">
        <v>0.3</v>
      </c>
      <c r="H3472" s="13" t="n">
        <v>200</v>
      </c>
      <c r="I3472" s="20" t="n">
        <f>G3472*H3472*7</f>
        <v>420</v>
      </c>
      <c r="J3472" s="12" t="s">
        <v>112</v>
      </c>
      <c r="K3472" s="16" t="n">
        <v>4343676</v>
      </c>
      <c r="L3472" s="14" t="n">
        <v>9426</v>
      </c>
      <c r="M3472" s="14" t="n">
        <v>381</v>
      </c>
      <c r="N3472" s="11" t="n">
        <v>0.01</v>
      </c>
      <c r="O3472" s="11" t="n">
        <v>0.3</v>
      </c>
      <c r="P3472" s="11" t="n">
        <v>115.07</v>
      </c>
      <c r="Q3472" s="22" t="n">
        <f>M3472/H3472</f>
        <v>1.905</v>
      </c>
    </row>
    <row r="3473" ht="22.5" customHeight="1">
      <c r="A3473" s="74"/>
      <c r="B3473" s="12"/>
      <c r="C3473" s="12" t="n">
        <v>2783561</v>
      </c>
      <c r="D3473" s="12" t="s">
        <v>38</v>
      </c>
      <c r="E3473" s="12" t="s">
        <v>14</v>
      </c>
      <c r="F3473" s="12" t="s">
        <v>15</v>
      </c>
      <c r="G3473" s="20" t="n">
        <v>0.1</v>
      </c>
      <c r="H3473" s="13" t="n">
        <v>500</v>
      </c>
      <c r="I3473" s="20" t="n">
        <f>G3473*H3473*7</f>
        <v>350</v>
      </c>
      <c r="J3473" s="12" t="s">
        <v>112</v>
      </c>
      <c r="K3473" s="16" t="n">
        <v>63930</v>
      </c>
      <c r="L3473" s="14" t="n">
        <v>16552</v>
      </c>
      <c r="M3473" s="14" t="n">
        <v>454</v>
      </c>
      <c r="N3473" s="11" t="n">
        <v>0.003</v>
      </c>
      <c r="O3473" s="11" t="n">
        <v>0.102</v>
      </c>
      <c r="P3473" s="11" t="n">
        <v>46.27</v>
      </c>
      <c r="Q3473" s="22" t="n">
        <f>M3473/H3473</f>
        <v>0.908</v>
      </c>
    </row>
    <row r="3474" ht="22.5" customHeight="1">
      <c r="A3474" s="74"/>
      <c r="B3474" s="12"/>
      <c r="C3474" s="12" t="n">
        <v>10599157</v>
      </c>
      <c r="D3474" s="12" t="s">
        <v>39</v>
      </c>
      <c r="E3474" s="12" t="s">
        <v>14</v>
      </c>
      <c r="F3474" s="12" t="s">
        <v>15</v>
      </c>
      <c r="G3474" s="20" t="n">
        <v>0.3</v>
      </c>
      <c r="H3474" s="13" t="n">
        <v>150</v>
      </c>
      <c r="I3474" s="20" t="n">
        <f>G3474*H3474*7</f>
        <v>315</v>
      </c>
      <c r="J3474" s="12" t="s">
        <v>112</v>
      </c>
      <c r="K3474" s="16" t="n">
        <v>23458</v>
      </c>
      <c r="L3474" s="14" t="n">
        <v>5610</v>
      </c>
      <c r="M3474" s="14" t="n">
        <v>100</v>
      </c>
      <c r="N3474" s="11" t="n">
        <v>0.005</v>
      </c>
      <c r="O3474" s="11" t="n">
        <v>0.307</v>
      </c>
      <c r="P3474" s="11" t="n">
        <v>30.7</v>
      </c>
      <c r="Q3474" s="22" t="n">
        <f>M3474/H3474</f>
        <v>0.666666666666667</v>
      </c>
    </row>
    <row r="3475" ht="22.5" customHeight="1">
      <c r="A3475" s="74"/>
      <c r="B3475" s="12"/>
      <c r="C3475" s="12" t="n">
        <v>10599681</v>
      </c>
      <c r="D3475" s="12" t="s">
        <v>79</v>
      </c>
      <c r="E3475" s="12" t="s">
        <v>14</v>
      </c>
      <c r="F3475" s="12" t="s">
        <v>15</v>
      </c>
      <c r="G3475" s="20" t="n">
        <v>0.13</v>
      </c>
      <c r="H3475" s="13" t="n">
        <v>400</v>
      </c>
      <c r="I3475" s="20" t="n">
        <f>G3475*H3475*7</f>
        <v>364</v>
      </c>
      <c r="J3475" s="12" t="s">
        <v>112</v>
      </c>
      <c r="K3475" s="14" t="n">
        <v>18810</v>
      </c>
      <c r="L3475" s="14" t="n">
        <v>4439</v>
      </c>
      <c r="M3475" s="14" t="n">
        <v>256</v>
      </c>
      <c r="N3475" s="11" t="n">
        <v>0.008</v>
      </c>
      <c r="O3475" s="11" t="n">
        <v>0.13</v>
      </c>
      <c r="P3475" s="11" t="n">
        <v>33.28</v>
      </c>
      <c r="Q3475" s="22" t="n">
        <f>M3475/H3475</f>
        <v>0.64</v>
      </c>
    </row>
    <row r="3476" ht="22.5" customHeight="1">
      <c r="A3476" s="74"/>
      <c r="B3476" s="12"/>
      <c r="C3476" s="12" t="n">
        <v>6060965</v>
      </c>
      <c r="D3476" s="12" t="s">
        <v>36</v>
      </c>
      <c r="E3476" s="12" t="s">
        <v>14</v>
      </c>
      <c r="F3476" s="12" t="s">
        <v>15</v>
      </c>
      <c r="G3476" s="20" t="n">
        <v>0.3</v>
      </c>
      <c r="H3476" s="69" t="n">
        <v>100</v>
      </c>
      <c r="I3476" s="31" t="n">
        <f>G3476*H3476*7</f>
        <v>210</v>
      </c>
      <c r="J3476" s="12" t="s">
        <v>112</v>
      </c>
      <c r="K3476" s="14" t="n">
        <v>29096</v>
      </c>
      <c r="L3476" s="14" t="n">
        <v>3127</v>
      </c>
      <c r="M3476" s="14" t="n">
        <v>97</v>
      </c>
      <c r="N3476" s="11" t="n">
        <v>0.009</v>
      </c>
      <c r="O3476" s="11" t="n">
        <v>0.3</v>
      </c>
      <c r="P3476" s="11" t="n">
        <v>29.1</v>
      </c>
      <c r="Q3476" s="22" t="n">
        <f>M3476/H3476</f>
        <v>0.97</v>
      </c>
    </row>
    <row r="3477" ht="22.5" customHeight="1">
      <c r="A3477" s="74"/>
      <c r="B3477" s="12"/>
      <c r="C3477" s="12" t="n">
        <v>10842514</v>
      </c>
      <c r="D3477" s="12" t="s">
        <v>42</v>
      </c>
      <c r="E3477" s="12" t="s">
        <v>14</v>
      </c>
      <c r="F3477" s="12" t="s">
        <v>26</v>
      </c>
      <c r="G3477" s="20" t="n">
        <v>0.15</v>
      </c>
      <c r="H3477" s="69" t="n">
        <v>100</v>
      </c>
      <c r="I3477" s="31" t="n">
        <f>G3477*H3477*7</f>
        <v>105</v>
      </c>
      <c r="J3477" s="12" t="s">
        <v>112</v>
      </c>
      <c r="K3477" s="14" t="n">
        <v>64983</v>
      </c>
      <c r="L3477" s="14" t="n">
        <v>489</v>
      </c>
      <c r="M3477" s="14" t="n">
        <v>16</v>
      </c>
      <c r="N3477" s="11" t="n">
        <v>0.02</v>
      </c>
      <c r="O3477" s="11" t="n">
        <v>0.47</v>
      </c>
      <c r="P3477" s="11" t="n">
        <v>7.55</v>
      </c>
      <c r="Q3477" s="22" t="n">
        <f>M3477/H3477</f>
        <v>0.16</v>
      </c>
    </row>
    <row r="3478" ht="22.5" customHeight="1">
      <c r="A3478" s="74"/>
      <c r="B3478" s="12"/>
      <c r="C3478" s="12" t="n">
        <v>10815258</v>
      </c>
      <c r="D3478" s="12" t="s">
        <v>42</v>
      </c>
      <c r="E3478" s="12" t="s">
        <v>14</v>
      </c>
      <c r="F3478" s="12" t="s">
        <v>15</v>
      </c>
      <c r="G3478" s="20" t="n">
        <v>0.15</v>
      </c>
      <c r="H3478" s="69" t="n">
        <v>100</v>
      </c>
      <c r="I3478" s="31" t="n">
        <f>G3478*H3478*7</f>
        <v>105</v>
      </c>
      <c r="J3478" s="12" t="s">
        <v>112</v>
      </c>
      <c r="K3478" s="14" t="n">
        <v>29840</v>
      </c>
      <c r="L3478" s="14" t="n">
        <v>5155</v>
      </c>
      <c r="M3478" s="14" t="n">
        <v>93</v>
      </c>
      <c r="N3478" s="11" t="n">
        <v>0.003</v>
      </c>
      <c r="O3478" s="11" t="n">
        <v>0.152</v>
      </c>
      <c r="P3478" s="11" t="n">
        <v>14.13</v>
      </c>
      <c r="Q3478" s="22" t="n">
        <f>M3478/H3478</f>
        <v>0.93</v>
      </c>
    </row>
    <row r="3479" ht="22.5" customHeight="1">
      <c r="A3479" s="74"/>
      <c r="B3479" s="12"/>
      <c r="C3479" s="12" t="n">
        <v>91535229</v>
      </c>
      <c r="D3479" s="12" t="s">
        <v>30</v>
      </c>
      <c r="E3479" s="12" t="s">
        <v>37</v>
      </c>
      <c r="F3479" s="12" t="s">
        <v>15</v>
      </c>
      <c r="G3479" s="20" t="n">
        <v>0.02</v>
      </c>
      <c r="H3479" s="69" t="n">
        <v>500</v>
      </c>
      <c r="I3479" s="31" t="n">
        <f>G3479*H3479*7</f>
        <v>70</v>
      </c>
      <c r="J3479" s="12" t="s">
        <v>112</v>
      </c>
      <c r="K3479" s="14" t="n">
        <v>1815</v>
      </c>
      <c r="L3479" s="14" t="n">
        <v>504</v>
      </c>
      <c r="M3479" s="14" t="n">
        <v>2</v>
      </c>
      <c r="N3479" s="11" t="n">
        <v>0</v>
      </c>
      <c r="O3479" s="11" t="n">
        <v>0.04</v>
      </c>
      <c r="P3479" s="11" t="n">
        <v>0.08</v>
      </c>
      <c r="Q3479" s="22" t="n">
        <f>M3479/H3479</f>
        <v>0.004</v>
      </c>
    </row>
    <row r="3480" ht="22.5" customHeight="1">
      <c r="A3480" s="74"/>
      <c r="B3480" s="12"/>
      <c r="C3480" s="12" t="n">
        <v>91535331</v>
      </c>
      <c r="D3480" s="12" t="s">
        <v>30</v>
      </c>
      <c r="E3480" s="12" t="s">
        <v>40</v>
      </c>
      <c r="F3480" s="12" t="s">
        <v>15</v>
      </c>
      <c r="G3480" s="20" t="n">
        <v>0.02</v>
      </c>
      <c r="H3480" s="69" t="n">
        <v>750</v>
      </c>
      <c r="I3480" s="31" t="n">
        <f>G3480*H3480*7</f>
        <v>105</v>
      </c>
      <c r="J3480" s="12" t="s">
        <v>112</v>
      </c>
      <c r="K3480" s="14" t="n">
        <v>3441</v>
      </c>
      <c r="L3480" s="14" t="n">
        <v>1526</v>
      </c>
      <c r="M3480" s="14" t="n">
        <v>8</v>
      </c>
      <c r="N3480" s="11" t="n">
        <v>0</v>
      </c>
      <c r="O3480" s="11" t="n">
        <v>0.035</v>
      </c>
      <c r="P3480" s="11" t="n">
        <v>0.28</v>
      </c>
      <c r="Q3480" s="22" t="n">
        <f>M3480/H3480</f>
        <v>0.0106666666666667</v>
      </c>
    </row>
    <row r="3481" ht="22.5" customHeight="1">
      <c r="A3481" s="74"/>
      <c r="B3481" s="12"/>
      <c r="C3481" s="12" t="n">
        <v>11324493</v>
      </c>
      <c r="D3481" s="12" t="s">
        <v>30</v>
      </c>
      <c r="E3481" s="12" t="s">
        <v>17</v>
      </c>
      <c r="F3481" s="12" t="s">
        <v>15</v>
      </c>
      <c r="G3481" s="20" t="n">
        <v>0.28</v>
      </c>
      <c r="H3481" s="69" t="n">
        <v>100</v>
      </c>
      <c r="I3481" s="31" t="n">
        <f>G3481*H3481*7</f>
        <v>196</v>
      </c>
      <c r="J3481" s="12" t="s">
        <v>112</v>
      </c>
      <c r="K3481" s="14" t="n">
        <v>744</v>
      </c>
      <c r="L3481" s="14" t="n">
        <v>275</v>
      </c>
      <c r="M3481" s="14" t="n">
        <v>1</v>
      </c>
      <c r="N3481" s="11" t="n">
        <v>0.001</v>
      </c>
      <c r="O3481" s="11" t="n">
        <v>0.4</v>
      </c>
      <c r="P3481" s="11" t="n">
        <v>0.4</v>
      </c>
      <c r="Q3481" s="22" t="n">
        <f>M3481/H3481</f>
        <v>0.01</v>
      </c>
    </row>
    <row r="3482" ht="22.5" customHeight="1">
      <c r="A3482" s="74"/>
      <c r="B3482" s="12"/>
      <c r="C3482" s="12" t="n">
        <v>10298628</v>
      </c>
      <c r="D3482" s="12" t="s">
        <v>83</v>
      </c>
      <c r="E3482" s="12" t="s">
        <v>14</v>
      </c>
      <c r="F3482" s="12" t="s">
        <v>26</v>
      </c>
      <c r="G3482" s="20" t="n">
        <v>0.14</v>
      </c>
      <c r="H3482" s="69" t="n">
        <v>80</v>
      </c>
      <c r="I3482" s="31" t="n">
        <f>G3482*H3482*7</f>
        <v>78.4</v>
      </c>
      <c r="J3482" s="12" t="s">
        <v>112</v>
      </c>
      <c r="K3482" s="14" t="n">
        <v>689394</v>
      </c>
      <c r="L3482" s="14" t="n">
        <v>1101</v>
      </c>
      <c r="M3482" s="14" t="n">
        <v>71</v>
      </c>
      <c r="N3482" s="11" t="n">
        <v>0.01</v>
      </c>
      <c r="O3482" s="11" t="n">
        <v>0.17</v>
      </c>
      <c r="P3482" s="11" t="n">
        <v>12.17</v>
      </c>
      <c r="Q3482" s="22" t="n">
        <f>M3482/H3482</f>
        <v>0.8875</v>
      </c>
    </row>
    <row r="3483" ht="22.5" customHeight="1">
      <c r="A3483" s="74"/>
      <c r="B3483" s="12"/>
      <c r="C3483" s="12" t="n">
        <v>11655595</v>
      </c>
      <c r="D3483" s="12" t="s">
        <v>41</v>
      </c>
      <c r="E3483" s="12" t="s">
        <v>14</v>
      </c>
      <c r="F3483" s="12" t="s">
        <v>26</v>
      </c>
      <c r="G3483" s="20" t="n">
        <v>0.4</v>
      </c>
      <c r="H3483" s="69" t="n">
        <v>100</v>
      </c>
      <c r="I3483" s="31" t="n">
        <f>G3483*H3483*7</f>
        <v>280</v>
      </c>
      <c r="J3483" s="12" t="s">
        <v>112</v>
      </c>
      <c r="K3483" s="14" t="n">
        <v>20439</v>
      </c>
      <c r="L3483" s="14" t="n">
        <v>224</v>
      </c>
      <c r="M3483" s="14" t="n">
        <v>2</v>
      </c>
      <c r="N3483" s="11" t="n">
        <v>0.02</v>
      </c>
      <c r="O3483" s="11" t="n">
        <v>2.03</v>
      </c>
      <c r="P3483" s="11" t="n">
        <v>4.06</v>
      </c>
      <c r="Q3483" s="22" t="n">
        <f>M3483/H3483</f>
        <v>0.02</v>
      </c>
    </row>
    <row r="3484" ht="22.5" customHeight="1">
      <c r="A3484" s="74"/>
      <c r="B3484" s="12"/>
      <c r="C3484" s="12" t="n">
        <v>11655596</v>
      </c>
      <c r="D3484" s="12" t="s">
        <v>41</v>
      </c>
      <c r="E3484" s="12" t="s">
        <v>14</v>
      </c>
      <c r="F3484" s="12" t="s">
        <v>12</v>
      </c>
      <c r="G3484" s="20" t="n">
        <v>0.3</v>
      </c>
      <c r="H3484" s="69" t="n">
        <v>50</v>
      </c>
      <c r="I3484" s="31" t="n">
        <f>G3484*H3484*7</f>
        <v>105</v>
      </c>
      <c r="J3484" s="12" t="s">
        <v>112</v>
      </c>
      <c r="K3484" s="14" t="n">
        <v>367</v>
      </c>
      <c r="L3484" s="14" t="n">
        <v>1</v>
      </c>
      <c r="M3484" s="14" t="n">
        <v>0</v>
      </c>
      <c r="N3484" s="11" t="n">
        <v>0</v>
      </c>
      <c r="O3484" s="11" t="n">
        <v>0</v>
      </c>
      <c r="P3484" s="11" t="n">
        <v>0</v>
      </c>
      <c r="Q3484" s="22" t="n">
        <f>M3484/H3484</f>
        <v>0</v>
      </c>
    </row>
    <row r="3485" ht="22.5" customHeight="1">
      <c r="A3485" s="74"/>
      <c r="B3485" s="12"/>
      <c r="C3485" s="12" t="n">
        <v>11690183</v>
      </c>
      <c r="D3485" s="12" t="s">
        <v>38</v>
      </c>
      <c r="E3485" s="12" t="s">
        <v>14</v>
      </c>
      <c r="F3485" s="12" t="s">
        <v>15</v>
      </c>
      <c r="G3485" s="20" t="n">
        <v>0.1</v>
      </c>
      <c r="H3485" s="69" t="n">
        <v>100</v>
      </c>
      <c r="I3485" s="31" t="n">
        <f>G3485*H3485*7</f>
        <v>70</v>
      </c>
      <c r="J3485" s="12" t="s">
        <v>112</v>
      </c>
      <c r="K3485" s="14" t="n">
        <v>13697</v>
      </c>
      <c r="L3485" s="14" t="n">
        <v>4205</v>
      </c>
      <c r="M3485" s="14" t="n">
        <v>46</v>
      </c>
      <c r="N3485" s="11" t="n">
        <v>0.002</v>
      </c>
      <c r="O3485" s="11" t="n">
        <v>0.195</v>
      </c>
      <c r="P3485" s="11" t="n">
        <v>8.98</v>
      </c>
      <c r="Q3485" s="22" t="n">
        <f>M3485/H3485</f>
        <v>0.46</v>
      </c>
    </row>
    <row r="3486" ht="22.5" customHeight="1">
      <c r="A3486" s="74"/>
      <c r="B3486" s="12"/>
      <c r="C3486" s="12" t="n">
        <v>11763482</v>
      </c>
      <c r="D3486" s="12" t="s">
        <v>41</v>
      </c>
      <c r="E3486" s="12" t="s">
        <v>14</v>
      </c>
      <c r="F3486" s="12" t="s">
        <v>12</v>
      </c>
      <c r="G3486" s="20" t="n">
        <v>0.4</v>
      </c>
      <c r="H3486" s="69" t="n">
        <v>100</v>
      </c>
      <c r="I3486" s="31" t="n">
        <f>G3486*H3486*7</f>
        <v>280</v>
      </c>
      <c r="J3486" s="12" t="s">
        <v>112</v>
      </c>
      <c r="K3486" s="14" t="n">
        <v>329</v>
      </c>
      <c r="L3486" s="14" t="n">
        <v>66</v>
      </c>
      <c r="M3486" s="14" t="n">
        <v>0</v>
      </c>
      <c r="N3486" s="11" t="n">
        <v>0</v>
      </c>
      <c r="O3486" s="11" t="n">
        <v>0</v>
      </c>
      <c r="P3486" s="11" t="n">
        <v>0.0954</v>
      </c>
      <c r="Q3486" s="22" t="n">
        <f>M3486/H3486</f>
        <v>0</v>
      </c>
    </row>
    <row r="3487" ht="22.5" customHeight="1">
      <c r="A3487" s="74"/>
      <c r="B3487" s="12"/>
      <c r="C3487" s="12" t="n">
        <v>91565942</v>
      </c>
      <c r="D3487" s="12" t="s">
        <v>30</v>
      </c>
      <c r="E3487" s="12" t="s">
        <v>37</v>
      </c>
      <c r="F3487" s="12" t="s">
        <v>15</v>
      </c>
      <c r="G3487" s="20" t="n">
        <v>0.03</v>
      </c>
      <c r="H3487" s="69" t="n">
        <v>600</v>
      </c>
      <c r="I3487" s="31" t="n">
        <f>G3487*H3487*7</f>
        <v>126</v>
      </c>
      <c r="J3487" s="12" t="s">
        <v>112</v>
      </c>
      <c r="K3487" s="14" t="n">
        <v>20917</v>
      </c>
      <c r="L3487" s="14" t="n">
        <v>4686</v>
      </c>
      <c r="M3487" s="14" t="n">
        <v>43</v>
      </c>
      <c r="N3487" s="11" t="n">
        <v>0</v>
      </c>
      <c r="O3487" s="11" t="n">
        <v>0.03</v>
      </c>
      <c r="P3487" s="11" t="n">
        <v>1.299</v>
      </c>
      <c r="Q3487" s="22" t="n">
        <f>M3487/H3487</f>
        <v>0.0716666666666667</v>
      </c>
    </row>
    <row r="3488" ht="22.5" customHeight="1">
      <c r="A3488" s="74"/>
      <c r="B3488" s="12"/>
      <c r="C3488" s="12" t="n">
        <v>91565947</v>
      </c>
      <c r="D3488" s="12" t="s">
        <v>30</v>
      </c>
      <c r="E3488" s="12" t="s">
        <v>40</v>
      </c>
      <c r="F3488" s="12" t="s">
        <v>15</v>
      </c>
      <c r="G3488" s="20" t="n">
        <v>0.02</v>
      </c>
      <c r="H3488" s="69" t="n">
        <v>1000</v>
      </c>
      <c r="I3488" s="31" t="n">
        <f>G3488*H3488*7</f>
        <v>140</v>
      </c>
      <c r="J3488" s="12" t="s">
        <v>112</v>
      </c>
      <c r="K3488" s="14" t="n">
        <v>615275</v>
      </c>
      <c r="L3488" s="14" t="n">
        <v>165826</v>
      </c>
      <c r="M3488" s="14" t="n">
        <v>1000</v>
      </c>
      <c r="N3488" s="11" t="n">
        <v>0</v>
      </c>
      <c r="O3488" s="11" t="n">
        <v>0.02</v>
      </c>
      <c r="P3488" s="11" t="n">
        <v>20</v>
      </c>
      <c r="Q3488" s="22" t="n">
        <f>M3488/H3488</f>
        <v>1</v>
      </c>
    </row>
    <row r="3489" ht="22.5" customHeight="1">
      <c r="A3489" s="74"/>
      <c r="B3489" s="12"/>
      <c r="C3489" s="12" t="n">
        <v>12807775</v>
      </c>
      <c r="D3489" s="12" t="s">
        <v>38</v>
      </c>
      <c r="E3489" s="12" t="s">
        <v>14</v>
      </c>
      <c r="F3489" s="12" t="s">
        <v>34</v>
      </c>
      <c r="G3489" s="20" t="n">
        <v>0.1</v>
      </c>
      <c r="H3489" s="69" t="n">
        <v>100</v>
      </c>
      <c r="I3489" s="31" t="n">
        <f>G3489*H3489*7</f>
        <v>70</v>
      </c>
      <c r="J3489" s="12" t="s">
        <v>112</v>
      </c>
      <c r="K3489" s="14" t="n">
        <v>20</v>
      </c>
      <c r="L3489" s="14" t="n">
        <v>4</v>
      </c>
      <c r="M3489" s="14" t="n">
        <v>0</v>
      </c>
      <c r="N3489" s="11" t="n">
        <v>0</v>
      </c>
      <c r="O3489" s="11" t="n">
        <v>0</v>
      </c>
      <c r="P3489" s="11" t="n">
        <v>0.01</v>
      </c>
      <c r="Q3489" s="22" t="n">
        <f>M3489/H3489</f>
        <v>0</v>
      </c>
    </row>
    <row r="3490" ht="22.5" customHeight="1">
      <c r="A3490" s="74"/>
      <c r="B3490" s="12"/>
      <c r="C3490" s="12" t="n">
        <v>12808718</v>
      </c>
      <c r="D3490" s="12" t="s">
        <v>36</v>
      </c>
      <c r="E3490" s="12" t="s">
        <v>14</v>
      </c>
      <c r="F3490" s="12" t="s">
        <v>34</v>
      </c>
      <c r="G3490" s="20" t="n">
        <v>0.2</v>
      </c>
      <c r="H3490" s="69" t="n">
        <v>100</v>
      </c>
      <c r="I3490" s="31" t="n">
        <f>G3490*H3490*7</f>
        <v>140</v>
      </c>
      <c r="J3490" s="12" t="s">
        <v>112</v>
      </c>
      <c r="K3490" s="14" t="n">
        <v>413</v>
      </c>
      <c r="L3490" s="14" t="n">
        <v>112</v>
      </c>
      <c r="M3490" s="14" t="n">
        <v>0</v>
      </c>
      <c r="N3490" s="11" t="n">
        <v>0</v>
      </c>
      <c r="O3490" s="11" t="n">
        <v>0</v>
      </c>
      <c r="P3490" s="11" t="n">
        <v>0.45</v>
      </c>
      <c r="Q3490" s="22" t="n">
        <f>M3490/H3490</f>
        <v>0</v>
      </c>
    </row>
    <row r="3491" ht="22.5" customHeight="1">
      <c r="A3491" s="74"/>
      <c r="B3491" s="37" t="s">
        <v>118</v>
      </c>
      <c r="C3491" s="12" t="n">
        <v>5464039</v>
      </c>
      <c r="D3491" s="12" t="s">
        <v>30</v>
      </c>
      <c r="E3491" s="12" t="s">
        <v>43</v>
      </c>
      <c r="F3491" s="12" t="s">
        <v>15</v>
      </c>
      <c r="G3491" s="20" t="n">
        <v>0.28</v>
      </c>
      <c r="H3491" s="13" t="n">
        <v>1700</v>
      </c>
      <c r="I3491" s="20" t="n">
        <f>G3491*H3491*7</f>
        <v>3332</v>
      </c>
      <c r="J3491" s="12" t="s">
        <v>112</v>
      </c>
      <c r="K3491" s="14" t="n">
        <v>317045</v>
      </c>
      <c r="L3491" s="14" t="n">
        <v>42364</v>
      </c>
      <c r="M3491" s="14" t="n">
        <v>619</v>
      </c>
      <c r="N3491" s="11" t="n">
        <v>0.004</v>
      </c>
      <c r="O3491" s="11" t="n">
        <v>0.299</v>
      </c>
      <c r="P3491" s="11" t="n">
        <v>185.165</v>
      </c>
      <c r="Q3491" s="22" t="n">
        <f>M3491/H3491</f>
        <v>0.364117647058824</v>
      </c>
    </row>
    <row r="3492" ht="22.5" customHeight="1">
      <c r="A3492" s="74"/>
      <c r="B3492" s="12"/>
      <c r="C3492" s="12" t="n">
        <v>8057746</v>
      </c>
      <c r="D3492" s="12" t="s">
        <v>30</v>
      </c>
      <c r="E3492" s="12" t="s">
        <v>43</v>
      </c>
      <c r="F3492" s="12" t="s">
        <v>15</v>
      </c>
      <c r="G3492" s="20" t="n">
        <v>0.32</v>
      </c>
      <c r="H3492" s="13" t="n">
        <v>300</v>
      </c>
      <c r="I3492" s="20" t="n">
        <f>G3492*H3492*7</f>
        <v>672</v>
      </c>
      <c r="J3492" s="12" t="s">
        <v>112</v>
      </c>
      <c r="K3492" s="14" t="n">
        <v>156</v>
      </c>
      <c r="L3492" s="14" t="n">
        <v>37</v>
      </c>
      <c r="M3492" s="14" t="n">
        <v>1</v>
      </c>
      <c r="N3492" s="11" t="n">
        <v>0.008</v>
      </c>
      <c r="O3492" s="11" t="n">
        <v>0.28</v>
      </c>
      <c r="P3492" s="11" t="n">
        <v>0.28</v>
      </c>
      <c r="Q3492" s="22" t="n">
        <f>M3492/H3492</f>
        <v>0.00333333333333333</v>
      </c>
    </row>
    <row r="3493" ht="22.5" customHeight="1">
      <c r="A3493" s="74"/>
      <c r="B3493" s="12"/>
      <c r="C3493" s="12" t="n">
        <v>91399821</v>
      </c>
      <c r="D3493" s="12" t="s">
        <v>79</v>
      </c>
      <c r="E3493" s="12" t="s">
        <v>14</v>
      </c>
      <c r="F3493" s="12" t="s">
        <v>26</v>
      </c>
      <c r="G3493" s="20" t="n">
        <v>0.1</v>
      </c>
      <c r="H3493" s="13" t="n">
        <v>500</v>
      </c>
      <c r="I3493" s="20" t="n">
        <f>G3493*H3493*7</f>
        <v>350</v>
      </c>
      <c r="J3493" s="12" t="s">
        <v>112</v>
      </c>
      <c r="K3493" s="14" t="n">
        <v>74569</v>
      </c>
      <c r="L3493" s="14" t="n">
        <v>5070</v>
      </c>
      <c r="M3493" s="14" t="n">
        <v>461</v>
      </c>
      <c r="N3493" s="11" t="n">
        <v>0</v>
      </c>
      <c r="O3493" s="11" t="n">
        <v>0.04</v>
      </c>
      <c r="P3493" s="11" t="n">
        <v>17.25</v>
      </c>
      <c r="Q3493" s="22" t="n">
        <f>M3493/H3493</f>
        <v>0.922</v>
      </c>
    </row>
    <row r="3494" ht="22.5" customHeight="1">
      <c r="A3494" s="74"/>
      <c r="B3494" s="12"/>
      <c r="C3494" s="12" t="n">
        <v>8670368</v>
      </c>
      <c r="D3494" s="12" t="s">
        <v>16</v>
      </c>
      <c r="E3494" s="12" t="s">
        <v>11</v>
      </c>
      <c r="F3494" s="12" t="s">
        <v>29</v>
      </c>
      <c r="G3494" s="20" t="n">
        <v>0.12</v>
      </c>
      <c r="H3494" s="13" t="n">
        <v>100</v>
      </c>
      <c r="I3494" s="20" t="n">
        <f>G3494*H3494*7</f>
        <v>84</v>
      </c>
      <c r="J3494" s="12" t="s">
        <v>112</v>
      </c>
      <c r="K3494" s="14" t="n">
        <v>12188</v>
      </c>
      <c r="L3494" s="14" t="n">
        <v>2532</v>
      </c>
      <c r="M3494" s="14" t="n">
        <v>17</v>
      </c>
      <c r="N3494" s="11" t="n">
        <v>0</v>
      </c>
      <c r="O3494" s="11" t="n">
        <v>0.19</v>
      </c>
      <c r="P3494" s="11" t="n">
        <v>3.15</v>
      </c>
      <c r="Q3494" s="22" t="n">
        <f>M3494/H3494</f>
        <v>0.17</v>
      </c>
    </row>
    <row r="3495" ht="22.5" customHeight="1">
      <c r="A3495" s="74"/>
      <c r="B3495" s="12"/>
      <c r="C3495" s="12" t="n">
        <v>10514860</v>
      </c>
      <c r="D3495" s="12" t="s">
        <v>41</v>
      </c>
      <c r="E3495" s="12" t="s">
        <v>14</v>
      </c>
      <c r="F3495" s="12" t="s">
        <v>15</v>
      </c>
      <c r="G3495" s="20" t="n">
        <v>0.6</v>
      </c>
      <c r="H3495" s="13" t="n">
        <v>150</v>
      </c>
      <c r="I3495" s="20" t="n">
        <f>G3495*H3495*7</f>
        <v>630</v>
      </c>
      <c r="J3495" s="12" t="s">
        <v>112</v>
      </c>
      <c r="K3495" s="14" t="n">
        <v>84139</v>
      </c>
      <c r="L3495" s="14" t="n">
        <v>3984</v>
      </c>
      <c r="M3495" s="14" t="n">
        <v>38</v>
      </c>
      <c r="N3495" s="11" t="n">
        <v>0.005</v>
      </c>
      <c r="O3495" s="11" t="n">
        <v>0.65</v>
      </c>
      <c r="P3495" s="11" t="n">
        <v>2.6</v>
      </c>
      <c r="Q3495" s="22" t="n">
        <f>M3495/H3495</f>
        <v>0.253333333333333</v>
      </c>
    </row>
    <row r="3496" ht="22.5" customHeight="1">
      <c r="A3496" s="74"/>
      <c r="B3496" s="12"/>
      <c r="C3496" s="12" t="n">
        <v>91532857</v>
      </c>
      <c r="D3496" s="12" t="s">
        <v>44</v>
      </c>
      <c r="E3496" s="12" t="s">
        <v>14</v>
      </c>
      <c r="F3496" s="12" t="s">
        <v>12</v>
      </c>
      <c r="G3496" s="20" t="n">
        <v>0.12</v>
      </c>
      <c r="H3496" s="13" t="n">
        <v>100</v>
      </c>
      <c r="I3496" s="20" t="n">
        <f>G3496*H3496*7</f>
        <v>84</v>
      </c>
      <c r="J3496" s="12" t="s">
        <v>112</v>
      </c>
      <c r="K3496" s="14" t="n">
        <v>2777</v>
      </c>
      <c r="L3496" s="14" t="n">
        <v>502</v>
      </c>
      <c r="M3496" s="14" t="n">
        <v>11</v>
      </c>
      <c r="N3496" s="11" t="n">
        <v>0.008</v>
      </c>
      <c r="O3496" s="11" t="n">
        <v>0.343</v>
      </c>
      <c r="P3496" s="11" t="n">
        <v>3.7707</v>
      </c>
      <c r="Q3496" s="22" t="n">
        <f>M3496/H3496</f>
        <v>0.11</v>
      </c>
    </row>
    <row r="3497" ht="22.5" customHeight="1">
      <c r="A3497" s="74"/>
      <c r="B3497" s="12"/>
      <c r="C3497" s="12" t="n">
        <v>91545519</v>
      </c>
      <c r="D3497" s="12" t="s">
        <v>45</v>
      </c>
      <c r="E3497" s="12" t="s">
        <v>43</v>
      </c>
      <c r="F3497" s="12" t="s">
        <v>15</v>
      </c>
      <c r="G3497" s="20" t="n">
        <v>0.2</v>
      </c>
      <c r="H3497" s="13" t="n">
        <v>100</v>
      </c>
      <c r="I3497" s="20" t="n">
        <f>G3497*H3497*7</f>
        <v>140</v>
      </c>
      <c r="J3497" s="12" t="s">
        <v>112</v>
      </c>
      <c r="K3497" s="14" t="n">
        <v>93589</v>
      </c>
      <c r="L3497" s="14" t="n">
        <v>11356</v>
      </c>
      <c r="M3497" s="14" t="n">
        <v>75</v>
      </c>
      <c r="N3497" s="11" t="n">
        <v>0.001</v>
      </c>
      <c r="O3497" s="11" t="n">
        <v>0.153</v>
      </c>
      <c r="P3497" s="11" t="n">
        <v>11.5</v>
      </c>
      <c r="Q3497" s="22" t="n">
        <f>M3497/H3497</f>
        <v>0.75</v>
      </c>
    </row>
    <row r="3498" ht="22.5" customHeight="1">
      <c r="A3498" s="74"/>
      <c r="B3498" s="12"/>
      <c r="C3498" s="12" t="n">
        <v>91551388</v>
      </c>
      <c r="D3498" s="12" t="s">
        <v>46</v>
      </c>
      <c r="E3498" s="12" t="s">
        <v>47</v>
      </c>
      <c r="F3498" s="12" t="s">
        <v>12</v>
      </c>
      <c r="G3498" s="20" t="n">
        <v>0.8</v>
      </c>
      <c r="H3498" s="13" t="n">
        <v>100</v>
      </c>
      <c r="I3498" s="20" t="n">
        <f>G3498*H3498*7</f>
        <v>560</v>
      </c>
      <c r="J3498" s="12" t="s">
        <v>112</v>
      </c>
      <c r="K3498" s="14" t="n">
        <v>2492</v>
      </c>
      <c r="L3498" s="14" t="n">
        <v>1065</v>
      </c>
      <c r="M3498" s="14" t="n">
        <v>36</v>
      </c>
      <c r="N3498" s="11" t="n">
        <v>0.026</v>
      </c>
      <c r="O3498" s="11" t="n">
        <v>0.763</v>
      </c>
      <c r="P3498" s="11" t="n">
        <v>27.462</v>
      </c>
      <c r="Q3498" s="22" t="n">
        <f>M3498/H3498</f>
        <v>0.36</v>
      </c>
    </row>
    <row r="3499" ht="22.5" customHeight="1">
      <c r="A3499" s="74"/>
      <c r="B3499" s="12"/>
      <c r="C3499" s="12" t="n">
        <v>91565948</v>
      </c>
      <c r="D3499" s="12" t="s">
        <v>44</v>
      </c>
      <c r="E3499" s="12" t="s">
        <v>14</v>
      </c>
      <c r="F3499" s="12" t="s">
        <v>12</v>
      </c>
      <c r="G3499" s="20" t="n">
        <v>0.12</v>
      </c>
      <c r="H3499" s="13" t="n">
        <v>170</v>
      </c>
      <c r="I3499" s="20" t="n">
        <f>G3499*H3499*7</f>
        <v>142.8</v>
      </c>
      <c r="J3499" s="12" t="s">
        <v>112</v>
      </c>
      <c r="K3499" s="14" t="n">
        <v>2439</v>
      </c>
      <c r="L3499" s="14" t="n">
        <v>161</v>
      </c>
      <c r="M3499" s="14" t="n">
        <v>3</v>
      </c>
      <c r="N3499" s="11" t="n">
        <v>0</v>
      </c>
      <c r="O3499" s="11" t="n">
        <v>0.183</v>
      </c>
      <c r="P3499" s="11" t="n">
        <v>0.5481</v>
      </c>
      <c r="Q3499" s="22" t="n">
        <f>M3499/H3499</f>
        <v>0.0176470588235294</v>
      </c>
    </row>
    <row r="3500" ht="22.5" customHeight="1">
      <c r="A3500" s="74"/>
      <c r="B3500" s="12"/>
      <c r="C3500" s="12" t="n">
        <v>91550293</v>
      </c>
      <c r="D3500" s="12" t="s">
        <v>48</v>
      </c>
      <c r="E3500" s="12" t="s">
        <v>35</v>
      </c>
      <c r="F3500" s="12" t="s">
        <v>15</v>
      </c>
      <c r="G3500" s="20" t="n">
        <v>0.35</v>
      </c>
      <c r="H3500" s="13" t="n">
        <v>155</v>
      </c>
      <c r="I3500" s="20" t="n">
        <f>G3500*H3500*7</f>
        <v>379.75</v>
      </c>
      <c r="J3500" s="12" t="s">
        <v>112</v>
      </c>
      <c r="K3500" s="14" t="n">
        <v>36978</v>
      </c>
      <c r="L3500" s="14" t="n">
        <v>6003</v>
      </c>
      <c r="M3500" s="14" t="n">
        <v>34</v>
      </c>
      <c r="N3500" s="11" t="n">
        <v>0.002</v>
      </c>
      <c r="O3500" s="11" t="n">
        <v>0.35</v>
      </c>
      <c r="P3500" s="11" t="n">
        <v>11.9</v>
      </c>
      <c r="Q3500" s="22" t="n">
        <f>M3500/H3500</f>
        <v>0.219354838709677</v>
      </c>
    </row>
    <row r="3501" ht="22.5" customHeight="1">
      <c r="A3501" s="74"/>
      <c r="B3501" s="12"/>
      <c r="C3501" s="12" t="n">
        <v>9333145</v>
      </c>
      <c r="D3501" s="12" t="s">
        <v>90</v>
      </c>
      <c r="E3501" s="12" t="s">
        <v>14</v>
      </c>
      <c r="F3501" s="12" t="s">
        <v>26</v>
      </c>
      <c r="G3501" s="20" t="n">
        <v>0.35</v>
      </c>
      <c r="H3501" s="13" t="n">
        <v>120</v>
      </c>
      <c r="I3501" s="20" t="n">
        <f>G3501*H3501*7</f>
        <v>294</v>
      </c>
      <c r="J3501" s="12" t="s">
        <v>112</v>
      </c>
      <c r="K3501" s="14" t="n">
        <v>552430</v>
      </c>
      <c r="L3501" s="14" t="n">
        <v>2139</v>
      </c>
      <c r="M3501" s="14" t="n">
        <v>0</v>
      </c>
      <c r="N3501" s="11" t="n">
        <v>0.01</v>
      </c>
      <c r="O3501" s="11" t="n">
        <v>0</v>
      </c>
      <c r="P3501" s="11" t="n">
        <v>12.18</v>
      </c>
      <c r="Q3501" s="22" t="n">
        <f>M3501/H3501</f>
        <v>0</v>
      </c>
    </row>
    <row r="3502" ht="22.5" customHeight="1">
      <c r="A3502" s="74"/>
      <c r="B3502" s="12"/>
      <c r="C3502" s="12" t="n">
        <v>91557347</v>
      </c>
      <c r="D3502" s="12" t="s">
        <v>49</v>
      </c>
      <c r="E3502" s="12" t="s">
        <v>14</v>
      </c>
      <c r="F3502" s="12" t="s">
        <v>15</v>
      </c>
      <c r="G3502" s="20" t="n">
        <v>0.5</v>
      </c>
      <c r="H3502" s="13" t="n">
        <v>50</v>
      </c>
      <c r="I3502" s="20" t="n">
        <f>G3502*H3502*7</f>
        <v>175</v>
      </c>
      <c r="J3502" s="12" t="s">
        <v>112</v>
      </c>
      <c r="K3502" s="14" t="n">
        <v>38676</v>
      </c>
      <c r="L3502" s="14" t="n">
        <v>10387</v>
      </c>
      <c r="M3502" s="14" t="n">
        <v>23</v>
      </c>
      <c r="N3502" s="11" t="n">
        <v>0.002</v>
      </c>
      <c r="O3502" s="11" t="n">
        <v>0.8</v>
      </c>
      <c r="P3502" s="11" t="n">
        <v>18.4</v>
      </c>
      <c r="Q3502" s="22" t="n">
        <f>M3502/H3502</f>
        <v>0.46</v>
      </c>
    </row>
    <row r="3503" ht="22.5" customHeight="1">
      <c r="A3503" s="74"/>
      <c r="B3503" s="12"/>
      <c r="C3503" s="12" t="n">
        <v>91564896</v>
      </c>
      <c r="D3503" s="12" t="s">
        <v>50</v>
      </c>
      <c r="E3503" s="12" t="s">
        <v>14</v>
      </c>
      <c r="F3503" s="12" t="s">
        <v>15</v>
      </c>
      <c r="G3503" s="20" t="n">
        <v>0.35</v>
      </c>
      <c r="H3503" s="13" t="n">
        <v>200</v>
      </c>
      <c r="I3503" s="20" t="n">
        <f>G3503*H3503*7</f>
        <v>490</v>
      </c>
      <c r="J3503" s="12" t="s">
        <v>112</v>
      </c>
      <c r="K3503" s="14" t="n">
        <v>27267</v>
      </c>
      <c r="L3503" s="14" t="n">
        <v>3369</v>
      </c>
      <c r="M3503" s="14" t="n">
        <v>42</v>
      </c>
      <c r="N3503" s="11" t="n">
        <v>0.004</v>
      </c>
      <c r="O3503" s="11" t="n">
        <v>0.35</v>
      </c>
      <c r="P3503" s="11" t="n">
        <v>14.7</v>
      </c>
      <c r="Q3503" s="22" t="n">
        <f>M3503/H3503</f>
        <v>0.21</v>
      </c>
    </row>
    <row r="3504" ht="22.5" customHeight="1">
      <c r="A3504" s="74"/>
      <c r="B3504" s="12"/>
      <c r="C3504" s="12" t="n">
        <v>91566789</v>
      </c>
      <c r="D3504" s="12" t="s">
        <v>84</v>
      </c>
      <c r="E3504" s="12" t="s">
        <v>40</v>
      </c>
      <c r="F3504" s="12" t="s">
        <v>15</v>
      </c>
      <c r="G3504" s="20" t="n">
        <v>0.15</v>
      </c>
      <c r="H3504" s="13" t="n">
        <v>50</v>
      </c>
      <c r="I3504" s="20" t="n">
        <f>G3504*H3504*7</f>
        <v>52.5</v>
      </c>
      <c r="J3504" s="12" t="s">
        <v>112</v>
      </c>
      <c r="K3504" s="14" t="n">
        <v>819</v>
      </c>
      <c r="L3504" s="14" t="n">
        <v>622</v>
      </c>
      <c r="M3504" s="14" t="n">
        <v>0</v>
      </c>
      <c r="N3504" s="11" t="n">
        <v>0</v>
      </c>
      <c r="O3504" s="11" t="n">
        <v>0</v>
      </c>
      <c r="P3504" s="11" t="n">
        <v>0</v>
      </c>
      <c r="Q3504" s="22" t="n">
        <f>M3504/H3504</f>
        <v>0</v>
      </c>
    </row>
    <row r="3505" ht="22.5" customHeight="1">
      <c r="A3505" s="74"/>
      <c r="B3505" s="12"/>
      <c r="C3505" s="12" t="n">
        <v>12306671</v>
      </c>
      <c r="D3505" s="12" t="s">
        <v>51</v>
      </c>
      <c r="E3505" s="12" t="s">
        <v>52</v>
      </c>
      <c r="F3505" s="12" t="s">
        <v>21</v>
      </c>
      <c r="G3505" s="20" t="n">
        <v>0.22</v>
      </c>
      <c r="H3505" s="13" t="n">
        <v>100</v>
      </c>
      <c r="I3505" s="20" t="n">
        <f>G3505*H3505*7</f>
        <v>154</v>
      </c>
      <c r="J3505" s="12" t="s">
        <v>112</v>
      </c>
      <c r="K3505" s="14" t="n">
        <v>9922</v>
      </c>
      <c r="L3505" s="14" t="n">
        <v>2966</v>
      </c>
      <c r="M3505" s="14" t="n">
        <v>5</v>
      </c>
      <c r="N3505" s="11" t="n">
        <v>0</v>
      </c>
      <c r="O3505" s="11" t="n">
        <v>0.22</v>
      </c>
      <c r="P3505" s="11" t="n">
        <v>1.1</v>
      </c>
      <c r="Q3505" s="22" t="n">
        <f>M3505/H3505</f>
        <v>0.05</v>
      </c>
    </row>
    <row r="3506" ht="22.5" customHeight="1">
      <c r="A3506" s="74"/>
      <c r="B3506" s="12"/>
      <c r="C3506" s="12" t="n">
        <v>91567363</v>
      </c>
      <c r="D3506" s="12" t="s">
        <v>53</v>
      </c>
      <c r="E3506" s="12" t="s">
        <v>14</v>
      </c>
      <c r="F3506" s="12" t="s">
        <v>15</v>
      </c>
      <c r="G3506" s="20" t="n">
        <v>0.25</v>
      </c>
      <c r="H3506" s="13" t="n">
        <v>200</v>
      </c>
      <c r="I3506" s="20" t="n">
        <f>G3506*H3506*7</f>
        <v>350</v>
      </c>
      <c r="J3506" s="12" t="s">
        <v>112</v>
      </c>
      <c r="K3506" s="14" t="n">
        <v>12025</v>
      </c>
      <c r="L3506" s="14" t="n">
        <v>1653</v>
      </c>
      <c r="M3506" s="14" t="n">
        <v>30</v>
      </c>
      <c r="N3506" s="11" t="n">
        <v>0.005</v>
      </c>
      <c r="O3506" s="11" t="n">
        <v>0.25</v>
      </c>
      <c r="P3506" s="11" t="n">
        <v>7.5</v>
      </c>
      <c r="Q3506" s="22" t="n">
        <f>M3506/H3506</f>
        <v>0.15</v>
      </c>
    </row>
    <row r="3507" ht="22.5" customHeight="1">
      <c r="A3507" s="74"/>
      <c r="B3507" s="12"/>
      <c r="C3507" s="12" t="n">
        <v>91567806</v>
      </c>
      <c r="D3507" s="12" t="s">
        <v>53</v>
      </c>
      <c r="E3507" s="12" t="s">
        <v>54</v>
      </c>
      <c r="F3507" s="12" t="s">
        <v>15</v>
      </c>
      <c r="G3507" s="20" t="n">
        <v>0.15</v>
      </c>
      <c r="H3507" s="13" t="n">
        <v>200</v>
      </c>
      <c r="I3507" s="20" t="n">
        <f>G3507*H3507*7</f>
        <v>210</v>
      </c>
      <c r="J3507" s="12" t="s">
        <v>112</v>
      </c>
      <c r="K3507" s="14" t="n">
        <v>21615</v>
      </c>
      <c r="L3507" s="14" t="n">
        <v>2967</v>
      </c>
      <c r="M3507" s="14" t="n">
        <v>29</v>
      </c>
      <c r="N3507" s="11" t="n">
        <v>0.001</v>
      </c>
      <c r="O3507" s="11" t="n">
        <v>0.15</v>
      </c>
      <c r="P3507" s="11" t="n">
        <v>4.35</v>
      </c>
      <c r="Q3507" s="22" t="n">
        <f>M3507/H3507</f>
        <v>0.145</v>
      </c>
    </row>
    <row r="3508" ht="22.5" customHeight="1">
      <c r="A3508" s="74"/>
      <c r="B3508" s="12"/>
      <c r="C3508" s="12" t="n">
        <v>12373981</v>
      </c>
      <c r="D3508" s="12" t="s">
        <v>89</v>
      </c>
      <c r="E3508" s="12" t="s">
        <v>37</v>
      </c>
      <c r="F3508" s="12" t="s">
        <v>15</v>
      </c>
      <c r="G3508" s="20" t="n">
        <v>0.04</v>
      </c>
      <c r="H3508" s="13" t="n">
        <v>250</v>
      </c>
      <c r="I3508" s="20" t="n">
        <f>G3508*H3508*7</f>
        <v>70</v>
      </c>
      <c r="J3508" s="12" t="s">
        <v>112</v>
      </c>
      <c r="K3508" s="14" t="n">
        <v>90056</v>
      </c>
      <c r="L3508" s="14" t="n">
        <v>3833</v>
      </c>
      <c r="M3508" s="14" t="n">
        <v>107</v>
      </c>
      <c r="N3508" s="11" t="n">
        <v>0.001</v>
      </c>
      <c r="O3508" s="11" t="n">
        <v>0.04</v>
      </c>
      <c r="P3508" s="11" t="n">
        <v>4.28</v>
      </c>
      <c r="Q3508" s="22" t="n">
        <f>M3508/H3508</f>
        <v>0.428</v>
      </c>
    </row>
    <row r="3509" ht="22.5" customHeight="1">
      <c r="A3509" s="74"/>
      <c r="B3509" s="12"/>
      <c r="C3509" s="12" t="n">
        <v>5365721</v>
      </c>
      <c r="D3509" s="12" t="s">
        <v>55</v>
      </c>
      <c r="E3509" s="12" t="s">
        <v>54</v>
      </c>
      <c r="F3509" s="12" t="s">
        <v>15</v>
      </c>
      <c r="G3509" s="20" t="n">
        <v>0.5</v>
      </c>
      <c r="H3509" s="13" t="n">
        <v>100</v>
      </c>
      <c r="I3509" s="20" t="n">
        <f>G3509*H3509*7</f>
        <v>350</v>
      </c>
      <c r="J3509" s="12" t="s">
        <v>112</v>
      </c>
      <c r="K3509" s="14" t="n">
        <v>98498</v>
      </c>
      <c r="L3509" s="14" t="n">
        <v>39543</v>
      </c>
      <c r="M3509" s="14" t="n">
        <v>100</v>
      </c>
      <c r="N3509" s="11" t="n">
        <v>0.001</v>
      </c>
      <c r="O3509" s="11" t="n">
        <v>0.5</v>
      </c>
      <c r="P3509" s="11" t="n">
        <v>50</v>
      </c>
      <c r="Q3509" s="22" t="n">
        <f>M3509/H3509</f>
        <v>1</v>
      </c>
    </row>
    <row r="3510" ht="22.5" customHeight="1">
      <c r="A3510" s="74"/>
      <c r="B3510" s="12"/>
      <c r="C3510" s="12" t="n">
        <v>91568575</v>
      </c>
      <c r="D3510" s="12" t="s">
        <v>56</v>
      </c>
      <c r="E3510" s="12" t="s">
        <v>14</v>
      </c>
      <c r="F3510" s="12" t="s">
        <v>15</v>
      </c>
      <c r="G3510" s="20" t="n">
        <v>0.4</v>
      </c>
      <c r="H3510" s="13" t="n">
        <v>30</v>
      </c>
      <c r="I3510" s="20" t="n">
        <f>G3510*H3510*7</f>
        <v>84</v>
      </c>
      <c r="J3510" s="12" t="s">
        <v>112</v>
      </c>
      <c r="K3510" s="14" t="n">
        <v>4816</v>
      </c>
      <c r="L3510" s="14" t="n">
        <v>62</v>
      </c>
      <c r="M3510" s="14" t="n">
        <v>0</v>
      </c>
      <c r="N3510" s="11" t="n">
        <v>0</v>
      </c>
      <c r="O3510" s="11" t="n">
        <v>0</v>
      </c>
      <c r="P3510" s="11" t="n">
        <v>0</v>
      </c>
      <c r="Q3510" s="22" t="n">
        <f>M3510/H3510</f>
        <v>0</v>
      </c>
    </row>
    <row r="3511" ht="22.5" customHeight="1">
      <c r="A3511" s="74"/>
      <c r="B3511" s="12"/>
      <c r="C3511" s="12" t="n">
        <v>9298539</v>
      </c>
      <c r="D3511" s="12" t="s">
        <v>90</v>
      </c>
      <c r="E3511" s="12" t="s">
        <v>14</v>
      </c>
      <c r="F3511" s="12" t="s">
        <v>15</v>
      </c>
      <c r="G3511" s="20" t="n">
        <v>0.3</v>
      </c>
      <c r="H3511" s="13" t="n">
        <v>150</v>
      </c>
      <c r="I3511" s="20" t="n">
        <f>G3511*H3511*7</f>
        <v>315</v>
      </c>
      <c r="J3511" s="12" t="s">
        <v>112</v>
      </c>
      <c r="K3511" s="14" t="n">
        <v>62580</v>
      </c>
      <c r="L3511" s="14" t="n">
        <v>12265</v>
      </c>
      <c r="M3511" s="14" t="n">
        <v>0</v>
      </c>
      <c r="N3511" s="11" t="n">
        <v>0</v>
      </c>
      <c r="O3511" s="11" t="n">
        <v>0</v>
      </c>
      <c r="P3511" s="11" t="n">
        <v>0</v>
      </c>
      <c r="Q3511" s="22" t="n">
        <f>M3511/H3511</f>
        <v>0</v>
      </c>
    </row>
    <row r="3512" ht="22.5" customHeight="1">
      <c r="A3512" s="74"/>
      <c r="B3512" s="12"/>
      <c r="C3512" s="12" t="n">
        <v>12811904</v>
      </c>
      <c r="D3512" s="12" t="s">
        <v>51</v>
      </c>
      <c r="E3512" s="12" t="s">
        <v>52</v>
      </c>
      <c r="F3512" s="12" t="s">
        <v>34</v>
      </c>
      <c r="G3512" s="20" t="n">
        <v>0.24</v>
      </c>
      <c r="H3512" s="13" t="n">
        <v>100</v>
      </c>
      <c r="I3512" s="20" t="n">
        <f>G3512*H3512*7</f>
        <v>168</v>
      </c>
      <c r="J3512" s="12" t="s">
        <v>112</v>
      </c>
      <c r="K3512" s="14" t="n">
        <v>569</v>
      </c>
      <c r="L3512" s="14" t="n">
        <v>168</v>
      </c>
      <c r="M3512" s="14" t="n">
        <v>0</v>
      </c>
      <c r="N3512" s="11" t="n">
        <v>0</v>
      </c>
      <c r="O3512" s="11" t="n">
        <v>0</v>
      </c>
      <c r="P3512" s="11" t="n">
        <v>0.42</v>
      </c>
      <c r="Q3512" s="22" t="n">
        <f>M3512/H3512</f>
        <v>0</v>
      </c>
    </row>
    <row r="3513" ht="22.5" customHeight="1">
      <c r="A3513" s="74"/>
      <c r="B3513" s="12" t="s">
        <v>120</v>
      </c>
      <c r="C3513" s="12" t="n">
        <v>91399437</v>
      </c>
      <c r="D3513" s="12" t="s">
        <v>91</v>
      </c>
      <c r="E3513" s="12" t="s">
        <v>67</v>
      </c>
      <c r="F3513" s="12" t="s">
        <v>15</v>
      </c>
      <c r="G3513" s="20" t="n">
        <v>0.15</v>
      </c>
      <c r="H3513" s="13" t="n">
        <v>50</v>
      </c>
      <c r="I3513" s="20" t="n">
        <f>G3513*H3513*7</f>
        <v>52.5</v>
      </c>
      <c r="J3513" s="12" t="s">
        <v>112</v>
      </c>
      <c r="K3513" s="16" t="n">
        <v>70938</v>
      </c>
      <c r="L3513" s="14" t="n">
        <v>33863</v>
      </c>
      <c r="M3513" s="14" t="n">
        <v>50</v>
      </c>
      <c r="N3513" s="11" t="n">
        <v>0</v>
      </c>
      <c r="O3513" s="11" t="n">
        <v>0.15</v>
      </c>
      <c r="P3513" s="11" t="n">
        <v>7.5</v>
      </c>
      <c r="Q3513" s="22" t="n">
        <f>M3513/H3513</f>
        <v>1</v>
      </c>
    </row>
    <row r="3514" ht="22.5" customHeight="1">
      <c r="A3514" s="74"/>
      <c r="B3514" s="12"/>
      <c r="C3514" s="12" t="n">
        <v>5556054</v>
      </c>
      <c r="D3514" s="12" t="s">
        <v>64</v>
      </c>
      <c r="E3514" s="12" t="s">
        <v>37</v>
      </c>
      <c r="F3514" s="12" t="s">
        <v>15</v>
      </c>
      <c r="G3514" s="20" t="n">
        <v>0.8</v>
      </c>
      <c r="H3514" s="13" t="n">
        <v>100</v>
      </c>
      <c r="I3514" s="20" t="n">
        <f>G3514*H3514*7</f>
        <v>560</v>
      </c>
      <c r="J3514" s="12" t="s">
        <v>112</v>
      </c>
      <c r="K3514" s="16" t="n">
        <v>29926</v>
      </c>
      <c r="L3514" s="14" t="n">
        <v>927</v>
      </c>
      <c r="M3514" s="16" t="n">
        <v>1</v>
      </c>
      <c r="N3514" s="11" t="n">
        <v>0.003</v>
      </c>
      <c r="O3514" s="11" t="n">
        <v>2.553</v>
      </c>
      <c r="P3514" s="11" t="n">
        <v>2.553</v>
      </c>
      <c r="Q3514" s="22" t="n">
        <f>M3514/H3514</f>
        <v>0.01</v>
      </c>
    </row>
    <row r="3515" ht="22.5" customHeight="1">
      <c r="A3515" s="74"/>
      <c r="B3515" s="12"/>
      <c r="C3515" s="12" t="n">
        <v>8628042</v>
      </c>
      <c r="D3515" s="12" t="s">
        <v>27</v>
      </c>
      <c r="E3515" s="12" t="s">
        <v>14</v>
      </c>
      <c r="F3515" s="12" t="s">
        <v>26</v>
      </c>
      <c r="G3515" s="20" t="n">
        <v>0.48</v>
      </c>
      <c r="H3515" s="13" t="n">
        <v>400</v>
      </c>
      <c r="I3515" s="20" t="n">
        <f>G3515*H3515*7</f>
        <v>1344</v>
      </c>
      <c r="J3515" s="12" t="s">
        <v>112</v>
      </c>
      <c r="K3515" s="16" t="n">
        <v>56174</v>
      </c>
      <c r="L3515" s="14" t="n">
        <v>12611</v>
      </c>
      <c r="M3515" s="16" t="n">
        <v>385</v>
      </c>
      <c r="N3515" s="11" t="n">
        <v>0.01</v>
      </c>
      <c r="O3515" s="11" t="n">
        <v>0.38</v>
      </c>
      <c r="P3515" s="11" t="n">
        <v>146.08</v>
      </c>
      <c r="Q3515" s="22" t="n">
        <f>M3515/H3515</f>
        <v>0.9625</v>
      </c>
    </row>
    <row r="3516" ht="22.5" customHeight="1">
      <c r="A3516" s="74"/>
      <c r="B3516" s="12"/>
      <c r="C3516" s="12" t="n">
        <v>9297014</v>
      </c>
      <c r="D3516" s="12" t="s">
        <v>13</v>
      </c>
      <c r="E3516" s="12" t="s">
        <v>14</v>
      </c>
      <c r="F3516" s="12" t="s">
        <v>26</v>
      </c>
      <c r="G3516" s="20" t="n">
        <v>0.18</v>
      </c>
      <c r="H3516" s="13" t="n">
        <v>200</v>
      </c>
      <c r="I3516" s="20" t="n">
        <f>G3516*H3516*7</f>
        <v>252</v>
      </c>
      <c r="J3516" s="12" t="s">
        <v>112</v>
      </c>
      <c r="K3516" s="16" t="n">
        <v>53290</v>
      </c>
      <c r="L3516" s="14" t="n">
        <v>3099</v>
      </c>
      <c r="M3516" s="16" t="n">
        <v>196</v>
      </c>
      <c r="N3516" s="11" t="n">
        <v>0.01</v>
      </c>
      <c r="O3516" s="11" t="n">
        <v>0.16</v>
      </c>
      <c r="P3516" s="11" t="n">
        <v>30.51</v>
      </c>
      <c r="Q3516" s="22" t="n">
        <f>M3516/H3516</f>
        <v>0.98</v>
      </c>
    </row>
    <row r="3517" ht="22.5" customHeight="1">
      <c r="A3517" s="74"/>
      <c r="B3517" s="12"/>
      <c r="C3517" s="12" t="n">
        <v>7815836</v>
      </c>
      <c r="D3517" s="12" t="s">
        <v>65</v>
      </c>
      <c r="E3517" s="12" t="s">
        <v>37</v>
      </c>
      <c r="F3517" s="12" t="s">
        <v>15</v>
      </c>
      <c r="G3517" s="20" t="n">
        <v>0.08</v>
      </c>
      <c r="H3517" s="13" t="n">
        <v>12000</v>
      </c>
      <c r="I3517" s="20" t="n">
        <f>G3517*H3517*7</f>
        <v>6720</v>
      </c>
      <c r="J3517" s="12" t="s">
        <v>112</v>
      </c>
      <c r="K3517" s="16" t="n">
        <v>1846665</v>
      </c>
      <c r="L3517" s="14" t="n">
        <v>191241</v>
      </c>
      <c r="M3517" s="16" t="n">
        <v>3501</v>
      </c>
      <c r="N3517" s="11" t="n">
        <v>0.002</v>
      </c>
      <c r="O3517" s="11" t="n">
        <v>0.112</v>
      </c>
      <c r="P3517" s="11" t="n">
        <v>392.42</v>
      </c>
      <c r="Q3517" s="22" t="n">
        <f>M3517/H3517</f>
        <v>0.29175</v>
      </c>
    </row>
    <row r="3518" ht="22.5" customHeight="1">
      <c r="A3518" s="74"/>
      <c r="B3518" s="12"/>
      <c r="C3518" s="12" t="n">
        <v>91467820</v>
      </c>
      <c r="D3518" s="12" t="s">
        <v>66</v>
      </c>
      <c r="E3518" s="12" t="s">
        <v>37</v>
      </c>
      <c r="F3518" s="12" t="s">
        <v>15</v>
      </c>
      <c r="G3518" s="20" t="n">
        <v>0.1</v>
      </c>
      <c r="H3518" s="13" t="n">
        <v>300</v>
      </c>
      <c r="I3518" s="20" t="n">
        <f>G3518*H3518*7</f>
        <v>210</v>
      </c>
      <c r="J3518" s="12" t="s">
        <v>112</v>
      </c>
      <c r="K3518" s="16" t="n">
        <v>59943</v>
      </c>
      <c r="L3518" s="14" t="n">
        <v>13904</v>
      </c>
      <c r="M3518" s="16" t="n">
        <v>154</v>
      </c>
      <c r="N3518" s="11" t="n">
        <v>0.001</v>
      </c>
      <c r="O3518" s="11" t="n">
        <v>0.1</v>
      </c>
      <c r="P3518" s="11" t="n">
        <v>15.4</v>
      </c>
      <c r="Q3518" s="22" t="n">
        <f>M3518/H3518</f>
        <v>0.513333333333333</v>
      </c>
    </row>
    <row r="3519" ht="22.5" customHeight="1">
      <c r="A3519" s="74"/>
      <c r="B3519" s="12"/>
      <c r="C3519" s="12" t="n">
        <v>91496145</v>
      </c>
      <c r="D3519" s="12" t="s">
        <v>66</v>
      </c>
      <c r="E3519" s="12" t="s">
        <v>67</v>
      </c>
      <c r="F3519" s="12" t="s">
        <v>15</v>
      </c>
      <c r="G3519" s="20" t="n">
        <v>0.14</v>
      </c>
      <c r="H3519" s="13" t="n">
        <v>50</v>
      </c>
      <c r="I3519" s="20" t="n">
        <f>G3519*H3519*7</f>
        <v>49</v>
      </c>
      <c r="J3519" s="12" t="s">
        <v>112</v>
      </c>
      <c r="K3519" s="16" t="n">
        <v>8981</v>
      </c>
      <c r="L3519" s="16" t="n">
        <v>1096</v>
      </c>
      <c r="M3519" s="16" t="n">
        <v>5</v>
      </c>
      <c r="N3519" s="11" t="n">
        <v>0.001</v>
      </c>
      <c r="O3519" s="11" t="n">
        <v>0.15</v>
      </c>
      <c r="P3519" s="11" t="n">
        <v>0.75</v>
      </c>
      <c r="Q3519" s="22" t="n">
        <f>M3519/H3519</f>
        <v>0.1</v>
      </c>
    </row>
    <row r="3520" ht="22.5" customHeight="1">
      <c r="A3520" s="74"/>
      <c r="B3520" s="12"/>
      <c r="C3520" s="12" t="n">
        <v>91496146</v>
      </c>
      <c r="D3520" s="12" t="s">
        <v>66</v>
      </c>
      <c r="E3520" s="12" t="s">
        <v>43</v>
      </c>
      <c r="F3520" s="12" t="s">
        <v>15</v>
      </c>
      <c r="G3520" s="20" t="n">
        <v>0.14</v>
      </c>
      <c r="H3520" s="13" t="n">
        <v>200</v>
      </c>
      <c r="I3520" s="20" t="n">
        <f>G3520*H3520*7</f>
        <v>196</v>
      </c>
      <c r="J3520" s="12" t="s">
        <v>112</v>
      </c>
      <c r="K3520" s="16" t="n">
        <v>9740</v>
      </c>
      <c r="L3520" s="14" t="n">
        <v>1825</v>
      </c>
      <c r="M3520" s="16" t="n">
        <v>32</v>
      </c>
      <c r="N3520" s="11" t="n">
        <v>0.002</v>
      </c>
      <c r="O3520" s="11" t="n">
        <v>0.14</v>
      </c>
      <c r="P3520" s="11" t="n">
        <v>4.48</v>
      </c>
      <c r="Q3520" s="22" t="n">
        <f>M3520/H3520</f>
        <v>0.16</v>
      </c>
    </row>
    <row r="3521" ht="22.5" customHeight="1">
      <c r="A3521" s="74"/>
      <c r="B3521" s="12"/>
      <c r="C3521" s="12" t="n">
        <v>91496147</v>
      </c>
      <c r="D3521" s="12" t="s">
        <v>66</v>
      </c>
      <c r="E3521" s="12" t="s">
        <v>11</v>
      </c>
      <c r="F3521" s="12" t="s">
        <v>15</v>
      </c>
      <c r="G3521" s="20" t="n">
        <v>0.14</v>
      </c>
      <c r="H3521" s="13" t="n">
        <v>150</v>
      </c>
      <c r="I3521" s="20" t="n">
        <f>G3521*H3521*7</f>
        <v>147</v>
      </c>
      <c r="J3521" s="12" t="s">
        <v>112</v>
      </c>
      <c r="K3521" s="16" t="n">
        <v>25749</v>
      </c>
      <c r="L3521" s="14" t="n">
        <v>6082</v>
      </c>
      <c r="M3521" s="16" t="n">
        <v>62</v>
      </c>
      <c r="N3521" s="11" t="n">
        <v>0.001</v>
      </c>
      <c r="O3521" s="11" t="n">
        <v>0.13</v>
      </c>
      <c r="P3521" s="11" t="n">
        <v>8.06</v>
      </c>
      <c r="Q3521" s="22" t="n">
        <f>M3521/H3521</f>
        <v>0.413333333333333</v>
      </c>
    </row>
    <row r="3522" ht="22.5" customHeight="1">
      <c r="A3522" s="74"/>
      <c r="B3522" s="12"/>
      <c r="C3522" s="12" t="n">
        <v>91496148</v>
      </c>
      <c r="D3522" s="12" t="s">
        <v>66</v>
      </c>
      <c r="E3522" s="12" t="s">
        <v>14</v>
      </c>
      <c r="F3522" s="12" t="s">
        <v>15</v>
      </c>
      <c r="G3522" s="20" t="n">
        <v>0.15</v>
      </c>
      <c r="H3522" s="13" t="n">
        <v>160</v>
      </c>
      <c r="I3522" s="20" t="n">
        <f>G3522*H3522*7</f>
        <v>168</v>
      </c>
      <c r="J3522" s="12" t="s">
        <v>112</v>
      </c>
      <c r="K3522" s="16" t="n">
        <v>20293</v>
      </c>
      <c r="L3522" s="16" t="n">
        <v>9458</v>
      </c>
      <c r="M3522" s="16" t="n">
        <v>154</v>
      </c>
      <c r="N3522" s="11" t="n">
        <v>0.002</v>
      </c>
      <c r="O3522" s="11" t="n">
        <v>0.15</v>
      </c>
      <c r="P3522" s="11" t="n">
        <v>23.1</v>
      </c>
      <c r="Q3522" s="22" t="n">
        <f>M3522/H3522</f>
        <v>0.9625</v>
      </c>
    </row>
    <row r="3523" ht="22.5" customHeight="1">
      <c r="A3523" s="74"/>
      <c r="B3523" s="12"/>
      <c r="C3523" s="12" t="n">
        <v>11079953</v>
      </c>
      <c r="D3523" s="12" t="s">
        <v>64</v>
      </c>
      <c r="E3523" s="12" t="s">
        <v>37</v>
      </c>
      <c r="F3523" s="12" t="s">
        <v>15</v>
      </c>
      <c r="G3523" s="20" t="n">
        <v>0.8</v>
      </c>
      <c r="H3523" s="13" t="n">
        <v>100</v>
      </c>
      <c r="I3523" s="20" t="n">
        <f>G3523*H3523*7</f>
        <v>560</v>
      </c>
      <c r="J3523" s="12" t="s">
        <v>112</v>
      </c>
      <c r="K3523" s="14" t="n">
        <v>19163</v>
      </c>
      <c r="L3523" s="14" t="n">
        <v>2646</v>
      </c>
      <c r="M3523" s="16" t="n">
        <v>0</v>
      </c>
      <c r="N3523" s="11" t="n">
        <v>0</v>
      </c>
      <c r="O3523" s="11" t="n">
        <v>0</v>
      </c>
      <c r="P3523" s="11" t="n">
        <v>0</v>
      </c>
      <c r="Q3523" s="22" t="n">
        <f>M3523/H3523</f>
        <v>0</v>
      </c>
    </row>
    <row r="3524" ht="22.5" customHeight="1">
      <c r="A3524" s="74"/>
      <c r="B3524" s="12"/>
      <c r="C3524" s="12" t="n">
        <v>11690181</v>
      </c>
      <c r="D3524" s="12" t="s">
        <v>68</v>
      </c>
      <c r="E3524" s="12" t="s">
        <v>14</v>
      </c>
      <c r="F3524" s="12" t="s">
        <v>15</v>
      </c>
      <c r="G3524" s="20" t="n">
        <v>0.45</v>
      </c>
      <c r="H3524" s="13" t="n">
        <v>1000</v>
      </c>
      <c r="I3524" s="20" t="n">
        <f>G3524*H3524*7</f>
        <v>3150</v>
      </c>
      <c r="J3524" s="12" t="s">
        <v>112</v>
      </c>
      <c r="K3524" s="16" t="n">
        <v>712126</v>
      </c>
      <c r="L3524" s="16" t="n">
        <v>36586</v>
      </c>
      <c r="M3524" s="14" t="n">
        <v>1000</v>
      </c>
      <c r="N3524" s="11" t="n">
        <v>0.011</v>
      </c>
      <c r="O3524" s="11" t="n">
        <v>0.42</v>
      </c>
      <c r="P3524" s="11" t="n">
        <v>420</v>
      </c>
      <c r="Q3524" s="22" t="n">
        <f>M3524/H3524</f>
        <v>1</v>
      </c>
    </row>
    <row r="3525" ht="22.5" customHeight="1">
      <c r="A3525" s="74"/>
      <c r="B3525" s="12"/>
      <c r="C3525" s="12" t="n">
        <v>11836152</v>
      </c>
      <c r="D3525" s="12" t="s">
        <v>65</v>
      </c>
      <c r="E3525" s="12" t="s">
        <v>37</v>
      </c>
      <c r="F3525" s="12" t="s">
        <v>15</v>
      </c>
      <c r="G3525" s="20" t="n">
        <v>0.09</v>
      </c>
      <c r="H3525" s="13" t="n">
        <v>100</v>
      </c>
      <c r="I3525" s="20" t="n">
        <f>G3525*H3525*7</f>
        <v>63</v>
      </c>
      <c r="J3525" s="12" t="s">
        <v>112</v>
      </c>
      <c r="K3525" s="16" t="n">
        <v>1397</v>
      </c>
      <c r="L3525" s="14" t="n">
        <v>210</v>
      </c>
      <c r="M3525" s="16" t="n">
        <v>1</v>
      </c>
      <c r="N3525" s="11" t="n">
        <v>0</v>
      </c>
      <c r="O3525" s="11" t="n">
        <v>0.09</v>
      </c>
      <c r="P3525" s="11" t="n">
        <v>0.09</v>
      </c>
      <c r="Q3525" s="22" t="n">
        <f>M3525/H3525</f>
        <v>0.01</v>
      </c>
    </row>
    <row r="3526" ht="22.5" customHeight="1">
      <c r="A3526" s="74"/>
      <c r="B3526" s="12"/>
      <c r="C3526" s="12" t="n">
        <v>12038500</v>
      </c>
      <c r="D3526" s="12" t="s">
        <v>68</v>
      </c>
      <c r="E3526" s="12" t="s">
        <v>14</v>
      </c>
      <c r="F3526" s="12" t="s">
        <v>15</v>
      </c>
      <c r="G3526" s="20" t="n">
        <v>0.4</v>
      </c>
      <c r="H3526" s="13" t="n">
        <v>100</v>
      </c>
      <c r="I3526" s="20" t="n">
        <f>G3526*H3526*7</f>
        <v>280</v>
      </c>
      <c r="J3526" s="12" t="s">
        <v>112</v>
      </c>
      <c r="K3526" s="16" t="n">
        <v>11726</v>
      </c>
      <c r="L3526" s="14" t="n">
        <v>1451</v>
      </c>
      <c r="M3526" s="16" t="n">
        <v>47</v>
      </c>
      <c r="N3526" s="11" t="n">
        <v>0.013</v>
      </c>
      <c r="O3526" s="11" t="n">
        <v>0.4</v>
      </c>
      <c r="P3526" s="11" t="n">
        <v>18.8</v>
      </c>
      <c r="Q3526" s="22" t="n">
        <f>M3526/H3526</f>
        <v>0.47</v>
      </c>
    </row>
    <row r="3527" ht="22.5" customHeight="1">
      <c r="A3527" s="74"/>
      <c r="B3527" s="12"/>
      <c r="C3527" s="12" t="n">
        <v>91565943</v>
      </c>
      <c r="D3527" s="12" t="s">
        <v>66</v>
      </c>
      <c r="E3527" s="12" t="s">
        <v>43</v>
      </c>
      <c r="F3527" s="12" t="s">
        <v>15</v>
      </c>
      <c r="G3527" s="20" t="n">
        <v>0.14</v>
      </c>
      <c r="H3527" s="13" t="n">
        <v>200</v>
      </c>
      <c r="I3527" s="20" t="n">
        <f>G3527*H3527*7</f>
        <v>196</v>
      </c>
      <c r="J3527" s="12" t="s">
        <v>112</v>
      </c>
      <c r="K3527" s="16" t="n">
        <v>1613</v>
      </c>
      <c r="L3527" s="16" t="n">
        <v>96</v>
      </c>
      <c r="M3527" s="16" t="n">
        <v>3</v>
      </c>
      <c r="N3527" s="11" t="n">
        <v>0.004</v>
      </c>
      <c r="O3527" s="11" t="n">
        <v>0.14</v>
      </c>
      <c r="P3527" s="11" t="n">
        <v>0.42</v>
      </c>
      <c r="Q3527" s="22" t="n">
        <f>M3527/H3527</f>
        <v>0.015</v>
      </c>
    </row>
    <row r="3528" ht="22.5" customHeight="1">
      <c r="A3528" s="74"/>
      <c r="B3528" s="12"/>
      <c r="C3528" s="12" t="n">
        <v>91565945</v>
      </c>
      <c r="D3528" s="12" t="s">
        <v>66</v>
      </c>
      <c r="E3528" s="12" t="s">
        <v>37</v>
      </c>
      <c r="F3528" s="12" t="s">
        <v>15</v>
      </c>
      <c r="G3528" s="20" t="n">
        <v>0.12</v>
      </c>
      <c r="H3528" s="13" t="n">
        <v>200</v>
      </c>
      <c r="I3528" s="20" t="n">
        <f>G3528*H3528*7</f>
        <v>168</v>
      </c>
      <c r="J3528" s="12" t="s">
        <v>112</v>
      </c>
      <c r="K3528" s="16" t="n">
        <v>62963</v>
      </c>
      <c r="L3528" s="14" t="n">
        <v>8213</v>
      </c>
      <c r="M3528" s="16" t="n">
        <v>96</v>
      </c>
      <c r="N3528" s="11" t="n">
        <v>0.001</v>
      </c>
      <c r="O3528" s="11" t="n">
        <v>0.12</v>
      </c>
      <c r="P3528" s="11" t="n">
        <v>11.52</v>
      </c>
      <c r="Q3528" s="22" t="n">
        <f>M3528/H3528</f>
        <v>0.48</v>
      </c>
    </row>
    <row r="3529" ht="22.5" customHeight="1">
      <c r="A3529" s="74"/>
      <c r="B3529" s="12"/>
      <c r="C3529" s="12" t="n">
        <v>91551845</v>
      </c>
      <c r="D3529" s="12" t="s">
        <v>66</v>
      </c>
      <c r="E3529" s="12" t="s">
        <v>11</v>
      </c>
      <c r="F3529" s="12" t="s">
        <v>15</v>
      </c>
      <c r="G3529" s="20" t="n">
        <v>0.14</v>
      </c>
      <c r="H3529" s="13" t="n">
        <v>150</v>
      </c>
      <c r="I3529" s="20" t="n">
        <f>G3529*H3529*7</f>
        <v>147</v>
      </c>
      <c r="J3529" s="12" t="s">
        <v>112</v>
      </c>
      <c r="K3529" s="16" t="n">
        <v>27888</v>
      </c>
      <c r="L3529" s="14" t="n">
        <v>3219</v>
      </c>
      <c r="M3529" s="16" t="n">
        <v>19</v>
      </c>
      <c r="N3529" s="11" t="n">
        <v>0.001</v>
      </c>
      <c r="O3529" s="11" t="n">
        <v>0.14</v>
      </c>
      <c r="P3529" s="11" t="n">
        <v>2.66</v>
      </c>
      <c r="Q3529" s="22" t="n">
        <f>M3529/H3529</f>
        <v>0.126666666666667</v>
      </c>
    </row>
    <row r="3530" ht="22.5" customHeight="1">
      <c r="A3530" s="74"/>
      <c r="B3530" s="12"/>
      <c r="C3530" s="12" t="n">
        <v>91565949</v>
      </c>
      <c r="D3530" s="12" t="s">
        <v>66</v>
      </c>
      <c r="E3530" s="12" t="s">
        <v>67</v>
      </c>
      <c r="F3530" s="12" t="s">
        <v>15</v>
      </c>
      <c r="G3530" s="20" t="n">
        <v>0.15</v>
      </c>
      <c r="H3530" s="13" t="n">
        <v>50</v>
      </c>
      <c r="I3530" s="20" t="n">
        <f>G3530*H3530*7</f>
        <v>52.5</v>
      </c>
      <c r="J3530" s="12" t="s">
        <v>112</v>
      </c>
      <c r="K3530" s="16" t="n">
        <v>62528</v>
      </c>
      <c r="L3530" s="14" t="n">
        <v>8062</v>
      </c>
      <c r="M3530" s="16" t="n">
        <v>46</v>
      </c>
      <c r="N3530" s="11" t="n">
        <v>0.001</v>
      </c>
      <c r="O3530" s="11" t="n">
        <v>0.15</v>
      </c>
      <c r="P3530" s="11" t="n">
        <v>6.9</v>
      </c>
      <c r="Q3530" s="22" t="n">
        <f>M3530/H3530</f>
        <v>0.92</v>
      </c>
    </row>
    <row r="3531" ht="22.5" customHeight="1">
      <c r="A3531" s="74"/>
      <c r="B3531" s="12"/>
      <c r="C3531" s="12" t="n">
        <v>91573130</v>
      </c>
      <c r="D3531" s="12" t="s">
        <v>46</v>
      </c>
      <c r="E3531" s="12" t="s">
        <v>17</v>
      </c>
      <c r="F3531" s="12" t="s">
        <v>15</v>
      </c>
      <c r="G3531" s="20" t="n">
        <v>0.2</v>
      </c>
      <c r="H3531" s="13" t="n">
        <v>80</v>
      </c>
      <c r="I3531" s="20" t="n">
        <f>G3531*H3531*7</f>
        <v>112</v>
      </c>
      <c r="J3531" s="12" t="s">
        <v>112</v>
      </c>
      <c r="K3531" s="16" t="n">
        <v>10100</v>
      </c>
      <c r="L3531" s="14" t="n">
        <v>281</v>
      </c>
      <c r="M3531" s="16" t="n">
        <v>3</v>
      </c>
      <c r="N3531" s="11" t="n">
        <v>0.002</v>
      </c>
      <c r="O3531" s="11" t="n">
        <v>0.2</v>
      </c>
      <c r="P3531" s="11" t="n">
        <v>0.6</v>
      </c>
      <c r="Q3531" s="22" t="n">
        <f>M3531/H3531</f>
        <v>0.0375</v>
      </c>
    </row>
    <row r="3532" ht="22.5" customHeight="1">
      <c r="A3532" s="74"/>
      <c r="B3532" s="12"/>
      <c r="C3532" s="12" t="n">
        <v>91573131</v>
      </c>
      <c r="D3532" s="12" t="s">
        <v>46</v>
      </c>
      <c r="E3532" s="12" t="s">
        <v>32</v>
      </c>
      <c r="F3532" s="12" t="s">
        <v>15</v>
      </c>
      <c r="G3532" s="20" t="n">
        <v>0.2</v>
      </c>
      <c r="H3532" s="13" t="n">
        <v>80</v>
      </c>
      <c r="I3532" s="20" t="n">
        <f>G3532*H3532*7</f>
        <v>112</v>
      </c>
      <c r="J3532" s="12" t="s">
        <v>112</v>
      </c>
      <c r="K3532" s="16" t="n">
        <v>2738</v>
      </c>
      <c r="L3532" s="16" t="n">
        <v>35</v>
      </c>
      <c r="M3532" s="16" t="n">
        <v>0</v>
      </c>
      <c r="N3532" s="11" t="n">
        <v>0</v>
      </c>
      <c r="O3532" s="11" t="n">
        <v>0</v>
      </c>
      <c r="P3532" s="11" t="n">
        <v>0</v>
      </c>
      <c r="Q3532" s="22" t="n">
        <f>M3532/H3532</f>
        <v>0</v>
      </c>
    </row>
    <row r="3533" ht="22.5" customHeight="1">
      <c r="A3533" s="74"/>
      <c r="B3533" s="37" t="s">
        <v>121</v>
      </c>
      <c r="C3533" s="12" t="n">
        <v>6395488</v>
      </c>
      <c r="D3533" s="12" t="s">
        <v>39</v>
      </c>
      <c r="E3533" s="12" t="s">
        <v>14</v>
      </c>
      <c r="F3533" s="12" t="s">
        <v>15</v>
      </c>
      <c r="G3533" s="20" t="n">
        <v>0.3</v>
      </c>
      <c r="H3533" s="13" t="n">
        <v>200</v>
      </c>
      <c r="I3533" s="20" t="n">
        <f>G3533*H3533*7</f>
        <v>420</v>
      </c>
      <c r="J3533" s="12" t="s">
        <v>112</v>
      </c>
      <c r="K3533" s="14" t="n">
        <v>91433</v>
      </c>
      <c r="L3533" s="14" t="n">
        <v>40228</v>
      </c>
      <c r="M3533" s="15" t="n">
        <v>200</v>
      </c>
      <c r="N3533" s="11" t="n">
        <v>0.001</v>
      </c>
      <c r="O3533" s="11" t="n">
        <v>0.3</v>
      </c>
      <c r="P3533" s="11" t="n">
        <v>60</v>
      </c>
      <c r="Q3533" s="22" t="n">
        <f>M3533/H3533</f>
        <v>1</v>
      </c>
    </row>
    <row r="3534" ht="22.5" customHeight="1">
      <c r="A3534" s="74"/>
      <c r="B3534" s="12"/>
      <c r="C3534" s="12" t="n">
        <v>8291713</v>
      </c>
      <c r="D3534" s="12" t="s">
        <v>79</v>
      </c>
      <c r="E3534" s="12" t="s">
        <v>14</v>
      </c>
      <c r="F3534" s="12" t="s">
        <v>15</v>
      </c>
      <c r="G3534" s="20" t="n">
        <v>0.14</v>
      </c>
      <c r="H3534" s="13" t="n">
        <v>2000</v>
      </c>
      <c r="I3534" s="20" t="n">
        <f>G3534*H3534*7</f>
        <v>1960</v>
      </c>
      <c r="J3534" s="12" t="s">
        <v>112</v>
      </c>
      <c r="K3534" s="14" t="n">
        <v>72609</v>
      </c>
      <c r="L3534" s="14" t="n">
        <v>25712</v>
      </c>
      <c r="M3534" s="14" t="n">
        <v>1186</v>
      </c>
      <c r="N3534" s="11" t="n">
        <v>0.006</v>
      </c>
      <c r="O3534" s="11" t="n">
        <v>0.14</v>
      </c>
      <c r="P3534" s="11" t="n">
        <v>166.04</v>
      </c>
      <c r="Q3534" s="22" t="n">
        <f>M3534/H3534</f>
        <v>0.593</v>
      </c>
    </row>
    <row r="3535" ht="22.5" customHeight="1">
      <c r="A3535" s="74"/>
      <c r="B3535" s="12"/>
      <c r="C3535" s="12" t="n">
        <v>8566541</v>
      </c>
      <c r="D3535" s="12" t="s">
        <v>85</v>
      </c>
      <c r="E3535" s="12" t="s">
        <v>14</v>
      </c>
      <c r="F3535" s="12" t="s">
        <v>26</v>
      </c>
      <c r="G3535" s="20" t="n">
        <v>0.13</v>
      </c>
      <c r="H3535" s="13" t="n">
        <v>500</v>
      </c>
      <c r="I3535" s="20" t="n">
        <f>G3535*H3535*7</f>
        <v>455</v>
      </c>
      <c r="J3535" s="12" t="s">
        <v>112</v>
      </c>
      <c r="K3535" s="14" t="n">
        <v>913859</v>
      </c>
      <c r="L3535" s="14" t="n">
        <v>2555</v>
      </c>
      <c r="M3535" s="15" t="n">
        <v>333</v>
      </c>
      <c r="N3535" s="11" t="n">
        <v>0.03</v>
      </c>
      <c r="O3535" s="11" t="n">
        <v>0.2</v>
      </c>
      <c r="P3535" s="11" t="n">
        <v>65.38</v>
      </c>
      <c r="Q3535" s="22" t="n">
        <f>M3535/H3535</f>
        <v>0.666</v>
      </c>
    </row>
    <row r="3536" ht="22.5" customHeight="1">
      <c r="A3536" s="74"/>
      <c r="B3536" s="12"/>
      <c r="C3536" s="12" t="n">
        <v>8566084</v>
      </c>
      <c r="D3536" s="12" t="s">
        <v>73</v>
      </c>
      <c r="E3536" s="12" t="s">
        <v>40</v>
      </c>
      <c r="F3536" s="12" t="s">
        <v>15</v>
      </c>
      <c r="G3536" s="20" t="n">
        <v>0.12</v>
      </c>
      <c r="H3536" s="13" t="n">
        <v>100</v>
      </c>
      <c r="I3536" s="20" t="n">
        <f>G3536*H3536*7</f>
        <v>84</v>
      </c>
      <c r="J3536" s="12" t="s">
        <v>112</v>
      </c>
      <c r="K3536" s="14" t="n">
        <v>59947</v>
      </c>
      <c r="L3536" s="14" t="n">
        <v>14205</v>
      </c>
      <c r="M3536" s="15" t="n">
        <v>100</v>
      </c>
      <c r="N3536" s="11" t="n">
        <v>0.001</v>
      </c>
      <c r="O3536" s="11" t="n">
        <v>0.12</v>
      </c>
      <c r="P3536" s="11" t="n">
        <v>12</v>
      </c>
      <c r="Q3536" s="22" t="n">
        <f>M3536/H3536</f>
        <v>1</v>
      </c>
    </row>
    <row r="3537" ht="22.5" customHeight="1">
      <c r="A3537" s="74"/>
      <c r="B3537" s="12"/>
      <c r="C3537" s="12" t="n">
        <v>2937658</v>
      </c>
      <c r="D3537" s="12" t="s">
        <v>80</v>
      </c>
      <c r="E3537" s="12" t="s">
        <v>14</v>
      </c>
      <c r="F3537" s="12" t="s">
        <v>15</v>
      </c>
      <c r="G3537" s="20" t="n">
        <v>0.15</v>
      </c>
      <c r="H3537" s="13" t="n">
        <v>100</v>
      </c>
      <c r="I3537" s="20" t="n">
        <f>G3537*H3537*7</f>
        <v>105</v>
      </c>
      <c r="J3537" s="12" t="s">
        <v>112</v>
      </c>
      <c r="K3537" s="14" t="n">
        <v>6966</v>
      </c>
      <c r="L3537" s="14" t="n">
        <v>3066</v>
      </c>
      <c r="M3537" s="15" t="n">
        <v>100</v>
      </c>
      <c r="N3537" s="11" t="n">
        <v>0.004</v>
      </c>
      <c r="O3537" s="11" t="n">
        <v>0.123</v>
      </c>
      <c r="P3537" s="11" t="n">
        <v>12.331</v>
      </c>
      <c r="Q3537" s="22" t="n">
        <f>M3537/H3537</f>
        <v>1</v>
      </c>
    </row>
    <row r="3538" ht="22.5" customHeight="1">
      <c r="A3538" s="74"/>
      <c r="B3538" s="12"/>
      <c r="C3538" s="12" t="n">
        <v>6706444</v>
      </c>
      <c r="D3538" s="12" t="s">
        <v>74</v>
      </c>
      <c r="E3538" s="12" t="s">
        <v>75</v>
      </c>
      <c r="F3538" s="12" t="s">
        <v>12</v>
      </c>
      <c r="G3538" s="20" t="n">
        <v>0.5</v>
      </c>
      <c r="H3538" s="13" t="n">
        <v>100</v>
      </c>
      <c r="I3538" s="20" t="n">
        <f>G3538*H3538*7</f>
        <v>350</v>
      </c>
      <c r="J3538" s="12" t="s">
        <v>112</v>
      </c>
      <c r="K3538" s="14" t="n">
        <v>80878</v>
      </c>
      <c r="L3538" s="14" t="n">
        <v>7513</v>
      </c>
      <c r="M3538" s="15" t="n">
        <v>10</v>
      </c>
      <c r="N3538" s="11" t="n">
        <v>0.001</v>
      </c>
      <c r="O3538" s="11" t="n">
        <v>0.555</v>
      </c>
      <c r="P3538" s="11" t="n">
        <v>5.546</v>
      </c>
      <c r="Q3538" s="22" t="n">
        <f>M3538/H3538</f>
        <v>0.1</v>
      </c>
    </row>
    <row r="3539" ht="22.5" customHeight="1">
      <c r="A3539" s="74"/>
      <c r="B3539" s="12"/>
      <c r="C3539" s="12" t="n">
        <v>5963354</v>
      </c>
      <c r="D3539" s="12" t="s">
        <v>74</v>
      </c>
      <c r="E3539" s="12" t="s">
        <v>75</v>
      </c>
      <c r="F3539" s="12" t="s">
        <v>15</v>
      </c>
      <c r="G3539" s="20" t="n">
        <v>0.55</v>
      </c>
      <c r="H3539" s="13" t="n">
        <v>500</v>
      </c>
      <c r="I3539" s="20" t="n">
        <f>G3539*H3539*7</f>
        <v>1925</v>
      </c>
      <c r="J3539" s="12" t="s">
        <v>112</v>
      </c>
      <c r="K3539" s="14" t="n">
        <v>286072</v>
      </c>
      <c r="L3539" s="14" t="n">
        <v>81361</v>
      </c>
      <c r="M3539" s="15" t="n">
        <v>298</v>
      </c>
      <c r="N3539" s="11" t="n">
        <v>0.002</v>
      </c>
      <c r="O3539" s="11" t="n">
        <v>0.567</v>
      </c>
      <c r="P3539" s="11" t="n">
        <v>168.931</v>
      </c>
      <c r="Q3539" s="22" t="n">
        <f>M3539/H3539</f>
        <v>0.596</v>
      </c>
    </row>
    <row r="3540" ht="22.5" customHeight="1">
      <c r="A3540" s="74"/>
      <c r="B3540" s="12"/>
      <c r="C3540" s="12" t="n">
        <v>9686529</v>
      </c>
      <c r="D3540" s="12" t="s">
        <v>74</v>
      </c>
      <c r="E3540" s="12" t="s">
        <v>76</v>
      </c>
      <c r="F3540" s="12" t="s">
        <v>15</v>
      </c>
      <c r="G3540" s="20" t="n">
        <v>0.4</v>
      </c>
      <c r="H3540" s="13" t="n">
        <v>200</v>
      </c>
      <c r="I3540" s="20" t="n">
        <f>G3540*H3540*7</f>
        <v>560</v>
      </c>
      <c r="J3540" s="12" t="s">
        <v>112</v>
      </c>
      <c r="K3540" s="14" t="n">
        <v>70791</v>
      </c>
      <c r="L3540" s="14" t="n">
        <v>23184</v>
      </c>
      <c r="M3540" s="15" t="n">
        <v>55</v>
      </c>
      <c r="N3540" s="11" t="n">
        <v>0.001</v>
      </c>
      <c r="O3540" s="11" t="n">
        <v>0.5</v>
      </c>
      <c r="P3540" s="11" t="n">
        <v>27.5</v>
      </c>
      <c r="Q3540" s="22" t="n">
        <f>M3540/H3540</f>
        <v>0.275</v>
      </c>
    </row>
    <row r="3541" ht="22.5" customHeight="1">
      <c r="A3541" s="74"/>
      <c r="B3541" s="12"/>
      <c r="C3541" s="12" t="n">
        <v>5963400</v>
      </c>
      <c r="D3541" s="12" t="s">
        <v>74</v>
      </c>
      <c r="E3541" s="12" t="s">
        <v>77</v>
      </c>
      <c r="F3541" s="12" t="s">
        <v>15</v>
      </c>
      <c r="G3541" s="20" t="n">
        <v>0.2</v>
      </c>
      <c r="H3541" s="13" t="n">
        <v>50</v>
      </c>
      <c r="I3541" s="20" t="n">
        <f>G3541*H3541*7</f>
        <v>70</v>
      </c>
      <c r="J3541" s="12" t="s">
        <v>112</v>
      </c>
      <c r="K3541" s="14" t="n">
        <v>26855</v>
      </c>
      <c r="L3541" s="14" t="n">
        <v>6040</v>
      </c>
      <c r="M3541" s="15" t="n">
        <v>30</v>
      </c>
      <c r="N3541" s="11" t="n">
        <v>0.001</v>
      </c>
      <c r="O3541" s="11" t="n">
        <v>0.2</v>
      </c>
      <c r="P3541" s="11" t="n">
        <v>6</v>
      </c>
      <c r="Q3541" s="22" t="n">
        <f>M3541/H3541</f>
        <v>0.6</v>
      </c>
    </row>
    <row r="3542" ht="22.5" customHeight="1">
      <c r="A3542" s="74"/>
      <c r="B3542" s="12"/>
      <c r="C3542" s="12" t="n">
        <v>10080665</v>
      </c>
      <c r="D3542" s="12" t="s">
        <v>74</v>
      </c>
      <c r="E3542" s="12" t="s">
        <v>78</v>
      </c>
      <c r="F3542" s="12" t="s">
        <v>15</v>
      </c>
      <c r="G3542" s="20" t="n">
        <v>0.38</v>
      </c>
      <c r="H3542" s="13" t="n">
        <v>40</v>
      </c>
      <c r="I3542" s="20" t="n">
        <f>G3542*H3542*7</f>
        <v>106.4</v>
      </c>
      <c r="J3542" s="12" t="s">
        <v>112</v>
      </c>
      <c r="K3542" s="14" t="n">
        <v>4988</v>
      </c>
      <c r="L3542" s="14" t="n">
        <v>1456</v>
      </c>
      <c r="M3542" s="15" t="n">
        <v>7</v>
      </c>
      <c r="N3542" s="11" t="n">
        <v>0.002</v>
      </c>
      <c r="O3542" s="11" t="n">
        <v>0.38</v>
      </c>
      <c r="P3542" s="11" t="n">
        <v>2.66</v>
      </c>
      <c r="Q3542" s="22" t="n">
        <f>M3542/H3542</f>
        <v>0.175</v>
      </c>
    </row>
    <row r="3543" ht="22.5" customHeight="1">
      <c r="A3543" s="74"/>
      <c r="B3543" s="12"/>
      <c r="C3543" s="12" t="n">
        <v>91520433</v>
      </c>
      <c r="D3543" s="12" t="s">
        <v>66</v>
      </c>
      <c r="E3543" s="12" t="s">
        <v>14</v>
      </c>
      <c r="F3543" s="12" t="s">
        <v>15</v>
      </c>
      <c r="G3543" s="20" t="n">
        <v>0.16</v>
      </c>
      <c r="H3543" s="13" t="n">
        <v>200</v>
      </c>
      <c r="I3543" s="20" t="n">
        <f>G3543*H3543*7</f>
        <v>224</v>
      </c>
      <c r="J3543" s="12" t="s">
        <v>112</v>
      </c>
      <c r="K3543" s="14" t="n">
        <v>30207</v>
      </c>
      <c r="L3543" s="14" t="n">
        <v>1792</v>
      </c>
      <c r="M3543" s="15" t="n">
        <v>2</v>
      </c>
      <c r="N3543" s="11" t="n">
        <v>0</v>
      </c>
      <c r="O3543" s="11" t="n">
        <v>0.16</v>
      </c>
      <c r="P3543" s="11" t="n">
        <v>0.32</v>
      </c>
      <c r="Q3543" s="22" t="n">
        <f>M3543/H3543</f>
        <v>0.01</v>
      </c>
    </row>
    <row r="3544" ht="22.5" customHeight="1">
      <c r="A3544" s="74"/>
      <c r="B3544" s="12"/>
      <c r="C3544" s="12" t="n">
        <v>11078827</v>
      </c>
      <c r="D3544" s="12" t="s">
        <v>74</v>
      </c>
      <c r="E3544" s="12" t="s">
        <v>77</v>
      </c>
      <c r="F3544" s="12" t="s">
        <v>15</v>
      </c>
      <c r="G3544" s="20" t="n">
        <v>0.2</v>
      </c>
      <c r="H3544" s="13" t="n">
        <v>50</v>
      </c>
      <c r="I3544" s="20" t="n">
        <f>G3544*H3544*7</f>
        <v>70</v>
      </c>
      <c r="J3544" s="12" t="s">
        <v>112</v>
      </c>
      <c r="K3544" s="14" t="n">
        <v>745</v>
      </c>
      <c r="L3544" s="14" t="n">
        <v>225</v>
      </c>
      <c r="M3544" s="15" t="n">
        <v>1</v>
      </c>
      <c r="N3544" s="11" t="n">
        <v>0.001</v>
      </c>
      <c r="O3544" s="11" t="n">
        <v>0.3</v>
      </c>
      <c r="P3544" s="11" t="n">
        <v>0.3</v>
      </c>
      <c r="Q3544" s="22" t="n">
        <f>M3544/H3544</f>
        <v>0.02</v>
      </c>
    </row>
    <row r="3545" ht="22.5" customHeight="1">
      <c r="A3545" s="74"/>
      <c r="B3545" s="12"/>
      <c r="C3545" s="12" t="n">
        <v>11078981</v>
      </c>
      <c r="D3545" s="12" t="s">
        <v>74</v>
      </c>
      <c r="E3545" s="12" t="s">
        <v>75</v>
      </c>
      <c r="F3545" s="12" t="s">
        <v>15</v>
      </c>
      <c r="G3545" s="20" t="n">
        <v>0.2</v>
      </c>
      <c r="H3545" s="13" t="n">
        <v>50</v>
      </c>
      <c r="I3545" s="20" t="n">
        <f>G3545*H3545*7</f>
        <v>70</v>
      </c>
      <c r="J3545" s="12" t="s">
        <v>112</v>
      </c>
      <c r="K3545" s="14" t="n">
        <v>295</v>
      </c>
      <c r="L3545" s="14" t="n">
        <v>18</v>
      </c>
      <c r="M3545" s="15" t="n">
        <v>0</v>
      </c>
      <c r="N3545" s="11" t="n">
        <v>0</v>
      </c>
      <c r="O3545" s="11" t="n">
        <v>0</v>
      </c>
      <c r="P3545" s="11" t="n">
        <v>0</v>
      </c>
      <c r="Q3545" s="22" t="n">
        <f>M3545/H3545</f>
        <v>0</v>
      </c>
    </row>
    <row r="3546" ht="22.5" customHeight="1">
      <c r="A3546" s="74"/>
      <c r="B3546" s="12"/>
      <c r="C3546" s="12" t="n">
        <v>11080833</v>
      </c>
      <c r="D3546" s="12" t="s">
        <v>74</v>
      </c>
      <c r="E3546" s="12" t="s">
        <v>76</v>
      </c>
      <c r="F3546" s="12" t="s">
        <v>15</v>
      </c>
      <c r="G3546" s="20" t="n">
        <v>0.2</v>
      </c>
      <c r="H3546" s="13" t="n">
        <v>50</v>
      </c>
      <c r="I3546" s="20" t="n">
        <f>G3546*H3546*7</f>
        <v>70</v>
      </c>
      <c r="J3546" s="12" t="s">
        <v>112</v>
      </c>
      <c r="K3546" s="14" t="n">
        <v>27</v>
      </c>
      <c r="L3546" s="14" t="n">
        <v>2</v>
      </c>
      <c r="M3546" s="15" t="n">
        <v>0</v>
      </c>
      <c r="N3546" s="11" t="n">
        <v>0</v>
      </c>
      <c r="O3546" s="11" t="n">
        <v>0</v>
      </c>
      <c r="P3546" s="11" t="n">
        <v>0</v>
      </c>
      <c r="Q3546" s="22" t="n">
        <f>M3546/H3546</f>
        <v>0</v>
      </c>
    </row>
    <row r="3547" ht="22.5" customHeight="1">
      <c r="A3547" s="74"/>
      <c r="B3547" s="12"/>
      <c r="C3547" s="12" t="n">
        <v>11081056</v>
      </c>
      <c r="D3547" s="12" t="s">
        <v>74</v>
      </c>
      <c r="E3547" s="12" t="s">
        <v>78</v>
      </c>
      <c r="F3547" s="12" t="s">
        <v>15</v>
      </c>
      <c r="G3547" s="20" t="n">
        <v>0.2</v>
      </c>
      <c r="H3547" s="13" t="n">
        <v>50</v>
      </c>
      <c r="I3547" s="20" t="n">
        <f>G3547*H3547*7</f>
        <v>70</v>
      </c>
      <c r="J3547" s="12" t="s">
        <v>112</v>
      </c>
      <c r="K3547" s="14" t="n">
        <v>100</v>
      </c>
      <c r="L3547" s="14" t="n">
        <v>23</v>
      </c>
      <c r="M3547" s="15" t="n">
        <v>0</v>
      </c>
      <c r="N3547" s="11" t="n">
        <v>0</v>
      </c>
      <c r="O3547" s="11" t="n">
        <v>0</v>
      </c>
      <c r="P3547" s="11" t="n">
        <v>0</v>
      </c>
      <c r="Q3547" s="22" t="n">
        <f>M3547/H3547</f>
        <v>0</v>
      </c>
    </row>
    <row r="3548" ht="22.5" customHeight="1">
      <c r="A3548" s="74"/>
      <c r="B3548" s="12"/>
      <c r="C3548" s="12" t="n">
        <v>11078963</v>
      </c>
      <c r="D3548" s="12" t="s">
        <v>80</v>
      </c>
      <c r="E3548" s="12" t="s">
        <v>14</v>
      </c>
      <c r="F3548" s="12" t="s">
        <v>15</v>
      </c>
      <c r="G3548" s="20" t="n">
        <v>0.4</v>
      </c>
      <c r="H3548" s="13" t="n">
        <v>100</v>
      </c>
      <c r="I3548" s="20" t="n">
        <f>G3548*H3548*7</f>
        <v>280</v>
      </c>
      <c r="J3548" s="12" t="s">
        <v>112</v>
      </c>
      <c r="K3548" s="14" t="n">
        <v>14925</v>
      </c>
      <c r="L3548" s="14" t="n">
        <v>3351</v>
      </c>
      <c r="M3548" s="15" t="n">
        <v>81</v>
      </c>
      <c r="N3548" s="11" t="n">
        <v>0.01</v>
      </c>
      <c r="O3548" s="11" t="n">
        <v>0.4</v>
      </c>
      <c r="P3548" s="11" t="n">
        <v>32.4</v>
      </c>
      <c r="Q3548" s="22" t="n">
        <f>M3548/H3548</f>
        <v>0.81</v>
      </c>
    </row>
    <row r="3549" ht="22.5" customHeight="1">
      <c r="A3549" s="74"/>
      <c r="B3549" s="12"/>
      <c r="C3549" s="12" t="n">
        <v>91538300</v>
      </c>
      <c r="D3549" s="12" t="s">
        <v>66</v>
      </c>
      <c r="E3549" s="12" t="s">
        <v>37</v>
      </c>
      <c r="F3549" s="12" t="s">
        <v>15</v>
      </c>
      <c r="G3549" s="20" t="n">
        <v>0.14</v>
      </c>
      <c r="H3549" s="13" t="n">
        <v>300</v>
      </c>
      <c r="I3549" s="20" t="n">
        <f>G3549*H3549*7</f>
        <v>294</v>
      </c>
      <c r="J3549" s="12" t="s">
        <v>112</v>
      </c>
      <c r="K3549" s="14" t="n">
        <v>2603</v>
      </c>
      <c r="L3549" s="14" t="n">
        <v>316</v>
      </c>
      <c r="M3549" s="15" t="n">
        <v>3</v>
      </c>
      <c r="N3549" s="11" t="n">
        <v>0.001</v>
      </c>
      <c r="O3549" s="11" t="n">
        <v>0.14</v>
      </c>
      <c r="P3549" s="11" t="n">
        <v>0.42</v>
      </c>
      <c r="Q3549" s="22" t="n">
        <f>M3549/H3549</f>
        <v>0.01</v>
      </c>
    </row>
    <row r="3550" ht="22.5" customHeight="1">
      <c r="A3550" s="74"/>
      <c r="B3550" s="12"/>
      <c r="C3550" s="12" t="n">
        <v>91538301</v>
      </c>
      <c r="D3550" s="12" t="s">
        <v>66</v>
      </c>
      <c r="E3550" s="12" t="s">
        <v>14</v>
      </c>
      <c r="F3550" s="12" t="s">
        <v>15</v>
      </c>
      <c r="G3550" s="20" t="n">
        <v>0.22</v>
      </c>
      <c r="H3550" s="13" t="n">
        <v>200</v>
      </c>
      <c r="I3550" s="20" t="n">
        <f>G3550*H3550*7</f>
        <v>308</v>
      </c>
      <c r="J3550" s="12" t="s">
        <v>112</v>
      </c>
      <c r="K3550" s="14" t="n">
        <v>200</v>
      </c>
      <c r="L3550" s="14" t="n">
        <v>70</v>
      </c>
      <c r="M3550" s="15" t="n">
        <v>0</v>
      </c>
      <c r="N3550" s="11" t="n">
        <v>0</v>
      </c>
      <c r="O3550" s="11" t="n">
        <v>0</v>
      </c>
      <c r="P3550" s="11" t="n">
        <v>0</v>
      </c>
      <c r="Q3550" s="22" t="n">
        <f>M3550/H3550</f>
        <v>0</v>
      </c>
    </row>
    <row r="3551" ht="22.5" customHeight="1">
      <c r="A3551" s="74"/>
      <c r="B3551" s="12"/>
      <c r="C3551" s="12" t="n">
        <v>91538306</v>
      </c>
      <c r="D3551" s="12" t="s">
        <v>66</v>
      </c>
      <c r="E3551" s="12" t="s">
        <v>67</v>
      </c>
      <c r="F3551" s="12" t="s">
        <v>15</v>
      </c>
      <c r="G3551" s="20" t="n">
        <v>0.18</v>
      </c>
      <c r="H3551" s="13" t="n">
        <v>250</v>
      </c>
      <c r="I3551" s="20" t="n">
        <f>G3551*H3551*7</f>
        <v>315</v>
      </c>
      <c r="J3551" s="12" t="s">
        <v>112</v>
      </c>
      <c r="K3551" s="14" t="n">
        <v>883</v>
      </c>
      <c r="L3551" s="14" t="n">
        <v>217</v>
      </c>
      <c r="M3551" s="15" t="n">
        <v>2</v>
      </c>
      <c r="N3551" s="11" t="n">
        <v>0.002</v>
      </c>
      <c r="O3551" s="11" t="n">
        <v>0.18</v>
      </c>
      <c r="P3551" s="11" t="n">
        <v>0.36</v>
      </c>
      <c r="Q3551" s="22" t="n">
        <f>M3551/H3551</f>
        <v>0.008</v>
      </c>
    </row>
    <row r="3552" ht="22.5" customHeight="1">
      <c r="A3552" s="74"/>
      <c r="B3552" s="12"/>
      <c r="C3552" s="12" t="n">
        <v>91538307</v>
      </c>
      <c r="D3552" s="12" t="s">
        <v>66</v>
      </c>
      <c r="E3552" s="12" t="s">
        <v>17</v>
      </c>
      <c r="F3552" s="12" t="s">
        <v>15</v>
      </c>
      <c r="G3552" s="20" t="n">
        <v>0.22</v>
      </c>
      <c r="H3552" s="13" t="n">
        <v>200</v>
      </c>
      <c r="I3552" s="20" t="n">
        <f>G3552*H3552*7</f>
        <v>308</v>
      </c>
      <c r="J3552" s="12" t="s">
        <v>112</v>
      </c>
      <c r="K3552" s="14" t="n">
        <v>15</v>
      </c>
      <c r="L3552" s="14" t="n">
        <v>2</v>
      </c>
      <c r="M3552" s="15" t="n">
        <v>0</v>
      </c>
      <c r="N3552" s="11" t="n">
        <v>0</v>
      </c>
      <c r="O3552" s="11" t="n">
        <v>0</v>
      </c>
      <c r="P3552" s="11" t="n">
        <v>0</v>
      </c>
      <c r="Q3552" s="22" t="n">
        <f>M3552/H3552</f>
        <v>0</v>
      </c>
    </row>
    <row r="3553" ht="22.5" customHeight="1">
      <c r="A3553" s="74"/>
      <c r="B3553" s="12"/>
      <c r="C3553" s="12" t="n">
        <v>91538308</v>
      </c>
      <c r="D3553" s="12" t="s">
        <v>66</v>
      </c>
      <c r="E3553" s="12" t="s">
        <v>11</v>
      </c>
      <c r="F3553" s="12" t="s">
        <v>15</v>
      </c>
      <c r="G3553" s="20" t="n">
        <v>0.18</v>
      </c>
      <c r="H3553" s="13" t="n">
        <v>200</v>
      </c>
      <c r="I3553" s="20" t="n">
        <f>G3553*H3553*7</f>
        <v>252</v>
      </c>
      <c r="J3553" s="12" t="s">
        <v>112</v>
      </c>
      <c r="K3553" s="14" t="n">
        <v>89</v>
      </c>
      <c r="L3553" s="14" t="n">
        <v>5</v>
      </c>
      <c r="M3553" s="15" t="n">
        <v>0</v>
      </c>
      <c r="N3553" s="11" t="n">
        <v>0</v>
      </c>
      <c r="O3553" s="11" t="n">
        <v>0</v>
      </c>
      <c r="P3553" s="11" t="n">
        <v>0</v>
      </c>
      <c r="Q3553" s="22" t="n">
        <f>M3553/H3553</f>
        <v>0</v>
      </c>
    </row>
    <row r="3554" ht="22.5" customHeight="1">
      <c r="A3554" s="74"/>
      <c r="B3554" s="12"/>
      <c r="C3554" s="12" t="n">
        <v>91538309</v>
      </c>
      <c r="D3554" s="12" t="s">
        <v>66</v>
      </c>
      <c r="E3554" s="12" t="s">
        <v>43</v>
      </c>
      <c r="F3554" s="12" t="s">
        <v>15</v>
      </c>
      <c r="G3554" s="20" t="n">
        <v>0.18</v>
      </c>
      <c r="H3554" s="13" t="n">
        <v>198</v>
      </c>
      <c r="I3554" s="20" t="n">
        <f>G3554*H3554*7</f>
        <v>249.48</v>
      </c>
      <c r="J3554" s="12" t="s">
        <v>112</v>
      </c>
      <c r="K3554" s="14" t="n">
        <v>79</v>
      </c>
      <c r="L3554" s="14" t="n">
        <v>11</v>
      </c>
      <c r="M3554" s="15" t="n">
        <v>0</v>
      </c>
      <c r="N3554" s="11" t="n">
        <v>0</v>
      </c>
      <c r="O3554" s="11" t="n">
        <v>0</v>
      </c>
      <c r="P3554" s="11" t="n">
        <v>0</v>
      </c>
      <c r="Q3554" s="22" t="n">
        <f>M3554/H3554</f>
        <v>0</v>
      </c>
    </row>
    <row r="3555" ht="22.5" customHeight="1">
      <c r="A3555" s="74"/>
      <c r="B3555" s="12"/>
      <c r="C3555" s="12" t="n">
        <v>11511535</v>
      </c>
      <c r="D3555" s="12" t="s">
        <v>80</v>
      </c>
      <c r="E3555" s="12" t="s">
        <v>14</v>
      </c>
      <c r="F3555" s="12" t="s">
        <v>26</v>
      </c>
      <c r="G3555" s="20" t="n">
        <v>0.4</v>
      </c>
      <c r="H3555" s="13" t="n">
        <v>600</v>
      </c>
      <c r="I3555" s="20" t="n">
        <f>G3555*H3555*7</f>
        <v>1680</v>
      </c>
      <c r="J3555" s="12" t="s">
        <v>112</v>
      </c>
      <c r="K3555" s="14" t="n">
        <f>2862825+7647</f>
        <v>2870472</v>
      </c>
      <c r="L3555" s="14" t="n">
        <f>9080+3134</f>
        <v>12214</v>
      </c>
      <c r="M3555" s="15" t="n">
        <f>394+279</f>
        <v>673</v>
      </c>
      <c r="N3555" s="11" t="n">
        <v>0.02</v>
      </c>
      <c r="O3555" s="11" t="n">
        <f>P3555/M3555</f>
        <v>0.368276374442793</v>
      </c>
      <c r="P3555" s="11" t="n">
        <f>163.88+83.97</f>
        <v>247.85</v>
      </c>
      <c r="Q3555" s="22" t="n">
        <f>M3555/H3555</f>
        <v>1.12166666666667</v>
      </c>
    </row>
    <row r="3556" ht="22.5" customHeight="1">
      <c r="A3556" s="74"/>
      <c r="B3556" s="12"/>
      <c r="C3556" s="12" t="n">
        <v>11792342</v>
      </c>
      <c r="D3556" s="12" t="s">
        <v>81</v>
      </c>
      <c r="E3556" s="12" t="s">
        <v>40</v>
      </c>
      <c r="F3556" s="12" t="s">
        <v>15</v>
      </c>
      <c r="G3556" s="20" t="n">
        <v>0.2</v>
      </c>
      <c r="H3556" s="76" t="n">
        <v>40</v>
      </c>
      <c r="I3556" s="20" t="n">
        <f>G3556*H3556*7</f>
        <v>56</v>
      </c>
      <c r="J3556" s="12" t="s">
        <v>112</v>
      </c>
      <c r="K3556" s="14" t="n">
        <v>8117</v>
      </c>
      <c r="L3556" s="14" t="n">
        <v>35</v>
      </c>
      <c r="M3556" s="15" t="n">
        <v>0</v>
      </c>
      <c r="N3556" s="11" t="n">
        <v>0</v>
      </c>
      <c r="O3556" s="11" t="n">
        <v>0</v>
      </c>
      <c r="P3556" s="11" t="n">
        <v>0</v>
      </c>
      <c r="Q3556" s="22" t="n">
        <f>M3556/H3556</f>
        <v>0</v>
      </c>
    </row>
    <row r="3557" ht="22.5" customHeight="1">
      <c r="A3557" s="74"/>
      <c r="B3557" s="12"/>
      <c r="C3557" s="12" t="n">
        <v>5365722</v>
      </c>
      <c r="D3557" s="12" t="s">
        <v>55</v>
      </c>
      <c r="E3557" s="12" t="s">
        <v>54</v>
      </c>
      <c r="F3557" s="12" t="s">
        <v>12</v>
      </c>
      <c r="G3557" s="20" t="n">
        <v>0.3</v>
      </c>
      <c r="H3557" s="76" t="n">
        <v>50</v>
      </c>
      <c r="I3557" s="20" t="n">
        <f>G3557*H3557*7</f>
        <v>105</v>
      </c>
      <c r="J3557" s="12" t="s">
        <v>112</v>
      </c>
      <c r="K3557" s="14" t="n">
        <v>39013</v>
      </c>
      <c r="L3557" s="14" t="n">
        <v>13871</v>
      </c>
      <c r="M3557" s="15" t="n">
        <v>22</v>
      </c>
      <c r="N3557" s="11" t="n">
        <v>0</v>
      </c>
      <c r="O3557" s="11" t="n">
        <v>0.303</v>
      </c>
      <c r="P3557" s="11" t="n">
        <v>6.6556</v>
      </c>
      <c r="Q3557" s="22" t="n">
        <f>M3557/H3557</f>
        <v>0.44</v>
      </c>
    </row>
    <row r="3558" ht="22.5" customHeight="1">
      <c r="A3558" s="74"/>
      <c r="B3558" s="12"/>
      <c r="C3558" s="12" t="n">
        <v>11924654</v>
      </c>
      <c r="D3558" s="12" t="s">
        <v>55</v>
      </c>
      <c r="E3558" s="12" t="s">
        <v>54</v>
      </c>
      <c r="F3558" s="12" t="s">
        <v>12</v>
      </c>
      <c r="G3558" s="20" t="n">
        <v>0.3</v>
      </c>
      <c r="H3558" s="76" t="n">
        <v>50</v>
      </c>
      <c r="I3558" s="20" t="n">
        <f>G3558*H3558*7</f>
        <v>105</v>
      </c>
      <c r="J3558" s="12" t="s">
        <v>112</v>
      </c>
      <c r="K3558" s="14" t="n">
        <v>392</v>
      </c>
      <c r="L3558" s="14" t="n">
        <v>148</v>
      </c>
      <c r="M3558" s="15" t="n">
        <v>1</v>
      </c>
      <c r="N3558" s="11" t="n">
        <v>0.001</v>
      </c>
      <c r="O3558" s="11" t="n">
        <v>0.148</v>
      </c>
      <c r="P3558" s="11" t="n">
        <v>0.1483</v>
      </c>
      <c r="Q3558" s="22" t="n">
        <f>M3558/H3558</f>
        <v>0.02</v>
      </c>
    </row>
    <row r="3559" ht="22.5" customHeight="1">
      <c r="A3559" s="74"/>
      <c r="B3559" s="12"/>
      <c r="C3559" s="12" t="n">
        <v>12011132</v>
      </c>
      <c r="D3559" s="12" t="s">
        <v>92</v>
      </c>
      <c r="E3559" s="12" t="s">
        <v>14</v>
      </c>
      <c r="F3559" s="12" t="s">
        <v>15</v>
      </c>
      <c r="G3559" s="20" t="n">
        <v>0.2</v>
      </c>
      <c r="H3559" s="76" t="n">
        <v>150</v>
      </c>
      <c r="I3559" s="20" t="n">
        <f>G3559*H3559*7</f>
        <v>210</v>
      </c>
      <c r="J3559" s="12" t="s">
        <v>112</v>
      </c>
      <c r="K3559" s="14" t="n">
        <v>38668</v>
      </c>
      <c r="L3559" s="14" t="n">
        <v>13035</v>
      </c>
      <c r="M3559" s="15" t="n">
        <v>150</v>
      </c>
      <c r="N3559" s="11" t="n">
        <v>0.002</v>
      </c>
      <c r="O3559" s="11" t="n">
        <v>0.2</v>
      </c>
      <c r="P3559" s="11" t="n">
        <v>30</v>
      </c>
      <c r="Q3559" s="22" t="n">
        <f>M3559/H3559</f>
        <v>1</v>
      </c>
    </row>
    <row r="3560" ht="22.5" customHeight="1">
      <c r="A3560" s="74"/>
      <c r="B3560" s="12"/>
      <c r="C3560" s="12" t="n">
        <v>12072287</v>
      </c>
      <c r="D3560" s="12" t="s">
        <v>80</v>
      </c>
      <c r="E3560" s="12" t="s">
        <v>14</v>
      </c>
      <c r="F3560" s="12" t="s">
        <v>15</v>
      </c>
      <c r="G3560" s="20" t="n">
        <v>0.5</v>
      </c>
      <c r="H3560" s="76" t="n">
        <v>200</v>
      </c>
      <c r="I3560" s="20" t="n">
        <f>G3560*H3560*7</f>
        <v>700</v>
      </c>
      <c r="J3560" s="12" t="s">
        <v>112</v>
      </c>
      <c r="K3560" s="14" t="n">
        <v>266575</v>
      </c>
      <c r="L3560" s="14" t="n">
        <v>1787</v>
      </c>
      <c r="M3560" s="15" t="n">
        <v>202</v>
      </c>
      <c r="N3560" s="11" t="n">
        <v>0.059</v>
      </c>
      <c r="O3560" s="11" t="n">
        <v>0.519</v>
      </c>
      <c r="P3560" s="11" t="n">
        <v>104.871</v>
      </c>
      <c r="Q3560" s="22" t="n">
        <f>M3560/H3560</f>
        <v>1.01</v>
      </c>
    </row>
    <row r="3561" ht="22.5" customHeight="1">
      <c r="A3561" s="74"/>
      <c r="B3561" s="12"/>
      <c r="C3561" s="12" t="n">
        <v>6529449</v>
      </c>
      <c r="D3561" s="12" t="s">
        <v>80</v>
      </c>
      <c r="E3561" s="12" t="s">
        <v>14</v>
      </c>
      <c r="F3561" s="12" t="s">
        <v>12</v>
      </c>
      <c r="G3561" s="20" t="n">
        <v>0.2</v>
      </c>
      <c r="H3561" s="76" t="n">
        <v>200</v>
      </c>
      <c r="I3561" s="20" t="n">
        <f>G3561*H3561*7</f>
        <v>280</v>
      </c>
      <c r="J3561" s="12" t="s">
        <v>112</v>
      </c>
      <c r="K3561" s="14" t="n">
        <v>17164</v>
      </c>
      <c r="L3561" s="14" t="n">
        <v>2068</v>
      </c>
      <c r="M3561" s="15" t="n">
        <v>155</v>
      </c>
      <c r="N3561" s="11" t="n">
        <v>0.024</v>
      </c>
      <c r="O3561" s="11" t="n">
        <v>0.326</v>
      </c>
      <c r="P3561" s="11" t="n">
        <v>50.5272</v>
      </c>
      <c r="Q3561" s="22" t="n">
        <f>M3561/H3561</f>
        <v>0.775</v>
      </c>
    </row>
    <row r="3562" ht="22.5" customHeight="1">
      <c r="A3562" s="74"/>
      <c r="B3562" s="12"/>
      <c r="C3562" s="12" t="n">
        <v>5623760</v>
      </c>
      <c r="D3562" s="12" t="s">
        <v>86</v>
      </c>
      <c r="E3562" s="12" t="s">
        <v>14</v>
      </c>
      <c r="F3562" s="12" t="s">
        <v>15</v>
      </c>
      <c r="G3562" s="20" t="n">
        <v>0.15</v>
      </c>
      <c r="H3562" s="13" t="n">
        <v>50</v>
      </c>
      <c r="I3562" s="20" t="n">
        <f>G3562*H3562*7</f>
        <v>52.5</v>
      </c>
      <c r="J3562" s="12" t="s">
        <v>112</v>
      </c>
      <c r="K3562" s="14" t="n">
        <v>10270</v>
      </c>
      <c r="L3562" s="14" t="n">
        <v>3980</v>
      </c>
      <c r="M3562" s="15" t="n">
        <v>50</v>
      </c>
      <c r="N3562" s="11" t="n">
        <v>0.002</v>
      </c>
      <c r="O3562" s="11" t="n">
        <v>0.15</v>
      </c>
      <c r="P3562" s="11" t="n">
        <v>7.5</v>
      </c>
      <c r="Q3562" s="22" t="n">
        <f>M3562/H3562</f>
        <v>1</v>
      </c>
    </row>
    <row r="3563" ht="22.5" customHeight="1">
      <c r="A3563" s="74"/>
      <c r="B3563" s="12"/>
      <c r="C3563" s="12" t="n">
        <v>12542512</v>
      </c>
      <c r="D3563" s="12" t="s">
        <v>92</v>
      </c>
      <c r="E3563" s="12" t="s">
        <v>14</v>
      </c>
      <c r="F3563" s="12" t="s">
        <v>15</v>
      </c>
      <c r="G3563" s="20" t="n">
        <v>0.15</v>
      </c>
      <c r="H3563" s="76" t="n">
        <v>100</v>
      </c>
      <c r="I3563" s="20" t="n">
        <f>G3563*H3563*7</f>
        <v>105</v>
      </c>
      <c r="J3563" s="12" t="s">
        <v>112</v>
      </c>
      <c r="K3563" s="14" t="n">
        <v>9587</v>
      </c>
      <c r="L3563" s="14" t="n">
        <v>799</v>
      </c>
      <c r="M3563" s="15" t="n">
        <v>24</v>
      </c>
      <c r="N3563" s="11" t="n">
        <v>0.005</v>
      </c>
      <c r="O3563" s="11" t="n">
        <v>0.15</v>
      </c>
      <c r="P3563" s="11" t="n">
        <v>3.6</v>
      </c>
      <c r="Q3563" s="22" t="n">
        <f>M3563/H3563</f>
        <v>0.24</v>
      </c>
    </row>
    <row r="3564" ht="22.5" customHeight="1">
      <c r="A3564" s="74"/>
      <c r="B3564" s="12"/>
      <c r="C3564" s="12" t="n">
        <v>91573327</v>
      </c>
      <c r="D3564" s="12" t="s">
        <v>87</v>
      </c>
      <c r="E3564" s="12" t="s">
        <v>14</v>
      </c>
      <c r="F3564" s="12" t="s">
        <v>15</v>
      </c>
      <c r="G3564" s="20" t="n">
        <v>0.25</v>
      </c>
      <c r="H3564" s="76" t="n">
        <v>300</v>
      </c>
      <c r="I3564" s="20" t="n">
        <f>G3564*H3564*7</f>
        <v>525</v>
      </c>
      <c r="J3564" s="12" t="s">
        <v>112</v>
      </c>
      <c r="K3564" s="14" t="n">
        <v>989</v>
      </c>
      <c r="L3564" s="14" t="n">
        <v>42</v>
      </c>
      <c r="M3564" s="15" t="n">
        <v>0</v>
      </c>
      <c r="N3564" s="11" t="n">
        <v>0</v>
      </c>
      <c r="O3564" s="11" t="n">
        <v>0</v>
      </c>
      <c r="P3564" s="11" t="n">
        <v>0</v>
      </c>
      <c r="Q3564" s="22" t="n">
        <f>M3564/H3564</f>
        <v>0</v>
      </c>
    </row>
    <row r="3565" ht="22.5" customHeight="1">
      <c r="A3565" s="18"/>
      <c r="C3565" s="10"/>
      <c r="D3565" s="10"/>
      <c r="E3565" s="10"/>
      <c r="F3565" s="10"/>
      <c r="G3565" s="17"/>
      <c r="H3565" s="10"/>
      <c r="I3565" s="17"/>
      <c r="J3565" s="10"/>
      <c r="K3565" s="15"/>
      <c r="L3565" s="15"/>
      <c r="M3565" s="15"/>
      <c r="N3565" s="15"/>
      <c r="O3565" s="15"/>
      <c r="P3565" s="75"/>
      <c r="Q3565" s="7"/>
    </row>
    <row r="3566" ht="22.5" customHeight="1">
      <c r="A3566" s="18" t="s">
        <v>107</v>
      </c>
      <c r="B3566" s="8" t="s">
        <v>129</v>
      </c>
      <c r="C3566" s="10"/>
      <c r="D3566" s="10"/>
      <c r="E3566" s="10"/>
      <c r="F3566" s="10"/>
      <c r="G3566" s="17"/>
      <c r="H3566" s="10"/>
      <c r="I3566" s="17"/>
      <c r="J3566" s="10"/>
      <c r="K3566" s="21" t="n">
        <f>SUM(K3567:K3701)</f>
        <v>16822392</v>
      </c>
      <c r="L3566" s="21" t="n">
        <f>SUM(L3567:L3701)</f>
        <v>1630517</v>
      </c>
      <c r="M3566" s="15"/>
      <c r="N3566" s="15"/>
      <c r="O3566" s="15"/>
      <c r="P3566" s="24" t="n">
        <f>SUM(P3567:P3701)</f>
        <v>5413.3393</v>
      </c>
      <c r="Q3566" s="7"/>
    </row>
    <row r="3567" ht="22.5" customHeight="1">
      <c r="A3567" s="73" t="n">
        <v>46301</v>
      </c>
      <c r="B3567" s="37" t="s">
        <v>109</v>
      </c>
      <c r="C3567" s="12" t="n">
        <v>10813123</v>
      </c>
      <c r="D3567" s="12" t="s">
        <v>10</v>
      </c>
      <c r="E3567" s="12" t="s">
        <v>11</v>
      </c>
      <c r="F3567" s="12" t="s">
        <v>12</v>
      </c>
      <c r="G3567" s="20" t="n">
        <v>0.25</v>
      </c>
      <c r="H3567" s="13" t="n">
        <v>1000</v>
      </c>
      <c r="I3567" s="20" t="n">
        <f>G3567*H3567*7</f>
        <v>1750</v>
      </c>
      <c r="J3567" s="12" t="s">
        <v>112</v>
      </c>
      <c r="K3567" s="10" t="n">
        <v>36099</v>
      </c>
      <c r="L3567" s="10" t="n">
        <v>626</v>
      </c>
      <c r="M3567" s="10" t="n">
        <v>14</v>
      </c>
      <c r="N3567" s="11" t="n">
        <v>0.001</v>
      </c>
      <c r="O3567" s="11" t="n">
        <v>0.4215</v>
      </c>
      <c r="P3567" s="11" t="n">
        <v>5.9005</v>
      </c>
      <c r="Q3567" s="22" t="n">
        <f>M3567/H3567</f>
        <v>0.014</v>
      </c>
    </row>
    <row r="3568" ht="22.5" customHeight="1">
      <c r="A3568" s="74"/>
      <c r="B3568" s="12"/>
      <c r="C3568" s="12" t="n">
        <v>1745925</v>
      </c>
      <c r="D3568" s="12" t="s">
        <v>13</v>
      </c>
      <c r="E3568" s="12" t="s">
        <v>14</v>
      </c>
      <c r="F3568" s="12" t="s">
        <v>15</v>
      </c>
      <c r="G3568" s="20" t="n">
        <v>0.15</v>
      </c>
      <c r="H3568" s="13" t="n">
        <v>400</v>
      </c>
      <c r="I3568" s="20" t="n">
        <f>G3568*H3568*7</f>
        <v>420</v>
      </c>
      <c r="J3568" s="12" t="s">
        <v>112</v>
      </c>
      <c r="K3568" s="16" t="n">
        <v>62582</v>
      </c>
      <c r="L3568" s="14" t="n">
        <v>26654</v>
      </c>
      <c r="M3568" s="14" t="n">
        <v>400</v>
      </c>
      <c r="N3568" s="11" t="n">
        <v>0.002</v>
      </c>
      <c r="O3568" s="11" t="n">
        <v>0.15</v>
      </c>
      <c r="P3568" s="11" t="n">
        <v>60</v>
      </c>
      <c r="Q3568" s="22" t="n">
        <f>M3568/H3568</f>
        <v>1</v>
      </c>
    </row>
    <row r="3569" ht="22.5" customHeight="1">
      <c r="A3569" s="74"/>
      <c r="B3569" s="12"/>
      <c r="C3569" s="12" t="n">
        <v>6951600</v>
      </c>
      <c r="D3569" s="12" t="s">
        <v>16</v>
      </c>
      <c r="E3569" s="12" t="s">
        <v>17</v>
      </c>
      <c r="F3569" s="12" t="s">
        <v>15</v>
      </c>
      <c r="G3569" s="20" t="n">
        <v>0.17</v>
      </c>
      <c r="H3569" s="13" t="n">
        <v>100</v>
      </c>
      <c r="I3569" s="20" t="n">
        <f>G3569*H3569*7</f>
        <v>119</v>
      </c>
      <c r="J3569" s="12" t="s">
        <v>112</v>
      </c>
      <c r="K3569" s="14" t="n">
        <v>9927</v>
      </c>
      <c r="L3569" s="14" t="n">
        <v>2199</v>
      </c>
      <c r="M3569" s="14" t="n">
        <v>57</v>
      </c>
      <c r="N3569" s="11" t="n">
        <v>0.005</v>
      </c>
      <c r="O3569" s="11" t="n">
        <v>0.174</v>
      </c>
      <c r="P3569" s="11" t="n">
        <v>9.928</v>
      </c>
      <c r="Q3569" s="22" t="n">
        <f>M3569/H3569</f>
        <v>0.57</v>
      </c>
    </row>
    <row r="3570" ht="22.5" customHeight="1">
      <c r="A3570" s="74"/>
      <c r="B3570" s="12"/>
      <c r="C3570" s="12" t="n">
        <v>6951594</v>
      </c>
      <c r="D3570" s="12" t="s">
        <v>16</v>
      </c>
      <c r="E3570" s="12" t="s">
        <v>18</v>
      </c>
      <c r="F3570" s="12" t="s">
        <v>15</v>
      </c>
      <c r="G3570" s="20" t="n">
        <v>0.7</v>
      </c>
      <c r="H3570" s="13" t="n">
        <v>400</v>
      </c>
      <c r="I3570" s="20" t="n">
        <f>G3570*H3570*7</f>
        <v>1960</v>
      </c>
      <c r="J3570" s="12" t="s">
        <v>112</v>
      </c>
      <c r="K3570" s="14" t="n">
        <v>129139</v>
      </c>
      <c r="L3570" s="14" t="n">
        <v>53926</v>
      </c>
      <c r="M3570" s="14" t="n">
        <v>251</v>
      </c>
      <c r="N3570" s="11" t="n">
        <v>0.003</v>
      </c>
      <c r="O3570" s="11" t="n">
        <v>0.708</v>
      </c>
      <c r="P3570" s="11" t="n">
        <v>177.73</v>
      </c>
      <c r="Q3570" s="22" t="n">
        <f>M3570/H3570</f>
        <v>0.6275</v>
      </c>
    </row>
    <row r="3571" ht="22.5" customHeight="1">
      <c r="A3571" s="74"/>
      <c r="B3571" s="12"/>
      <c r="C3571" s="12" t="n">
        <v>2732727</v>
      </c>
      <c r="D3571" s="12" t="s">
        <v>10</v>
      </c>
      <c r="E3571" s="12" t="s">
        <v>19</v>
      </c>
      <c r="F3571" s="12" t="s">
        <v>15</v>
      </c>
      <c r="G3571" s="20" t="n">
        <v>0.25</v>
      </c>
      <c r="H3571" s="13" t="n">
        <v>1000</v>
      </c>
      <c r="I3571" s="20" t="n">
        <f>G3571*H3571*7</f>
        <v>1750</v>
      </c>
      <c r="J3571" s="12" t="s">
        <v>112</v>
      </c>
      <c r="K3571" s="14" t="n">
        <v>54452</v>
      </c>
      <c r="L3571" s="14" t="n">
        <v>18841</v>
      </c>
      <c r="M3571" s="14" t="n">
        <v>612</v>
      </c>
      <c r="N3571" s="11" t="n">
        <v>0.008</v>
      </c>
      <c r="O3571" s="11" t="n">
        <v>0.249</v>
      </c>
      <c r="P3571" s="11" t="n">
        <v>152.675</v>
      </c>
      <c r="Q3571" s="22" t="n">
        <f>M3571/H3571</f>
        <v>0.612</v>
      </c>
    </row>
    <row r="3572" ht="22.5" customHeight="1">
      <c r="A3572" s="74"/>
      <c r="B3572" s="12"/>
      <c r="C3572" s="12" t="n">
        <v>5619156</v>
      </c>
      <c r="D3572" s="12" t="s">
        <v>10</v>
      </c>
      <c r="E3572" s="12" t="s">
        <v>19</v>
      </c>
      <c r="F3572" s="12" t="s">
        <v>12</v>
      </c>
      <c r="G3572" s="20" t="n">
        <v>0.24</v>
      </c>
      <c r="H3572" s="13" t="n">
        <v>500</v>
      </c>
      <c r="I3572" s="20" t="n">
        <f>G3572*H3572*7</f>
        <v>840</v>
      </c>
      <c r="J3572" s="12" t="s">
        <v>112</v>
      </c>
      <c r="K3572" s="14" t="n">
        <v>180470</v>
      </c>
      <c r="L3572" s="14" t="n">
        <v>34250</v>
      </c>
      <c r="M3572" s="14" t="n">
        <v>27</v>
      </c>
      <c r="N3572" s="11" t="n">
        <v>0</v>
      </c>
      <c r="O3572" s="11" t="n">
        <v>0.3296</v>
      </c>
      <c r="P3572" s="11" t="n">
        <v>8.8988</v>
      </c>
      <c r="Q3572" s="22" t="n">
        <f>M3572/H3572</f>
        <v>0.054</v>
      </c>
    </row>
    <row r="3573" ht="22.5" customHeight="1">
      <c r="A3573" s="74"/>
      <c r="B3573" s="12"/>
      <c r="C3573" s="12" t="n">
        <v>6425889</v>
      </c>
      <c r="D3573" s="12" t="s">
        <v>10</v>
      </c>
      <c r="E3573" s="12" t="s">
        <v>20</v>
      </c>
      <c r="F3573" s="12" t="s">
        <v>15</v>
      </c>
      <c r="G3573" s="20" t="n">
        <v>0.25</v>
      </c>
      <c r="H3573" s="13" t="n">
        <v>400</v>
      </c>
      <c r="I3573" s="20" t="n">
        <f>G3573*H3573*7</f>
        <v>700</v>
      </c>
      <c r="J3573" s="12" t="s">
        <v>112</v>
      </c>
      <c r="K3573" s="14" t="n">
        <v>28503</v>
      </c>
      <c r="L3573" s="14" t="n">
        <v>8368</v>
      </c>
      <c r="M3573" s="14" t="n">
        <v>242</v>
      </c>
      <c r="N3573" s="11" t="n">
        <v>0.007</v>
      </c>
      <c r="O3573" s="11" t="n">
        <v>0.251</v>
      </c>
      <c r="P3573" s="11" t="n">
        <v>60.75</v>
      </c>
      <c r="Q3573" s="22" t="n">
        <f>M3573/H3573</f>
        <v>0.605</v>
      </c>
    </row>
    <row r="3574" ht="22.5" customHeight="1">
      <c r="A3574" s="74"/>
      <c r="B3574" s="12"/>
      <c r="C3574" s="12" t="n">
        <v>6439005</v>
      </c>
      <c r="D3574" s="12" t="s">
        <v>10</v>
      </c>
      <c r="E3574" s="12" t="s">
        <v>20</v>
      </c>
      <c r="F3574" s="12" t="s">
        <v>21</v>
      </c>
      <c r="G3574" s="20" t="n">
        <v>0.3</v>
      </c>
      <c r="H3574" s="13" t="n">
        <v>300</v>
      </c>
      <c r="I3574" s="20" t="n">
        <f>G3574*H3574*7</f>
        <v>630</v>
      </c>
      <c r="J3574" s="12" t="s">
        <v>112</v>
      </c>
      <c r="K3574" s="14" t="n">
        <v>49316</v>
      </c>
      <c r="L3574" s="14" t="n">
        <v>14720</v>
      </c>
      <c r="M3574" s="14" t="n">
        <v>42</v>
      </c>
      <c r="N3574" s="11" t="n">
        <v>0.0009</v>
      </c>
      <c r="O3574" s="11" t="n">
        <v>0.3</v>
      </c>
      <c r="P3574" s="11" t="n">
        <v>12.6</v>
      </c>
      <c r="Q3574" s="22" t="n">
        <f>M3574/H3574</f>
        <v>0.14</v>
      </c>
    </row>
    <row r="3575" ht="22.5" customHeight="1">
      <c r="A3575" s="74"/>
      <c r="B3575" s="12"/>
      <c r="C3575" s="12" t="n">
        <v>7203110</v>
      </c>
      <c r="D3575" s="12" t="s">
        <v>22</v>
      </c>
      <c r="E3575" s="12" t="s">
        <v>23</v>
      </c>
      <c r="F3575" s="12" t="s">
        <v>15</v>
      </c>
      <c r="G3575" s="20" t="n">
        <v>0.2</v>
      </c>
      <c r="H3575" s="13" t="n">
        <v>100</v>
      </c>
      <c r="I3575" s="20" t="n">
        <f>G3575*H3575*7</f>
        <v>140</v>
      </c>
      <c r="J3575" s="12" t="s">
        <v>112</v>
      </c>
      <c r="K3575" s="14" t="n">
        <v>13502</v>
      </c>
      <c r="L3575" s="14" t="n">
        <v>5929</v>
      </c>
      <c r="M3575" s="14" t="n">
        <v>3</v>
      </c>
      <c r="N3575" s="11" t="n">
        <v>0</v>
      </c>
      <c r="O3575" s="11" t="n">
        <v>0.2</v>
      </c>
      <c r="P3575" s="11" t="n">
        <v>0.6</v>
      </c>
      <c r="Q3575" s="22" t="n">
        <f>M3575/H3575</f>
        <v>0.03</v>
      </c>
    </row>
    <row r="3576" ht="22.5" customHeight="1">
      <c r="A3576" s="74"/>
      <c r="B3576" s="12"/>
      <c r="C3576" s="12" t="n">
        <v>7202934</v>
      </c>
      <c r="D3576" s="12" t="s">
        <v>22</v>
      </c>
      <c r="E3576" s="12" t="s">
        <v>24</v>
      </c>
      <c r="F3576" s="12" t="s">
        <v>15</v>
      </c>
      <c r="G3576" s="20" t="n">
        <v>0.35</v>
      </c>
      <c r="H3576" s="13" t="n">
        <v>200</v>
      </c>
      <c r="I3576" s="20" t="n">
        <f>G3576*H3576*7</f>
        <v>490</v>
      </c>
      <c r="J3576" s="12" t="s">
        <v>112</v>
      </c>
      <c r="K3576" s="14" t="n">
        <v>405111</v>
      </c>
      <c r="L3576" s="14" t="n">
        <v>241916</v>
      </c>
      <c r="M3576" s="14" t="n">
        <v>107</v>
      </c>
      <c r="N3576" s="11" t="n">
        <v>0</v>
      </c>
      <c r="O3576" s="11" t="n">
        <v>0.35</v>
      </c>
      <c r="P3576" s="11" t="n">
        <v>37.45</v>
      </c>
      <c r="Q3576" s="22" t="n">
        <f>M3576/H3576</f>
        <v>0.535</v>
      </c>
    </row>
    <row r="3577" ht="22.5" customHeight="1">
      <c r="A3577" s="74"/>
      <c r="B3577" s="12"/>
      <c r="C3577" s="12" t="n">
        <v>5847496</v>
      </c>
      <c r="D3577" s="12" t="s">
        <v>10</v>
      </c>
      <c r="E3577" s="12" t="s">
        <v>25</v>
      </c>
      <c r="F3577" s="12" t="s">
        <v>12</v>
      </c>
      <c r="G3577" s="20" t="n">
        <v>0.3</v>
      </c>
      <c r="H3577" s="13" t="n">
        <v>200</v>
      </c>
      <c r="I3577" s="20" t="n">
        <f>G3577*H3577*7</f>
        <v>420</v>
      </c>
      <c r="J3577" s="12" t="s">
        <v>112</v>
      </c>
      <c r="K3577" s="14" t="n">
        <v>40053</v>
      </c>
      <c r="L3577" s="14" t="n">
        <v>1401</v>
      </c>
      <c r="M3577" s="14" t="n">
        <v>8</v>
      </c>
      <c r="N3577" s="11" t="n">
        <v>0</v>
      </c>
      <c r="O3577" s="11" t="n">
        <v>0.343</v>
      </c>
      <c r="P3577" s="11" t="n">
        <v>2.7428</v>
      </c>
      <c r="Q3577" s="22" t="n">
        <f>M3577/H3577</f>
        <v>0.04</v>
      </c>
    </row>
    <row r="3578" ht="22.5" customHeight="1">
      <c r="A3578" s="74"/>
      <c r="B3578" s="12"/>
      <c r="C3578" s="12" t="n">
        <v>7572369</v>
      </c>
      <c r="D3578" s="12" t="s">
        <v>10</v>
      </c>
      <c r="E3578" s="12" t="s">
        <v>25</v>
      </c>
      <c r="F3578" s="12" t="s">
        <v>15</v>
      </c>
      <c r="G3578" s="20" t="n">
        <v>0.3</v>
      </c>
      <c r="H3578" s="13" t="n">
        <v>400</v>
      </c>
      <c r="I3578" s="20" t="n">
        <f>G3578*H3578*7</f>
        <v>840</v>
      </c>
      <c r="J3578" s="12" t="s">
        <v>112</v>
      </c>
      <c r="K3578" s="14" t="n">
        <v>16367</v>
      </c>
      <c r="L3578" s="14" t="n">
        <v>6562</v>
      </c>
      <c r="M3578" s="14" t="n">
        <v>182</v>
      </c>
      <c r="N3578" s="11" t="n">
        <v>0.008</v>
      </c>
      <c r="O3578" s="11" t="n">
        <v>0.302</v>
      </c>
      <c r="P3578" s="11" t="n">
        <v>55.05</v>
      </c>
      <c r="Q3578" s="22" t="n">
        <f>M3578/H3578</f>
        <v>0.455</v>
      </c>
    </row>
    <row r="3579" ht="22.5" customHeight="1">
      <c r="A3579" s="74"/>
      <c r="B3579" s="12"/>
      <c r="C3579" s="12" t="n">
        <v>8460883</v>
      </c>
      <c r="D3579" s="12" t="s">
        <v>16</v>
      </c>
      <c r="E3579" s="12" t="s">
        <v>11</v>
      </c>
      <c r="F3579" s="12" t="s">
        <v>15</v>
      </c>
      <c r="G3579" s="20" t="n">
        <v>0.14</v>
      </c>
      <c r="H3579" s="13" t="n">
        <v>900</v>
      </c>
      <c r="I3579" s="20" t="n">
        <f>G3579*H3579*7</f>
        <v>882</v>
      </c>
      <c r="J3579" s="12" t="s">
        <v>112</v>
      </c>
      <c r="K3579" s="14" t="n">
        <v>46472</v>
      </c>
      <c r="L3579" s="14" t="n">
        <v>11278</v>
      </c>
      <c r="M3579" s="14" t="n">
        <v>627</v>
      </c>
      <c r="N3579" s="11" t="n">
        <v>0.008</v>
      </c>
      <c r="O3579" s="11" t="n">
        <v>0.142</v>
      </c>
      <c r="P3579" s="11" t="n">
        <v>88.886</v>
      </c>
      <c r="Q3579" s="22" t="n">
        <f>M3579/H3579</f>
        <v>0.696666666666667</v>
      </c>
    </row>
    <row r="3580" ht="22.5" customHeight="1">
      <c r="A3580" s="74"/>
      <c r="B3580" s="12"/>
      <c r="C3580" s="12" t="n">
        <v>8531973</v>
      </c>
      <c r="D3580" s="12" t="s">
        <v>16</v>
      </c>
      <c r="E3580" s="12" t="s">
        <v>18</v>
      </c>
      <c r="F3580" s="12" t="s">
        <v>26</v>
      </c>
      <c r="G3580" s="20" t="n">
        <v>0.45</v>
      </c>
      <c r="H3580" s="13" t="n">
        <v>150</v>
      </c>
      <c r="I3580" s="20" t="n">
        <f>G3580*H3580*7</f>
        <v>472.5</v>
      </c>
      <c r="J3580" s="12" t="s">
        <v>112</v>
      </c>
      <c r="K3580" s="14" t="n">
        <v>241703</v>
      </c>
      <c r="L3580" s="14" t="n">
        <v>617</v>
      </c>
      <c r="M3580" s="14" t="n">
        <v>27</v>
      </c>
      <c r="N3580" s="11" t="n">
        <v>0.02</v>
      </c>
      <c r="O3580" s="11" t="n">
        <v>0.42</v>
      </c>
      <c r="P3580" s="11" t="n">
        <v>11.38</v>
      </c>
      <c r="Q3580" s="22" t="n">
        <f>M3580/H3580</f>
        <v>0.18</v>
      </c>
    </row>
    <row r="3581" ht="22.5" customHeight="1">
      <c r="A3581" s="74"/>
      <c r="B3581" s="12"/>
      <c r="C3581" s="12" t="n">
        <v>8156506</v>
      </c>
      <c r="D3581" s="12" t="s">
        <v>82</v>
      </c>
      <c r="E3581" s="12" t="s">
        <v>14</v>
      </c>
      <c r="F3581" s="12" t="s">
        <v>15</v>
      </c>
      <c r="G3581" s="20" t="n">
        <v>0.13</v>
      </c>
      <c r="H3581" s="13" t="n">
        <v>1000</v>
      </c>
      <c r="I3581" s="20" t="n">
        <f>G3581*H3581*7</f>
        <v>910</v>
      </c>
      <c r="J3581" s="12" t="s">
        <v>112</v>
      </c>
      <c r="K3581" s="14" t="n">
        <v>45912</v>
      </c>
      <c r="L3581" s="14" t="n">
        <v>18005</v>
      </c>
      <c r="M3581" s="14" t="n">
        <v>1000</v>
      </c>
      <c r="N3581" s="11" t="n">
        <v>0.008</v>
      </c>
      <c r="O3581" s="11" t="n">
        <v>0.136</v>
      </c>
      <c r="P3581" s="11" t="n">
        <v>136.207</v>
      </c>
      <c r="Q3581" s="22" t="n">
        <f>M3581/H3581</f>
        <v>1</v>
      </c>
    </row>
    <row r="3582" ht="22.5" customHeight="1">
      <c r="A3582" s="74"/>
      <c r="B3582" s="12"/>
      <c r="C3582" s="12" t="n">
        <v>8819666</v>
      </c>
      <c r="D3582" s="12" t="s">
        <v>82</v>
      </c>
      <c r="E3582" s="12" t="s">
        <v>14</v>
      </c>
      <c r="F3582" s="12" t="s">
        <v>12</v>
      </c>
      <c r="G3582" s="20" t="n">
        <v>0.08</v>
      </c>
      <c r="H3582" s="13" t="n">
        <v>200</v>
      </c>
      <c r="I3582" s="20" t="n">
        <f>G3582*H3582*7</f>
        <v>112</v>
      </c>
      <c r="J3582" s="12" t="s">
        <v>112</v>
      </c>
      <c r="K3582" s="14" t="n">
        <v>9405</v>
      </c>
      <c r="L3582" s="14" t="n">
        <v>1581</v>
      </c>
      <c r="M3582" s="14" t="n">
        <v>187</v>
      </c>
      <c r="N3582" s="11" t="n">
        <v>0.013</v>
      </c>
      <c r="O3582" s="11" t="n">
        <v>0.107</v>
      </c>
      <c r="P3582" s="11" t="n">
        <v>19.9777</v>
      </c>
      <c r="Q3582" s="22" t="n">
        <f>M3582/H3582</f>
        <v>0.935</v>
      </c>
    </row>
    <row r="3583" ht="22.5" customHeight="1">
      <c r="A3583" s="74"/>
      <c r="B3583" s="12"/>
      <c r="C3583" s="12" t="n">
        <v>7872826</v>
      </c>
      <c r="D3583" s="12" t="s">
        <v>27</v>
      </c>
      <c r="E3583" s="12" t="s">
        <v>14</v>
      </c>
      <c r="F3583" s="12" t="s">
        <v>15</v>
      </c>
      <c r="G3583" s="20" t="n">
        <v>0.48</v>
      </c>
      <c r="H3583" s="13" t="n">
        <v>100</v>
      </c>
      <c r="I3583" s="20" t="n">
        <f>G3583*H3583*7</f>
        <v>336</v>
      </c>
      <c r="J3583" s="12" t="s">
        <v>112</v>
      </c>
      <c r="K3583" s="14" t="n">
        <v>33186</v>
      </c>
      <c r="L3583" s="14" t="n">
        <v>7969</v>
      </c>
      <c r="M3583" s="14" t="n">
        <v>100</v>
      </c>
      <c r="N3583" s="11" t="n">
        <v>0.006</v>
      </c>
      <c r="O3583" s="11" t="n">
        <v>0.48</v>
      </c>
      <c r="P3583" s="11" t="n">
        <v>48.048</v>
      </c>
      <c r="Q3583" s="22" t="n">
        <f>M3583/H3583</f>
        <v>1</v>
      </c>
    </row>
    <row r="3584" ht="22.5" customHeight="1">
      <c r="A3584" s="74"/>
      <c r="B3584" s="12"/>
      <c r="C3584" s="12" t="n">
        <v>9311355</v>
      </c>
      <c r="D3584" s="12" t="s">
        <v>28</v>
      </c>
      <c r="E3584" s="12" t="s">
        <v>14</v>
      </c>
      <c r="F3584" s="12" t="s">
        <v>15</v>
      </c>
      <c r="G3584" s="20" t="n">
        <v>0.15</v>
      </c>
      <c r="H3584" s="13" t="n">
        <v>80</v>
      </c>
      <c r="I3584" s="20" t="n">
        <f>G3584*H3584*7</f>
        <v>84</v>
      </c>
      <c r="J3584" s="12" t="s">
        <v>112</v>
      </c>
      <c r="K3584" s="14" t="n">
        <v>40428</v>
      </c>
      <c r="L3584" s="14" t="n">
        <v>3930</v>
      </c>
      <c r="M3584" s="14" t="n">
        <v>60</v>
      </c>
      <c r="N3584" s="11" t="n">
        <v>0.006</v>
      </c>
      <c r="O3584" s="11" t="n">
        <v>0.25</v>
      </c>
      <c r="P3584" s="11" t="n">
        <v>15</v>
      </c>
      <c r="Q3584" s="22" t="n">
        <f>M3584/H3584</f>
        <v>0.75</v>
      </c>
    </row>
    <row r="3585" ht="22.5" customHeight="1">
      <c r="A3585" s="74"/>
      <c r="B3585" s="12"/>
      <c r="C3585" s="12" t="n">
        <v>12114239</v>
      </c>
      <c r="D3585" s="12" t="s">
        <v>82</v>
      </c>
      <c r="E3585" s="12" t="s">
        <v>14</v>
      </c>
      <c r="F3585" s="12" t="s">
        <v>26</v>
      </c>
      <c r="G3585" s="20" t="n">
        <v>0.2</v>
      </c>
      <c r="H3585" s="13" t="n">
        <v>100</v>
      </c>
      <c r="I3585" s="20" t="n">
        <f>G3585*H3585*7</f>
        <v>140</v>
      </c>
      <c r="J3585" s="12" t="s">
        <v>112</v>
      </c>
      <c r="K3585" s="14" t="n">
        <v>73124</v>
      </c>
      <c r="L3585" s="14" t="n">
        <v>528</v>
      </c>
      <c r="M3585" s="14" t="n">
        <v>46</v>
      </c>
      <c r="N3585" s="11" t="n">
        <v>0.01</v>
      </c>
      <c r="O3585" s="11" t="n">
        <v>0.16</v>
      </c>
      <c r="P3585" s="11" t="n">
        <v>7.49</v>
      </c>
      <c r="Q3585" s="22" t="n">
        <f>M3585/H3585</f>
        <v>0.46</v>
      </c>
    </row>
    <row r="3586" ht="22.5" customHeight="1">
      <c r="A3586" s="74"/>
      <c r="B3586" s="12"/>
      <c r="C3586" s="12" t="n">
        <v>10501490</v>
      </c>
      <c r="D3586" s="12" t="s">
        <v>13</v>
      </c>
      <c r="E3586" s="12" t="s">
        <v>14</v>
      </c>
      <c r="F3586" s="12" t="s">
        <v>15</v>
      </c>
      <c r="G3586" s="20" t="n">
        <v>0.15</v>
      </c>
      <c r="H3586" s="13" t="n">
        <v>100</v>
      </c>
      <c r="I3586" s="20" t="n">
        <f>G3586*H3586*7</f>
        <v>105</v>
      </c>
      <c r="J3586" s="12" t="s">
        <v>112</v>
      </c>
      <c r="K3586" s="14" t="n">
        <v>1263</v>
      </c>
      <c r="L3586" s="14" t="n">
        <v>526</v>
      </c>
      <c r="M3586" s="14" t="n">
        <v>12</v>
      </c>
      <c r="N3586" s="11" t="n">
        <v>0.003</v>
      </c>
      <c r="O3586" s="11" t="n">
        <v>0.13</v>
      </c>
      <c r="P3586" s="11" t="n">
        <v>1.56</v>
      </c>
      <c r="Q3586" s="22" t="n">
        <f>M3586/H3586</f>
        <v>0.12</v>
      </c>
    </row>
    <row r="3587" ht="22.5" customHeight="1">
      <c r="A3587" s="74"/>
      <c r="B3587" s="12"/>
      <c r="C3587" s="39" t="n">
        <v>10912510</v>
      </c>
      <c r="D3587" s="12" t="s">
        <v>10</v>
      </c>
      <c r="E3587" s="12" t="s">
        <v>11</v>
      </c>
      <c r="F3587" s="12" t="s">
        <v>29</v>
      </c>
      <c r="G3587" s="20" t="n">
        <v>0.17</v>
      </c>
      <c r="H3587" s="13" t="n">
        <v>1500</v>
      </c>
      <c r="I3587" s="20" t="n">
        <f>G3587*H3587*7</f>
        <v>1785</v>
      </c>
      <c r="J3587" s="12" t="s">
        <v>112</v>
      </c>
      <c r="K3587" s="14" t="n">
        <v>21337</v>
      </c>
      <c r="L3587" s="14" t="n">
        <v>6945</v>
      </c>
      <c r="M3587" s="14" t="n">
        <v>112</v>
      </c>
      <c r="N3587" s="11" t="n">
        <v>0.01</v>
      </c>
      <c r="O3587" s="11" t="n">
        <v>0.33</v>
      </c>
      <c r="P3587" s="11" t="n">
        <v>37.47</v>
      </c>
      <c r="Q3587" s="22" t="n">
        <f>M3587/H3587</f>
        <v>0.0746666666666667</v>
      </c>
    </row>
    <row r="3588" ht="22.5" customHeight="1">
      <c r="A3588" s="74"/>
      <c r="B3588" s="12"/>
      <c r="C3588" s="39" t="n">
        <v>11080098</v>
      </c>
      <c r="D3588" s="12" t="s">
        <v>22</v>
      </c>
      <c r="E3588" s="12" t="s">
        <v>24</v>
      </c>
      <c r="F3588" s="12" t="s">
        <v>15</v>
      </c>
      <c r="G3588" s="20" t="n">
        <v>0.6</v>
      </c>
      <c r="H3588" s="13" t="n">
        <v>100</v>
      </c>
      <c r="I3588" s="20" t="n">
        <f>G3588*H3588*7</f>
        <v>420</v>
      </c>
      <c r="J3588" s="12" t="s">
        <v>112</v>
      </c>
      <c r="K3588" s="14" t="n">
        <v>3447</v>
      </c>
      <c r="L3588" s="14" t="n">
        <v>1807</v>
      </c>
      <c r="M3588" s="14" t="n">
        <v>1</v>
      </c>
      <c r="N3588" s="11" t="n">
        <v>0</v>
      </c>
      <c r="O3588" s="11" t="n">
        <v>0.6</v>
      </c>
      <c r="P3588" s="11" t="n">
        <v>0.6</v>
      </c>
      <c r="Q3588" s="22" t="n">
        <f>M3588/H3588</f>
        <v>0.01</v>
      </c>
    </row>
    <row r="3589" ht="22.5" customHeight="1">
      <c r="A3589" s="74"/>
      <c r="B3589" s="12"/>
      <c r="C3589" s="39" t="n">
        <v>11715627</v>
      </c>
      <c r="D3589" s="12" t="s">
        <v>28</v>
      </c>
      <c r="E3589" s="12" t="s">
        <v>14</v>
      </c>
      <c r="F3589" s="12" t="s">
        <v>15</v>
      </c>
      <c r="G3589" s="20" t="n">
        <v>0.4</v>
      </c>
      <c r="H3589" s="13" t="n">
        <v>100</v>
      </c>
      <c r="I3589" s="20" t="n">
        <f>G3589*H3589*7</f>
        <v>280</v>
      </c>
      <c r="J3589" s="12" t="s">
        <v>112</v>
      </c>
      <c r="K3589" s="14" t="n">
        <v>76</v>
      </c>
      <c r="L3589" s="14" t="n">
        <v>2</v>
      </c>
      <c r="M3589" s="14" t="n">
        <v>0</v>
      </c>
      <c r="N3589" s="11" t="n">
        <v>0</v>
      </c>
      <c r="O3589" s="11" t="n">
        <v>0</v>
      </c>
      <c r="P3589" s="11" t="n">
        <v>0</v>
      </c>
      <c r="Q3589" s="22" t="n">
        <f>M3589/H3589</f>
        <v>0</v>
      </c>
    </row>
    <row r="3590" ht="22.5" customHeight="1">
      <c r="A3590" s="74"/>
      <c r="B3590" s="12"/>
      <c r="C3590" s="39" t="n">
        <v>11715655</v>
      </c>
      <c r="D3590" s="12" t="s">
        <v>16</v>
      </c>
      <c r="E3590" s="12" t="s">
        <v>11</v>
      </c>
      <c r="F3590" s="12" t="s">
        <v>15</v>
      </c>
      <c r="G3590" s="20" t="n">
        <v>0.15</v>
      </c>
      <c r="H3590" s="13" t="n">
        <v>100</v>
      </c>
      <c r="I3590" s="20" t="n">
        <f>G3590*H3590*7</f>
        <v>105</v>
      </c>
      <c r="J3590" s="12" t="s">
        <v>112</v>
      </c>
      <c r="K3590" s="14" t="n">
        <v>294</v>
      </c>
      <c r="L3590" s="14" t="n">
        <v>3</v>
      </c>
      <c r="M3590" s="14" t="n">
        <v>0</v>
      </c>
      <c r="N3590" s="11" t="n">
        <v>0</v>
      </c>
      <c r="O3590" s="11" t="n">
        <v>0</v>
      </c>
      <c r="P3590" s="11" t="n">
        <v>0</v>
      </c>
      <c r="Q3590" s="22" t="n">
        <f>M3590/H3590</f>
        <v>0</v>
      </c>
    </row>
    <row r="3591" ht="22.5" customHeight="1">
      <c r="A3591" s="74"/>
      <c r="B3591" s="12"/>
      <c r="C3591" s="39" t="n">
        <v>11715811</v>
      </c>
      <c r="D3591" s="12" t="s">
        <v>16</v>
      </c>
      <c r="E3591" s="12" t="s">
        <v>17</v>
      </c>
      <c r="F3591" s="12" t="s">
        <v>15</v>
      </c>
      <c r="G3591" s="20" t="n">
        <v>0.17</v>
      </c>
      <c r="H3591" s="13" t="n">
        <v>100</v>
      </c>
      <c r="I3591" s="20" t="n">
        <f>G3591*H3591*7</f>
        <v>119</v>
      </c>
      <c r="J3591" s="12" t="s">
        <v>112</v>
      </c>
      <c r="K3591" s="14" t="n">
        <v>140</v>
      </c>
      <c r="L3591" s="14" t="n">
        <v>0</v>
      </c>
      <c r="M3591" s="14" t="n">
        <v>0</v>
      </c>
      <c r="N3591" s="11" t="n">
        <v>0</v>
      </c>
      <c r="O3591" s="11" t="n">
        <v>0</v>
      </c>
      <c r="P3591" s="11" t="n">
        <v>0</v>
      </c>
      <c r="Q3591" s="22" t="n">
        <f>M3591/H3591</f>
        <v>0</v>
      </c>
    </row>
    <row r="3592" ht="22.5" customHeight="1">
      <c r="A3592" s="74"/>
      <c r="B3592" s="12"/>
      <c r="C3592" s="39" t="n">
        <v>11729927</v>
      </c>
      <c r="D3592" s="12" t="s">
        <v>10</v>
      </c>
      <c r="E3592" s="12" t="s">
        <v>20</v>
      </c>
      <c r="F3592" s="12" t="s">
        <v>15</v>
      </c>
      <c r="G3592" s="20" t="n">
        <v>0.25</v>
      </c>
      <c r="H3592" s="13" t="n">
        <v>100</v>
      </c>
      <c r="I3592" s="20" t="n">
        <f>G3592*H3592*7</f>
        <v>175</v>
      </c>
      <c r="J3592" s="12" t="s">
        <v>112</v>
      </c>
      <c r="K3592" s="14" t="n">
        <v>859</v>
      </c>
      <c r="L3592" s="14" t="n">
        <v>40</v>
      </c>
      <c r="M3592" s="14" t="n">
        <v>0</v>
      </c>
      <c r="N3592" s="11" t="n">
        <v>0</v>
      </c>
      <c r="O3592" s="11" t="n">
        <v>0</v>
      </c>
      <c r="P3592" s="11" t="n">
        <v>0</v>
      </c>
      <c r="Q3592" s="22" t="n">
        <f>M3592/H3592</f>
        <v>0</v>
      </c>
    </row>
    <row r="3593" ht="22.5" customHeight="1">
      <c r="A3593" s="74"/>
      <c r="B3593" s="12"/>
      <c r="C3593" s="39" t="n">
        <v>11729820</v>
      </c>
      <c r="D3593" s="12" t="s">
        <v>10</v>
      </c>
      <c r="E3593" s="12" t="s">
        <v>25</v>
      </c>
      <c r="F3593" s="12" t="s">
        <v>15</v>
      </c>
      <c r="G3593" s="20" t="n">
        <v>0.3</v>
      </c>
      <c r="H3593" s="13" t="n">
        <v>100</v>
      </c>
      <c r="I3593" s="20" t="n">
        <f>G3593*H3593*7</f>
        <v>210</v>
      </c>
      <c r="J3593" s="12" t="s">
        <v>112</v>
      </c>
      <c r="K3593" s="14" t="n">
        <v>14</v>
      </c>
      <c r="L3593" s="14" t="n">
        <v>5</v>
      </c>
      <c r="M3593" s="14" t="n">
        <v>0</v>
      </c>
      <c r="N3593" s="11" t="n">
        <v>0</v>
      </c>
      <c r="O3593" s="11" t="n">
        <v>0</v>
      </c>
      <c r="P3593" s="11" t="n">
        <v>0</v>
      </c>
      <c r="Q3593" s="22" t="n">
        <f>M3593/H3593</f>
        <v>0</v>
      </c>
    </row>
    <row r="3594" ht="22.5" customHeight="1">
      <c r="A3594" s="74"/>
      <c r="B3594" s="12"/>
      <c r="C3594" s="39" t="n">
        <v>11729830</v>
      </c>
      <c r="D3594" s="12" t="s">
        <v>10</v>
      </c>
      <c r="E3594" s="12" t="s">
        <v>11</v>
      </c>
      <c r="F3594" s="12" t="s">
        <v>12</v>
      </c>
      <c r="G3594" s="20" t="n">
        <v>0.17</v>
      </c>
      <c r="H3594" s="13" t="n">
        <v>100</v>
      </c>
      <c r="I3594" s="20" t="n">
        <f>G3594*H3594*7</f>
        <v>119</v>
      </c>
      <c r="J3594" s="12" t="s">
        <v>112</v>
      </c>
      <c r="K3594" s="14" t="n">
        <v>64</v>
      </c>
      <c r="L3594" s="14" t="n">
        <v>1</v>
      </c>
      <c r="M3594" s="14" t="n">
        <v>0</v>
      </c>
      <c r="N3594" s="11" t="n">
        <v>0</v>
      </c>
      <c r="O3594" s="11" t="n">
        <v>0</v>
      </c>
      <c r="P3594" s="11" t="n">
        <v>0</v>
      </c>
      <c r="Q3594" s="22" t="n">
        <f>M3594/H3594</f>
        <v>0</v>
      </c>
    </row>
    <row r="3595" ht="22.5" customHeight="1">
      <c r="A3595" s="74"/>
      <c r="B3595" s="12"/>
      <c r="C3595" s="39" t="n">
        <v>11892329</v>
      </c>
      <c r="D3595" s="12" t="s">
        <v>10</v>
      </c>
      <c r="E3595" s="12" t="s">
        <v>11</v>
      </c>
      <c r="F3595" s="12" t="s">
        <v>15</v>
      </c>
      <c r="G3595" s="20" t="n">
        <v>0.25</v>
      </c>
      <c r="H3595" s="13" t="n">
        <v>2500</v>
      </c>
      <c r="I3595" s="20" t="n">
        <f>G3595*H3595*7</f>
        <v>4375</v>
      </c>
      <c r="J3595" s="12" t="s">
        <v>112</v>
      </c>
      <c r="K3595" s="14" t="n">
        <v>209588</v>
      </c>
      <c r="L3595" s="14" t="n">
        <v>71860</v>
      </c>
      <c r="M3595" s="14" t="n">
        <v>3000</v>
      </c>
      <c r="N3595" s="11" t="n">
        <v>0.01</v>
      </c>
      <c r="O3595" s="11" t="n">
        <v>0.25</v>
      </c>
      <c r="P3595" s="11" t="n">
        <v>750</v>
      </c>
      <c r="Q3595" s="22" t="n">
        <f>M3595/H3595</f>
        <v>1.2</v>
      </c>
    </row>
    <row r="3596" ht="22.5" customHeight="1">
      <c r="A3596" s="74"/>
      <c r="B3596" s="12"/>
      <c r="C3596" s="39" t="n">
        <v>91560708</v>
      </c>
      <c r="D3596" s="12" t="s">
        <v>30</v>
      </c>
      <c r="E3596" s="12" t="s">
        <v>31</v>
      </c>
      <c r="F3596" s="12" t="s">
        <v>15</v>
      </c>
      <c r="G3596" s="20" t="n">
        <v>0.09</v>
      </c>
      <c r="H3596" s="13" t="n">
        <v>800</v>
      </c>
      <c r="I3596" s="20" t="n">
        <f>G3596*H3596*7</f>
        <v>504</v>
      </c>
      <c r="J3596" s="12" t="s">
        <v>112</v>
      </c>
      <c r="K3596" s="14" t="n">
        <v>39188</v>
      </c>
      <c r="L3596" s="14" t="n">
        <v>16076</v>
      </c>
      <c r="M3596" s="14" t="n">
        <v>220</v>
      </c>
      <c r="N3596" s="11" t="n">
        <v>0.001</v>
      </c>
      <c r="O3596" s="11" t="n">
        <v>0.101</v>
      </c>
      <c r="P3596" s="11" t="n">
        <v>22.24</v>
      </c>
      <c r="Q3596" s="22" t="n">
        <f>M3596/H3596</f>
        <v>0.275</v>
      </c>
    </row>
    <row r="3597" ht="22.5" customHeight="1">
      <c r="A3597" s="74"/>
      <c r="B3597" s="12"/>
      <c r="C3597" s="39" t="n">
        <v>91560709</v>
      </c>
      <c r="D3597" s="12" t="s">
        <v>30</v>
      </c>
      <c r="E3597" s="12" t="s">
        <v>32</v>
      </c>
      <c r="F3597" s="12" t="s">
        <v>15</v>
      </c>
      <c r="G3597" s="20" t="n">
        <v>0.06</v>
      </c>
      <c r="H3597" s="13" t="n">
        <v>500</v>
      </c>
      <c r="I3597" s="20" t="n">
        <f>G3597*H3597*7</f>
        <v>210</v>
      </c>
      <c r="J3597" s="12" t="s">
        <v>112</v>
      </c>
      <c r="K3597" s="14" t="n">
        <v>32078</v>
      </c>
      <c r="L3597" s="14" t="n">
        <v>13658</v>
      </c>
      <c r="M3597" s="14" t="n">
        <v>260</v>
      </c>
      <c r="N3597" s="11" t="n">
        <v>0.001</v>
      </c>
      <c r="O3597" s="11" t="n">
        <v>0.06</v>
      </c>
      <c r="P3597" s="11" t="n">
        <v>15.6</v>
      </c>
      <c r="Q3597" s="22" t="n">
        <f>M3597/H3597</f>
        <v>0.52</v>
      </c>
    </row>
    <row r="3598" ht="22.5" customHeight="1">
      <c r="A3598" s="74"/>
      <c r="B3598" s="12"/>
      <c r="C3598" s="39" t="n">
        <v>12064281</v>
      </c>
      <c r="D3598" s="12" t="s">
        <v>16</v>
      </c>
      <c r="E3598" s="12" t="s">
        <v>18</v>
      </c>
      <c r="F3598" s="12" t="s">
        <v>15</v>
      </c>
      <c r="G3598" s="20" t="n">
        <v>0.7</v>
      </c>
      <c r="H3598" s="13" t="n">
        <v>100</v>
      </c>
      <c r="I3598" s="20" t="n">
        <f>G3598*H3598*7</f>
        <v>490</v>
      </c>
      <c r="J3598" s="12" t="s">
        <v>112</v>
      </c>
      <c r="K3598" s="14" t="n">
        <v>3214</v>
      </c>
      <c r="L3598" s="14" t="n">
        <v>3</v>
      </c>
      <c r="M3598" s="14" t="n">
        <v>0</v>
      </c>
      <c r="N3598" s="11" t="n">
        <v>0</v>
      </c>
      <c r="O3598" s="11" t="n">
        <v>0</v>
      </c>
      <c r="P3598" s="11" t="n">
        <v>0</v>
      </c>
      <c r="Q3598" s="22" t="n">
        <f>M3598/H3598</f>
        <v>0</v>
      </c>
    </row>
    <row r="3599" ht="22.5" customHeight="1">
      <c r="A3599" s="74"/>
      <c r="B3599" s="12"/>
      <c r="C3599" s="39" t="n">
        <v>11987622</v>
      </c>
      <c r="D3599" s="12" t="s">
        <v>10</v>
      </c>
      <c r="E3599" s="12" t="s">
        <v>11</v>
      </c>
      <c r="F3599" s="12" t="s">
        <v>29</v>
      </c>
      <c r="G3599" s="20" t="n">
        <v>0.23</v>
      </c>
      <c r="H3599" s="13" t="n">
        <v>200</v>
      </c>
      <c r="I3599" s="20" t="n">
        <f>G3599*H3599*7</f>
        <v>322</v>
      </c>
      <c r="J3599" s="12" t="s">
        <v>112</v>
      </c>
      <c r="K3599" s="14" t="n">
        <v>29555</v>
      </c>
      <c r="L3599" s="14" t="n">
        <v>6947</v>
      </c>
      <c r="M3599" s="14" t="n">
        <v>1</v>
      </c>
      <c r="N3599" s="11" t="n">
        <v>0</v>
      </c>
      <c r="O3599" s="11" t="n">
        <v>0.55</v>
      </c>
      <c r="P3599" s="11" t="n">
        <v>0.55</v>
      </c>
      <c r="Q3599" s="22" t="n">
        <f>M3599/H3599</f>
        <v>0.005</v>
      </c>
    </row>
    <row r="3600" ht="22.5" customHeight="1">
      <c r="A3600" s="74"/>
      <c r="B3600" s="12"/>
      <c r="C3600" s="39" t="n">
        <v>91567811</v>
      </c>
      <c r="D3600" s="12" t="s">
        <v>33</v>
      </c>
      <c r="E3600" s="12" t="s">
        <v>14</v>
      </c>
      <c r="F3600" s="12" t="s">
        <v>15</v>
      </c>
      <c r="G3600" s="20" t="n">
        <v>1</v>
      </c>
      <c r="H3600" s="13" t="n">
        <v>200</v>
      </c>
      <c r="I3600" s="20" t="n">
        <f>G3600*H3600*7</f>
        <v>1400</v>
      </c>
      <c r="J3600" s="12" t="s">
        <v>112</v>
      </c>
      <c r="K3600" s="14" t="n">
        <v>38498</v>
      </c>
      <c r="L3600" s="14" t="n">
        <v>4769</v>
      </c>
      <c r="M3600" s="14" t="n">
        <v>24</v>
      </c>
      <c r="N3600" s="11" t="n">
        <v>0.005</v>
      </c>
      <c r="O3600" s="11" t="n">
        <v>0.1</v>
      </c>
      <c r="P3600" s="11" t="n">
        <v>24</v>
      </c>
      <c r="Q3600" s="22" t="n">
        <f>M3600/H3600</f>
        <v>0.12</v>
      </c>
    </row>
    <row r="3601" ht="22.5" customHeight="1">
      <c r="A3601" s="74"/>
      <c r="B3601" s="12"/>
      <c r="C3601" s="39" t="n">
        <v>91548044</v>
      </c>
      <c r="D3601" s="12" t="s">
        <v>33</v>
      </c>
      <c r="E3601" s="12" t="s">
        <v>14</v>
      </c>
      <c r="F3601" s="12" t="s">
        <v>12</v>
      </c>
      <c r="G3601" s="20" t="n">
        <v>1</v>
      </c>
      <c r="H3601" s="13" t="n">
        <v>50</v>
      </c>
      <c r="I3601" s="20" t="n">
        <f>G3601*H3601*7</f>
        <v>350</v>
      </c>
      <c r="J3601" s="12" t="s">
        <v>112</v>
      </c>
      <c r="K3601" s="14" t="n">
        <v>93556</v>
      </c>
      <c r="L3601" s="14" t="n">
        <v>2995</v>
      </c>
      <c r="M3601" s="14" t="n">
        <v>18</v>
      </c>
      <c r="N3601" s="11" t="n">
        <v>0.007</v>
      </c>
      <c r="O3601" s="11" t="n">
        <v>1.12</v>
      </c>
      <c r="P3601" s="11" t="n">
        <v>20.1664</v>
      </c>
      <c r="Q3601" s="22" t="n">
        <f>M3601/H3601</f>
        <v>0.36</v>
      </c>
    </row>
    <row r="3602" ht="22.5" customHeight="1">
      <c r="A3602" s="74"/>
      <c r="B3602" s="12"/>
      <c r="C3602" s="39" t="n">
        <v>12801942</v>
      </c>
      <c r="D3602" s="12" t="s">
        <v>10</v>
      </c>
      <c r="E3602" s="12" t="s">
        <v>11</v>
      </c>
      <c r="F3602" s="12" t="s">
        <v>34</v>
      </c>
      <c r="G3602" s="20" t="n">
        <v>0.23</v>
      </c>
      <c r="H3602" s="13" t="n">
        <v>300</v>
      </c>
      <c r="I3602" s="20" t="n">
        <f>G3602*H3602*7</f>
        <v>483</v>
      </c>
      <c r="J3602" s="12" t="s">
        <v>112</v>
      </c>
      <c r="K3602" s="14" t="n">
        <v>0</v>
      </c>
      <c r="L3602" s="14" t="n">
        <v>0</v>
      </c>
      <c r="M3602" s="14" t="n">
        <v>0</v>
      </c>
      <c r="N3602" s="11" t="n">
        <v>0</v>
      </c>
      <c r="O3602" s="11" t="n">
        <v>0</v>
      </c>
      <c r="P3602" s="11" t="n">
        <v>0</v>
      </c>
      <c r="Q3602" s="22" t="n">
        <f>M3602/H3602</f>
        <v>0</v>
      </c>
    </row>
    <row r="3603" ht="22.5" customHeight="1">
      <c r="A3603" s="74"/>
      <c r="B3603" s="37" t="s">
        <v>113</v>
      </c>
      <c r="C3603" s="12" t="n">
        <v>6061077</v>
      </c>
      <c r="D3603" s="12" t="s">
        <v>36</v>
      </c>
      <c r="E3603" s="12" t="s">
        <v>14</v>
      </c>
      <c r="F3603" s="12" t="s">
        <v>15</v>
      </c>
      <c r="G3603" s="20" t="n">
        <v>2</v>
      </c>
      <c r="H3603" s="13" t="n">
        <v>20</v>
      </c>
      <c r="I3603" s="20" t="n">
        <f>G3603*H3603*7</f>
        <v>280</v>
      </c>
      <c r="J3603" s="12" t="s">
        <v>112</v>
      </c>
      <c r="K3603" s="16" t="n">
        <v>25236</v>
      </c>
      <c r="L3603" s="14" t="n">
        <v>189</v>
      </c>
      <c r="M3603" s="14" t="n">
        <v>3</v>
      </c>
      <c r="N3603" s="11" t="n">
        <v>0.011</v>
      </c>
      <c r="O3603" s="11" t="n">
        <v>0.708</v>
      </c>
      <c r="P3603" s="11" t="n">
        <v>2.125</v>
      </c>
      <c r="Q3603" s="22" t="n">
        <f>M3603/H3603</f>
        <v>0.15</v>
      </c>
    </row>
    <row r="3604" ht="22.5" customHeight="1">
      <c r="A3604" s="74"/>
      <c r="B3604" s="12"/>
      <c r="C3604" s="12" t="n">
        <v>6607117</v>
      </c>
      <c r="D3604" s="12" t="s">
        <v>36</v>
      </c>
      <c r="E3604" s="12" t="s">
        <v>14</v>
      </c>
      <c r="F3604" s="12" t="s">
        <v>15</v>
      </c>
      <c r="G3604" s="20" t="n">
        <v>2</v>
      </c>
      <c r="H3604" s="13" t="n">
        <v>300</v>
      </c>
      <c r="I3604" s="20" t="n">
        <f>G3604*H3604*7</f>
        <v>4200</v>
      </c>
      <c r="J3604" s="12" t="s">
        <v>112</v>
      </c>
      <c r="K3604" s="16" t="n">
        <v>35875</v>
      </c>
      <c r="L3604" s="14" t="n">
        <v>1423</v>
      </c>
      <c r="M3604" s="14" t="n">
        <v>123</v>
      </c>
      <c r="N3604" s="11" t="n">
        <v>0.07</v>
      </c>
      <c r="O3604" s="11" t="n">
        <v>0.815</v>
      </c>
      <c r="P3604" s="11" t="n">
        <v>100.253</v>
      </c>
      <c r="Q3604" s="22" t="n">
        <f>M3604/H3604</f>
        <v>0.41</v>
      </c>
    </row>
    <row r="3605" ht="22.5" customHeight="1">
      <c r="A3605" s="74"/>
      <c r="B3605" s="12"/>
      <c r="C3605" s="12" t="n">
        <v>5497580</v>
      </c>
      <c r="D3605" s="12" t="s">
        <v>30</v>
      </c>
      <c r="E3605" s="12" t="s">
        <v>17</v>
      </c>
      <c r="F3605" s="12" t="s">
        <v>15</v>
      </c>
      <c r="G3605" s="20" t="n">
        <v>0.28</v>
      </c>
      <c r="H3605" s="13" t="n">
        <v>1700</v>
      </c>
      <c r="I3605" s="20" t="n">
        <f>G3605*H3605*7</f>
        <v>3332</v>
      </c>
      <c r="J3605" s="12" t="s">
        <v>112</v>
      </c>
      <c r="K3605" s="16" t="n">
        <v>235550</v>
      </c>
      <c r="L3605" s="14" t="n">
        <v>64940</v>
      </c>
      <c r="M3605" s="14" t="n">
        <v>1517</v>
      </c>
      <c r="N3605" s="11" t="n">
        <v>0.006</v>
      </c>
      <c r="O3605" s="11" t="n">
        <v>0.252</v>
      </c>
      <c r="P3605" s="11" t="n">
        <v>382.717</v>
      </c>
      <c r="Q3605" s="22" t="n">
        <f>M3605/H3605</f>
        <v>0.892352941176471</v>
      </c>
    </row>
    <row r="3606" ht="22.5" customHeight="1">
      <c r="A3606" s="74"/>
      <c r="B3606" s="12"/>
      <c r="C3606" s="12" t="n">
        <v>91407542</v>
      </c>
      <c r="D3606" s="12" t="s">
        <v>30</v>
      </c>
      <c r="E3606" s="12" t="s">
        <v>37</v>
      </c>
      <c r="F3606" s="12" t="s">
        <v>15</v>
      </c>
      <c r="G3606" s="20" t="n">
        <v>0.02</v>
      </c>
      <c r="H3606" s="13" t="n">
        <v>300</v>
      </c>
      <c r="I3606" s="20" t="n">
        <f>G3606*H3606*7</f>
        <v>42</v>
      </c>
      <c r="J3606" s="12" t="s">
        <v>112</v>
      </c>
      <c r="K3606" s="16" t="n">
        <v>41871</v>
      </c>
      <c r="L3606" s="14" t="n">
        <v>5749</v>
      </c>
      <c r="M3606" s="14" t="n">
        <v>38</v>
      </c>
      <c r="N3606" s="11" t="n">
        <v>0</v>
      </c>
      <c r="O3606" s="11" t="n">
        <v>0.022</v>
      </c>
      <c r="P3606" s="11" t="n">
        <v>0.836</v>
      </c>
      <c r="Q3606" s="22" t="n">
        <f>M3606/H3606</f>
        <v>0.126666666666667</v>
      </c>
    </row>
    <row r="3607" ht="22.5" customHeight="1">
      <c r="A3607" s="74"/>
      <c r="B3607" s="12"/>
      <c r="C3607" s="12" t="n">
        <v>8998645</v>
      </c>
      <c r="D3607" s="12" t="s">
        <v>30</v>
      </c>
      <c r="E3607" s="12" t="s">
        <v>17</v>
      </c>
      <c r="F3607" s="12" t="s">
        <v>15</v>
      </c>
      <c r="G3607" s="20" t="n">
        <v>0.28</v>
      </c>
      <c r="H3607" s="13" t="n">
        <v>200</v>
      </c>
      <c r="I3607" s="20" t="n">
        <f>G3607*H3607*7</f>
        <v>392</v>
      </c>
      <c r="J3607" s="12" t="s">
        <v>112</v>
      </c>
      <c r="K3607" s="16" t="n">
        <v>375690</v>
      </c>
      <c r="L3607" s="14" t="n">
        <v>22325</v>
      </c>
      <c r="M3607" s="14" t="n">
        <v>189</v>
      </c>
      <c r="N3607" s="11" t="n">
        <v>0.005</v>
      </c>
      <c r="O3607" s="11" t="n">
        <v>0.587</v>
      </c>
      <c r="P3607" s="11" t="n">
        <v>110.894</v>
      </c>
      <c r="Q3607" s="22" t="n">
        <f>M3607/H3607</f>
        <v>0.945</v>
      </c>
    </row>
    <row r="3608" ht="22.5" customHeight="1">
      <c r="A3608" s="74"/>
      <c r="B3608" s="12"/>
      <c r="C3608" s="12" t="n">
        <v>4383473</v>
      </c>
      <c r="D3608" s="12" t="s">
        <v>36</v>
      </c>
      <c r="E3608" s="12" t="s">
        <v>14</v>
      </c>
      <c r="F3608" s="12" t="s">
        <v>15</v>
      </c>
      <c r="G3608" s="20" t="n">
        <v>0.2</v>
      </c>
      <c r="H3608" s="13" t="n">
        <v>150</v>
      </c>
      <c r="I3608" s="20" t="n">
        <f>G3608*H3608*7</f>
        <v>210</v>
      </c>
      <c r="J3608" s="12" t="s">
        <v>112</v>
      </c>
      <c r="K3608" s="16" t="n">
        <v>71487</v>
      </c>
      <c r="L3608" s="14" t="n">
        <v>9878</v>
      </c>
      <c r="M3608" s="14" t="n">
        <v>150</v>
      </c>
      <c r="N3608" s="11" t="n">
        <v>0.003</v>
      </c>
      <c r="O3608" s="11" t="n">
        <v>0.196</v>
      </c>
      <c r="P3608" s="11" t="n">
        <v>29.43</v>
      </c>
      <c r="Q3608" s="22" t="n">
        <f>M3608/H3608</f>
        <v>1</v>
      </c>
    </row>
    <row r="3609" ht="22.5" customHeight="1">
      <c r="A3609" s="74"/>
      <c r="B3609" s="12"/>
      <c r="C3609" s="12" t="n">
        <v>8094753</v>
      </c>
      <c r="D3609" s="12" t="s">
        <v>36</v>
      </c>
      <c r="E3609" s="12" t="s">
        <v>14</v>
      </c>
      <c r="F3609" s="12" t="s">
        <v>26</v>
      </c>
      <c r="G3609" s="20" t="n">
        <v>0.3</v>
      </c>
      <c r="H3609" s="13" t="n">
        <v>200</v>
      </c>
      <c r="I3609" s="20" t="n">
        <f>G3609*H3609*7</f>
        <v>420</v>
      </c>
      <c r="J3609" s="12" t="s">
        <v>112</v>
      </c>
      <c r="K3609" s="16" t="n">
        <v>3736930</v>
      </c>
      <c r="L3609" s="14" t="n">
        <v>8723</v>
      </c>
      <c r="M3609" s="14" t="n">
        <v>382</v>
      </c>
      <c r="N3609" s="11" t="n">
        <v>0.01</v>
      </c>
      <c r="O3609" s="11" t="n">
        <v>0.3</v>
      </c>
      <c r="P3609" s="11" t="n">
        <v>116.17</v>
      </c>
      <c r="Q3609" s="22" t="n">
        <f>M3609/H3609</f>
        <v>1.91</v>
      </c>
    </row>
    <row r="3610" ht="22.5" customHeight="1">
      <c r="A3610" s="74"/>
      <c r="B3610" s="12"/>
      <c r="C3610" s="12" t="n">
        <v>2783561</v>
      </c>
      <c r="D3610" s="12" t="s">
        <v>38</v>
      </c>
      <c r="E3610" s="12" t="s">
        <v>14</v>
      </c>
      <c r="F3610" s="12" t="s">
        <v>15</v>
      </c>
      <c r="G3610" s="20" t="n">
        <v>0.1</v>
      </c>
      <c r="H3610" s="13" t="n">
        <v>500</v>
      </c>
      <c r="I3610" s="20" t="n">
        <f>G3610*H3610*7</f>
        <v>350</v>
      </c>
      <c r="J3610" s="12" t="s">
        <v>112</v>
      </c>
      <c r="K3610" s="16" t="n">
        <v>73735</v>
      </c>
      <c r="L3610" s="14" t="n">
        <v>23158</v>
      </c>
      <c r="M3610" s="14" t="n">
        <v>451</v>
      </c>
      <c r="N3610" s="11" t="n">
        <v>0.002</v>
      </c>
      <c r="O3610" s="11" t="n">
        <v>0.101</v>
      </c>
      <c r="P3610" s="11" t="n">
        <v>45.74</v>
      </c>
      <c r="Q3610" s="22" t="n">
        <f>M3610/H3610</f>
        <v>0.902</v>
      </c>
    </row>
    <row r="3611" ht="22.5" customHeight="1">
      <c r="A3611" s="74"/>
      <c r="B3611" s="12"/>
      <c r="C3611" s="12" t="n">
        <v>10599157</v>
      </c>
      <c r="D3611" s="12" t="s">
        <v>39</v>
      </c>
      <c r="E3611" s="12" t="s">
        <v>14</v>
      </c>
      <c r="F3611" s="12" t="s">
        <v>15</v>
      </c>
      <c r="G3611" s="20" t="n">
        <v>0.3</v>
      </c>
      <c r="H3611" s="13" t="n">
        <v>150</v>
      </c>
      <c r="I3611" s="20" t="n">
        <f>G3611*H3611*7</f>
        <v>315</v>
      </c>
      <c r="J3611" s="12" t="s">
        <v>112</v>
      </c>
      <c r="K3611" s="16" t="n">
        <v>23588</v>
      </c>
      <c r="L3611" s="14" t="n">
        <v>5117</v>
      </c>
      <c r="M3611" s="14" t="n">
        <v>94</v>
      </c>
      <c r="N3611" s="11" t="n">
        <v>0.006</v>
      </c>
      <c r="O3611" s="11" t="n">
        <v>0.309</v>
      </c>
      <c r="P3611" s="11" t="n">
        <v>29</v>
      </c>
      <c r="Q3611" s="22" t="n">
        <f>M3611/H3611</f>
        <v>0.626666666666667</v>
      </c>
    </row>
    <row r="3612" ht="22.5" customHeight="1">
      <c r="A3612" s="74"/>
      <c r="B3612" s="12"/>
      <c r="C3612" s="12" t="n">
        <v>10599681</v>
      </c>
      <c r="D3612" s="12" t="s">
        <v>79</v>
      </c>
      <c r="E3612" s="12" t="s">
        <v>14</v>
      </c>
      <c r="F3612" s="12" t="s">
        <v>15</v>
      </c>
      <c r="G3612" s="20" t="n">
        <v>0.13</v>
      </c>
      <c r="H3612" s="13" t="n">
        <v>400</v>
      </c>
      <c r="I3612" s="20" t="n">
        <f>G3612*H3612*7</f>
        <v>364</v>
      </c>
      <c r="J3612" s="12" t="s">
        <v>112</v>
      </c>
      <c r="K3612" s="14" t="n">
        <v>20189</v>
      </c>
      <c r="L3612" s="14" t="n">
        <v>4487</v>
      </c>
      <c r="M3612" s="14" t="n">
        <v>311</v>
      </c>
      <c r="N3612" s="11" t="n">
        <v>0.009</v>
      </c>
      <c r="O3612" s="11" t="n">
        <v>0.13</v>
      </c>
      <c r="P3612" s="11" t="n">
        <v>40.43</v>
      </c>
      <c r="Q3612" s="22" t="n">
        <f>M3612/H3612</f>
        <v>0.7775</v>
      </c>
    </row>
    <row r="3613" ht="22.5" customHeight="1">
      <c r="A3613" s="74"/>
      <c r="B3613" s="12"/>
      <c r="C3613" s="12" t="n">
        <v>6060965</v>
      </c>
      <c r="D3613" s="12" t="s">
        <v>36</v>
      </c>
      <c r="E3613" s="12" t="s">
        <v>14</v>
      </c>
      <c r="F3613" s="12" t="s">
        <v>15</v>
      </c>
      <c r="G3613" s="20" t="n">
        <v>0.3</v>
      </c>
      <c r="H3613" s="69" t="n">
        <v>100</v>
      </c>
      <c r="I3613" s="31" t="n">
        <f>G3613*H3613*7</f>
        <v>210</v>
      </c>
      <c r="J3613" s="12" t="s">
        <v>112</v>
      </c>
      <c r="K3613" s="14" t="n">
        <v>35142</v>
      </c>
      <c r="L3613" s="14" t="n">
        <v>3202</v>
      </c>
      <c r="M3613" s="14" t="n">
        <v>94</v>
      </c>
      <c r="N3613" s="11" t="n">
        <v>0.009</v>
      </c>
      <c r="O3613" s="11" t="n">
        <v>0.3</v>
      </c>
      <c r="P3613" s="11" t="n">
        <v>28.2</v>
      </c>
      <c r="Q3613" s="22" t="n">
        <f>M3613/H3613</f>
        <v>0.94</v>
      </c>
    </row>
    <row r="3614" ht="22.5" customHeight="1">
      <c r="A3614" s="74"/>
      <c r="B3614" s="12"/>
      <c r="C3614" s="12" t="n">
        <v>10842514</v>
      </c>
      <c r="D3614" s="12" t="s">
        <v>42</v>
      </c>
      <c r="E3614" s="12" t="s">
        <v>14</v>
      </c>
      <c r="F3614" s="12" t="s">
        <v>26</v>
      </c>
      <c r="G3614" s="20" t="n">
        <v>0.15</v>
      </c>
      <c r="H3614" s="69" t="n">
        <v>100</v>
      </c>
      <c r="I3614" s="31" t="n">
        <f>G3614*H3614*7</f>
        <v>105</v>
      </c>
      <c r="J3614" s="12" t="s">
        <v>112</v>
      </c>
      <c r="K3614" s="14" t="n">
        <v>64218</v>
      </c>
      <c r="L3614" s="14" t="n">
        <v>640</v>
      </c>
      <c r="M3614" s="14" t="n">
        <v>20</v>
      </c>
      <c r="N3614" s="11" t="n">
        <v>0.02</v>
      </c>
      <c r="O3614" s="11" t="n">
        <v>0.53</v>
      </c>
      <c r="P3614" s="11" t="n">
        <v>10.7</v>
      </c>
      <c r="Q3614" s="22" t="n">
        <f>M3614/H3614</f>
        <v>0.2</v>
      </c>
    </row>
    <row r="3615" ht="22.5" customHeight="1">
      <c r="A3615" s="74"/>
      <c r="B3615" s="12"/>
      <c r="C3615" s="12" t="n">
        <v>10815258</v>
      </c>
      <c r="D3615" s="12" t="s">
        <v>42</v>
      </c>
      <c r="E3615" s="12" t="s">
        <v>14</v>
      </c>
      <c r="F3615" s="12" t="s">
        <v>15</v>
      </c>
      <c r="G3615" s="20" t="n">
        <v>0.15</v>
      </c>
      <c r="H3615" s="69" t="n">
        <v>100</v>
      </c>
      <c r="I3615" s="31" t="n">
        <f>G3615*H3615*7</f>
        <v>105</v>
      </c>
      <c r="J3615" s="12" t="s">
        <v>112</v>
      </c>
      <c r="K3615" s="14" t="n">
        <v>30331</v>
      </c>
      <c r="L3615" s="14" t="n">
        <v>3238</v>
      </c>
      <c r="M3615" s="14" t="n">
        <v>52</v>
      </c>
      <c r="N3615" s="11" t="n">
        <v>0.002</v>
      </c>
      <c r="O3615" s="11" t="n">
        <v>0.153</v>
      </c>
      <c r="P3615" s="11" t="n">
        <v>7.98</v>
      </c>
      <c r="Q3615" s="22" t="n">
        <f>M3615/H3615</f>
        <v>0.52</v>
      </c>
    </row>
    <row r="3616" ht="22.5" customHeight="1">
      <c r="A3616" s="74"/>
      <c r="B3616" s="12"/>
      <c r="C3616" s="12" t="n">
        <v>91535229</v>
      </c>
      <c r="D3616" s="12" t="s">
        <v>30</v>
      </c>
      <c r="E3616" s="12" t="s">
        <v>37</v>
      </c>
      <c r="F3616" s="12" t="s">
        <v>15</v>
      </c>
      <c r="G3616" s="20" t="n">
        <v>0.02</v>
      </c>
      <c r="H3616" s="69" t="n">
        <v>500</v>
      </c>
      <c r="I3616" s="31" t="n">
        <f>G3616*H3616*7</f>
        <v>70</v>
      </c>
      <c r="J3616" s="12" t="s">
        <v>112</v>
      </c>
      <c r="K3616" s="14" t="n">
        <v>2300</v>
      </c>
      <c r="L3616" s="14" t="n">
        <v>593</v>
      </c>
      <c r="M3616" s="14" t="n">
        <v>3</v>
      </c>
      <c r="N3616" s="11" t="n">
        <v>0</v>
      </c>
      <c r="O3616" s="11" t="n">
        <v>0.04</v>
      </c>
      <c r="P3616" s="11" t="n">
        <v>0.12</v>
      </c>
      <c r="Q3616" s="22" t="n">
        <f>M3616/H3616</f>
        <v>0.006</v>
      </c>
    </row>
    <row r="3617" ht="22.5" customHeight="1">
      <c r="A3617" s="74"/>
      <c r="B3617" s="12"/>
      <c r="C3617" s="12" t="n">
        <v>91535331</v>
      </c>
      <c r="D3617" s="12" t="s">
        <v>30</v>
      </c>
      <c r="E3617" s="12" t="s">
        <v>40</v>
      </c>
      <c r="F3617" s="12" t="s">
        <v>15</v>
      </c>
      <c r="G3617" s="20" t="n">
        <v>0.02</v>
      </c>
      <c r="H3617" s="69" t="n">
        <v>750</v>
      </c>
      <c r="I3617" s="31" t="n">
        <f>G3617*H3617*7</f>
        <v>105</v>
      </c>
      <c r="J3617" s="12" t="s">
        <v>112</v>
      </c>
      <c r="K3617" s="14" t="n">
        <v>3975</v>
      </c>
      <c r="L3617" s="14" t="n">
        <v>1535</v>
      </c>
      <c r="M3617" s="14" t="n">
        <v>7</v>
      </c>
      <c r="N3617" s="11" t="n">
        <v>0</v>
      </c>
      <c r="O3617" s="11" t="n">
        <v>0.031</v>
      </c>
      <c r="P3617" s="11" t="n">
        <v>0.22</v>
      </c>
      <c r="Q3617" s="22" t="n">
        <f>M3617/H3617</f>
        <v>0.00933333333333333</v>
      </c>
    </row>
    <row r="3618" ht="22.5" customHeight="1">
      <c r="A3618" s="74"/>
      <c r="B3618" s="12"/>
      <c r="C3618" s="12" t="n">
        <v>11324493</v>
      </c>
      <c r="D3618" s="12" t="s">
        <v>30</v>
      </c>
      <c r="E3618" s="12" t="s">
        <v>17</v>
      </c>
      <c r="F3618" s="12" t="s">
        <v>15</v>
      </c>
      <c r="G3618" s="20" t="n">
        <v>0.28</v>
      </c>
      <c r="H3618" s="69" t="n">
        <v>100</v>
      </c>
      <c r="I3618" s="31" t="n">
        <f>G3618*H3618*7</f>
        <v>196</v>
      </c>
      <c r="J3618" s="12" t="s">
        <v>112</v>
      </c>
      <c r="K3618" s="14" t="n">
        <v>961</v>
      </c>
      <c r="L3618" s="14" t="n">
        <v>319</v>
      </c>
      <c r="M3618" s="14" t="n">
        <v>2</v>
      </c>
      <c r="N3618" s="11" t="n">
        <v>0.003</v>
      </c>
      <c r="O3618" s="11" t="n">
        <v>0.5</v>
      </c>
      <c r="P3618" s="11" t="n">
        <v>1</v>
      </c>
      <c r="Q3618" s="22" t="n">
        <f>M3618/H3618</f>
        <v>0.02</v>
      </c>
    </row>
    <row r="3619" ht="22.5" customHeight="1">
      <c r="A3619" s="74"/>
      <c r="B3619" s="12"/>
      <c r="C3619" s="12" t="n">
        <v>10298628</v>
      </c>
      <c r="D3619" s="12" t="s">
        <v>83</v>
      </c>
      <c r="E3619" s="12" t="s">
        <v>14</v>
      </c>
      <c r="F3619" s="12" t="s">
        <v>26</v>
      </c>
      <c r="G3619" s="20" t="n">
        <v>0.14</v>
      </c>
      <c r="H3619" s="69" t="n">
        <v>80</v>
      </c>
      <c r="I3619" s="31" t="n">
        <f>G3619*H3619*7</f>
        <v>78.4</v>
      </c>
      <c r="J3619" s="12" t="s">
        <v>112</v>
      </c>
      <c r="K3619" s="14" t="n">
        <v>638062</v>
      </c>
      <c r="L3619" s="14" t="n">
        <v>1201</v>
      </c>
      <c r="M3619" s="14" t="n">
        <v>56</v>
      </c>
      <c r="N3619" s="11" t="n">
        <v>0.01</v>
      </c>
      <c r="O3619" s="11" t="n">
        <v>0.25</v>
      </c>
      <c r="P3619" s="11" t="n">
        <v>14.22</v>
      </c>
      <c r="Q3619" s="22" t="n">
        <f>M3619/H3619</f>
        <v>0.7</v>
      </c>
    </row>
    <row r="3620" ht="22.5" customHeight="1">
      <c r="A3620" s="74"/>
      <c r="B3620" s="12"/>
      <c r="C3620" s="12" t="n">
        <v>11655595</v>
      </c>
      <c r="D3620" s="12" t="s">
        <v>41</v>
      </c>
      <c r="E3620" s="12" t="s">
        <v>14</v>
      </c>
      <c r="F3620" s="12" t="s">
        <v>26</v>
      </c>
      <c r="G3620" s="20" t="n">
        <v>0.4</v>
      </c>
      <c r="H3620" s="69" t="n">
        <v>100</v>
      </c>
      <c r="I3620" s="31" t="n">
        <f>G3620*H3620*7</f>
        <v>280</v>
      </c>
      <c r="J3620" s="12" t="s">
        <v>112</v>
      </c>
      <c r="K3620" s="14" t="n">
        <v>21148</v>
      </c>
      <c r="L3620" s="14" t="n">
        <v>239</v>
      </c>
      <c r="M3620" s="14" t="n">
        <v>1</v>
      </c>
      <c r="N3620" s="11" t="n">
        <v>0.02</v>
      </c>
      <c r="O3620" s="11" t="n">
        <v>4.78</v>
      </c>
      <c r="P3620" s="11" t="n">
        <v>4.78</v>
      </c>
      <c r="Q3620" s="22" t="n">
        <f>M3620/H3620</f>
        <v>0.01</v>
      </c>
    </row>
    <row r="3621" ht="22.5" customHeight="1">
      <c r="A3621" s="74"/>
      <c r="B3621" s="12"/>
      <c r="C3621" s="12" t="n">
        <v>11655596</v>
      </c>
      <c r="D3621" s="12" t="s">
        <v>41</v>
      </c>
      <c r="E3621" s="12" t="s">
        <v>14</v>
      </c>
      <c r="F3621" s="12" t="s">
        <v>12</v>
      </c>
      <c r="G3621" s="20" t="n">
        <v>0.3</v>
      </c>
      <c r="H3621" s="69" t="n">
        <v>50</v>
      </c>
      <c r="I3621" s="31" t="n">
        <f>G3621*H3621*7</f>
        <v>105</v>
      </c>
      <c r="J3621" s="12" t="s">
        <v>112</v>
      </c>
      <c r="K3621" s="14" t="n">
        <v>513</v>
      </c>
      <c r="L3621" s="14" t="n">
        <v>2</v>
      </c>
      <c r="M3621" s="14" t="n">
        <v>0</v>
      </c>
      <c r="N3621" s="11" t="n">
        <v>0.001</v>
      </c>
      <c r="O3621" s="11" t="n">
        <v>0</v>
      </c>
      <c r="P3621" s="11" t="n">
        <v>0.0013</v>
      </c>
      <c r="Q3621" s="22" t="n">
        <f>M3621/H3621</f>
        <v>0</v>
      </c>
    </row>
    <row r="3622" ht="22.5" customHeight="1">
      <c r="A3622" s="74"/>
      <c r="B3622" s="12"/>
      <c r="C3622" s="12" t="n">
        <v>11690183</v>
      </c>
      <c r="D3622" s="12" t="s">
        <v>38</v>
      </c>
      <c r="E3622" s="12" t="s">
        <v>14</v>
      </c>
      <c r="F3622" s="12" t="s">
        <v>15</v>
      </c>
      <c r="G3622" s="20" t="n">
        <v>0.1</v>
      </c>
      <c r="H3622" s="69" t="n">
        <v>100</v>
      </c>
      <c r="I3622" s="31" t="n">
        <f>G3622*H3622*7</f>
        <v>70</v>
      </c>
      <c r="J3622" s="12" t="s">
        <v>112</v>
      </c>
      <c r="K3622" s="14" t="n">
        <v>14800</v>
      </c>
      <c r="L3622" s="14" t="n">
        <v>5011</v>
      </c>
      <c r="M3622" s="14" t="n">
        <v>49</v>
      </c>
      <c r="N3622" s="11" t="n">
        <v>0.002</v>
      </c>
      <c r="O3622" s="11" t="n">
        <v>0.198</v>
      </c>
      <c r="P3622" s="11" t="n">
        <v>9.69</v>
      </c>
      <c r="Q3622" s="22" t="n">
        <f>M3622/H3622</f>
        <v>0.49</v>
      </c>
    </row>
    <row r="3623" ht="22.5" customHeight="1">
      <c r="A3623" s="74"/>
      <c r="B3623" s="12"/>
      <c r="C3623" s="12" t="n">
        <v>11763482</v>
      </c>
      <c r="D3623" s="12" t="s">
        <v>41</v>
      </c>
      <c r="E3623" s="12" t="s">
        <v>14</v>
      </c>
      <c r="F3623" s="12" t="s">
        <v>12</v>
      </c>
      <c r="G3623" s="20" t="n">
        <v>0.4</v>
      </c>
      <c r="H3623" s="69" t="n">
        <v>100</v>
      </c>
      <c r="I3623" s="31" t="n">
        <f>G3623*H3623*7</f>
        <v>280</v>
      </c>
      <c r="J3623" s="12" t="s">
        <v>112</v>
      </c>
      <c r="K3623" s="14" t="n">
        <v>397</v>
      </c>
      <c r="L3623" s="14" t="n">
        <v>88</v>
      </c>
      <c r="M3623" s="14" t="n">
        <v>0</v>
      </c>
      <c r="N3623" s="11" t="n">
        <v>0.003</v>
      </c>
      <c r="O3623" s="11" t="n">
        <v>0</v>
      </c>
      <c r="P3623" s="11" t="n">
        <v>0.2555</v>
      </c>
      <c r="Q3623" s="22" t="n">
        <f>M3623/H3623</f>
        <v>0</v>
      </c>
    </row>
    <row r="3624" ht="22.5" customHeight="1">
      <c r="A3624" s="74"/>
      <c r="B3624" s="12"/>
      <c r="C3624" s="12" t="n">
        <v>91565942</v>
      </c>
      <c r="D3624" s="12" t="s">
        <v>30</v>
      </c>
      <c r="E3624" s="12" t="s">
        <v>37</v>
      </c>
      <c r="F3624" s="12" t="s">
        <v>15</v>
      </c>
      <c r="G3624" s="20" t="n">
        <v>0.03</v>
      </c>
      <c r="H3624" s="69" t="n">
        <v>600</v>
      </c>
      <c r="I3624" s="31" t="n">
        <f>G3624*H3624*7</f>
        <v>126</v>
      </c>
      <c r="J3624" s="12" t="s">
        <v>112</v>
      </c>
      <c r="K3624" s="14" t="n">
        <v>47471</v>
      </c>
      <c r="L3624" s="14" t="n">
        <v>12331</v>
      </c>
      <c r="M3624" s="14" t="n">
        <v>107</v>
      </c>
      <c r="N3624" s="11" t="n">
        <v>0</v>
      </c>
      <c r="O3624" s="11" t="n">
        <v>0.031</v>
      </c>
      <c r="P3624" s="11" t="n">
        <v>3.294</v>
      </c>
      <c r="Q3624" s="22" t="n">
        <f>M3624/H3624</f>
        <v>0.178333333333333</v>
      </c>
    </row>
    <row r="3625" ht="22.5" customHeight="1">
      <c r="A3625" s="74"/>
      <c r="B3625" s="12"/>
      <c r="C3625" s="12" t="n">
        <v>91565947</v>
      </c>
      <c r="D3625" s="12" t="s">
        <v>30</v>
      </c>
      <c r="E3625" s="12" t="s">
        <v>40</v>
      </c>
      <c r="F3625" s="12" t="s">
        <v>15</v>
      </c>
      <c r="G3625" s="20" t="n">
        <v>0.02</v>
      </c>
      <c r="H3625" s="69" t="n">
        <v>1000</v>
      </c>
      <c r="I3625" s="31" t="n">
        <f>G3625*H3625*7</f>
        <v>140</v>
      </c>
      <c r="J3625" s="12" t="s">
        <v>112</v>
      </c>
      <c r="K3625" s="14" t="n">
        <v>389568</v>
      </c>
      <c r="L3625" s="14" t="n">
        <v>79590</v>
      </c>
      <c r="M3625" s="14" t="n">
        <v>1000</v>
      </c>
      <c r="N3625" s="11" t="n">
        <v>0</v>
      </c>
      <c r="O3625" s="11" t="n">
        <v>0.02</v>
      </c>
      <c r="P3625" s="11" t="n">
        <v>20</v>
      </c>
      <c r="Q3625" s="22" t="n">
        <f>M3625/H3625</f>
        <v>1</v>
      </c>
    </row>
    <row r="3626" ht="22.5" customHeight="1">
      <c r="A3626" s="74"/>
      <c r="B3626" s="12"/>
      <c r="C3626" s="12" t="n">
        <v>12807775</v>
      </c>
      <c r="D3626" s="12" t="s">
        <v>38</v>
      </c>
      <c r="E3626" s="12" t="s">
        <v>14</v>
      </c>
      <c r="F3626" s="12" t="s">
        <v>34</v>
      </c>
      <c r="G3626" s="20" t="n">
        <v>0.1</v>
      </c>
      <c r="H3626" s="69" t="n">
        <v>100</v>
      </c>
      <c r="I3626" s="31" t="n">
        <f>G3626*H3626*7</f>
        <v>70</v>
      </c>
      <c r="J3626" s="12" t="s">
        <v>112</v>
      </c>
      <c r="K3626" s="14" t="n">
        <v>20</v>
      </c>
      <c r="L3626" s="14" t="n">
        <v>112</v>
      </c>
      <c r="M3626" s="14" t="n">
        <v>0</v>
      </c>
      <c r="N3626" s="11" t="n">
        <v>0</v>
      </c>
      <c r="O3626" s="11" t="n">
        <v>0</v>
      </c>
      <c r="P3626" s="11" t="n">
        <v>0.01</v>
      </c>
      <c r="Q3626" s="22" t="n">
        <f>M3626/H3626</f>
        <v>0</v>
      </c>
    </row>
    <row r="3627" ht="22.5" customHeight="1">
      <c r="A3627" s="74"/>
      <c r="B3627" s="12"/>
      <c r="C3627" s="12" t="n">
        <v>12808718</v>
      </c>
      <c r="D3627" s="12" t="s">
        <v>36</v>
      </c>
      <c r="E3627" s="12" t="s">
        <v>14</v>
      </c>
      <c r="F3627" s="12" t="s">
        <v>34</v>
      </c>
      <c r="G3627" s="20" t="n">
        <v>0.2</v>
      </c>
      <c r="H3627" s="69" t="n">
        <v>100</v>
      </c>
      <c r="I3627" s="31" t="n">
        <f>G3627*H3627*7</f>
        <v>140</v>
      </c>
      <c r="J3627" s="12" t="s">
        <v>112</v>
      </c>
      <c r="K3627" s="14" t="n">
        <v>413</v>
      </c>
      <c r="L3627" s="14" t="n">
        <v>4</v>
      </c>
      <c r="M3627" s="14" t="n">
        <v>0</v>
      </c>
      <c r="N3627" s="11" t="n">
        <v>0</v>
      </c>
      <c r="O3627" s="11" t="n">
        <v>0</v>
      </c>
      <c r="P3627" s="11" t="n">
        <v>0.45</v>
      </c>
      <c r="Q3627" s="22" t="n">
        <f>M3627/H3627</f>
        <v>0</v>
      </c>
    </row>
    <row r="3628" ht="22.5" customHeight="1">
      <c r="A3628" s="74"/>
      <c r="B3628" s="37" t="s">
        <v>118</v>
      </c>
      <c r="C3628" s="12" t="n">
        <v>5464039</v>
      </c>
      <c r="D3628" s="12" t="s">
        <v>30</v>
      </c>
      <c r="E3628" s="12" t="s">
        <v>43</v>
      </c>
      <c r="F3628" s="12" t="s">
        <v>15</v>
      </c>
      <c r="G3628" s="20" t="n">
        <v>0.28</v>
      </c>
      <c r="H3628" s="13" t="n">
        <v>1700</v>
      </c>
      <c r="I3628" s="20" t="n">
        <f>G3628*H3628*7</f>
        <v>3332</v>
      </c>
      <c r="J3628" s="12" t="s">
        <v>112</v>
      </c>
      <c r="K3628" s="14" t="n">
        <v>296070</v>
      </c>
      <c r="L3628" s="14" t="n">
        <v>38322</v>
      </c>
      <c r="M3628" s="14" t="n">
        <v>791</v>
      </c>
      <c r="N3628" s="11" t="n">
        <v>0.006</v>
      </c>
      <c r="O3628" s="11" t="n">
        <v>0.298</v>
      </c>
      <c r="P3628" s="11" t="n">
        <v>235.65</v>
      </c>
      <c r="Q3628" s="22" t="n">
        <f>M3628/H3628</f>
        <v>0.465294117647059</v>
      </c>
    </row>
    <row r="3629" ht="22.5" customHeight="1">
      <c r="A3629" s="74"/>
      <c r="B3629" s="12"/>
      <c r="C3629" s="12" t="n">
        <v>8057746</v>
      </c>
      <c r="D3629" s="12" t="s">
        <v>30</v>
      </c>
      <c r="E3629" s="12" t="s">
        <v>43</v>
      </c>
      <c r="F3629" s="12" t="s">
        <v>15</v>
      </c>
      <c r="G3629" s="20" t="n">
        <v>0.32</v>
      </c>
      <c r="H3629" s="13" t="n">
        <v>300</v>
      </c>
      <c r="I3629" s="20" t="n">
        <f>G3629*H3629*7</f>
        <v>672</v>
      </c>
      <c r="J3629" s="12" t="s">
        <v>112</v>
      </c>
      <c r="K3629" s="14" t="n">
        <v>0</v>
      </c>
      <c r="L3629" s="14" t="n">
        <v>0</v>
      </c>
      <c r="M3629" s="14" t="n">
        <v>0</v>
      </c>
      <c r="N3629" s="11" t="n">
        <v>0</v>
      </c>
      <c r="O3629" s="11" t="n">
        <v>0</v>
      </c>
      <c r="P3629" s="11" t="n">
        <v>0</v>
      </c>
      <c r="Q3629" s="22" t="n">
        <f>M3629/H3629</f>
        <v>0</v>
      </c>
    </row>
    <row r="3630" ht="22.5" customHeight="1">
      <c r="A3630" s="74"/>
      <c r="B3630" s="12"/>
      <c r="C3630" s="12" t="n">
        <v>91399821</v>
      </c>
      <c r="D3630" s="12" t="s">
        <v>79</v>
      </c>
      <c r="E3630" s="12" t="s">
        <v>14</v>
      </c>
      <c r="F3630" s="12" t="s">
        <v>26</v>
      </c>
      <c r="G3630" s="20" t="n">
        <v>0.1</v>
      </c>
      <c r="H3630" s="13" t="n">
        <v>500</v>
      </c>
      <c r="I3630" s="20" t="n">
        <f>G3630*H3630*7</f>
        <v>350</v>
      </c>
      <c r="J3630" s="12" t="s">
        <v>112</v>
      </c>
      <c r="K3630" s="14" t="n">
        <v>103975</v>
      </c>
      <c r="L3630" s="14" t="n">
        <v>12449</v>
      </c>
      <c r="M3630" s="14" t="n">
        <v>476</v>
      </c>
      <c r="N3630" s="11" t="n">
        <v>0</v>
      </c>
      <c r="O3630" s="11" t="n">
        <v>0.11</v>
      </c>
      <c r="P3630" s="11" t="n">
        <v>51.02</v>
      </c>
      <c r="Q3630" s="22" t="n">
        <f>M3630/H3630</f>
        <v>0.952</v>
      </c>
    </row>
    <row r="3631" ht="22.5" customHeight="1">
      <c r="A3631" s="74"/>
      <c r="B3631" s="12"/>
      <c r="C3631" s="12" t="n">
        <v>8670368</v>
      </c>
      <c r="D3631" s="12" t="s">
        <v>16</v>
      </c>
      <c r="E3631" s="12" t="s">
        <v>11</v>
      </c>
      <c r="F3631" s="12" t="s">
        <v>29</v>
      </c>
      <c r="G3631" s="20" t="n">
        <v>0.12</v>
      </c>
      <c r="H3631" s="13" t="n">
        <v>100</v>
      </c>
      <c r="I3631" s="20" t="n">
        <f>G3631*H3631*7</f>
        <v>84</v>
      </c>
      <c r="J3631" s="12" t="s">
        <v>112</v>
      </c>
      <c r="K3631" s="14" t="n">
        <v>15226</v>
      </c>
      <c r="L3631" s="14" t="n">
        <v>3118</v>
      </c>
      <c r="M3631" s="14" t="n">
        <v>17</v>
      </c>
      <c r="N3631" s="11" t="n">
        <v>0</v>
      </c>
      <c r="O3631" s="11" t="n">
        <v>0.23</v>
      </c>
      <c r="P3631" s="11" t="n">
        <v>3.91</v>
      </c>
      <c r="Q3631" s="22" t="n">
        <f>M3631/H3631</f>
        <v>0.17</v>
      </c>
    </row>
    <row r="3632" ht="22.5" customHeight="1">
      <c r="A3632" s="74"/>
      <c r="B3632" s="12"/>
      <c r="C3632" s="12" t="n">
        <v>10514860</v>
      </c>
      <c r="D3632" s="12" t="s">
        <v>41</v>
      </c>
      <c r="E3632" s="12" t="s">
        <v>14</v>
      </c>
      <c r="F3632" s="12" t="s">
        <v>15</v>
      </c>
      <c r="G3632" s="20" t="n">
        <v>0.6</v>
      </c>
      <c r="H3632" s="13" t="n">
        <v>150</v>
      </c>
      <c r="I3632" s="20" t="n">
        <f>G3632*H3632*7</f>
        <v>630</v>
      </c>
      <c r="J3632" s="12" t="s">
        <v>112</v>
      </c>
      <c r="K3632" s="14" t="n">
        <v>85599</v>
      </c>
      <c r="L3632" s="14" t="n">
        <v>4134</v>
      </c>
      <c r="M3632" s="14" t="n">
        <v>65</v>
      </c>
      <c r="N3632" s="11" t="n">
        <v>0.011</v>
      </c>
      <c r="O3632" s="11" t="n">
        <v>0.712</v>
      </c>
      <c r="P3632" s="11" t="n">
        <v>46.29</v>
      </c>
      <c r="Q3632" s="22" t="n">
        <f>M3632/H3632</f>
        <v>0.433333333333333</v>
      </c>
    </row>
    <row r="3633" ht="22.5" customHeight="1">
      <c r="A3633" s="74"/>
      <c r="B3633" s="12"/>
      <c r="C3633" s="12" t="n">
        <v>91532857</v>
      </c>
      <c r="D3633" s="12" t="s">
        <v>44</v>
      </c>
      <c r="E3633" s="12" t="s">
        <v>14</v>
      </c>
      <c r="F3633" s="12" t="s">
        <v>12</v>
      </c>
      <c r="G3633" s="20" t="n">
        <v>0.12</v>
      </c>
      <c r="H3633" s="13" t="n">
        <v>100</v>
      </c>
      <c r="I3633" s="20" t="n">
        <f>G3633*H3633*7</f>
        <v>84</v>
      </c>
      <c r="J3633" s="12" t="s">
        <v>112</v>
      </c>
      <c r="K3633" s="14" t="n">
        <v>3599</v>
      </c>
      <c r="L3633" s="14" t="n">
        <v>640</v>
      </c>
      <c r="M3633" s="14" t="n">
        <v>31</v>
      </c>
      <c r="N3633" s="11" t="n">
        <v>0.009</v>
      </c>
      <c r="O3633" s="11" t="n">
        <v>0.192</v>
      </c>
      <c r="P3633" s="11" t="n">
        <v>5.946</v>
      </c>
      <c r="Q3633" s="22" t="n">
        <f>M3633/H3633</f>
        <v>0.31</v>
      </c>
    </row>
    <row r="3634" ht="22.5" customHeight="1">
      <c r="A3634" s="74"/>
      <c r="B3634" s="12"/>
      <c r="C3634" s="12" t="n">
        <v>91545519</v>
      </c>
      <c r="D3634" s="12" t="s">
        <v>45</v>
      </c>
      <c r="E3634" s="12" t="s">
        <v>43</v>
      </c>
      <c r="F3634" s="12" t="s">
        <v>15</v>
      </c>
      <c r="G3634" s="20" t="n">
        <v>0.2</v>
      </c>
      <c r="H3634" s="13" t="n">
        <v>100</v>
      </c>
      <c r="I3634" s="20" t="n">
        <f>G3634*H3634*7</f>
        <v>140</v>
      </c>
      <c r="J3634" s="12" t="s">
        <v>112</v>
      </c>
      <c r="K3634" s="14" t="n">
        <v>109716</v>
      </c>
      <c r="L3634" s="14" t="n">
        <v>18707</v>
      </c>
      <c r="M3634" s="14" t="n">
        <v>75</v>
      </c>
      <c r="N3634" s="11" t="n">
        <v>0.001</v>
      </c>
      <c r="O3634" s="11" t="n">
        <v>0.152</v>
      </c>
      <c r="P3634" s="11" t="n">
        <v>11.38</v>
      </c>
      <c r="Q3634" s="22" t="n">
        <f>M3634/H3634</f>
        <v>0.75</v>
      </c>
    </row>
    <row r="3635" ht="22.5" customHeight="1">
      <c r="A3635" s="74"/>
      <c r="B3635" s="12"/>
      <c r="C3635" s="12" t="n">
        <v>91551388</v>
      </c>
      <c r="D3635" s="12" t="s">
        <v>46</v>
      </c>
      <c r="E3635" s="12" t="s">
        <v>47</v>
      </c>
      <c r="F3635" s="12" t="s">
        <v>12</v>
      </c>
      <c r="G3635" s="20" t="n">
        <v>0.8</v>
      </c>
      <c r="H3635" s="13" t="n">
        <v>100</v>
      </c>
      <c r="I3635" s="20" t="n">
        <f>G3635*H3635*7</f>
        <v>560</v>
      </c>
      <c r="J3635" s="12" t="s">
        <v>112</v>
      </c>
      <c r="K3635" s="14" t="n">
        <v>2540</v>
      </c>
      <c r="L3635" s="14" t="n">
        <v>1158</v>
      </c>
      <c r="M3635" s="14" t="n">
        <v>38</v>
      </c>
      <c r="N3635" s="11" t="n">
        <v>0.026</v>
      </c>
      <c r="O3635" s="11" t="n">
        <v>0.786</v>
      </c>
      <c r="P3635" s="11" t="n">
        <v>29.874</v>
      </c>
      <c r="Q3635" s="22" t="n">
        <f>M3635/H3635</f>
        <v>0.38</v>
      </c>
    </row>
    <row r="3636" ht="22.5" customHeight="1">
      <c r="A3636" s="74"/>
      <c r="B3636" s="12"/>
      <c r="C3636" s="12" t="n">
        <v>91565948</v>
      </c>
      <c r="D3636" s="12" t="s">
        <v>44</v>
      </c>
      <c r="E3636" s="12" t="s">
        <v>14</v>
      </c>
      <c r="F3636" s="12" t="s">
        <v>12</v>
      </c>
      <c r="G3636" s="20" t="n">
        <v>0.12</v>
      </c>
      <c r="H3636" s="13" t="n">
        <v>170</v>
      </c>
      <c r="I3636" s="20" t="n">
        <f>G3636*H3636*7</f>
        <v>142.8</v>
      </c>
      <c r="J3636" s="12" t="s">
        <v>112</v>
      </c>
      <c r="K3636" s="14" t="n">
        <v>5201</v>
      </c>
      <c r="L3636" s="14" t="n">
        <v>494</v>
      </c>
      <c r="M3636" s="14" t="n">
        <v>8</v>
      </c>
      <c r="N3636" s="11" t="n">
        <v>0.005</v>
      </c>
      <c r="O3636" s="11" t="n">
        <v>0.3</v>
      </c>
      <c r="P3636" s="11" t="n">
        <v>2.4023</v>
      </c>
      <c r="Q3636" s="22" t="n">
        <f>M3636/H3636</f>
        <v>0.0470588235294118</v>
      </c>
    </row>
    <row r="3637" ht="22.5" customHeight="1">
      <c r="A3637" s="74"/>
      <c r="B3637" s="12"/>
      <c r="C3637" s="12" t="n">
        <v>91550293</v>
      </c>
      <c r="D3637" s="12" t="s">
        <v>48</v>
      </c>
      <c r="E3637" s="12" t="s">
        <v>35</v>
      </c>
      <c r="F3637" s="12" t="s">
        <v>15</v>
      </c>
      <c r="G3637" s="20" t="n">
        <v>0.35</v>
      </c>
      <c r="H3637" s="13" t="n">
        <v>155</v>
      </c>
      <c r="I3637" s="20" t="n">
        <f>G3637*H3637*7</f>
        <v>379.75</v>
      </c>
      <c r="J3637" s="12" t="s">
        <v>112</v>
      </c>
      <c r="K3637" s="14" t="n">
        <v>37815</v>
      </c>
      <c r="L3637" s="14" t="n">
        <v>5780</v>
      </c>
      <c r="M3637" s="14" t="n">
        <v>33</v>
      </c>
      <c r="N3637" s="11" t="n">
        <v>0.002</v>
      </c>
      <c r="O3637" s="11" t="n">
        <v>0.35</v>
      </c>
      <c r="P3637" s="11" t="n">
        <v>11.55</v>
      </c>
      <c r="Q3637" s="22" t="n">
        <f>M3637/H3637</f>
        <v>0.212903225806452</v>
      </c>
    </row>
    <row r="3638" ht="22.5" customHeight="1">
      <c r="A3638" s="74"/>
      <c r="B3638" s="12"/>
      <c r="C3638" s="12" t="n">
        <v>9333145</v>
      </c>
      <c r="D3638" s="12" t="s">
        <v>90</v>
      </c>
      <c r="E3638" s="12" t="s">
        <v>14</v>
      </c>
      <c r="F3638" s="12" t="s">
        <v>26</v>
      </c>
      <c r="G3638" s="20" t="n">
        <v>0.35</v>
      </c>
      <c r="H3638" s="13" t="n">
        <v>120</v>
      </c>
      <c r="I3638" s="20" t="n">
        <f>G3638*H3638*7</f>
        <v>294</v>
      </c>
      <c r="J3638" s="12" t="s">
        <v>112</v>
      </c>
      <c r="K3638" s="14" t="n">
        <v>421107</v>
      </c>
      <c r="L3638" s="14" t="n">
        <v>1692</v>
      </c>
      <c r="M3638" s="14" t="n">
        <v>0</v>
      </c>
      <c r="N3638" s="11" t="n">
        <v>0.01</v>
      </c>
      <c r="O3638" s="11" t="n">
        <v>0</v>
      </c>
      <c r="P3638" s="11" t="n">
        <v>12.24</v>
      </c>
      <c r="Q3638" s="22" t="n">
        <f>M3638/H3638</f>
        <v>0</v>
      </c>
    </row>
    <row r="3639" ht="22.5" customHeight="1">
      <c r="A3639" s="74"/>
      <c r="B3639" s="12"/>
      <c r="C3639" s="12" t="n">
        <v>91557347</v>
      </c>
      <c r="D3639" s="12" t="s">
        <v>49</v>
      </c>
      <c r="E3639" s="12" t="s">
        <v>14</v>
      </c>
      <c r="F3639" s="12" t="s">
        <v>15</v>
      </c>
      <c r="G3639" s="20" t="n">
        <v>0.5</v>
      </c>
      <c r="H3639" s="13" t="n">
        <v>50</v>
      </c>
      <c r="I3639" s="20" t="n">
        <f>G3639*H3639*7</f>
        <v>175</v>
      </c>
      <c r="J3639" s="12" t="s">
        <v>112</v>
      </c>
      <c r="K3639" s="14" t="n">
        <v>39278</v>
      </c>
      <c r="L3639" s="14" t="n">
        <v>8137</v>
      </c>
      <c r="M3639" s="14" t="n">
        <v>24</v>
      </c>
      <c r="N3639" s="11" t="n">
        <v>0.002</v>
      </c>
      <c r="O3639" s="11" t="n">
        <v>0.8</v>
      </c>
      <c r="P3639" s="11" t="n">
        <v>19.2</v>
      </c>
      <c r="Q3639" s="22" t="n">
        <f>M3639/H3639</f>
        <v>0.48</v>
      </c>
    </row>
    <row r="3640" ht="22.5" customHeight="1">
      <c r="A3640" s="74"/>
      <c r="B3640" s="12"/>
      <c r="C3640" s="12" t="n">
        <v>91564896</v>
      </c>
      <c r="D3640" s="12" t="s">
        <v>50</v>
      </c>
      <c r="E3640" s="12" t="s">
        <v>14</v>
      </c>
      <c r="F3640" s="12" t="s">
        <v>15</v>
      </c>
      <c r="G3640" s="20" t="n">
        <v>0.35</v>
      </c>
      <c r="H3640" s="13" t="n">
        <v>200</v>
      </c>
      <c r="I3640" s="20" t="n">
        <f>G3640*H3640*7</f>
        <v>490</v>
      </c>
      <c r="J3640" s="12" t="s">
        <v>112</v>
      </c>
      <c r="K3640" s="14" t="n">
        <v>42286</v>
      </c>
      <c r="L3640" s="14" t="n">
        <v>5294</v>
      </c>
      <c r="M3640" s="14" t="n">
        <v>39</v>
      </c>
      <c r="N3640" s="11" t="n">
        <v>0.003</v>
      </c>
      <c r="O3640" s="11" t="n">
        <v>0.35</v>
      </c>
      <c r="P3640" s="11" t="n">
        <v>13.65</v>
      </c>
      <c r="Q3640" s="22" t="n">
        <f>M3640/H3640</f>
        <v>0.195</v>
      </c>
    </row>
    <row r="3641" ht="22.5" customHeight="1">
      <c r="A3641" s="74"/>
      <c r="B3641" s="12"/>
      <c r="C3641" s="12" t="n">
        <v>91566789</v>
      </c>
      <c r="D3641" s="12" t="s">
        <v>84</v>
      </c>
      <c r="E3641" s="12" t="s">
        <v>40</v>
      </c>
      <c r="F3641" s="12" t="s">
        <v>15</v>
      </c>
      <c r="G3641" s="20" t="n">
        <v>0.15</v>
      </c>
      <c r="H3641" s="13" t="n">
        <v>50</v>
      </c>
      <c r="I3641" s="20" t="n">
        <f>G3641*H3641*7</f>
        <v>52.5</v>
      </c>
      <c r="J3641" s="12" t="s">
        <v>112</v>
      </c>
      <c r="K3641" s="14" t="n">
        <v>833</v>
      </c>
      <c r="L3641" s="14" t="n">
        <v>541</v>
      </c>
      <c r="M3641" s="14" t="n">
        <v>2</v>
      </c>
      <c r="N3641" s="11" t="n">
        <v>0</v>
      </c>
      <c r="O3641" s="11" t="n">
        <v>0.1</v>
      </c>
      <c r="P3641" s="11" t="n">
        <v>0.2</v>
      </c>
      <c r="Q3641" s="22" t="n">
        <f>M3641/H3641</f>
        <v>0.04</v>
      </c>
    </row>
    <row r="3642" ht="22.5" customHeight="1">
      <c r="A3642" s="74"/>
      <c r="B3642" s="12"/>
      <c r="C3642" s="12" t="n">
        <v>12306671</v>
      </c>
      <c r="D3642" s="12" t="s">
        <v>51</v>
      </c>
      <c r="E3642" s="12" t="s">
        <v>52</v>
      </c>
      <c r="F3642" s="12" t="s">
        <v>21</v>
      </c>
      <c r="G3642" s="20" t="n">
        <v>0.22</v>
      </c>
      <c r="H3642" s="13" t="n">
        <v>100</v>
      </c>
      <c r="I3642" s="20" t="n">
        <f>G3642*H3642*7</f>
        <v>154</v>
      </c>
      <c r="J3642" s="12" t="s">
        <v>112</v>
      </c>
      <c r="K3642" s="14" t="n">
        <v>10283</v>
      </c>
      <c r="L3642" s="14" t="n">
        <v>3126</v>
      </c>
      <c r="M3642" s="14" t="n">
        <v>8</v>
      </c>
      <c r="N3642" s="11" t="n">
        <v>0</v>
      </c>
      <c r="O3642" s="11" t="n">
        <v>0.22</v>
      </c>
      <c r="P3642" s="11" t="n">
        <v>1.76</v>
      </c>
      <c r="Q3642" s="22" t="n">
        <f>M3642/H3642</f>
        <v>0.08</v>
      </c>
    </row>
    <row r="3643" ht="22.5" customHeight="1">
      <c r="A3643" s="74"/>
      <c r="B3643" s="12"/>
      <c r="C3643" s="12" t="n">
        <v>91567363</v>
      </c>
      <c r="D3643" s="12" t="s">
        <v>53</v>
      </c>
      <c r="E3643" s="12" t="s">
        <v>14</v>
      </c>
      <c r="F3643" s="12" t="s">
        <v>15</v>
      </c>
      <c r="G3643" s="20" t="n">
        <v>0.25</v>
      </c>
      <c r="H3643" s="13" t="n">
        <v>200</v>
      </c>
      <c r="I3643" s="20" t="n">
        <f>G3643*H3643*7</f>
        <v>350</v>
      </c>
      <c r="J3643" s="12" t="s">
        <v>112</v>
      </c>
      <c r="K3643" s="14" t="n">
        <v>29460</v>
      </c>
      <c r="L3643" s="14" t="n">
        <v>6884</v>
      </c>
      <c r="M3643" s="14" t="n">
        <v>23</v>
      </c>
      <c r="N3643" s="11" t="n">
        <v>0.001</v>
      </c>
      <c r="O3643" s="11" t="n">
        <v>0.25</v>
      </c>
      <c r="P3643" s="11" t="n">
        <v>5.75</v>
      </c>
      <c r="Q3643" s="22" t="n">
        <f>M3643/H3643</f>
        <v>0.115</v>
      </c>
    </row>
    <row r="3644" ht="22.5" customHeight="1">
      <c r="A3644" s="74"/>
      <c r="B3644" s="12"/>
      <c r="C3644" s="12" t="n">
        <v>91567806</v>
      </c>
      <c r="D3644" s="12" t="s">
        <v>53</v>
      </c>
      <c r="E3644" s="12" t="s">
        <v>54</v>
      </c>
      <c r="F3644" s="12" t="s">
        <v>15</v>
      </c>
      <c r="G3644" s="20" t="n">
        <v>0.15</v>
      </c>
      <c r="H3644" s="13" t="n">
        <v>200</v>
      </c>
      <c r="I3644" s="20" t="n">
        <f>G3644*H3644*7</f>
        <v>210</v>
      </c>
      <c r="J3644" s="12" t="s">
        <v>112</v>
      </c>
      <c r="K3644" s="14" t="n">
        <v>44629</v>
      </c>
      <c r="L3644" s="14" t="n">
        <v>7932</v>
      </c>
      <c r="M3644" s="14" t="n">
        <v>28</v>
      </c>
      <c r="N3644" s="11" t="n">
        <v>0.001</v>
      </c>
      <c r="O3644" s="11" t="n">
        <v>0.15</v>
      </c>
      <c r="P3644" s="11" t="n">
        <v>4.2</v>
      </c>
      <c r="Q3644" s="22" t="n">
        <f>M3644/H3644</f>
        <v>0.14</v>
      </c>
    </row>
    <row r="3645" ht="22.5" customHeight="1">
      <c r="A3645" s="74"/>
      <c r="B3645" s="12"/>
      <c r="C3645" s="12" t="n">
        <v>12373981</v>
      </c>
      <c r="D3645" s="12" t="s">
        <v>89</v>
      </c>
      <c r="E3645" s="12" t="s">
        <v>37</v>
      </c>
      <c r="F3645" s="12" t="s">
        <v>15</v>
      </c>
      <c r="G3645" s="20" t="n">
        <v>0.04</v>
      </c>
      <c r="H3645" s="13" t="n">
        <v>250</v>
      </c>
      <c r="I3645" s="20" t="n">
        <f>G3645*H3645*7</f>
        <v>70</v>
      </c>
      <c r="J3645" s="12" t="s">
        <v>112</v>
      </c>
      <c r="K3645" s="14" t="n">
        <v>93941</v>
      </c>
      <c r="L3645" s="14" t="n">
        <v>3778</v>
      </c>
      <c r="M3645" s="14" t="n">
        <v>91</v>
      </c>
      <c r="N3645" s="11" t="n">
        <v>0.001</v>
      </c>
      <c r="O3645" s="11" t="n">
        <v>0.04</v>
      </c>
      <c r="P3645" s="11" t="n">
        <v>3.64</v>
      </c>
      <c r="Q3645" s="22" t="n">
        <f>M3645/H3645</f>
        <v>0.364</v>
      </c>
    </row>
    <row r="3646" ht="22.5" customHeight="1">
      <c r="A3646" s="74"/>
      <c r="B3646" s="12"/>
      <c r="C3646" s="12" t="n">
        <v>5365721</v>
      </c>
      <c r="D3646" s="12" t="s">
        <v>55</v>
      </c>
      <c r="E3646" s="12" t="s">
        <v>54</v>
      </c>
      <c r="F3646" s="12" t="s">
        <v>15</v>
      </c>
      <c r="G3646" s="20" t="n">
        <v>0.5</v>
      </c>
      <c r="H3646" s="13" t="n">
        <v>100</v>
      </c>
      <c r="I3646" s="20" t="n">
        <f>G3646*H3646*7</f>
        <v>350</v>
      </c>
      <c r="J3646" s="12" t="s">
        <v>112</v>
      </c>
      <c r="K3646" s="14" t="n">
        <v>70387</v>
      </c>
      <c r="L3646" s="14" t="n">
        <v>26903</v>
      </c>
      <c r="M3646" s="14" t="n">
        <v>98</v>
      </c>
      <c r="N3646" s="11" t="n">
        <v>0.002</v>
      </c>
      <c r="O3646" s="11" t="n">
        <v>0.5</v>
      </c>
      <c r="P3646" s="11" t="n">
        <v>49</v>
      </c>
      <c r="Q3646" s="22" t="n">
        <f>M3646/H3646</f>
        <v>0.98</v>
      </c>
    </row>
    <row r="3647" ht="22.5" customHeight="1">
      <c r="A3647" s="74"/>
      <c r="B3647" s="12"/>
      <c r="C3647" s="12" t="n">
        <v>91568575</v>
      </c>
      <c r="D3647" s="12" t="s">
        <v>56</v>
      </c>
      <c r="E3647" s="12" t="s">
        <v>14</v>
      </c>
      <c r="F3647" s="12" t="s">
        <v>15</v>
      </c>
      <c r="G3647" s="20" t="n">
        <v>0.4</v>
      </c>
      <c r="H3647" s="13" t="n">
        <v>30</v>
      </c>
      <c r="I3647" s="20" t="n">
        <f>G3647*H3647*7</f>
        <v>84</v>
      </c>
      <c r="J3647" s="12" t="s">
        <v>112</v>
      </c>
      <c r="K3647" s="14" t="n">
        <v>5324</v>
      </c>
      <c r="L3647" s="14" t="n">
        <v>68</v>
      </c>
      <c r="M3647" s="14" t="n">
        <v>0</v>
      </c>
      <c r="N3647" s="11" t="n">
        <v>0</v>
      </c>
      <c r="O3647" s="11" t="n">
        <v>0</v>
      </c>
      <c r="P3647" s="11" t="n">
        <v>0</v>
      </c>
      <c r="Q3647" s="22" t="n">
        <f>M3647/H3647</f>
        <v>0</v>
      </c>
    </row>
    <row r="3648" ht="22.5" customHeight="1">
      <c r="A3648" s="74"/>
      <c r="B3648" s="12"/>
      <c r="C3648" s="12" t="n">
        <v>9298539</v>
      </c>
      <c r="D3648" s="12" t="s">
        <v>90</v>
      </c>
      <c r="E3648" s="12" t="s">
        <v>14</v>
      </c>
      <c r="F3648" s="12" t="s">
        <v>15</v>
      </c>
      <c r="G3648" s="20" t="n">
        <v>0.3</v>
      </c>
      <c r="H3648" s="13" t="n">
        <v>150</v>
      </c>
      <c r="I3648" s="20" t="n">
        <f>G3648*H3648*7</f>
        <v>315</v>
      </c>
      <c r="J3648" s="12" t="s">
        <v>112</v>
      </c>
      <c r="K3648" s="14" t="n">
        <v>178951</v>
      </c>
      <c r="L3648" s="14" t="n">
        <v>34217</v>
      </c>
      <c r="M3648" s="14" t="n">
        <v>0</v>
      </c>
      <c r="N3648" s="11" t="n">
        <v>0</v>
      </c>
      <c r="O3648" s="11" t="n">
        <v>0</v>
      </c>
      <c r="P3648" s="11" t="n">
        <v>0</v>
      </c>
      <c r="Q3648" s="22" t="n">
        <f>M3648/H3648</f>
        <v>0</v>
      </c>
    </row>
    <row r="3649" ht="22.5" customHeight="1">
      <c r="A3649" s="74"/>
      <c r="B3649" s="12"/>
      <c r="C3649" s="12" t="n">
        <v>12811904</v>
      </c>
      <c r="D3649" s="12" t="s">
        <v>51</v>
      </c>
      <c r="E3649" s="12" t="s">
        <v>52</v>
      </c>
      <c r="F3649" s="12" t="s">
        <v>34</v>
      </c>
      <c r="G3649" s="20" t="n">
        <v>0.24</v>
      </c>
      <c r="H3649" s="13" t="n">
        <v>100</v>
      </c>
      <c r="I3649" s="20" t="n">
        <f>G3649*H3649*7</f>
        <v>168</v>
      </c>
      <c r="J3649" s="12" t="s">
        <v>112</v>
      </c>
      <c r="K3649" s="14" t="n">
        <v>435</v>
      </c>
      <c r="L3649" s="14" t="n">
        <v>116</v>
      </c>
      <c r="M3649" s="14" t="n">
        <v>0</v>
      </c>
      <c r="N3649" s="11" t="n">
        <v>0</v>
      </c>
      <c r="O3649" s="11" t="n">
        <v>0</v>
      </c>
      <c r="P3649" s="11" t="n">
        <v>0.37</v>
      </c>
      <c r="Q3649" s="22" t="n">
        <f>M3649/H3649</f>
        <v>0</v>
      </c>
    </row>
    <row r="3650" ht="22.5" customHeight="1">
      <c r="A3650" s="74"/>
      <c r="B3650" s="12" t="s">
        <v>120</v>
      </c>
      <c r="C3650" s="12" t="n">
        <v>91399437</v>
      </c>
      <c r="D3650" s="12" t="s">
        <v>91</v>
      </c>
      <c r="E3650" s="12" t="s">
        <v>67</v>
      </c>
      <c r="F3650" s="12" t="s">
        <v>15</v>
      </c>
      <c r="G3650" s="20" t="n">
        <v>0.15</v>
      </c>
      <c r="H3650" s="13" t="n">
        <v>50</v>
      </c>
      <c r="I3650" s="20" t="n">
        <f>G3650*H3650*7</f>
        <v>52.5</v>
      </c>
      <c r="J3650" s="12" t="s">
        <v>112</v>
      </c>
      <c r="K3650" s="16" t="n">
        <v>20838</v>
      </c>
      <c r="L3650" s="14" t="n">
        <v>9433</v>
      </c>
      <c r="M3650" s="14" t="n">
        <v>50</v>
      </c>
      <c r="N3650" s="11" t="n">
        <v>0.001</v>
      </c>
      <c r="O3650" s="11" t="n">
        <v>0.15</v>
      </c>
      <c r="P3650" s="11" t="n">
        <v>7.5</v>
      </c>
      <c r="Q3650" s="22" t="n">
        <f>M3650/H3650</f>
        <v>1</v>
      </c>
    </row>
    <row r="3651" ht="22.5" customHeight="1">
      <c r="A3651" s="74"/>
      <c r="B3651" s="12"/>
      <c r="C3651" s="12" t="n">
        <v>5556054</v>
      </c>
      <c r="D3651" s="12" t="s">
        <v>64</v>
      </c>
      <c r="E3651" s="12" t="s">
        <v>37</v>
      </c>
      <c r="F3651" s="12" t="s">
        <v>15</v>
      </c>
      <c r="G3651" s="20" t="n">
        <v>0.8</v>
      </c>
      <c r="H3651" s="13" t="n">
        <v>100</v>
      </c>
      <c r="I3651" s="20" t="n">
        <f>G3651*H3651*7</f>
        <v>560</v>
      </c>
      <c r="J3651" s="12" t="s">
        <v>112</v>
      </c>
      <c r="K3651" s="16" t="n">
        <v>22292</v>
      </c>
      <c r="L3651" s="14" t="n">
        <v>608</v>
      </c>
      <c r="M3651" s="16" t="n">
        <v>2</v>
      </c>
      <c r="N3651" s="11" t="n">
        <v>0.009</v>
      </c>
      <c r="O3651" s="11" t="n">
        <v>2.801</v>
      </c>
      <c r="P3651" s="11" t="n">
        <v>5.601</v>
      </c>
      <c r="Q3651" s="22" t="n">
        <f>M3651/H3651</f>
        <v>0.02</v>
      </c>
    </row>
    <row r="3652" ht="22.5" customHeight="1">
      <c r="A3652" s="74"/>
      <c r="B3652" s="12"/>
      <c r="C3652" s="12" t="n">
        <v>8628042</v>
      </c>
      <c r="D3652" s="12" t="s">
        <v>27</v>
      </c>
      <c r="E3652" s="12" t="s">
        <v>14</v>
      </c>
      <c r="F3652" s="12" t="s">
        <v>26</v>
      </c>
      <c r="G3652" s="20" t="n">
        <v>0.48</v>
      </c>
      <c r="H3652" s="13" t="n">
        <v>400</v>
      </c>
      <c r="I3652" s="20" t="n">
        <f>G3652*H3652*7</f>
        <v>1344</v>
      </c>
      <c r="J3652" s="12" t="s">
        <v>112</v>
      </c>
      <c r="K3652" s="16" t="n">
        <v>49698</v>
      </c>
      <c r="L3652" s="14" t="n">
        <v>13521</v>
      </c>
      <c r="M3652" s="16" t="n">
        <v>379</v>
      </c>
      <c r="N3652" s="11" t="n">
        <v>0.01</v>
      </c>
      <c r="O3652" s="11" t="n">
        <v>0.39</v>
      </c>
      <c r="P3652" s="11" t="n">
        <v>147.39</v>
      </c>
      <c r="Q3652" s="22" t="n">
        <f>M3652/H3652</f>
        <v>0.9475</v>
      </c>
    </row>
    <row r="3653" ht="22.5" customHeight="1">
      <c r="A3653" s="74"/>
      <c r="B3653" s="12"/>
      <c r="C3653" s="12" t="n">
        <v>9297014</v>
      </c>
      <c r="D3653" s="12" t="s">
        <v>13</v>
      </c>
      <c r="E3653" s="12" t="s">
        <v>14</v>
      </c>
      <c r="F3653" s="12" t="s">
        <v>26</v>
      </c>
      <c r="G3653" s="20" t="n">
        <v>0.18</v>
      </c>
      <c r="H3653" s="13" t="n">
        <v>200</v>
      </c>
      <c r="I3653" s="20" t="n">
        <f>G3653*H3653*7</f>
        <v>252</v>
      </c>
      <c r="J3653" s="12" t="s">
        <v>112</v>
      </c>
      <c r="K3653" s="16" t="n">
        <v>43408</v>
      </c>
      <c r="L3653" s="14" t="n">
        <v>3373</v>
      </c>
      <c r="M3653" s="16" t="n">
        <v>198</v>
      </c>
      <c r="N3653" s="11" t="n">
        <v>0.01</v>
      </c>
      <c r="O3653" s="11" t="n">
        <v>0.15</v>
      </c>
      <c r="P3653" s="11" t="n">
        <v>28.91</v>
      </c>
      <c r="Q3653" s="22" t="n">
        <f>M3653/H3653</f>
        <v>0.99</v>
      </c>
    </row>
    <row r="3654" ht="22.5" customHeight="1">
      <c r="A3654" s="74"/>
      <c r="B3654" s="12"/>
      <c r="C3654" s="12" t="n">
        <v>7815836</v>
      </c>
      <c r="D3654" s="12" t="s">
        <v>65</v>
      </c>
      <c r="E3654" s="12" t="s">
        <v>37</v>
      </c>
      <c r="F3654" s="12" t="s">
        <v>15</v>
      </c>
      <c r="G3654" s="20" t="n">
        <v>0.08</v>
      </c>
      <c r="H3654" s="13" t="n">
        <v>12000</v>
      </c>
      <c r="I3654" s="20" t="n">
        <f>G3654*H3654*7</f>
        <v>6720</v>
      </c>
      <c r="J3654" s="12" t="s">
        <v>112</v>
      </c>
      <c r="K3654" s="16" t="n">
        <v>1431676</v>
      </c>
      <c r="L3654" s="14" t="n">
        <v>180129</v>
      </c>
      <c r="M3654" s="16" t="n">
        <v>2784</v>
      </c>
      <c r="N3654" s="11" t="n">
        <v>0.002</v>
      </c>
      <c r="O3654" s="11" t="n">
        <v>0.111</v>
      </c>
      <c r="P3654" s="11" t="n">
        <v>309.63</v>
      </c>
      <c r="Q3654" s="22" t="n">
        <f>M3654/H3654</f>
        <v>0.232</v>
      </c>
    </row>
    <row r="3655" ht="22.5" customHeight="1">
      <c r="A3655" s="74"/>
      <c r="B3655" s="12"/>
      <c r="C3655" s="12" t="n">
        <v>91467820</v>
      </c>
      <c r="D3655" s="12" t="s">
        <v>66</v>
      </c>
      <c r="E3655" s="12" t="s">
        <v>37</v>
      </c>
      <c r="F3655" s="12" t="s">
        <v>15</v>
      </c>
      <c r="G3655" s="20" t="n">
        <v>0.1</v>
      </c>
      <c r="H3655" s="13" t="n">
        <v>300</v>
      </c>
      <c r="I3655" s="20" t="n">
        <f>G3655*H3655*7</f>
        <v>210</v>
      </c>
      <c r="J3655" s="12" t="s">
        <v>112</v>
      </c>
      <c r="K3655" s="16" t="n">
        <v>75866</v>
      </c>
      <c r="L3655" s="14" t="n">
        <v>23342</v>
      </c>
      <c r="M3655" s="16" t="n">
        <v>172</v>
      </c>
      <c r="N3655" s="11" t="n">
        <v>0.001</v>
      </c>
      <c r="O3655" s="11" t="n">
        <v>0.1</v>
      </c>
      <c r="P3655" s="11" t="n">
        <v>17.2</v>
      </c>
      <c r="Q3655" s="22" t="n">
        <f>M3655/H3655</f>
        <v>0.573333333333333</v>
      </c>
    </row>
    <row r="3656" ht="22.5" customHeight="1">
      <c r="A3656" s="74"/>
      <c r="B3656" s="12"/>
      <c r="C3656" s="12" t="n">
        <v>91496145</v>
      </c>
      <c r="D3656" s="12" t="s">
        <v>66</v>
      </c>
      <c r="E3656" s="12" t="s">
        <v>67</v>
      </c>
      <c r="F3656" s="12" t="s">
        <v>15</v>
      </c>
      <c r="G3656" s="20" t="n">
        <v>0.14</v>
      </c>
      <c r="H3656" s="13" t="n">
        <v>50</v>
      </c>
      <c r="I3656" s="20" t="n">
        <f>G3656*H3656*7</f>
        <v>49</v>
      </c>
      <c r="J3656" s="12" t="s">
        <v>112</v>
      </c>
      <c r="K3656" s="16" t="n">
        <v>21570</v>
      </c>
      <c r="L3656" s="16" t="n">
        <v>4799</v>
      </c>
      <c r="M3656" s="16" t="n">
        <v>25</v>
      </c>
      <c r="N3656" s="11" t="n">
        <v>0.001</v>
      </c>
      <c r="O3656" s="11" t="n">
        <v>0.15</v>
      </c>
      <c r="P3656" s="11" t="n">
        <v>3.75</v>
      </c>
      <c r="Q3656" s="22" t="n">
        <f>M3656/H3656</f>
        <v>0.5</v>
      </c>
    </row>
    <row r="3657" ht="22.5" customHeight="1">
      <c r="A3657" s="74"/>
      <c r="B3657" s="12"/>
      <c r="C3657" s="12" t="n">
        <v>91496146</v>
      </c>
      <c r="D3657" s="12" t="s">
        <v>66</v>
      </c>
      <c r="E3657" s="12" t="s">
        <v>43</v>
      </c>
      <c r="F3657" s="12" t="s">
        <v>15</v>
      </c>
      <c r="G3657" s="20" t="n">
        <v>0.14</v>
      </c>
      <c r="H3657" s="13" t="n">
        <v>200</v>
      </c>
      <c r="I3657" s="20" t="n">
        <f>G3657*H3657*7</f>
        <v>196</v>
      </c>
      <c r="J3657" s="12" t="s">
        <v>112</v>
      </c>
      <c r="K3657" s="16" t="n">
        <v>9992</v>
      </c>
      <c r="L3657" s="14" t="n">
        <v>2153</v>
      </c>
      <c r="M3657" s="16" t="n">
        <v>30</v>
      </c>
      <c r="N3657" s="11" t="n">
        <v>0.002</v>
      </c>
      <c r="O3657" s="11" t="n">
        <v>0.14</v>
      </c>
      <c r="P3657" s="11" t="n">
        <v>4.2</v>
      </c>
      <c r="Q3657" s="22" t="n">
        <f>M3657/H3657</f>
        <v>0.15</v>
      </c>
    </row>
    <row r="3658" ht="22.5" customHeight="1">
      <c r="A3658" s="74"/>
      <c r="B3658" s="12"/>
      <c r="C3658" s="12" t="n">
        <v>91496147</v>
      </c>
      <c r="D3658" s="12" t="s">
        <v>66</v>
      </c>
      <c r="E3658" s="12" t="s">
        <v>11</v>
      </c>
      <c r="F3658" s="12" t="s">
        <v>15</v>
      </c>
      <c r="G3658" s="20" t="n">
        <v>0.14</v>
      </c>
      <c r="H3658" s="13" t="n">
        <v>150</v>
      </c>
      <c r="I3658" s="20" t="n">
        <f>G3658*H3658*7</f>
        <v>147</v>
      </c>
      <c r="J3658" s="12" t="s">
        <v>112</v>
      </c>
      <c r="K3658" s="16" t="n">
        <v>17593</v>
      </c>
      <c r="L3658" s="14" t="n">
        <v>4754</v>
      </c>
      <c r="M3658" s="16" t="n">
        <v>112</v>
      </c>
      <c r="N3658" s="11" t="n">
        <v>0.003</v>
      </c>
      <c r="O3658" s="11" t="n">
        <v>0.13</v>
      </c>
      <c r="P3658" s="11" t="n">
        <v>14.56</v>
      </c>
      <c r="Q3658" s="22" t="n">
        <f>M3658/H3658</f>
        <v>0.746666666666667</v>
      </c>
    </row>
    <row r="3659" ht="22.5" customHeight="1">
      <c r="A3659" s="74"/>
      <c r="B3659" s="12"/>
      <c r="C3659" s="12" t="n">
        <v>91496148</v>
      </c>
      <c r="D3659" s="12" t="s">
        <v>66</v>
      </c>
      <c r="E3659" s="12" t="s">
        <v>14</v>
      </c>
      <c r="F3659" s="12" t="s">
        <v>15</v>
      </c>
      <c r="G3659" s="20" t="n">
        <v>0.15</v>
      </c>
      <c r="H3659" s="13" t="n">
        <v>160</v>
      </c>
      <c r="I3659" s="20" t="n">
        <f>G3659*H3659*7</f>
        <v>168</v>
      </c>
      <c r="J3659" s="12" t="s">
        <v>112</v>
      </c>
      <c r="K3659" s="16" t="n">
        <v>67579</v>
      </c>
      <c r="L3659" s="16" t="n">
        <v>32971</v>
      </c>
      <c r="M3659" s="16" t="n">
        <v>160</v>
      </c>
      <c r="N3659" s="11" t="n">
        <v>0.001</v>
      </c>
      <c r="O3659" s="11" t="n">
        <v>0.15</v>
      </c>
      <c r="P3659" s="11" t="n">
        <v>24</v>
      </c>
      <c r="Q3659" s="22" t="n">
        <f>M3659/H3659</f>
        <v>1</v>
      </c>
    </row>
    <row r="3660" ht="22.5" customHeight="1">
      <c r="A3660" s="74"/>
      <c r="B3660" s="12"/>
      <c r="C3660" s="12" t="n">
        <v>11079953</v>
      </c>
      <c r="D3660" s="12" t="s">
        <v>64</v>
      </c>
      <c r="E3660" s="12" t="s">
        <v>37</v>
      </c>
      <c r="F3660" s="12" t="s">
        <v>15</v>
      </c>
      <c r="G3660" s="20" t="n">
        <v>0.8</v>
      </c>
      <c r="H3660" s="13" t="n">
        <v>100</v>
      </c>
      <c r="I3660" s="20" t="n">
        <f>G3660*H3660*7</f>
        <v>560</v>
      </c>
      <c r="J3660" s="12" t="s">
        <v>112</v>
      </c>
      <c r="K3660" s="14" t="n">
        <v>13803</v>
      </c>
      <c r="L3660" s="14" t="n">
        <v>1592</v>
      </c>
      <c r="M3660" s="16" t="n">
        <v>0</v>
      </c>
      <c r="N3660" s="11" t="n">
        <v>0</v>
      </c>
      <c r="O3660" s="11" t="n">
        <v>0</v>
      </c>
      <c r="P3660" s="11" t="n">
        <v>0</v>
      </c>
      <c r="Q3660" s="22" t="n">
        <f>M3660/H3660</f>
        <v>0</v>
      </c>
    </row>
    <row r="3661" ht="22.5" customHeight="1">
      <c r="A3661" s="74"/>
      <c r="B3661" s="12"/>
      <c r="C3661" s="12" t="n">
        <v>11690181</v>
      </c>
      <c r="D3661" s="12" t="s">
        <v>68</v>
      </c>
      <c r="E3661" s="12" t="s">
        <v>14</v>
      </c>
      <c r="F3661" s="12" t="s">
        <v>15</v>
      </c>
      <c r="G3661" s="20" t="n">
        <v>0.45</v>
      </c>
      <c r="H3661" s="13" t="n">
        <v>1000</v>
      </c>
      <c r="I3661" s="20" t="n">
        <f>G3661*H3661*7</f>
        <v>3150</v>
      </c>
      <c r="J3661" s="12" t="s">
        <v>112</v>
      </c>
      <c r="K3661" s="16" t="n">
        <v>535924</v>
      </c>
      <c r="L3661" s="16" t="n">
        <v>30817</v>
      </c>
      <c r="M3661" s="14" t="n">
        <v>1000</v>
      </c>
      <c r="N3661" s="11" t="n">
        <v>0.014</v>
      </c>
      <c r="O3661" s="11" t="n">
        <v>0.42</v>
      </c>
      <c r="P3661" s="11" t="n">
        <v>420</v>
      </c>
      <c r="Q3661" s="22" t="n">
        <f>M3661/H3661</f>
        <v>1</v>
      </c>
    </row>
    <row r="3662" ht="22.5" customHeight="1">
      <c r="A3662" s="74"/>
      <c r="B3662" s="12"/>
      <c r="C3662" s="12" t="n">
        <v>11836152</v>
      </c>
      <c r="D3662" s="12" t="s">
        <v>65</v>
      </c>
      <c r="E3662" s="12" t="s">
        <v>37</v>
      </c>
      <c r="F3662" s="12" t="s">
        <v>15</v>
      </c>
      <c r="G3662" s="20" t="n">
        <v>0.09</v>
      </c>
      <c r="H3662" s="13" t="n">
        <v>100</v>
      </c>
      <c r="I3662" s="20" t="n">
        <f>G3662*H3662*7</f>
        <v>63</v>
      </c>
      <c r="J3662" s="12" t="s">
        <v>112</v>
      </c>
      <c r="K3662" s="16" t="n">
        <v>1506</v>
      </c>
      <c r="L3662" s="14" t="n">
        <v>203</v>
      </c>
      <c r="M3662" s="16" t="n">
        <v>2</v>
      </c>
      <c r="N3662" s="11" t="n">
        <v>0.001</v>
      </c>
      <c r="O3662" s="11" t="n">
        <v>0.09</v>
      </c>
      <c r="P3662" s="11" t="n">
        <v>0.18</v>
      </c>
      <c r="Q3662" s="22" t="n">
        <f>M3662/H3662</f>
        <v>0.02</v>
      </c>
    </row>
    <row r="3663" ht="22.5" customHeight="1">
      <c r="A3663" s="74"/>
      <c r="B3663" s="12"/>
      <c r="C3663" s="12" t="n">
        <v>12038500</v>
      </c>
      <c r="D3663" s="12" t="s">
        <v>68</v>
      </c>
      <c r="E3663" s="12" t="s">
        <v>14</v>
      </c>
      <c r="F3663" s="12" t="s">
        <v>15</v>
      </c>
      <c r="G3663" s="20" t="n">
        <v>0.4</v>
      </c>
      <c r="H3663" s="13" t="n">
        <v>100</v>
      </c>
      <c r="I3663" s="20" t="n">
        <f>G3663*H3663*7</f>
        <v>280</v>
      </c>
      <c r="J3663" s="12" t="s">
        <v>112</v>
      </c>
      <c r="K3663" s="16" t="n">
        <v>13655</v>
      </c>
      <c r="L3663" s="14" t="n">
        <v>1615</v>
      </c>
      <c r="M3663" s="16" t="n">
        <v>38</v>
      </c>
      <c r="N3663" s="11" t="n">
        <v>0.009</v>
      </c>
      <c r="O3663" s="11" t="n">
        <v>0.4</v>
      </c>
      <c r="P3663" s="11" t="n">
        <v>15.2</v>
      </c>
      <c r="Q3663" s="22" t="n">
        <f>M3663/H3663</f>
        <v>0.38</v>
      </c>
    </row>
    <row r="3664" ht="22.5" customHeight="1">
      <c r="A3664" s="74"/>
      <c r="B3664" s="12"/>
      <c r="C3664" s="12" t="n">
        <v>91565943</v>
      </c>
      <c r="D3664" s="12" t="s">
        <v>66</v>
      </c>
      <c r="E3664" s="12" t="s">
        <v>43</v>
      </c>
      <c r="F3664" s="12" t="s">
        <v>15</v>
      </c>
      <c r="G3664" s="20" t="n">
        <v>0.14</v>
      </c>
      <c r="H3664" s="13" t="n">
        <v>200</v>
      </c>
      <c r="I3664" s="20" t="n">
        <f>G3664*H3664*7</f>
        <v>196</v>
      </c>
      <c r="J3664" s="12" t="s">
        <v>112</v>
      </c>
      <c r="K3664" s="16" t="n">
        <v>2230</v>
      </c>
      <c r="L3664" s="16" t="n">
        <v>184</v>
      </c>
      <c r="M3664" s="16" t="n">
        <v>2</v>
      </c>
      <c r="N3664" s="11" t="n">
        <v>0.002</v>
      </c>
      <c r="O3664" s="11" t="n">
        <v>0.14</v>
      </c>
      <c r="P3664" s="11" t="n">
        <v>0.28</v>
      </c>
      <c r="Q3664" s="22" t="n">
        <f>M3664/H3664</f>
        <v>0.01</v>
      </c>
    </row>
    <row r="3665" ht="22.5" customHeight="1">
      <c r="A3665" s="74"/>
      <c r="B3665" s="12"/>
      <c r="C3665" s="12" t="n">
        <v>91565945</v>
      </c>
      <c r="D3665" s="12" t="s">
        <v>66</v>
      </c>
      <c r="E3665" s="12" t="s">
        <v>37</v>
      </c>
      <c r="F3665" s="12" t="s">
        <v>15</v>
      </c>
      <c r="G3665" s="20" t="n">
        <v>0.12</v>
      </c>
      <c r="H3665" s="13" t="n">
        <v>200</v>
      </c>
      <c r="I3665" s="20" t="n">
        <f>G3665*H3665*7</f>
        <v>168</v>
      </c>
      <c r="J3665" s="12" t="s">
        <v>112</v>
      </c>
      <c r="K3665" s="16" t="n">
        <v>108242</v>
      </c>
      <c r="L3665" s="14" t="n">
        <v>16554</v>
      </c>
      <c r="M3665" s="16" t="n">
        <v>102</v>
      </c>
      <c r="N3665" s="11" t="n">
        <v>0.001</v>
      </c>
      <c r="O3665" s="11" t="n">
        <v>0.12</v>
      </c>
      <c r="P3665" s="11" t="n">
        <v>12.24</v>
      </c>
      <c r="Q3665" s="22" t="n">
        <f>M3665/H3665</f>
        <v>0.51</v>
      </c>
    </row>
    <row r="3666" ht="22.5" customHeight="1">
      <c r="A3666" s="74"/>
      <c r="B3666" s="12"/>
      <c r="C3666" s="12" t="n">
        <v>91551845</v>
      </c>
      <c r="D3666" s="12" t="s">
        <v>66</v>
      </c>
      <c r="E3666" s="12" t="s">
        <v>11</v>
      </c>
      <c r="F3666" s="12" t="s">
        <v>15</v>
      </c>
      <c r="G3666" s="20" t="n">
        <v>0.14</v>
      </c>
      <c r="H3666" s="13" t="n">
        <v>150</v>
      </c>
      <c r="I3666" s="20" t="n">
        <f>G3666*H3666*7</f>
        <v>147</v>
      </c>
      <c r="J3666" s="12" t="s">
        <v>112</v>
      </c>
      <c r="K3666" s="16" t="n">
        <v>24584</v>
      </c>
      <c r="L3666" s="14" t="n">
        <v>2606</v>
      </c>
      <c r="M3666" s="16" t="n">
        <v>41</v>
      </c>
      <c r="N3666" s="11" t="n">
        <v>0.001</v>
      </c>
      <c r="O3666" s="11" t="n">
        <v>0.14</v>
      </c>
      <c r="P3666" s="11" t="n">
        <v>5.74</v>
      </c>
      <c r="Q3666" s="22" t="n">
        <f>M3666/H3666</f>
        <v>0.273333333333333</v>
      </c>
    </row>
    <row r="3667" ht="22.5" customHeight="1">
      <c r="A3667" s="74"/>
      <c r="B3667" s="12"/>
      <c r="C3667" s="12" t="n">
        <v>91565949</v>
      </c>
      <c r="D3667" s="12" t="s">
        <v>66</v>
      </c>
      <c r="E3667" s="12" t="s">
        <v>67</v>
      </c>
      <c r="F3667" s="12" t="s">
        <v>15</v>
      </c>
      <c r="G3667" s="20" t="n">
        <v>0.15</v>
      </c>
      <c r="H3667" s="13" t="n">
        <v>50</v>
      </c>
      <c r="I3667" s="20" t="n">
        <f>G3667*H3667*7</f>
        <v>52.5</v>
      </c>
      <c r="J3667" s="12" t="s">
        <v>112</v>
      </c>
      <c r="K3667" s="16" t="n">
        <v>60001</v>
      </c>
      <c r="L3667" s="14" t="n">
        <v>11510</v>
      </c>
      <c r="M3667" s="16" t="n">
        <v>50</v>
      </c>
      <c r="N3667" s="11" t="n">
        <v>0.001</v>
      </c>
      <c r="O3667" s="11" t="n">
        <v>0.15</v>
      </c>
      <c r="P3667" s="11" t="n">
        <v>7.5</v>
      </c>
      <c r="Q3667" s="22" t="n">
        <f>M3667/H3667</f>
        <v>1</v>
      </c>
    </row>
    <row r="3668" ht="22.5" customHeight="1">
      <c r="A3668" s="74"/>
      <c r="B3668" s="12"/>
      <c r="C3668" s="12" t="n">
        <v>91573130</v>
      </c>
      <c r="D3668" s="12" t="s">
        <v>46</v>
      </c>
      <c r="E3668" s="12" t="s">
        <v>17</v>
      </c>
      <c r="F3668" s="12" t="s">
        <v>15</v>
      </c>
      <c r="G3668" s="20" t="n">
        <v>0.2</v>
      </c>
      <c r="H3668" s="13" t="n">
        <v>80</v>
      </c>
      <c r="I3668" s="20" t="n">
        <f>G3668*H3668*7</f>
        <v>112</v>
      </c>
      <c r="J3668" s="12" t="s">
        <v>112</v>
      </c>
      <c r="K3668" s="16" t="n">
        <v>6317</v>
      </c>
      <c r="L3668" s="14" t="n">
        <v>223</v>
      </c>
      <c r="M3668" s="16" t="n">
        <v>0</v>
      </c>
      <c r="N3668" s="11" t="n">
        <v>0</v>
      </c>
      <c r="O3668" s="11" t="n">
        <v>0</v>
      </c>
      <c r="P3668" s="11" t="n">
        <v>0</v>
      </c>
      <c r="Q3668" s="22" t="n">
        <f>M3668/H3668</f>
        <v>0</v>
      </c>
    </row>
    <row r="3669" ht="22.5" customHeight="1">
      <c r="A3669" s="74"/>
      <c r="B3669" s="12"/>
      <c r="C3669" s="12" t="n">
        <v>91573131</v>
      </c>
      <c r="D3669" s="12" t="s">
        <v>46</v>
      </c>
      <c r="E3669" s="12" t="s">
        <v>32</v>
      </c>
      <c r="F3669" s="12" t="s">
        <v>15</v>
      </c>
      <c r="G3669" s="20" t="n">
        <v>0.2</v>
      </c>
      <c r="H3669" s="13" t="n">
        <v>80</v>
      </c>
      <c r="I3669" s="20" t="n">
        <f>G3669*H3669*7</f>
        <v>112</v>
      </c>
      <c r="J3669" s="12" t="s">
        <v>112</v>
      </c>
      <c r="K3669" s="16" t="n">
        <v>2094</v>
      </c>
      <c r="L3669" s="16" t="n">
        <v>28</v>
      </c>
      <c r="M3669" s="16" t="n">
        <v>0</v>
      </c>
      <c r="N3669" s="11" t="n">
        <v>0</v>
      </c>
      <c r="O3669" s="11" t="n">
        <v>0</v>
      </c>
      <c r="P3669" s="11" t="n">
        <v>0</v>
      </c>
      <c r="Q3669" s="22" t="n">
        <f>M3669/H3669</f>
        <v>0</v>
      </c>
    </row>
    <row r="3670" ht="22.5" customHeight="1">
      <c r="A3670" s="74"/>
      <c r="B3670" s="37" t="s">
        <v>121</v>
      </c>
      <c r="C3670" s="12" t="n">
        <v>6395488</v>
      </c>
      <c r="D3670" s="12" t="s">
        <v>39</v>
      </c>
      <c r="E3670" s="12" t="s">
        <v>14</v>
      </c>
      <c r="F3670" s="12" t="s">
        <v>15</v>
      </c>
      <c r="G3670" s="20" t="n">
        <v>0.3</v>
      </c>
      <c r="H3670" s="13" t="n">
        <v>200</v>
      </c>
      <c r="I3670" s="20" t="n">
        <f>G3670*H3670*7</f>
        <v>420</v>
      </c>
      <c r="J3670" s="12" t="s">
        <v>112</v>
      </c>
      <c r="K3670" s="14" t="n">
        <v>57148</v>
      </c>
      <c r="L3670" s="14" t="n">
        <v>23927</v>
      </c>
      <c r="M3670" s="15" t="n">
        <v>200</v>
      </c>
      <c r="N3670" s="11" t="n">
        <v>0.003</v>
      </c>
      <c r="O3670" s="11" t="n">
        <v>0.3</v>
      </c>
      <c r="P3670" s="11" t="n">
        <v>60</v>
      </c>
      <c r="Q3670" s="22" t="n">
        <f>M3670/H3670</f>
        <v>1</v>
      </c>
    </row>
    <row r="3671" ht="22.5" customHeight="1">
      <c r="A3671" s="74"/>
      <c r="B3671" s="12"/>
      <c r="C3671" s="12" t="n">
        <v>8291713</v>
      </c>
      <c r="D3671" s="12" t="s">
        <v>79</v>
      </c>
      <c r="E3671" s="12" t="s">
        <v>14</v>
      </c>
      <c r="F3671" s="12" t="s">
        <v>15</v>
      </c>
      <c r="G3671" s="20" t="n">
        <v>0.14</v>
      </c>
      <c r="H3671" s="13" t="n">
        <v>2000</v>
      </c>
      <c r="I3671" s="20" t="n">
        <f>G3671*H3671*7</f>
        <v>1960</v>
      </c>
      <c r="J3671" s="12" t="s">
        <v>112</v>
      </c>
      <c r="K3671" s="14" t="n">
        <v>157595</v>
      </c>
      <c r="L3671" s="14" t="n">
        <v>54764</v>
      </c>
      <c r="M3671" s="14" t="n">
        <v>1500</v>
      </c>
      <c r="N3671" s="11" t="n">
        <v>0.004</v>
      </c>
      <c r="O3671" s="11" t="n">
        <v>0.14</v>
      </c>
      <c r="P3671" s="11" t="n">
        <v>209.995</v>
      </c>
      <c r="Q3671" s="22" t="n">
        <f>M3671/H3671</f>
        <v>0.75</v>
      </c>
    </row>
    <row r="3672" ht="22.5" customHeight="1">
      <c r="A3672" s="74"/>
      <c r="B3672" s="12"/>
      <c r="C3672" s="12" t="n">
        <v>8566541</v>
      </c>
      <c r="D3672" s="12" t="s">
        <v>85</v>
      </c>
      <c r="E3672" s="12" t="s">
        <v>14</v>
      </c>
      <c r="F3672" s="12" t="s">
        <v>26</v>
      </c>
      <c r="G3672" s="20" t="n">
        <v>0.13</v>
      </c>
      <c r="H3672" s="13" t="n">
        <v>500</v>
      </c>
      <c r="I3672" s="20" t="n">
        <f>G3672*H3672*7</f>
        <v>455</v>
      </c>
      <c r="J3672" s="12" t="s">
        <v>112</v>
      </c>
      <c r="K3672" s="14" t="n">
        <v>994417</v>
      </c>
      <c r="L3672" s="14" t="n">
        <v>2927</v>
      </c>
      <c r="M3672" s="15" t="n">
        <v>301</v>
      </c>
      <c r="N3672" s="11" t="n">
        <v>0.02</v>
      </c>
      <c r="O3672" s="11" t="n">
        <v>0.22</v>
      </c>
      <c r="P3672" s="11" t="n">
        <v>67.48</v>
      </c>
      <c r="Q3672" s="22" t="n">
        <f>M3672/H3672</f>
        <v>0.602</v>
      </c>
    </row>
    <row r="3673" ht="22.5" customHeight="1">
      <c r="A3673" s="74"/>
      <c r="B3673" s="12"/>
      <c r="C3673" s="12" t="n">
        <v>8566084</v>
      </c>
      <c r="D3673" s="12" t="s">
        <v>73</v>
      </c>
      <c r="E3673" s="12" t="s">
        <v>40</v>
      </c>
      <c r="F3673" s="12" t="s">
        <v>15</v>
      </c>
      <c r="G3673" s="20" t="n">
        <v>0.12</v>
      </c>
      <c r="H3673" s="13" t="n">
        <v>100</v>
      </c>
      <c r="I3673" s="20" t="n">
        <f>G3673*H3673*7</f>
        <v>84</v>
      </c>
      <c r="J3673" s="12" t="s">
        <v>112</v>
      </c>
      <c r="K3673" s="14" t="n">
        <v>52714</v>
      </c>
      <c r="L3673" s="14" t="n">
        <v>10951</v>
      </c>
      <c r="M3673" s="15" t="n">
        <v>100</v>
      </c>
      <c r="N3673" s="11" t="n">
        <v>0.001</v>
      </c>
      <c r="O3673" s="11" t="n">
        <v>0.12</v>
      </c>
      <c r="P3673" s="11" t="n">
        <v>12</v>
      </c>
      <c r="Q3673" s="22" t="n">
        <f>M3673/H3673</f>
        <v>1</v>
      </c>
    </row>
    <row r="3674" ht="22.5" customHeight="1">
      <c r="A3674" s="74"/>
      <c r="B3674" s="12"/>
      <c r="C3674" s="12" t="n">
        <v>2937658</v>
      </c>
      <c r="D3674" s="12" t="s">
        <v>80</v>
      </c>
      <c r="E3674" s="12" t="s">
        <v>14</v>
      </c>
      <c r="F3674" s="12" t="s">
        <v>15</v>
      </c>
      <c r="G3674" s="20" t="n">
        <v>0.15</v>
      </c>
      <c r="H3674" s="13" t="n">
        <v>100</v>
      </c>
      <c r="I3674" s="20" t="n">
        <f>G3674*H3674*7</f>
        <v>105</v>
      </c>
      <c r="J3674" s="12" t="s">
        <v>112</v>
      </c>
      <c r="K3674" s="14" t="n">
        <v>9867</v>
      </c>
      <c r="L3674" s="14" t="n">
        <v>2715</v>
      </c>
      <c r="M3674" s="15" t="n">
        <v>100</v>
      </c>
      <c r="N3674" s="11" t="n">
        <v>0.005</v>
      </c>
      <c r="O3674" s="11" t="n">
        <v>0.123</v>
      </c>
      <c r="P3674" s="11" t="n">
        <v>12.3</v>
      </c>
      <c r="Q3674" s="22" t="n">
        <f>M3674/H3674</f>
        <v>1</v>
      </c>
    </row>
    <row r="3675" ht="22.5" customHeight="1">
      <c r="A3675" s="74"/>
      <c r="B3675" s="12"/>
      <c r="C3675" s="12" t="n">
        <v>6706444</v>
      </c>
      <c r="D3675" s="12" t="s">
        <v>74</v>
      </c>
      <c r="E3675" s="12" t="s">
        <v>75</v>
      </c>
      <c r="F3675" s="12" t="s">
        <v>12</v>
      </c>
      <c r="G3675" s="20" t="n">
        <v>0.5</v>
      </c>
      <c r="H3675" s="13" t="n">
        <v>100</v>
      </c>
      <c r="I3675" s="20" t="n">
        <f>G3675*H3675*7</f>
        <v>350</v>
      </c>
      <c r="J3675" s="12" t="s">
        <v>112</v>
      </c>
      <c r="K3675" s="14" t="n">
        <v>95017</v>
      </c>
      <c r="L3675" s="14" t="n">
        <v>11109</v>
      </c>
      <c r="M3675" s="15" t="n">
        <v>10</v>
      </c>
      <c r="N3675" s="11" t="n">
        <v>0.001</v>
      </c>
      <c r="O3675" s="11" t="n">
        <v>0.887</v>
      </c>
      <c r="P3675" s="11" t="n">
        <v>8.8684</v>
      </c>
      <c r="Q3675" s="22" t="n">
        <f>M3675/H3675</f>
        <v>0.1</v>
      </c>
    </row>
    <row r="3676" ht="22.5" customHeight="1">
      <c r="A3676" s="74"/>
      <c r="B3676" s="12"/>
      <c r="C3676" s="12" t="n">
        <v>5963354</v>
      </c>
      <c r="D3676" s="12" t="s">
        <v>74</v>
      </c>
      <c r="E3676" s="12" t="s">
        <v>75</v>
      </c>
      <c r="F3676" s="12" t="s">
        <v>15</v>
      </c>
      <c r="G3676" s="20" t="n">
        <v>0.55</v>
      </c>
      <c r="H3676" s="13" t="n">
        <v>500</v>
      </c>
      <c r="I3676" s="20" t="n">
        <f>G3676*H3676*7</f>
        <v>1925</v>
      </c>
      <c r="J3676" s="12" t="s">
        <v>112</v>
      </c>
      <c r="K3676" s="14" t="n">
        <v>322803</v>
      </c>
      <c r="L3676" s="14" t="n">
        <v>89588</v>
      </c>
      <c r="M3676" s="15" t="n">
        <v>407</v>
      </c>
      <c r="N3676" s="11" t="n">
        <v>0.003</v>
      </c>
      <c r="O3676" s="11" t="n">
        <v>0.569</v>
      </c>
      <c r="P3676" s="11" t="n">
        <v>231.514</v>
      </c>
      <c r="Q3676" s="22" t="n">
        <f>M3676/H3676</f>
        <v>0.814</v>
      </c>
    </row>
    <row r="3677" ht="22.5" customHeight="1">
      <c r="A3677" s="74"/>
      <c r="B3677" s="12"/>
      <c r="C3677" s="12" t="n">
        <v>9686529</v>
      </c>
      <c r="D3677" s="12" t="s">
        <v>74</v>
      </c>
      <c r="E3677" s="12" t="s">
        <v>76</v>
      </c>
      <c r="F3677" s="12" t="s">
        <v>15</v>
      </c>
      <c r="G3677" s="20" t="n">
        <v>0.4</v>
      </c>
      <c r="H3677" s="13" t="n">
        <v>200</v>
      </c>
      <c r="I3677" s="20" t="n">
        <f>G3677*H3677*7</f>
        <v>560</v>
      </c>
      <c r="J3677" s="12" t="s">
        <v>112</v>
      </c>
      <c r="K3677" s="14" t="n">
        <v>82219</v>
      </c>
      <c r="L3677" s="14" t="n">
        <v>23748</v>
      </c>
      <c r="M3677" s="15" t="n">
        <v>55</v>
      </c>
      <c r="N3677" s="11" t="n">
        <v>0.001</v>
      </c>
      <c r="O3677" s="11" t="n">
        <v>0.5</v>
      </c>
      <c r="P3677" s="11" t="n">
        <v>27.5</v>
      </c>
      <c r="Q3677" s="22" t="n">
        <f>M3677/H3677</f>
        <v>0.275</v>
      </c>
    </row>
    <row r="3678" ht="22.5" customHeight="1">
      <c r="A3678" s="74"/>
      <c r="B3678" s="12"/>
      <c r="C3678" s="12" t="n">
        <v>5963400</v>
      </c>
      <c r="D3678" s="12" t="s">
        <v>74</v>
      </c>
      <c r="E3678" s="12" t="s">
        <v>77</v>
      </c>
      <c r="F3678" s="12" t="s">
        <v>15</v>
      </c>
      <c r="G3678" s="20" t="n">
        <v>0.2</v>
      </c>
      <c r="H3678" s="13" t="n">
        <v>50</v>
      </c>
      <c r="I3678" s="20" t="n">
        <f>G3678*H3678*7</f>
        <v>70</v>
      </c>
      <c r="J3678" s="12" t="s">
        <v>112</v>
      </c>
      <c r="K3678" s="14" t="n">
        <v>29996</v>
      </c>
      <c r="L3678" s="14" t="n">
        <v>6345</v>
      </c>
      <c r="M3678" s="15" t="n">
        <v>30</v>
      </c>
      <c r="N3678" s="11" t="n">
        <v>0.001</v>
      </c>
      <c r="O3678" s="11" t="n">
        <v>0.2</v>
      </c>
      <c r="P3678" s="11" t="n">
        <v>6</v>
      </c>
      <c r="Q3678" s="22" t="n">
        <f>M3678/H3678</f>
        <v>0.6</v>
      </c>
    </row>
    <row r="3679" ht="22.5" customHeight="1">
      <c r="A3679" s="74"/>
      <c r="B3679" s="12"/>
      <c r="C3679" s="12" t="n">
        <v>10080665</v>
      </c>
      <c r="D3679" s="12" t="s">
        <v>74</v>
      </c>
      <c r="E3679" s="12" t="s">
        <v>78</v>
      </c>
      <c r="F3679" s="12" t="s">
        <v>15</v>
      </c>
      <c r="G3679" s="20" t="n">
        <v>0.38</v>
      </c>
      <c r="H3679" s="13" t="n">
        <v>40</v>
      </c>
      <c r="I3679" s="20" t="n">
        <f>G3679*H3679*7</f>
        <v>106.4</v>
      </c>
      <c r="J3679" s="12" t="s">
        <v>112</v>
      </c>
      <c r="K3679" s="14" t="n">
        <v>8877</v>
      </c>
      <c r="L3679" s="14" t="n">
        <v>2847</v>
      </c>
      <c r="M3679" s="15" t="n">
        <v>9</v>
      </c>
      <c r="N3679" s="11" t="n">
        <v>0.001</v>
      </c>
      <c r="O3679" s="11" t="n">
        <v>0.38</v>
      </c>
      <c r="P3679" s="11" t="n">
        <v>3.42</v>
      </c>
      <c r="Q3679" s="22" t="n">
        <f>M3679/H3679</f>
        <v>0.225</v>
      </c>
    </row>
    <row r="3680" ht="22.5" customHeight="1">
      <c r="A3680" s="74"/>
      <c r="B3680" s="12"/>
      <c r="C3680" s="12" t="n">
        <v>91520433</v>
      </c>
      <c r="D3680" s="12" t="s">
        <v>66</v>
      </c>
      <c r="E3680" s="12" t="s">
        <v>14</v>
      </c>
      <c r="F3680" s="12" t="s">
        <v>15</v>
      </c>
      <c r="G3680" s="20" t="n">
        <v>0.16</v>
      </c>
      <c r="H3680" s="13" t="n">
        <v>200</v>
      </c>
      <c r="I3680" s="20" t="n">
        <f>G3680*H3680*7</f>
        <v>224</v>
      </c>
      <c r="J3680" s="12" t="s">
        <v>112</v>
      </c>
      <c r="K3680" s="14" t="n">
        <v>28935</v>
      </c>
      <c r="L3680" s="14" t="n">
        <v>1342</v>
      </c>
      <c r="M3680" s="15" t="n">
        <v>2</v>
      </c>
      <c r="N3680" s="11" t="n">
        <v>0</v>
      </c>
      <c r="O3680" s="11" t="n">
        <v>0.16</v>
      </c>
      <c r="P3680" s="11" t="n">
        <v>0.32</v>
      </c>
      <c r="Q3680" s="22" t="n">
        <f>M3680/H3680</f>
        <v>0.01</v>
      </c>
    </row>
    <row r="3681" ht="22.5" customHeight="1">
      <c r="A3681" s="74"/>
      <c r="B3681" s="12"/>
      <c r="C3681" s="12" t="n">
        <v>11078827</v>
      </c>
      <c r="D3681" s="12" t="s">
        <v>74</v>
      </c>
      <c r="E3681" s="12" t="s">
        <v>77</v>
      </c>
      <c r="F3681" s="12" t="s">
        <v>15</v>
      </c>
      <c r="G3681" s="20" t="n">
        <v>0.2</v>
      </c>
      <c r="H3681" s="13" t="n">
        <v>50</v>
      </c>
      <c r="I3681" s="20" t="n">
        <f>G3681*H3681*7</f>
        <v>70</v>
      </c>
      <c r="J3681" s="12" t="s">
        <v>112</v>
      </c>
      <c r="K3681" s="14" t="n">
        <v>1075</v>
      </c>
      <c r="L3681" s="14" t="n">
        <v>234</v>
      </c>
      <c r="M3681" s="15" t="n">
        <v>1</v>
      </c>
      <c r="N3681" s="11" t="n">
        <v>0.001</v>
      </c>
      <c r="O3681" s="11" t="n">
        <v>0.3</v>
      </c>
      <c r="P3681" s="11" t="n">
        <v>0.3</v>
      </c>
      <c r="Q3681" s="22" t="n">
        <f>M3681/H3681</f>
        <v>0.02</v>
      </c>
    </row>
    <row r="3682" ht="22.5" customHeight="1">
      <c r="A3682" s="74"/>
      <c r="B3682" s="12"/>
      <c r="C3682" s="12" t="n">
        <v>11078981</v>
      </c>
      <c r="D3682" s="12" t="s">
        <v>74</v>
      </c>
      <c r="E3682" s="12" t="s">
        <v>75</v>
      </c>
      <c r="F3682" s="12" t="s">
        <v>15</v>
      </c>
      <c r="G3682" s="20" t="n">
        <v>0.2</v>
      </c>
      <c r="H3682" s="13" t="n">
        <v>50</v>
      </c>
      <c r="I3682" s="20" t="n">
        <f>G3682*H3682*7</f>
        <v>70</v>
      </c>
      <c r="J3682" s="12" t="s">
        <v>112</v>
      </c>
      <c r="K3682" s="14" t="n">
        <v>334</v>
      </c>
      <c r="L3682" s="14" t="n">
        <v>12</v>
      </c>
      <c r="M3682" s="15" t="n">
        <v>0</v>
      </c>
      <c r="N3682" s="11" t="n">
        <v>0</v>
      </c>
      <c r="O3682" s="11" t="n">
        <v>0</v>
      </c>
      <c r="P3682" s="11" t="n">
        <v>0</v>
      </c>
      <c r="Q3682" s="22" t="n">
        <f>M3682/H3682</f>
        <v>0</v>
      </c>
    </row>
    <row r="3683" ht="22.5" customHeight="1">
      <c r="A3683" s="74"/>
      <c r="B3683" s="12"/>
      <c r="C3683" s="12" t="n">
        <v>11080833</v>
      </c>
      <c r="D3683" s="12" t="s">
        <v>74</v>
      </c>
      <c r="E3683" s="12" t="s">
        <v>76</v>
      </c>
      <c r="F3683" s="12" t="s">
        <v>15</v>
      </c>
      <c r="G3683" s="20" t="n">
        <v>0.2</v>
      </c>
      <c r="H3683" s="13" t="n">
        <v>50</v>
      </c>
      <c r="I3683" s="20" t="n">
        <f>G3683*H3683*7</f>
        <v>70</v>
      </c>
      <c r="J3683" s="12" t="s">
        <v>112</v>
      </c>
      <c r="K3683" s="14" t="n">
        <v>20</v>
      </c>
      <c r="L3683" s="14" t="n">
        <v>4</v>
      </c>
      <c r="M3683" s="15" t="n">
        <v>0</v>
      </c>
      <c r="N3683" s="11" t="n">
        <v>0</v>
      </c>
      <c r="O3683" s="11" t="n">
        <v>0</v>
      </c>
      <c r="P3683" s="11" t="n">
        <v>0</v>
      </c>
      <c r="Q3683" s="22" t="n">
        <f>M3683/H3683</f>
        <v>0</v>
      </c>
    </row>
    <row r="3684" ht="22.5" customHeight="1">
      <c r="A3684" s="74"/>
      <c r="B3684" s="12"/>
      <c r="C3684" s="12" t="n">
        <v>11081056</v>
      </c>
      <c r="D3684" s="12" t="s">
        <v>74</v>
      </c>
      <c r="E3684" s="12" t="s">
        <v>78</v>
      </c>
      <c r="F3684" s="12" t="s">
        <v>15</v>
      </c>
      <c r="G3684" s="20" t="n">
        <v>0.2</v>
      </c>
      <c r="H3684" s="13" t="n">
        <v>50</v>
      </c>
      <c r="I3684" s="20" t="n">
        <f>G3684*H3684*7</f>
        <v>70</v>
      </c>
      <c r="J3684" s="12" t="s">
        <v>112</v>
      </c>
      <c r="K3684" s="14" t="n">
        <v>130</v>
      </c>
      <c r="L3684" s="14" t="n">
        <v>18</v>
      </c>
      <c r="M3684" s="15" t="n">
        <v>0</v>
      </c>
      <c r="N3684" s="11" t="n">
        <v>0</v>
      </c>
      <c r="O3684" s="11" t="n">
        <v>0</v>
      </c>
      <c r="P3684" s="11" t="n">
        <v>0</v>
      </c>
      <c r="Q3684" s="22" t="n">
        <f>M3684/H3684</f>
        <v>0</v>
      </c>
    </row>
    <row r="3685" ht="22.5" customHeight="1">
      <c r="A3685" s="74"/>
      <c r="B3685" s="12"/>
      <c r="C3685" s="12" t="n">
        <v>11078963</v>
      </c>
      <c r="D3685" s="12" t="s">
        <v>80</v>
      </c>
      <c r="E3685" s="12" t="s">
        <v>14</v>
      </c>
      <c r="F3685" s="12" t="s">
        <v>15</v>
      </c>
      <c r="G3685" s="20" t="n">
        <v>0.4</v>
      </c>
      <c r="H3685" s="13" t="n">
        <v>100</v>
      </c>
      <c r="I3685" s="20" t="n">
        <f>G3685*H3685*7</f>
        <v>280</v>
      </c>
      <c r="J3685" s="12" t="s">
        <v>112</v>
      </c>
      <c r="K3685" s="14" t="n">
        <v>12179</v>
      </c>
      <c r="L3685" s="14" t="n">
        <v>2060</v>
      </c>
      <c r="M3685" s="15" t="n">
        <v>72</v>
      </c>
      <c r="N3685" s="11" t="n">
        <v>0.014</v>
      </c>
      <c r="O3685" s="11" t="n">
        <v>0.4</v>
      </c>
      <c r="P3685" s="11" t="n">
        <v>28.8</v>
      </c>
      <c r="Q3685" s="22" t="n">
        <f>M3685/H3685</f>
        <v>0.72</v>
      </c>
    </row>
    <row r="3686" ht="22.5" customHeight="1">
      <c r="A3686" s="74"/>
      <c r="B3686" s="12"/>
      <c r="C3686" s="12" t="n">
        <v>91538300</v>
      </c>
      <c r="D3686" s="12" t="s">
        <v>66</v>
      </c>
      <c r="E3686" s="12" t="s">
        <v>37</v>
      </c>
      <c r="F3686" s="12" t="s">
        <v>15</v>
      </c>
      <c r="G3686" s="20" t="n">
        <v>0.14</v>
      </c>
      <c r="H3686" s="13" t="n">
        <v>300</v>
      </c>
      <c r="I3686" s="20" t="n">
        <f>G3686*H3686*7</f>
        <v>294</v>
      </c>
      <c r="J3686" s="12" t="s">
        <v>112</v>
      </c>
      <c r="K3686" s="14" t="n">
        <v>3061</v>
      </c>
      <c r="L3686" s="14" t="n">
        <v>300</v>
      </c>
      <c r="M3686" s="15" t="n">
        <v>5</v>
      </c>
      <c r="N3686" s="11" t="n">
        <v>0.002</v>
      </c>
      <c r="O3686" s="11" t="n">
        <v>0.14</v>
      </c>
      <c r="P3686" s="11" t="n">
        <v>0.7</v>
      </c>
      <c r="Q3686" s="22" t="n">
        <f>M3686/H3686</f>
        <v>0.0166666666666667</v>
      </c>
    </row>
    <row r="3687" ht="22.5" customHeight="1">
      <c r="A3687" s="74"/>
      <c r="B3687" s="12"/>
      <c r="C3687" s="12" t="n">
        <v>91538301</v>
      </c>
      <c r="D3687" s="12" t="s">
        <v>66</v>
      </c>
      <c r="E3687" s="12" t="s">
        <v>14</v>
      </c>
      <c r="F3687" s="12" t="s">
        <v>15</v>
      </c>
      <c r="G3687" s="20" t="n">
        <v>0.22</v>
      </c>
      <c r="H3687" s="13" t="n">
        <v>200</v>
      </c>
      <c r="I3687" s="20" t="n">
        <f>G3687*H3687*7</f>
        <v>308</v>
      </c>
      <c r="J3687" s="12" t="s">
        <v>112</v>
      </c>
      <c r="K3687" s="14" t="n">
        <v>224</v>
      </c>
      <c r="L3687" s="14" t="n">
        <v>72</v>
      </c>
      <c r="M3687" s="15" t="n">
        <v>0</v>
      </c>
      <c r="N3687" s="11" t="n">
        <v>0</v>
      </c>
      <c r="O3687" s="11" t="n">
        <v>0</v>
      </c>
      <c r="P3687" s="11" t="n">
        <v>0</v>
      </c>
      <c r="Q3687" s="22" t="n">
        <f>M3687/H3687</f>
        <v>0</v>
      </c>
    </row>
    <row r="3688" ht="22.5" customHeight="1">
      <c r="A3688" s="74"/>
      <c r="B3688" s="12"/>
      <c r="C3688" s="12" t="n">
        <v>91538306</v>
      </c>
      <c r="D3688" s="12" t="s">
        <v>66</v>
      </c>
      <c r="E3688" s="12" t="s">
        <v>67</v>
      </c>
      <c r="F3688" s="12" t="s">
        <v>15</v>
      </c>
      <c r="G3688" s="20" t="n">
        <v>0.18</v>
      </c>
      <c r="H3688" s="13" t="n">
        <v>250</v>
      </c>
      <c r="I3688" s="20" t="n">
        <f>G3688*H3688*7</f>
        <v>315</v>
      </c>
      <c r="J3688" s="12" t="s">
        <v>112</v>
      </c>
      <c r="K3688" s="14" t="n">
        <v>928</v>
      </c>
      <c r="L3688" s="14" t="n">
        <v>253</v>
      </c>
      <c r="M3688" s="15" t="n">
        <v>2</v>
      </c>
      <c r="N3688" s="11" t="n">
        <v>0.001</v>
      </c>
      <c r="O3688" s="11" t="n">
        <v>0.18</v>
      </c>
      <c r="P3688" s="11" t="n">
        <v>0.36</v>
      </c>
      <c r="Q3688" s="22" t="n">
        <f>M3688/H3688</f>
        <v>0.008</v>
      </c>
    </row>
    <row r="3689" ht="22.5" customHeight="1">
      <c r="A3689" s="74"/>
      <c r="B3689" s="12"/>
      <c r="C3689" s="12" t="n">
        <v>91538307</v>
      </c>
      <c r="D3689" s="12" t="s">
        <v>66</v>
      </c>
      <c r="E3689" s="12" t="s">
        <v>17</v>
      </c>
      <c r="F3689" s="12" t="s">
        <v>15</v>
      </c>
      <c r="G3689" s="20" t="n">
        <v>0.22</v>
      </c>
      <c r="H3689" s="13" t="n">
        <v>200</v>
      </c>
      <c r="I3689" s="20" t="n">
        <f>G3689*H3689*7</f>
        <v>308</v>
      </c>
      <c r="J3689" s="12" t="s">
        <v>112</v>
      </c>
      <c r="K3689" s="14" t="n">
        <v>27</v>
      </c>
      <c r="L3689" s="14" t="n">
        <v>2</v>
      </c>
      <c r="M3689" s="15" t="n">
        <v>0</v>
      </c>
      <c r="N3689" s="11" t="n">
        <v>0</v>
      </c>
      <c r="O3689" s="11" t="n">
        <v>0</v>
      </c>
      <c r="P3689" s="11" t="n">
        <v>0</v>
      </c>
      <c r="Q3689" s="22" t="n">
        <f>M3689/H3689</f>
        <v>0</v>
      </c>
    </row>
    <row r="3690" ht="22.5" customHeight="1">
      <c r="A3690" s="74"/>
      <c r="B3690" s="12"/>
      <c r="C3690" s="12" t="n">
        <v>91538308</v>
      </c>
      <c r="D3690" s="12" t="s">
        <v>66</v>
      </c>
      <c r="E3690" s="12" t="s">
        <v>11</v>
      </c>
      <c r="F3690" s="12" t="s">
        <v>15</v>
      </c>
      <c r="G3690" s="20" t="n">
        <v>0.18</v>
      </c>
      <c r="H3690" s="13" t="n">
        <v>200</v>
      </c>
      <c r="I3690" s="20" t="n">
        <f>G3690*H3690*7</f>
        <v>252</v>
      </c>
      <c r="J3690" s="12" t="s">
        <v>112</v>
      </c>
      <c r="K3690" s="14" t="n">
        <v>61</v>
      </c>
      <c r="L3690" s="14" t="n">
        <v>5</v>
      </c>
      <c r="M3690" s="15" t="n">
        <v>0</v>
      </c>
      <c r="N3690" s="11" t="n">
        <v>0</v>
      </c>
      <c r="O3690" s="11" t="n">
        <v>0</v>
      </c>
      <c r="P3690" s="11" t="n">
        <v>0</v>
      </c>
      <c r="Q3690" s="22" t="n">
        <f>M3690/H3690</f>
        <v>0</v>
      </c>
    </row>
    <row r="3691" ht="22.5" customHeight="1">
      <c r="A3691" s="74"/>
      <c r="B3691" s="12"/>
      <c r="C3691" s="12" t="n">
        <v>91538309</v>
      </c>
      <c r="D3691" s="12" t="s">
        <v>66</v>
      </c>
      <c r="E3691" s="12" t="s">
        <v>43</v>
      </c>
      <c r="F3691" s="12" t="s">
        <v>15</v>
      </c>
      <c r="G3691" s="20" t="n">
        <v>0.18</v>
      </c>
      <c r="H3691" s="13" t="n">
        <v>198</v>
      </c>
      <c r="I3691" s="20" t="n">
        <f>G3691*H3691*7</f>
        <v>249.48</v>
      </c>
      <c r="J3691" s="12" t="s">
        <v>112</v>
      </c>
      <c r="K3691" s="14" t="n">
        <v>83</v>
      </c>
      <c r="L3691" s="14" t="n">
        <v>9</v>
      </c>
      <c r="M3691" s="15" t="n">
        <v>0</v>
      </c>
      <c r="N3691" s="11" t="n">
        <v>0</v>
      </c>
      <c r="O3691" s="11" t="n">
        <v>0</v>
      </c>
      <c r="P3691" s="11" t="n">
        <v>0</v>
      </c>
      <c r="Q3691" s="22" t="n">
        <f>M3691/H3691</f>
        <v>0</v>
      </c>
    </row>
    <row r="3692" ht="22.5" customHeight="1">
      <c r="A3692" s="74"/>
      <c r="B3692" s="12"/>
      <c r="C3692" s="12" t="n">
        <v>11511535</v>
      </c>
      <c r="D3692" s="12" t="s">
        <v>80</v>
      </c>
      <c r="E3692" s="12" t="s">
        <v>14</v>
      </c>
      <c r="F3692" s="12" t="s">
        <v>26</v>
      </c>
      <c r="G3692" s="20" t="n">
        <v>0.4</v>
      </c>
      <c r="H3692" s="13" t="n">
        <v>600</v>
      </c>
      <c r="I3692" s="20" t="n">
        <f>G3692*H3692*7</f>
        <v>1680</v>
      </c>
      <c r="J3692" s="12" t="s">
        <v>112</v>
      </c>
      <c r="K3692" s="14" t="n">
        <f>2337791+7334</f>
        <v>2345125</v>
      </c>
      <c r="L3692" s="14" t="n">
        <f>7843+3051</f>
        <v>10894</v>
      </c>
      <c r="M3692" s="15" t="n">
        <f>383+267</f>
        <v>650</v>
      </c>
      <c r="N3692" s="11" t="n">
        <v>0.02</v>
      </c>
      <c r="O3692" s="11" t="n">
        <f>P3692/M3692</f>
        <v>0.370446153846154</v>
      </c>
      <c r="P3692" s="11" t="n">
        <f>154.34+86.45</f>
        <v>240.79</v>
      </c>
      <c r="Q3692" s="22" t="n">
        <f>M3692/H3692</f>
        <v>1.08333333333333</v>
      </c>
    </row>
    <row r="3693" ht="22.5" customHeight="1">
      <c r="A3693" s="74"/>
      <c r="B3693" s="12"/>
      <c r="C3693" s="12" t="n">
        <v>11792342</v>
      </c>
      <c r="D3693" s="12" t="s">
        <v>81</v>
      </c>
      <c r="E3693" s="12" t="s">
        <v>40</v>
      </c>
      <c r="F3693" s="12" t="s">
        <v>15</v>
      </c>
      <c r="G3693" s="20" t="n">
        <v>0.2</v>
      </c>
      <c r="H3693" s="76" t="n">
        <v>40</v>
      </c>
      <c r="I3693" s="20" t="n">
        <f>G3693*H3693*7</f>
        <v>56</v>
      </c>
      <c r="J3693" s="12" t="s">
        <v>112</v>
      </c>
      <c r="K3693" s="14" t="n">
        <v>10210</v>
      </c>
      <c r="L3693" s="14" t="n">
        <v>36</v>
      </c>
      <c r="M3693" s="15" t="n">
        <v>0</v>
      </c>
      <c r="N3693" s="11" t="n">
        <v>0</v>
      </c>
      <c r="O3693" s="11" t="n">
        <v>0</v>
      </c>
      <c r="P3693" s="11" t="n">
        <v>0</v>
      </c>
      <c r="Q3693" s="22" t="n">
        <f>M3693/H3693</f>
        <v>0</v>
      </c>
    </row>
    <row r="3694" ht="22.5" customHeight="1">
      <c r="A3694" s="74"/>
      <c r="B3694" s="12"/>
      <c r="C3694" s="12" t="n">
        <v>5365722</v>
      </c>
      <c r="D3694" s="12" t="s">
        <v>55</v>
      </c>
      <c r="E3694" s="12" t="s">
        <v>54</v>
      </c>
      <c r="F3694" s="12" t="s">
        <v>12</v>
      </c>
      <c r="G3694" s="20" t="n">
        <v>0.3</v>
      </c>
      <c r="H3694" s="76" t="n">
        <v>50</v>
      </c>
      <c r="I3694" s="20" t="n">
        <f>G3694*H3694*7</f>
        <v>105</v>
      </c>
      <c r="J3694" s="12" t="s">
        <v>112</v>
      </c>
      <c r="K3694" s="14" t="n">
        <v>23218</v>
      </c>
      <c r="L3694" s="14" t="n">
        <v>8052</v>
      </c>
      <c r="M3694" s="15" t="n">
        <v>8</v>
      </c>
      <c r="N3694" s="11" t="n">
        <v>0</v>
      </c>
      <c r="O3694" s="11" t="n">
        <v>0.412</v>
      </c>
      <c r="P3694" s="11" t="n">
        <v>3.2999</v>
      </c>
      <c r="Q3694" s="22" t="n">
        <f>M3694/H3694</f>
        <v>0.16</v>
      </c>
    </row>
    <row r="3695" ht="22.5" customHeight="1">
      <c r="A3695" s="74"/>
      <c r="B3695" s="12"/>
      <c r="C3695" s="12" t="n">
        <v>11924654</v>
      </c>
      <c r="D3695" s="12" t="s">
        <v>55</v>
      </c>
      <c r="E3695" s="12" t="s">
        <v>54</v>
      </c>
      <c r="F3695" s="12" t="s">
        <v>12</v>
      </c>
      <c r="G3695" s="20" t="n">
        <v>0.3</v>
      </c>
      <c r="H3695" s="76" t="n">
        <v>50</v>
      </c>
      <c r="I3695" s="20" t="n">
        <f>G3695*H3695*7</f>
        <v>105</v>
      </c>
      <c r="J3695" s="12" t="s">
        <v>112</v>
      </c>
      <c r="K3695" s="14" t="n">
        <v>456</v>
      </c>
      <c r="L3695" s="14" t="n">
        <v>170</v>
      </c>
      <c r="M3695" s="15" t="n">
        <v>1</v>
      </c>
      <c r="N3695" s="11" t="n">
        <v>0.001</v>
      </c>
      <c r="O3695" s="11" t="n">
        <v>0.098</v>
      </c>
      <c r="P3695" s="11" t="n">
        <v>0.0984</v>
      </c>
      <c r="Q3695" s="22" t="n">
        <f>M3695/H3695</f>
        <v>0.02</v>
      </c>
    </row>
    <row r="3696" ht="22.5" customHeight="1">
      <c r="A3696" s="74"/>
      <c r="B3696" s="12"/>
      <c r="C3696" s="12" t="n">
        <v>12011132</v>
      </c>
      <c r="D3696" s="12" t="s">
        <v>92</v>
      </c>
      <c r="E3696" s="12" t="s">
        <v>14</v>
      </c>
      <c r="F3696" s="12" t="s">
        <v>15</v>
      </c>
      <c r="G3696" s="20" t="n">
        <v>0.2</v>
      </c>
      <c r="H3696" s="76" t="n">
        <v>150</v>
      </c>
      <c r="I3696" s="20" t="n">
        <f>G3696*H3696*7</f>
        <v>210</v>
      </c>
      <c r="J3696" s="12" t="s">
        <v>112</v>
      </c>
      <c r="K3696" s="14" t="n">
        <v>27878</v>
      </c>
      <c r="L3696" s="14" t="n">
        <v>7643</v>
      </c>
      <c r="M3696" s="15" t="n">
        <v>150</v>
      </c>
      <c r="N3696" s="11" t="n">
        <v>0.004</v>
      </c>
      <c r="O3696" s="11" t="n">
        <v>0.2</v>
      </c>
      <c r="P3696" s="11" t="n">
        <v>30</v>
      </c>
      <c r="Q3696" s="22" t="n">
        <f>M3696/H3696</f>
        <v>1</v>
      </c>
    </row>
    <row r="3697" ht="22.5" customHeight="1">
      <c r="A3697" s="74"/>
      <c r="B3697" s="12"/>
      <c r="C3697" s="12" t="n">
        <v>12072287</v>
      </c>
      <c r="D3697" s="12" t="s">
        <v>80</v>
      </c>
      <c r="E3697" s="12" t="s">
        <v>14</v>
      </c>
      <c r="F3697" s="12" t="s">
        <v>15</v>
      </c>
      <c r="G3697" s="20" t="n">
        <v>0.5</v>
      </c>
      <c r="H3697" s="76" t="n">
        <v>200</v>
      </c>
      <c r="I3697" s="20" t="n">
        <f>G3697*H3697*7</f>
        <v>700</v>
      </c>
      <c r="J3697" s="12" t="s">
        <v>112</v>
      </c>
      <c r="K3697" s="14" t="n">
        <v>521062</v>
      </c>
      <c r="L3697" s="14" t="n">
        <v>3082</v>
      </c>
      <c r="M3697" s="15" t="n">
        <v>341</v>
      </c>
      <c r="N3697" s="11" t="n">
        <v>0.043</v>
      </c>
      <c r="O3697" s="11" t="n">
        <v>0.392</v>
      </c>
      <c r="P3697" s="11" t="n">
        <v>133.515</v>
      </c>
      <c r="Q3697" s="22" t="n">
        <f>M3697/H3697</f>
        <v>1.705</v>
      </c>
    </row>
    <row r="3698" ht="22.5" customHeight="1">
      <c r="A3698" s="74"/>
      <c r="B3698" s="12"/>
      <c r="C3698" s="12" t="n">
        <v>6529449</v>
      </c>
      <c r="D3698" s="12" t="s">
        <v>80</v>
      </c>
      <c r="E3698" s="12" t="s">
        <v>14</v>
      </c>
      <c r="F3698" s="12" t="s">
        <v>12</v>
      </c>
      <c r="G3698" s="20" t="n">
        <v>0.2</v>
      </c>
      <c r="H3698" s="76" t="n">
        <v>200</v>
      </c>
      <c r="I3698" s="20" t="n">
        <f>G3698*H3698*7</f>
        <v>280</v>
      </c>
      <c r="J3698" s="12" t="s">
        <v>112</v>
      </c>
      <c r="K3698" s="14" t="n">
        <v>15056</v>
      </c>
      <c r="L3698" s="14" t="n">
        <v>2081</v>
      </c>
      <c r="M3698" s="15" t="n">
        <v>0.254</v>
      </c>
      <c r="N3698" s="11" t="n">
        <v>0.025</v>
      </c>
      <c r="O3698" s="11" t="n">
        <v>0.254</v>
      </c>
      <c r="P3698" s="11" t="n">
        <v>51.4993</v>
      </c>
      <c r="Q3698" s="22" t="n">
        <f>M3698/H3698</f>
        <v>0.00127</v>
      </c>
    </row>
    <row r="3699" ht="22.5" customHeight="1">
      <c r="A3699" s="74"/>
      <c r="B3699" s="12"/>
      <c r="C3699" s="12" t="n">
        <v>5623760</v>
      </c>
      <c r="D3699" s="12" t="s">
        <v>86</v>
      </c>
      <c r="E3699" s="12" t="s">
        <v>14</v>
      </c>
      <c r="F3699" s="12" t="s">
        <v>15</v>
      </c>
      <c r="G3699" s="20" t="n">
        <v>0.15</v>
      </c>
      <c r="H3699" s="13" t="n">
        <v>50</v>
      </c>
      <c r="I3699" s="20" t="n">
        <f>G3699*H3699*7</f>
        <v>52.5</v>
      </c>
      <c r="J3699" s="12" t="s">
        <v>112</v>
      </c>
      <c r="K3699" s="14" t="n">
        <v>4895</v>
      </c>
      <c r="L3699" s="14" t="n">
        <v>1573</v>
      </c>
      <c r="M3699" s="15" t="n">
        <v>50</v>
      </c>
      <c r="N3699" s="11" t="n">
        <v>0.005</v>
      </c>
      <c r="O3699" s="11" t="n">
        <v>0.15</v>
      </c>
      <c r="P3699" s="11" t="n">
        <v>7.5</v>
      </c>
      <c r="Q3699" s="22" t="n">
        <f>M3699/H3699</f>
        <v>1</v>
      </c>
    </row>
    <row r="3700" ht="22.5" customHeight="1">
      <c r="A3700" s="74"/>
      <c r="B3700" s="12"/>
      <c r="C3700" s="12" t="n">
        <v>12542512</v>
      </c>
      <c r="D3700" s="12" t="s">
        <v>92</v>
      </c>
      <c r="E3700" s="12" t="s">
        <v>14</v>
      </c>
      <c r="F3700" s="12" t="s">
        <v>15</v>
      </c>
      <c r="G3700" s="20" t="n">
        <v>0.15</v>
      </c>
      <c r="H3700" s="76" t="n">
        <v>100</v>
      </c>
      <c r="I3700" s="20" t="n">
        <f>G3700*H3700*7</f>
        <v>105</v>
      </c>
      <c r="J3700" s="12" t="s">
        <v>112</v>
      </c>
      <c r="K3700" s="14" t="n">
        <v>10972</v>
      </c>
      <c r="L3700" s="14" t="n">
        <v>770</v>
      </c>
      <c r="M3700" s="15" t="n">
        <v>21</v>
      </c>
      <c r="N3700" s="11" t="n">
        <v>0.004</v>
      </c>
      <c r="O3700" s="11" t="n">
        <v>0.15</v>
      </c>
      <c r="P3700" s="11" t="n">
        <v>3.15</v>
      </c>
      <c r="Q3700" s="22" t="n">
        <f>M3700/H3700</f>
        <v>0.21</v>
      </c>
    </row>
    <row r="3701" ht="22.5" customHeight="1">
      <c r="A3701" s="74"/>
      <c r="B3701" s="12"/>
      <c r="C3701" s="12" t="n">
        <v>91573327</v>
      </c>
      <c r="D3701" s="12" t="s">
        <v>87</v>
      </c>
      <c r="E3701" s="12" t="s">
        <v>14</v>
      </c>
      <c r="F3701" s="12" t="s">
        <v>15</v>
      </c>
      <c r="G3701" s="20" t="n">
        <v>0.25</v>
      </c>
      <c r="H3701" s="76" t="n">
        <v>300</v>
      </c>
      <c r="I3701" s="20" t="n">
        <f>G3701*H3701*7</f>
        <v>525</v>
      </c>
      <c r="J3701" s="12" t="s">
        <v>112</v>
      </c>
      <c r="K3701" s="14" t="n">
        <v>1895</v>
      </c>
      <c r="L3701" s="14" t="n">
        <v>48</v>
      </c>
      <c r="M3701" s="15" t="n">
        <v>0</v>
      </c>
      <c r="N3701" s="11" t="n">
        <v>0</v>
      </c>
      <c r="O3701" s="11" t="n">
        <v>0</v>
      </c>
      <c r="P3701" s="11" t="n">
        <v>0</v>
      </c>
      <c r="Q3701" s="22" t="n">
        <f>M3701/H3701</f>
        <v>0</v>
      </c>
    </row>
    <row r="3702" ht="22.5" customHeight="1">
      <c r="A3702" s="18"/>
      <c r="C3702" s="10"/>
      <c r="D3702" s="10"/>
      <c r="E3702" s="10"/>
      <c r="F3702" s="10"/>
      <c r="G3702" s="17"/>
      <c r="H3702" s="10"/>
      <c r="I3702" s="17"/>
      <c r="J3702" s="10"/>
      <c r="K3702" s="15"/>
      <c r="L3702" s="15"/>
      <c r="M3702" s="15"/>
      <c r="N3702" s="15"/>
      <c r="O3702" s="15"/>
      <c r="P3702" s="75"/>
      <c r="Q3702" s="7"/>
    </row>
    <row r="3703" ht="22.5" customHeight="1">
      <c r="A3703" s="18" t="s">
        <v>107</v>
      </c>
      <c r="B3703" s="8" t="s">
        <v>133</v>
      </c>
      <c r="C3703" s="10"/>
      <c r="D3703" s="10"/>
      <c r="E3703" s="10"/>
      <c r="F3703" s="10"/>
      <c r="G3703" s="17"/>
      <c r="H3703" s="10"/>
      <c r="I3703" s="17"/>
      <c r="J3703" s="10"/>
      <c r="K3703" s="21" t="n">
        <f>SUM(K3704:K3838)</f>
        <v>15024441</v>
      </c>
      <c r="L3703" s="21" t="n">
        <f>SUM(L3704:L3838)</f>
        <v>1613527</v>
      </c>
      <c r="M3703" s="15"/>
      <c r="N3703" s="15"/>
      <c r="O3703" s="15"/>
      <c r="P3703" s="24" t="n">
        <f>SUM(P3704:P3838)</f>
        <v>5493.856</v>
      </c>
      <c r="Q3703" s="7"/>
    </row>
    <row r="3704" ht="22.5" customHeight="1">
      <c r="A3704" s="73" t="n">
        <v>46300</v>
      </c>
      <c r="B3704" s="37" t="s">
        <v>109</v>
      </c>
      <c r="C3704" s="12" t="n">
        <v>10813123</v>
      </c>
      <c r="D3704" s="12" t="s">
        <v>10</v>
      </c>
      <c r="E3704" s="12" t="s">
        <v>11</v>
      </c>
      <c r="F3704" s="12" t="s">
        <v>12</v>
      </c>
      <c r="G3704" s="20" t="n">
        <v>0.25</v>
      </c>
      <c r="H3704" s="13" t="n">
        <v>1000</v>
      </c>
      <c r="I3704" s="20" t="n">
        <f>G3704*H3704*7</f>
        <v>1750</v>
      </c>
      <c r="J3704" s="12" t="s">
        <v>112</v>
      </c>
      <c r="K3704" s="10" t="n">
        <v>33370</v>
      </c>
      <c r="L3704" s="10" t="n">
        <v>967</v>
      </c>
      <c r="M3704" s="10" t="n">
        <v>17</v>
      </c>
      <c r="N3704" s="11" t="n">
        <v>0.005</v>
      </c>
      <c r="O3704" s="11" t="n">
        <v>0.3206</v>
      </c>
      <c r="P3704" s="11" t="n">
        <v>5.4499</v>
      </c>
      <c r="Q3704" s="22" t="n">
        <f>M3704/H3704</f>
        <v>0.017</v>
      </c>
    </row>
    <row r="3705" ht="22.5" customHeight="1">
      <c r="A3705" s="74"/>
      <c r="B3705" s="12"/>
      <c r="C3705" s="12" t="n">
        <v>1745925</v>
      </c>
      <c r="D3705" s="12" t="s">
        <v>13</v>
      </c>
      <c r="E3705" s="12" t="s">
        <v>14</v>
      </c>
      <c r="F3705" s="12" t="s">
        <v>15</v>
      </c>
      <c r="G3705" s="20" t="n">
        <v>0.15</v>
      </c>
      <c r="H3705" s="13" t="n">
        <v>400</v>
      </c>
      <c r="I3705" s="20" t="n">
        <f>G3705*H3705*7</f>
        <v>420</v>
      </c>
      <c r="J3705" s="12" t="s">
        <v>112</v>
      </c>
      <c r="K3705" s="16" t="n">
        <v>47717</v>
      </c>
      <c r="L3705" s="14" t="n">
        <v>21448</v>
      </c>
      <c r="M3705" s="14" t="n">
        <v>400</v>
      </c>
      <c r="N3705" s="11" t="n">
        <v>0.003</v>
      </c>
      <c r="O3705" s="11" t="n">
        <v>0.15</v>
      </c>
      <c r="P3705" s="11" t="n">
        <v>60</v>
      </c>
      <c r="Q3705" s="22" t="n">
        <f>M3705/H3705</f>
        <v>1</v>
      </c>
    </row>
    <row r="3706" ht="22.5" customHeight="1">
      <c r="A3706" s="74"/>
      <c r="B3706" s="12"/>
      <c r="C3706" s="12" t="n">
        <v>6951600</v>
      </c>
      <c r="D3706" s="12" t="s">
        <v>16</v>
      </c>
      <c r="E3706" s="12" t="s">
        <v>17</v>
      </c>
      <c r="F3706" s="12" t="s">
        <v>15</v>
      </c>
      <c r="G3706" s="20" t="n">
        <v>0.17</v>
      </c>
      <c r="H3706" s="13" t="n">
        <v>100</v>
      </c>
      <c r="I3706" s="20" t="n">
        <f>G3706*H3706*7</f>
        <v>119</v>
      </c>
      <c r="J3706" s="12" t="s">
        <v>112</v>
      </c>
      <c r="K3706" s="14" t="n">
        <v>21637</v>
      </c>
      <c r="L3706" s="14" t="n">
        <v>7516</v>
      </c>
      <c r="M3706" s="14" t="n">
        <v>79</v>
      </c>
      <c r="N3706" s="11" t="n">
        <v>0.002</v>
      </c>
      <c r="O3706" s="11" t="n">
        <v>0.175</v>
      </c>
      <c r="P3706" s="11" t="n">
        <v>13.838</v>
      </c>
      <c r="Q3706" s="22" t="n">
        <f>M3706/H3706</f>
        <v>0.79</v>
      </c>
    </row>
    <row r="3707" ht="22.5" customHeight="1">
      <c r="A3707" s="74"/>
      <c r="B3707" s="12"/>
      <c r="C3707" s="12" t="n">
        <v>6951594</v>
      </c>
      <c r="D3707" s="12" t="s">
        <v>16</v>
      </c>
      <c r="E3707" s="12" t="s">
        <v>18</v>
      </c>
      <c r="F3707" s="12" t="s">
        <v>15</v>
      </c>
      <c r="G3707" s="20" t="n">
        <v>0.7</v>
      </c>
      <c r="H3707" s="13" t="n">
        <v>400</v>
      </c>
      <c r="I3707" s="20" t="n">
        <f>G3707*H3707*7</f>
        <v>1960</v>
      </c>
      <c r="J3707" s="12" t="s">
        <v>112</v>
      </c>
      <c r="K3707" s="14" t="n">
        <v>133141</v>
      </c>
      <c r="L3707" s="14" t="n">
        <v>57343</v>
      </c>
      <c r="M3707" s="14" t="n">
        <v>257</v>
      </c>
      <c r="N3707" s="11" t="n">
        <v>0.003</v>
      </c>
      <c r="O3707" s="11" t="n">
        <v>0.707</v>
      </c>
      <c r="P3707" s="11" t="n">
        <v>181.79</v>
      </c>
      <c r="Q3707" s="22" t="n">
        <f>M3707/H3707</f>
        <v>0.6425</v>
      </c>
    </row>
    <row r="3708" ht="22.5" customHeight="1">
      <c r="A3708" s="74"/>
      <c r="B3708" s="12"/>
      <c r="C3708" s="12" t="n">
        <v>2732727</v>
      </c>
      <c r="D3708" s="12" t="s">
        <v>10</v>
      </c>
      <c r="E3708" s="12" t="s">
        <v>19</v>
      </c>
      <c r="F3708" s="12" t="s">
        <v>15</v>
      </c>
      <c r="G3708" s="20" t="n">
        <v>0.25</v>
      </c>
      <c r="H3708" s="13" t="n">
        <v>1000</v>
      </c>
      <c r="I3708" s="20" t="n">
        <f>G3708*H3708*7</f>
        <v>1750</v>
      </c>
      <c r="J3708" s="12" t="s">
        <v>112</v>
      </c>
      <c r="K3708" s="14" t="n">
        <v>40447</v>
      </c>
      <c r="L3708" s="14" t="n">
        <v>13924</v>
      </c>
      <c r="M3708" s="14" t="n">
        <v>460</v>
      </c>
      <c r="N3708" s="11" t="n">
        <v>0.008</v>
      </c>
      <c r="O3708" s="11" t="n">
        <v>0.249</v>
      </c>
      <c r="P3708" s="11" t="n">
        <v>114.65</v>
      </c>
      <c r="Q3708" s="22" t="n">
        <f>M3708/H3708</f>
        <v>0.46</v>
      </c>
    </row>
    <row r="3709" ht="22.5" customHeight="1">
      <c r="A3709" s="74"/>
      <c r="B3709" s="12"/>
      <c r="C3709" s="12" t="n">
        <v>5619156</v>
      </c>
      <c r="D3709" s="12" t="s">
        <v>10</v>
      </c>
      <c r="E3709" s="12" t="s">
        <v>19</v>
      </c>
      <c r="F3709" s="12" t="s">
        <v>12</v>
      </c>
      <c r="G3709" s="20" t="n">
        <v>0.24</v>
      </c>
      <c r="H3709" s="13" t="n">
        <v>500</v>
      </c>
      <c r="I3709" s="20" t="n">
        <f>G3709*H3709*7</f>
        <v>840</v>
      </c>
      <c r="J3709" s="12" t="s">
        <v>112</v>
      </c>
      <c r="K3709" s="14" t="n">
        <v>213951</v>
      </c>
      <c r="L3709" s="14" t="n">
        <v>39781</v>
      </c>
      <c r="M3709" s="14" t="n">
        <v>28</v>
      </c>
      <c r="N3709" s="11" t="n">
        <v>0</v>
      </c>
      <c r="O3709" s="11" t="n">
        <v>0.3718</v>
      </c>
      <c r="P3709" s="11" t="n">
        <v>10.4117</v>
      </c>
      <c r="Q3709" s="22" t="n">
        <f>M3709/H3709</f>
        <v>0.056</v>
      </c>
    </row>
    <row r="3710" ht="22.5" customHeight="1">
      <c r="A3710" s="74"/>
      <c r="B3710" s="12"/>
      <c r="C3710" s="12" t="n">
        <v>6425889</v>
      </c>
      <c r="D3710" s="12" t="s">
        <v>10</v>
      </c>
      <c r="E3710" s="12" t="s">
        <v>20</v>
      </c>
      <c r="F3710" s="12" t="s">
        <v>15</v>
      </c>
      <c r="G3710" s="20" t="n">
        <v>0.25</v>
      </c>
      <c r="H3710" s="13" t="n">
        <v>400</v>
      </c>
      <c r="I3710" s="20" t="n">
        <f>G3710*H3710*7</f>
        <v>700</v>
      </c>
      <c r="J3710" s="12" t="s">
        <v>112</v>
      </c>
      <c r="K3710" s="14" t="n">
        <v>27765</v>
      </c>
      <c r="L3710" s="14" t="n">
        <v>8829</v>
      </c>
      <c r="M3710" s="14" t="n">
        <v>200</v>
      </c>
      <c r="N3710" s="11" t="n">
        <v>0.006</v>
      </c>
      <c r="O3710" s="11" t="n">
        <v>0.251</v>
      </c>
      <c r="P3710" s="11" t="n">
        <v>50.225</v>
      </c>
      <c r="Q3710" s="22" t="n">
        <f>M3710/H3710</f>
        <v>0.5</v>
      </c>
    </row>
    <row r="3711" ht="22.5" customHeight="1">
      <c r="A3711" s="74"/>
      <c r="B3711" s="12"/>
      <c r="C3711" s="12" t="n">
        <v>6439005</v>
      </c>
      <c r="D3711" s="12" t="s">
        <v>10</v>
      </c>
      <c r="E3711" s="12" t="s">
        <v>20</v>
      </c>
      <c r="F3711" s="12" t="s">
        <v>21</v>
      </c>
      <c r="G3711" s="20" t="n">
        <v>0.3</v>
      </c>
      <c r="H3711" s="13" t="n">
        <v>300</v>
      </c>
      <c r="I3711" s="20" t="n">
        <f>G3711*H3711*7</f>
        <v>630</v>
      </c>
      <c r="J3711" s="12" t="s">
        <v>112</v>
      </c>
      <c r="K3711" s="14" t="n">
        <v>64907</v>
      </c>
      <c r="L3711" s="14" t="n">
        <v>18519</v>
      </c>
      <c r="M3711" s="14" t="n">
        <v>63</v>
      </c>
      <c r="N3711" s="11" t="n">
        <v>0.001</v>
      </c>
      <c r="O3711" s="11" t="n">
        <v>0.3</v>
      </c>
      <c r="P3711" s="11" t="n">
        <v>18.9</v>
      </c>
      <c r="Q3711" s="22" t="n">
        <f>M3711/H3711</f>
        <v>0.21</v>
      </c>
    </row>
    <row r="3712" ht="22.5" customHeight="1">
      <c r="A3712" s="74"/>
      <c r="B3712" s="12"/>
      <c r="C3712" s="12" t="n">
        <v>7203110</v>
      </c>
      <c r="D3712" s="12" t="s">
        <v>22</v>
      </c>
      <c r="E3712" s="12" t="s">
        <v>23</v>
      </c>
      <c r="F3712" s="12" t="s">
        <v>15</v>
      </c>
      <c r="G3712" s="20" t="n">
        <v>0.2</v>
      </c>
      <c r="H3712" s="13" t="n">
        <v>100</v>
      </c>
      <c r="I3712" s="20" t="n">
        <f>G3712*H3712*7</f>
        <v>140</v>
      </c>
      <c r="J3712" s="12" t="s">
        <v>112</v>
      </c>
      <c r="K3712" s="14" t="n">
        <v>11842</v>
      </c>
      <c r="L3712" s="14" t="n">
        <v>5340</v>
      </c>
      <c r="M3712" s="14" t="n">
        <v>1</v>
      </c>
      <c r="N3712" s="11" t="n">
        <v>0</v>
      </c>
      <c r="O3712" s="11" t="n">
        <v>0.2</v>
      </c>
      <c r="P3712" s="11" t="n">
        <v>0.2</v>
      </c>
      <c r="Q3712" s="22" t="n">
        <f>M3712/H3712</f>
        <v>0.01</v>
      </c>
    </row>
    <row r="3713" ht="22.5" customHeight="1">
      <c r="A3713" s="74"/>
      <c r="B3713" s="12"/>
      <c r="C3713" s="12" t="n">
        <v>7202934</v>
      </c>
      <c r="D3713" s="12" t="s">
        <v>22</v>
      </c>
      <c r="E3713" s="12" t="s">
        <v>24</v>
      </c>
      <c r="F3713" s="12" t="s">
        <v>15</v>
      </c>
      <c r="G3713" s="20" t="n">
        <v>0.35</v>
      </c>
      <c r="H3713" s="13" t="n">
        <v>200</v>
      </c>
      <c r="I3713" s="20" t="n">
        <f>G3713*H3713*7</f>
        <v>490</v>
      </c>
      <c r="J3713" s="12" t="s">
        <v>112</v>
      </c>
      <c r="K3713" s="14" t="n">
        <v>350287</v>
      </c>
      <c r="L3713" s="14" t="n">
        <v>226636</v>
      </c>
      <c r="M3713" s="14" t="n">
        <v>85</v>
      </c>
      <c r="N3713" s="11" t="n">
        <v>0</v>
      </c>
      <c r="O3713" s="11" t="n">
        <v>0.35</v>
      </c>
      <c r="P3713" s="11" t="n">
        <v>29.75</v>
      </c>
      <c r="Q3713" s="22" t="n">
        <f>M3713/H3713</f>
        <v>0.425</v>
      </c>
    </row>
    <row r="3714" ht="22.5" customHeight="1">
      <c r="A3714" s="74"/>
      <c r="B3714" s="12"/>
      <c r="C3714" s="12" t="n">
        <v>5847496</v>
      </c>
      <c r="D3714" s="12" t="s">
        <v>10</v>
      </c>
      <c r="E3714" s="12" t="s">
        <v>25</v>
      </c>
      <c r="F3714" s="12" t="s">
        <v>12</v>
      </c>
      <c r="G3714" s="20" t="n">
        <v>0.3</v>
      </c>
      <c r="H3714" s="13" t="n">
        <v>200</v>
      </c>
      <c r="I3714" s="20" t="n">
        <f>G3714*H3714*7</f>
        <v>420</v>
      </c>
      <c r="J3714" s="12" t="s">
        <v>112</v>
      </c>
      <c r="K3714" s="14" t="n">
        <v>33614</v>
      </c>
      <c r="L3714" s="14" t="n">
        <v>1125</v>
      </c>
      <c r="M3714" s="14" t="n">
        <v>2</v>
      </c>
      <c r="N3714" s="11" t="n">
        <v>0.002</v>
      </c>
      <c r="O3714" s="11" t="n">
        <v>1.032</v>
      </c>
      <c r="P3714" s="11" t="n">
        <v>2.0637</v>
      </c>
      <c r="Q3714" s="22" t="n">
        <f>M3714/H3714</f>
        <v>0.01</v>
      </c>
    </row>
    <row r="3715" ht="22.5" customHeight="1">
      <c r="A3715" s="74"/>
      <c r="B3715" s="12"/>
      <c r="C3715" s="12" t="n">
        <v>7572369</v>
      </c>
      <c r="D3715" s="12" t="s">
        <v>10</v>
      </c>
      <c r="E3715" s="12" t="s">
        <v>25</v>
      </c>
      <c r="F3715" s="12" t="s">
        <v>15</v>
      </c>
      <c r="G3715" s="20" t="n">
        <v>0.3</v>
      </c>
      <c r="H3715" s="13" t="n">
        <v>400</v>
      </c>
      <c r="I3715" s="20" t="n">
        <f>G3715*H3715*7</f>
        <v>840</v>
      </c>
      <c r="J3715" s="12" t="s">
        <v>112</v>
      </c>
      <c r="K3715" s="14" t="n">
        <v>18903</v>
      </c>
      <c r="L3715" s="14" t="n">
        <v>8349</v>
      </c>
      <c r="M3715" s="14" t="n">
        <v>163</v>
      </c>
      <c r="N3715" s="11" t="n">
        <v>0.006</v>
      </c>
      <c r="O3715" s="11" t="n">
        <v>0.306</v>
      </c>
      <c r="P3715" s="11" t="n">
        <v>49.89</v>
      </c>
      <c r="Q3715" s="22" t="n">
        <f>M3715/H3715</f>
        <v>0.4075</v>
      </c>
    </row>
    <row r="3716" ht="22.5" customHeight="1">
      <c r="A3716" s="74"/>
      <c r="B3716" s="12"/>
      <c r="C3716" s="12" t="n">
        <v>8460883</v>
      </c>
      <c r="D3716" s="12" t="s">
        <v>16</v>
      </c>
      <c r="E3716" s="12" t="s">
        <v>11</v>
      </c>
      <c r="F3716" s="12" t="s">
        <v>15</v>
      </c>
      <c r="G3716" s="20" t="n">
        <v>0.14</v>
      </c>
      <c r="H3716" s="13" t="n">
        <v>900</v>
      </c>
      <c r="I3716" s="20" t="n">
        <f>G3716*H3716*7</f>
        <v>882</v>
      </c>
      <c r="J3716" s="12" t="s">
        <v>112</v>
      </c>
      <c r="K3716" s="14" t="n">
        <v>71916</v>
      </c>
      <c r="L3716" s="14" t="n">
        <v>22053</v>
      </c>
      <c r="M3716" s="14" t="n">
        <v>744</v>
      </c>
      <c r="N3716" s="11" t="n">
        <v>0.005</v>
      </c>
      <c r="O3716" s="11" t="n">
        <v>0.141</v>
      </c>
      <c r="P3716" s="11" t="n">
        <v>104.888</v>
      </c>
      <c r="Q3716" s="22" t="n">
        <f>M3716/H3716</f>
        <v>0.826666666666667</v>
      </c>
      <c r="R3716" s="4" t="s">
        <v>150</v>
      </c>
    </row>
    <row r="3717" ht="22.5" customHeight="1">
      <c r="A3717" s="74"/>
      <c r="B3717" s="12"/>
      <c r="C3717" s="12" t="n">
        <v>8531973</v>
      </c>
      <c r="D3717" s="12" t="s">
        <v>16</v>
      </c>
      <c r="E3717" s="12" t="s">
        <v>18</v>
      </c>
      <c r="F3717" s="12" t="s">
        <v>26</v>
      </c>
      <c r="G3717" s="20" t="n">
        <v>0.45</v>
      </c>
      <c r="H3717" s="13" t="n">
        <v>150</v>
      </c>
      <c r="I3717" s="20" t="n">
        <f>G3717*H3717*7</f>
        <v>472.5</v>
      </c>
      <c r="J3717" s="12" t="s">
        <v>112</v>
      </c>
      <c r="K3717" s="14" t="n">
        <v>293680</v>
      </c>
      <c r="L3717" s="14" t="n">
        <v>689</v>
      </c>
      <c r="M3717" s="14" t="n">
        <v>21</v>
      </c>
      <c r="N3717" s="11" t="n">
        <v>0.02</v>
      </c>
      <c r="O3717" s="11" t="n">
        <v>0.66</v>
      </c>
      <c r="P3717" s="11" t="n">
        <v>13.81</v>
      </c>
      <c r="Q3717" s="22" t="n">
        <f>M3717/H3717</f>
        <v>0.14</v>
      </c>
    </row>
    <row r="3718" ht="22.5" customHeight="1">
      <c r="A3718" s="74"/>
      <c r="B3718" s="12"/>
      <c r="C3718" s="12" t="n">
        <v>8156506</v>
      </c>
      <c r="D3718" s="12" t="s">
        <v>82</v>
      </c>
      <c r="E3718" s="12" t="s">
        <v>14</v>
      </c>
      <c r="F3718" s="12" t="s">
        <v>15</v>
      </c>
      <c r="G3718" s="20" t="n">
        <v>0.13</v>
      </c>
      <c r="H3718" s="13" t="n">
        <v>1000</v>
      </c>
      <c r="I3718" s="20" t="n">
        <f>G3718*H3718*7</f>
        <v>910</v>
      </c>
      <c r="J3718" s="12" t="s">
        <v>112</v>
      </c>
      <c r="K3718" s="14" t="n">
        <v>60922</v>
      </c>
      <c r="L3718" s="14" t="n">
        <v>26975</v>
      </c>
      <c r="M3718" s="14" t="n">
        <v>1000</v>
      </c>
      <c r="N3718" s="11" t="n">
        <v>0.005</v>
      </c>
      <c r="O3718" s="11" t="n">
        <v>0.137</v>
      </c>
      <c r="P3718" s="11" t="n">
        <v>137.087</v>
      </c>
      <c r="Q3718" s="22" t="n">
        <f>M3718/H3718</f>
        <v>1</v>
      </c>
    </row>
    <row r="3719" ht="22.5" customHeight="1">
      <c r="A3719" s="74"/>
      <c r="B3719" s="12"/>
      <c r="C3719" s="12" t="n">
        <v>8819666</v>
      </c>
      <c r="D3719" s="12" t="s">
        <v>82</v>
      </c>
      <c r="E3719" s="12" t="s">
        <v>14</v>
      </c>
      <c r="F3719" s="12" t="s">
        <v>12</v>
      </c>
      <c r="G3719" s="20" t="n">
        <v>0.08</v>
      </c>
      <c r="H3719" s="13" t="n">
        <v>200</v>
      </c>
      <c r="I3719" s="20" t="n">
        <f>G3719*H3719*7</f>
        <v>112</v>
      </c>
      <c r="J3719" s="12" t="s">
        <v>112</v>
      </c>
      <c r="K3719" s="14" t="n">
        <v>9066</v>
      </c>
      <c r="L3719" s="14" t="n">
        <v>1424</v>
      </c>
      <c r="M3719" s="14" t="n">
        <v>186</v>
      </c>
      <c r="N3719" s="11" t="n">
        <v>0.014</v>
      </c>
      <c r="O3719" s="11" t="n">
        <v>0.107</v>
      </c>
      <c r="P3719" s="11" t="n">
        <v>19.9416</v>
      </c>
      <c r="Q3719" s="22" t="n">
        <f>M3719/H3719</f>
        <v>0.93</v>
      </c>
    </row>
    <row r="3720" ht="22.5" customHeight="1">
      <c r="A3720" s="74"/>
      <c r="B3720" s="12"/>
      <c r="C3720" s="12" t="n">
        <v>7872826</v>
      </c>
      <c r="D3720" s="12" t="s">
        <v>27</v>
      </c>
      <c r="E3720" s="12" t="s">
        <v>14</v>
      </c>
      <c r="F3720" s="12" t="s">
        <v>15</v>
      </c>
      <c r="G3720" s="20" t="n">
        <v>0.48</v>
      </c>
      <c r="H3720" s="13" t="n">
        <v>100</v>
      </c>
      <c r="I3720" s="20" t="n">
        <f>G3720*H3720*7</f>
        <v>336</v>
      </c>
      <c r="J3720" s="12" t="s">
        <v>112</v>
      </c>
      <c r="K3720" s="14" t="n">
        <v>25528</v>
      </c>
      <c r="L3720" s="14" t="n">
        <v>6400</v>
      </c>
      <c r="M3720" s="14" t="n">
        <v>100</v>
      </c>
      <c r="N3720" s="11" t="n">
        <v>0.008</v>
      </c>
      <c r="O3720" s="11" t="n">
        <v>0.483</v>
      </c>
      <c r="P3720" s="11" t="n">
        <v>48.312</v>
      </c>
      <c r="Q3720" s="22" t="n">
        <f>M3720/H3720</f>
        <v>1</v>
      </c>
    </row>
    <row r="3721" ht="22.5" customHeight="1">
      <c r="A3721" s="74"/>
      <c r="B3721" s="12"/>
      <c r="C3721" s="12" t="n">
        <v>9311355</v>
      </c>
      <c r="D3721" s="12" t="s">
        <v>28</v>
      </c>
      <c r="E3721" s="12" t="s">
        <v>14</v>
      </c>
      <c r="F3721" s="12" t="s">
        <v>15</v>
      </c>
      <c r="G3721" s="20" t="n">
        <v>0.15</v>
      </c>
      <c r="H3721" s="13" t="n">
        <v>80</v>
      </c>
      <c r="I3721" s="20" t="n">
        <f>G3721*H3721*7</f>
        <v>84</v>
      </c>
      <c r="J3721" s="12" t="s">
        <v>112</v>
      </c>
      <c r="K3721" s="14" t="n">
        <v>44733</v>
      </c>
      <c r="L3721" s="14" t="n">
        <v>7388</v>
      </c>
      <c r="M3721" s="14" t="n">
        <v>81</v>
      </c>
      <c r="N3721" s="11" t="n">
        <v>0.003</v>
      </c>
      <c r="O3721" s="11" t="n">
        <v>0.25</v>
      </c>
      <c r="P3721" s="11" t="n">
        <v>20.25</v>
      </c>
      <c r="Q3721" s="22" t="n">
        <f>M3721/H3721</f>
        <v>1.0125</v>
      </c>
    </row>
    <row r="3722" ht="22.5" customHeight="1">
      <c r="A3722" s="74"/>
      <c r="B3722" s="12"/>
      <c r="C3722" s="12" t="n">
        <v>12114239</v>
      </c>
      <c r="D3722" s="12" t="s">
        <v>82</v>
      </c>
      <c r="E3722" s="12" t="s">
        <v>14</v>
      </c>
      <c r="F3722" s="12" t="s">
        <v>26</v>
      </c>
      <c r="G3722" s="20" t="n">
        <v>0.2</v>
      </c>
      <c r="H3722" s="13" t="n">
        <v>100</v>
      </c>
      <c r="I3722" s="20" t="n">
        <f>G3722*H3722*7</f>
        <v>140</v>
      </c>
      <c r="J3722" s="12" t="s">
        <v>112</v>
      </c>
      <c r="K3722" s="14" t="n">
        <v>55746</v>
      </c>
      <c r="L3722" s="14" t="n">
        <v>592</v>
      </c>
      <c r="M3722" s="14" t="n">
        <v>64</v>
      </c>
      <c r="N3722" s="11" t="n">
        <v>0.02</v>
      </c>
      <c r="O3722" s="11" t="n">
        <v>0.17</v>
      </c>
      <c r="P3722" s="11" t="n">
        <v>10.76</v>
      </c>
      <c r="Q3722" s="22" t="n">
        <f>M3722/H3722</f>
        <v>0.64</v>
      </c>
    </row>
    <row r="3723" ht="22.5" customHeight="1">
      <c r="A3723" s="74"/>
      <c r="B3723" s="12"/>
      <c r="C3723" s="12" t="n">
        <v>10501490</v>
      </c>
      <c r="D3723" s="12" t="s">
        <v>13</v>
      </c>
      <c r="E3723" s="12" t="s">
        <v>14</v>
      </c>
      <c r="F3723" s="12" t="s">
        <v>15</v>
      </c>
      <c r="G3723" s="20" t="n">
        <v>0.15</v>
      </c>
      <c r="H3723" s="13" t="n">
        <v>100</v>
      </c>
      <c r="I3723" s="20" t="n">
        <f>G3723*H3723*7</f>
        <v>105</v>
      </c>
      <c r="J3723" s="12" t="s">
        <v>112</v>
      </c>
      <c r="K3723" s="14" t="n">
        <v>1161</v>
      </c>
      <c r="L3723" s="14" t="n">
        <v>482</v>
      </c>
      <c r="M3723" s="14" t="n">
        <v>6</v>
      </c>
      <c r="N3723" s="11" t="n">
        <v>0.002</v>
      </c>
      <c r="O3723" s="11" t="n">
        <v>0.13</v>
      </c>
      <c r="P3723" s="11" t="n">
        <v>0.78</v>
      </c>
      <c r="Q3723" s="22" t="n">
        <f>M3723/H3723</f>
        <v>0.06</v>
      </c>
    </row>
    <row r="3724" ht="22.5" customHeight="1">
      <c r="A3724" s="74"/>
      <c r="B3724" s="12"/>
      <c r="C3724" s="39" t="n">
        <v>10912510</v>
      </c>
      <c r="D3724" s="12" t="s">
        <v>10</v>
      </c>
      <c r="E3724" s="12" t="s">
        <v>11</v>
      </c>
      <c r="F3724" s="12" t="s">
        <v>29</v>
      </c>
      <c r="G3724" s="20" t="n">
        <v>0.17</v>
      </c>
      <c r="H3724" s="13" t="n">
        <v>1500</v>
      </c>
      <c r="I3724" s="20" t="n">
        <f>G3724*H3724*7</f>
        <v>1785</v>
      </c>
      <c r="J3724" s="12" t="s">
        <v>112</v>
      </c>
      <c r="K3724" s="14" t="n">
        <v>21902</v>
      </c>
      <c r="L3724" s="14" t="n">
        <v>7051</v>
      </c>
      <c r="M3724" s="14" t="n">
        <v>106</v>
      </c>
      <c r="N3724" s="11" t="n">
        <v>0.01</v>
      </c>
      <c r="O3724" s="11" t="n">
        <v>0.33</v>
      </c>
      <c r="P3724" s="11" t="n">
        <v>35.32</v>
      </c>
      <c r="Q3724" s="22" t="n">
        <f>M3724/H3724</f>
        <v>0.0706666666666667</v>
      </c>
    </row>
    <row r="3725" ht="22.5" customHeight="1">
      <c r="A3725" s="74"/>
      <c r="B3725" s="12"/>
      <c r="C3725" s="39" t="n">
        <v>11080098</v>
      </c>
      <c r="D3725" s="12" t="s">
        <v>22</v>
      </c>
      <c r="E3725" s="12" t="s">
        <v>24</v>
      </c>
      <c r="F3725" s="12" t="s">
        <v>15</v>
      </c>
      <c r="G3725" s="20" t="n">
        <v>0.6</v>
      </c>
      <c r="H3725" s="13" t="n">
        <v>100</v>
      </c>
      <c r="I3725" s="20" t="n">
        <f>G3725*H3725*7</f>
        <v>420</v>
      </c>
      <c r="J3725" s="12" t="s">
        <v>112</v>
      </c>
      <c r="K3725" s="14" t="n">
        <v>3005</v>
      </c>
      <c r="L3725" s="14" t="n">
        <v>1630</v>
      </c>
      <c r="M3725" s="14" t="n">
        <v>0</v>
      </c>
      <c r="N3725" s="11" t="n">
        <v>0</v>
      </c>
      <c r="O3725" s="11" t="n">
        <v>0</v>
      </c>
      <c r="P3725" s="11" t="n">
        <v>0</v>
      </c>
      <c r="Q3725" s="22" t="n">
        <f>M3725/H3725</f>
        <v>0</v>
      </c>
    </row>
    <row r="3726" ht="22.5" customHeight="1">
      <c r="A3726" s="74"/>
      <c r="B3726" s="12"/>
      <c r="C3726" s="39" t="n">
        <v>11715627</v>
      </c>
      <c r="D3726" s="12" t="s">
        <v>28</v>
      </c>
      <c r="E3726" s="12" t="s">
        <v>14</v>
      </c>
      <c r="F3726" s="12" t="s">
        <v>15</v>
      </c>
      <c r="G3726" s="20" t="n">
        <v>0.4</v>
      </c>
      <c r="H3726" s="13" t="n">
        <v>100</v>
      </c>
      <c r="I3726" s="20" t="n">
        <f>G3726*H3726*7</f>
        <v>280</v>
      </c>
      <c r="J3726" s="12" t="s">
        <v>112</v>
      </c>
      <c r="K3726" s="14" t="n">
        <v>100</v>
      </c>
      <c r="L3726" s="14" t="n">
        <v>8</v>
      </c>
      <c r="M3726" s="14" t="n">
        <v>0</v>
      </c>
      <c r="N3726" s="11" t="n">
        <v>0</v>
      </c>
      <c r="O3726" s="11" t="n">
        <v>0</v>
      </c>
      <c r="P3726" s="11" t="n">
        <v>0</v>
      </c>
      <c r="Q3726" s="22" t="n">
        <f>M3726/H3726</f>
        <v>0</v>
      </c>
    </row>
    <row r="3727" ht="22.5" customHeight="1">
      <c r="A3727" s="74"/>
      <c r="B3727" s="12"/>
      <c r="C3727" s="39" t="n">
        <v>11715655</v>
      </c>
      <c r="D3727" s="12" t="s">
        <v>16</v>
      </c>
      <c r="E3727" s="12" t="s">
        <v>11</v>
      </c>
      <c r="F3727" s="12" t="s">
        <v>15</v>
      </c>
      <c r="G3727" s="20" t="n">
        <v>0.15</v>
      </c>
      <c r="H3727" s="13" t="n">
        <v>100</v>
      </c>
      <c r="I3727" s="20" t="n">
        <f>G3727*H3727*7</f>
        <v>105</v>
      </c>
      <c r="J3727" s="12" t="s">
        <v>112</v>
      </c>
      <c r="K3727" s="14" t="n">
        <v>353</v>
      </c>
      <c r="L3727" s="14" t="n">
        <v>5</v>
      </c>
      <c r="M3727" s="14" t="n">
        <v>0</v>
      </c>
      <c r="N3727" s="11" t="n">
        <v>0</v>
      </c>
      <c r="O3727" s="11" t="n">
        <v>0</v>
      </c>
      <c r="P3727" s="11" t="n">
        <v>0</v>
      </c>
      <c r="Q3727" s="22" t="n">
        <f>M3727/H3727</f>
        <v>0</v>
      </c>
    </row>
    <row r="3728" ht="22.5" customHeight="1">
      <c r="A3728" s="74"/>
      <c r="B3728" s="12"/>
      <c r="C3728" s="39" t="n">
        <v>11715811</v>
      </c>
      <c r="D3728" s="12" t="s">
        <v>16</v>
      </c>
      <c r="E3728" s="12" t="s">
        <v>17</v>
      </c>
      <c r="F3728" s="12" t="s">
        <v>15</v>
      </c>
      <c r="G3728" s="20" t="n">
        <v>0.17</v>
      </c>
      <c r="H3728" s="13" t="n">
        <v>100</v>
      </c>
      <c r="I3728" s="20" t="n">
        <f>G3728*H3728*7</f>
        <v>119</v>
      </c>
      <c r="J3728" s="12" t="s">
        <v>112</v>
      </c>
      <c r="K3728" s="14" t="n">
        <v>153</v>
      </c>
      <c r="L3728" s="14" t="n">
        <v>3</v>
      </c>
      <c r="M3728" s="14" t="n">
        <v>0</v>
      </c>
      <c r="N3728" s="11" t="n">
        <v>0</v>
      </c>
      <c r="O3728" s="11" t="n">
        <v>0</v>
      </c>
      <c r="P3728" s="11" t="n">
        <v>0</v>
      </c>
      <c r="Q3728" s="22" t="n">
        <f>M3728/H3728</f>
        <v>0</v>
      </c>
    </row>
    <row r="3729" ht="22.5" customHeight="1">
      <c r="A3729" s="74"/>
      <c r="B3729" s="12"/>
      <c r="C3729" s="39" t="n">
        <v>11729927</v>
      </c>
      <c r="D3729" s="12" t="s">
        <v>10</v>
      </c>
      <c r="E3729" s="12" t="s">
        <v>20</v>
      </c>
      <c r="F3729" s="12" t="s">
        <v>15</v>
      </c>
      <c r="G3729" s="20" t="n">
        <v>0.25</v>
      </c>
      <c r="H3729" s="13" t="n">
        <v>100</v>
      </c>
      <c r="I3729" s="20" t="n">
        <f>G3729*H3729*7</f>
        <v>175</v>
      </c>
      <c r="J3729" s="12" t="s">
        <v>112</v>
      </c>
      <c r="K3729" s="14" t="n">
        <v>747</v>
      </c>
      <c r="L3729" s="14" t="n">
        <v>21</v>
      </c>
      <c r="M3729" s="14" t="n">
        <v>0</v>
      </c>
      <c r="N3729" s="11" t="n">
        <v>0</v>
      </c>
      <c r="O3729" s="11" t="n">
        <v>0</v>
      </c>
      <c r="P3729" s="11" t="n">
        <v>0</v>
      </c>
      <c r="Q3729" s="22" t="n">
        <f>M3729/H3729</f>
        <v>0</v>
      </c>
    </row>
    <row r="3730" ht="22.5" customHeight="1">
      <c r="A3730" s="74"/>
      <c r="B3730" s="12"/>
      <c r="C3730" s="39" t="n">
        <v>11729820</v>
      </c>
      <c r="D3730" s="12" t="s">
        <v>10</v>
      </c>
      <c r="E3730" s="12" t="s">
        <v>25</v>
      </c>
      <c r="F3730" s="12" t="s">
        <v>15</v>
      </c>
      <c r="G3730" s="20" t="n">
        <v>0.3</v>
      </c>
      <c r="H3730" s="13" t="n">
        <v>100</v>
      </c>
      <c r="I3730" s="20" t="n">
        <f>G3730*H3730*7</f>
        <v>210</v>
      </c>
      <c r="J3730" s="12" t="s">
        <v>112</v>
      </c>
      <c r="K3730" s="14" t="n">
        <v>30</v>
      </c>
      <c r="L3730" s="14" t="n">
        <v>10</v>
      </c>
      <c r="M3730" s="14" t="n">
        <v>0</v>
      </c>
      <c r="N3730" s="11" t="n">
        <v>0</v>
      </c>
      <c r="O3730" s="11" t="n">
        <v>0</v>
      </c>
      <c r="P3730" s="11" t="n">
        <v>0</v>
      </c>
      <c r="Q3730" s="22" t="n">
        <f>M3730/H3730</f>
        <v>0</v>
      </c>
    </row>
    <row r="3731" ht="22.5" customHeight="1">
      <c r="A3731" s="74"/>
      <c r="B3731" s="12"/>
      <c r="C3731" s="39" t="n">
        <v>11729830</v>
      </c>
      <c r="D3731" s="12" t="s">
        <v>10</v>
      </c>
      <c r="E3731" s="12" t="s">
        <v>11</v>
      </c>
      <c r="F3731" s="12" t="s">
        <v>12</v>
      </c>
      <c r="G3731" s="20" t="n">
        <v>0.17</v>
      </c>
      <c r="H3731" s="13" t="n">
        <v>100</v>
      </c>
      <c r="I3731" s="20" t="n">
        <f>G3731*H3731*7</f>
        <v>119</v>
      </c>
      <c r="J3731" s="12" t="s">
        <v>112</v>
      </c>
      <c r="K3731" s="14" t="n">
        <v>50</v>
      </c>
      <c r="L3731" s="14" t="n">
        <v>2</v>
      </c>
      <c r="M3731" s="14" t="n">
        <v>0</v>
      </c>
      <c r="N3731" s="11" t="n">
        <v>0</v>
      </c>
      <c r="O3731" s="11" t="n">
        <v>0</v>
      </c>
      <c r="P3731" s="11" t="n">
        <v>50</v>
      </c>
      <c r="Q3731" s="22" t="n">
        <f>M3731/H3731</f>
        <v>0</v>
      </c>
    </row>
    <row r="3732" ht="22.5" customHeight="1">
      <c r="A3732" s="74"/>
      <c r="B3732" s="12"/>
      <c r="C3732" s="39" t="n">
        <v>11892329</v>
      </c>
      <c r="D3732" s="12" t="s">
        <v>10</v>
      </c>
      <c r="E3732" s="12" t="s">
        <v>11</v>
      </c>
      <c r="F3732" s="12" t="s">
        <v>15</v>
      </c>
      <c r="G3732" s="20" t="n">
        <v>0.25</v>
      </c>
      <c r="H3732" s="13" t="n">
        <v>2500</v>
      </c>
      <c r="I3732" s="20" t="n">
        <f>G3732*H3732*7</f>
        <v>4375</v>
      </c>
      <c r="J3732" s="12" t="s">
        <v>112</v>
      </c>
      <c r="K3732" s="14" t="n">
        <v>130878</v>
      </c>
      <c r="L3732" s="14" t="n">
        <v>42759</v>
      </c>
      <c r="M3732" s="14" t="n">
        <v>2932</v>
      </c>
      <c r="N3732" s="11" t="n">
        <v>0.017</v>
      </c>
      <c r="O3732" s="11" t="n">
        <v>0.25</v>
      </c>
      <c r="P3732" s="11" t="n">
        <v>732.98</v>
      </c>
      <c r="Q3732" s="22" t="n">
        <f>M3732/H3732</f>
        <v>1.1728</v>
      </c>
    </row>
    <row r="3733" ht="22.5" customHeight="1">
      <c r="A3733" s="74"/>
      <c r="B3733" s="12"/>
      <c r="C3733" s="39" t="n">
        <v>91560708</v>
      </c>
      <c r="D3733" s="12" t="s">
        <v>30</v>
      </c>
      <c r="E3733" s="12" t="s">
        <v>31</v>
      </c>
      <c r="F3733" s="12" t="s">
        <v>15</v>
      </c>
      <c r="G3733" s="20" t="n">
        <v>0.09</v>
      </c>
      <c r="H3733" s="13" t="n">
        <v>800</v>
      </c>
      <c r="I3733" s="20" t="n">
        <f>G3733*H3733*7</f>
        <v>504</v>
      </c>
      <c r="J3733" s="12" t="s">
        <v>112</v>
      </c>
      <c r="K3733" s="14" t="n">
        <v>29663</v>
      </c>
      <c r="L3733" s="14" t="n">
        <v>11142</v>
      </c>
      <c r="M3733" s="14" t="n">
        <v>199</v>
      </c>
      <c r="N3733" s="11" t="n">
        <v>0.002</v>
      </c>
      <c r="O3733" s="11" t="n">
        <v>0.101</v>
      </c>
      <c r="P3733" s="11" t="n">
        <v>20.165</v>
      </c>
      <c r="Q3733" s="22" t="n">
        <f>M3733/H3733</f>
        <v>0.24875</v>
      </c>
    </row>
    <row r="3734" ht="22.5" customHeight="1">
      <c r="A3734" s="74"/>
      <c r="B3734" s="12"/>
      <c r="C3734" s="39" t="n">
        <v>91560709</v>
      </c>
      <c r="D3734" s="12" t="s">
        <v>30</v>
      </c>
      <c r="E3734" s="12" t="s">
        <v>32</v>
      </c>
      <c r="F3734" s="12" t="s">
        <v>15</v>
      </c>
      <c r="G3734" s="20" t="n">
        <v>0.06</v>
      </c>
      <c r="H3734" s="13" t="n">
        <v>500</v>
      </c>
      <c r="I3734" s="20" t="n">
        <f>G3734*H3734*7</f>
        <v>210</v>
      </c>
      <c r="J3734" s="12" t="s">
        <v>112</v>
      </c>
      <c r="K3734" s="14" t="n">
        <v>56257</v>
      </c>
      <c r="L3734" s="14" t="n">
        <v>31201</v>
      </c>
      <c r="M3734" s="14" t="n">
        <v>500</v>
      </c>
      <c r="N3734" s="11" t="n">
        <v>0.001</v>
      </c>
      <c r="O3734" s="11" t="n">
        <v>0.06</v>
      </c>
      <c r="P3734" s="11" t="n">
        <v>30</v>
      </c>
      <c r="Q3734" s="22" t="n">
        <f>M3734/H3734</f>
        <v>1</v>
      </c>
    </row>
    <row r="3735" ht="22.5" customHeight="1">
      <c r="A3735" s="74"/>
      <c r="B3735" s="12"/>
      <c r="C3735" s="39" t="n">
        <v>12064281</v>
      </c>
      <c r="D3735" s="12" t="s">
        <v>16</v>
      </c>
      <c r="E3735" s="12" t="s">
        <v>18</v>
      </c>
      <c r="F3735" s="12" t="s">
        <v>15</v>
      </c>
      <c r="G3735" s="20" t="n">
        <v>0.7</v>
      </c>
      <c r="H3735" s="13" t="n">
        <v>100</v>
      </c>
      <c r="I3735" s="20" t="n">
        <f>G3735*H3735*7</f>
        <v>490</v>
      </c>
      <c r="J3735" s="12" t="s">
        <v>112</v>
      </c>
      <c r="K3735" s="14" t="n">
        <v>2998</v>
      </c>
      <c r="L3735" s="14" t="n">
        <v>10</v>
      </c>
      <c r="M3735" s="14" t="n">
        <v>0</v>
      </c>
      <c r="N3735" s="11" t="n">
        <v>0</v>
      </c>
      <c r="O3735" s="11" t="n">
        <v>0</v>
      </c>
      <c r="P3735" s="11" t="n">
        <v>0</v>
      </c>
      <c r="Q3735" s="22" t="n">
        <f>M3735/H3735</f>
        <v>0</v>
      </c>
    </row>
    <row r="3736" ht="22.5" customHeight="1">
      <c r="A3736" s="74"/>
      <c r="B3736" s="12"/>
      <c r="C3736" s="39" t="n">
        <v>11987622</v>
      </c>
      <c r="D3736" s="12" t="s">
        <v>10</v>
      </c>
      <c r="E3736" s="12" t="s">
        <v>11</v>
      </c>
      <c r="F3736" s="12" t="s">
        <v>29</v>
      </c>
      <c r="G3736" s="20" t="n">
        <v>0.23</v>
      </c>
      <c r="H3736" s="13" t="n">
        <v>200</v>
      </c>
      <c r="I3736" s="20" t="n">
        <f>G3736*H3736*7</f>
        <v>322</v>
      </c>
      <c r="J3736" s="12" t="s">
        <v>112</v>
      </c>
      <c r="K3736" s="14" t="n">
        <v>29833</v>
      </c>
      <c r="L3736" s="14" t="n">
        <v>7297</v>
      </c>
      <c r="M3736" s="14" t="n">
        <v>1</v>
      </c>
      <c r="N3736" s="11" t="n">
        <v>0</v>
      </c>
      <c r="O3736" s="11" t="n">
        <v>0.63</v>
      </c>
      <c r="P3736" s="11" t="n">
        <v>0.63</v>
      </c>
      <c r="Q3736" s="22" t="n">
        <f>M3736/H3736</f>
        <v>0.005</v>
      </c>
    </row>
    <row r="3737" ht="22.5" customHeight="1">
      <c r="A3737" s="74"/>
      <c r="B3737" s="12"/>
      <c r="C3737" s="39" t="n">
        <v>91567811</v>
      </c>
      <c r="D3737" s="12" t="s">
        <v>33</v>
      </c>
      <c r="E3737" s="12" t="s">
        <v>14</v>
      </c>
      <c r="F3737" s="12" t="s">
        <v>15</v>
      </c>
      <c r="G3737" s="20" t="n">
        <v>1</v>
      </c>
      <c r="H3737" s="13" t="n">
        <v>200</v>
      </c>
      <c r="I3737" s="20" t="n">
        <f>G3737*H3737*7</f>
        <v>1400</v>
      </c>
      <c r="J3737" s="12" t="s">
        <v>112</v>
      </c>
      <c r="K3737" s="14" t="n">
        <v>41183</v>
      </c>
      <c r="L3737" s="14" t="n">
        <v>7139</v>
      </c>
      <c r="M3737" s="14" t="n">
        <v>15</v>
      </c>
      <c r="N3737" s="11" t="n">
        <v>0.002</v>
      </c>
      <c r="O3737" s="11" t="n">
        <v>1</v>
      </c>
      <c r="P3737" s="11" t="n">
        <v>15</v>
      </c>
      <c r="Q3737" s="22" t="n">
        <f>M3737/H3737</f>
        <v>0.075</v>
      </c>
    </row>
    <row r="3738" ht="22.5" customHeight="1">
      <c r="A3738" s="74"/>
      <c r="B3738" s="12"/>
      <c r="C3738" s="39" t="n">
        <v>91548044</v>
      </c>
      <c r="D3738" s="12" t="s">
        <v>33</v>
      </c>
      <c r="E3738" s="12" t="s">
        <v>14</v>
      </c>
      <c r="F3738" s="12" t="s">
        <v>12</v>
      </c>
      <c r="G3738" s="20" t="n">
        <v>1</v>
      </c>
      <c r="H3738" s="13" t="n">
        <v>50</v>
      </c>
      <c r="I3738" s="20" t="n">
        <f>G3738*H3738*7</f>
        <v>350</v>
      </c>
      <c r="J3738" s="12" t="s">
        <v>112</v>
      </c>
      <c r="K3738" s="14" t="n">
        <v>68650</v>
      </c>
      <c r="L3738" s="14" t="n">
        <v>3929</v>
      </c>
      <c r="M3738" s="14" t="n">
        <v>23</v>
      </c>
      <c r="N3738" s="11" t="n">
        <v>0.005</v>
      </c>
      <c r="O3738" s="11" t="n">
        <v>0.874</v>
      </c>
      <c r="P3738" s="11" t="n">
        <v>20.0983</v>
      </c>
      <c r="Q3738" s="22" t="n">
        <f>M3738/H3738</f>
        <v>0.46</v>
      </c>
    </row>
    <row r="3739" ht="22.5" customHeight="1">
      <c r="A3739" s="74"/>
      <c r="B3739" s="12"/>
      <c r="C3739" s="39" t="n">
        <v>12801942</v>
      </c>
      <c r="D3739" s="12" t="s">
        <v>10</v>
      </c>
      <c r="E3739" s="12" t="s">
        <v>11</v>
      </c>
      <c r="F3739" s="12" t="s">
        <v>34</v>
      </c>
      <c r="G3739" s="20" t="n">
        <v>0.23</v>
      </c>
      <c r="H3739" s="13" t="n">
        <v>300</v>
      </c>
      <c r="I3739" s="20" t="n">
        <f>G3739*H3739*7</f>
        <v>483</v>
      </c>
      <c r="J3739" s="12" t="s">
        <v>112</v>
      </c>
      <c r="K3739" s="14" t="n">
        <v>0</v>
      </c>
      <c r="L3739" s="14" t="n">
        <v>0</v>
      </c>
      <c r="M3739" s="14" t="n">
        <v>0</v>
      </c>
      <c r="N3739" s="11" t="n">
        <v>0</v>
      </c>
      <c r="O3739" s="11" t="n">
        <v>0</v>
      </c>
      <c r="P3739" s="11" t="n">
        <v>0</v>
      </c>
      <c r="Q3739" s="22" t="n">
        <f>M3739/H3739</f>
        <v>0</v>
      </c>
    </row>
    <row r="3740" ht="22.5" customHeight="1">
      <c r="A3740" s="74"/>
      <c r="B3740" s="37" t="s">
        <v>113</v>
      </c>
      <c r="C3740" s="12" t="n">
        <v>6061077</v>
      </c>
      <c r="D3740" s="12" t="s">
        <v>36</v>
      </c>
      <c r="E3740" s="12" t="s">
        <v>14</v>
      </c>
      <c r="F3740" s="12" t="s">
        <v>15</v>
      </c>
      <c r="G3740" s="20" t="n">
        <v>2</v>
      </c>
      <c r="H3740" s="13" t="n">
        <v>20</v>
      </c>
      <c r="I3740" s="20" t="n">
        <f>G3740*H3740*7</f>
        <v>280</v>
      </c>
      <c r="J3740" s="12" t="s">
        <v>112</v>
      </c>
      <c r="K3740" s="16" t="n">
        <v>31937</v>
      </c>
      <c r="L3740" s="14" t="n">
        <v>635</v>
      </c>
      <c r="M3740" s="14" t="n">
        <v>3</v>
      </c>
      <c r="N3740" s="11" t="n">
        <v>0.009</v>
      </c>
      <c r="O3740" s="11" t="n">
        <v>1.926</v>
      </c>
      <c r="P3740" s="11" t="n">
        <v>5.777</v>
      </c>
      <c r="Q3740" s="22" t="n">
        <f>M3740/H3740</f>
        <v>0.15</v>
      </c>
    </row>
    <row r="3741" ht="22.5" customHeight="1">
      <c r="A3741" s="74"/>
      <c r="B3741" s="12"/>
      <c r="C3741" s="12" t="n">
        <v>6607117</v>
      </c>
      <c r="D3741" s="12" t="s">
        <v>36</v>
      </c>
      <c r="E3741" s="12" t="s">
        <v>14</v>
      </c>
      <c r="F3741" s="12" t="s">
        <v>15</v>
      </c>
      <c r="G3741" s="20" t="n">
        <v>2</v>
      </c>
      <c r="H3741" s="13" t="n">
        <v>300</v>
      </c>
      <c r="I3741" s="20" t="n">
        <f>G3741*H3741*7</f>
        <v>4200</v>
      </c>
      <c r="J3741" s="12" t="s">
        <v>112</v>
      </c>
      <c r="K3741" s="16" t="n">
        <v>50180</v>
      </c>
      <c r="L3741" s="14" t="n">
        <v>1371</v>
      </c>
      <c r="M3741" s="14" t="n">
        <v>100</v>
      </c>
      <c r="N3741" s="11" t="n">
        <v>0.07</v>
      </c>
      <c r="O3741" s="11" t="n">
        <v>0.966</v>
      </c>
      <c r="P3741" s="11" t="n">
        <v>96.613</v>
      </c>
      <c r="Q3741" s="22" t="n">
        <f>M3741/H3741</f>
        <v>0.333333333333333</v>
      </c>
    </row>
    <row r="3742" ht="22.5" customHeight="1">
      <c r="A3742" s="74"/>
      <c r="B3742" s="12"/>
      <c r="C3742" s="12" t="n">
        <v>5497580</v>
      </c>
      <c r="D3742" s="12" t="s">
        <v>30</v>
      </c>
      <c r="E3742" s="12" t="s">
        <v>17</v>
      </c>
      <c r="F3742" s="12" t="s">
        <v>15</v>
      </c>
      <c r="G3742" s="20" t="n">
        <v>0.28</v>
      </c>
      <c r="H3742" s="13" t="n">
        <v>1700</v>
      </c>
      <c r="I3742" s="20" t="n">
        <f>G3742*H3742*7</f>
        <v>3332</v>
      </c>
      <c r="J3742" s="12" t="s">
        <v>112</v>
      </c>
      <c r="K3742" s="16" t="n">
        <v>283288</v>
      </c>
      <c r="L3742" s="14" t="n">
        <v>85198</v>
      </c>
      <c r="M3742" s="14" t="n">
        <v>1597</v>
      </c>
      <c r="N3742" s="11" t="n">
        <v>0.005</v>
      </c>
      <c r="O3742" s="11" t="n">
        <v>0.251</v>
      </c>
      <c r="P3742" s="11" t="n">
        <v>400.438</v>
      </c>
      <c r="Q3742" s="22" t="n">
        <f>M3742/H3742</f>
        <v>0.939411764705882</v>
      </c>
    </row>
    <row r="3743" ht="22.5" customHeight="1">
      <c r="A3743" s="74"/>
      <c r="B3743" s="12"/>
      <c r="C3743" s="12" t="n">
        <v>91407542</v>
      </c>
      <c r="D3743" s="12" t="s">
        <v>30</v>
      </c>
      <c r="E3743" s="12" t="s">
        <v>37</v>
      </c>
      <c r="F3743" s="12" t="s">
        <v>15</v>
      </c>
      <c r="G3743" s="20" t="n">
        <v>0.02</v>
      </c>
      <c r="H3743" s="13" t="n">
        <v>300</v>
      </c>
      <c r="I3743" s="20" t="n">
        <f>G3743*H3743*7</f>
        <v>42</v>
      </c>
      <c r="J3743" s="12" t="s">
        <v>112</v>
      </c>
      <c r="K3743" s="16" t="n">
        <v>49349</v>
      </c>
      <c r="L3743" s="14" t="n">
        <v>10005</v>
      </c>
      <c r="M3743" s="14" t="n">
        <v>102</v>
      </c>
      <c r="N3743" s="11" t="n">
        <v>0</v>
      </c>
      <c r="O3743" s="11" t="n">
        <v>0.021</v>
      </c>
      <c r="P3743" s="11" t="n">
        <v>2.094</v>
      </c>
      <c r="Q3743" s="22" t="n">
        <f>M3743/H3743</f>
        <v>0.34</v>
      </c>
    </row>
    <row r="3744" ht="22.5" customHeight="1">
      <c r="A3744" s="74"/>
      <c r="B3744" s="12"/>
      <c r="C3744" s="12" t="n">
        <v>8998645</v>
      </c>
      <c r="D3744" s="12" t="s">
        <v>30</v>
      </c>
      <c r="E3744" s="12" t="s">
        <v>17</v>
      </c>
      <c r="F3744" s="12" t="s">
        <v>15</v>
      </c>
      <c r="G3744" s="20" t="n">
        <v>0.28</v>
      </c>
      <c r="H3744" s="13" t="n">
        <v>200</v>
      </c>
      <c r="I3744" s="20" t="n">
        <f>G3744*H3744*7</f>
        <v>392</v>
      </c>
      <c r="J3744" s="12" t="s">
        <v>112</v>
      </c>
      <c r="K3744" s="16" t="n">
        <v>264364</v>
      </c>
      <c r="L3744" s="14" t="n">
        <v>8683</v>
      </c>
      <c r="M3744" s="14" t="n">
        <v>138</v>
      </c>
      <c r="N3744" s="11" t="n">
        <v>0.011</v>
      </c>
      <c r="O3744" s="11" t="n">
        <v>0.691</v>
      </c>
      <c r="P3744" s="11" t="n">
        <v>95.382</v>
      </c>
      <c r="Q3744" s="22" t="n">
        <f>M3744/H3744</f>
        <v>0.69</v>
      </c>
    </row>
    <row r="3745" ht="22.5" customHeight="1">
      <c r="A3745" s="74"/>
      <c r="B3745" s="12"/>
      <c r="C3745" s="12" t="n">
        <v>4383473</v>
      </c>
      <c r="D3745" s="12" t="s">
        <v>36</v>
      </c>
      <c r="E3745" s="12" t="s">
        <v>14</v>
      </c>
      <c r="F3745" s="12" t="s">
        <v>15</v>
      </c>
      <c r="G3745" s="20" t="n">
        <v>0.2</v>
      </c>
      <c r="H3745" s="13" t="n">
        <v>150</v>
      </c>
      <c r="I3745" s="20" t="n">
        <f>G3745*H3745*7</f>
        <v>210</v>
      </c>
      <c r="J3745" s="12" t="s">
        <v>112</v>
      </c>
      <c r="K3745" s="16" t="n">
        <v>43629</v>
      </c>
      <c r="L3745" s="14" t="n">
        <v>11313</v>
      </c>
      <c r="M3745" s="14" t="n">
        <v>150</v>
      </c>
      <c r="N3745" s="11" t="n">
        <v>0.003</v>
      </c>
      <c r="O3745" s="11" t="n">
        <v>0.194</v>
      </c>
      <c r="P3745" s="11" t="n">
        <v>29.088</v>
      </c>
      <c r="Q3745" s="22" t="n">
        <f>M3745/H3745</f>
        <v>1</v>
      </c>
    </row>
    <row r="3746" ht="22.5" customHeight="1">
      <c r="A3746" s="74"/>
      <c r="B3746" s="12"/>
      <c r="C3746" s="12" t="n">
        <v>8094753</v>
      </c>
      <c r="D3746" s="12" t="s">
        <v>36</v>
      </c>
      <c r="E3746" s="12" t="s">
        <v>14</v>
      </c>
      <c r="F3746" s="12" t="s">
        <v>26</v>
      </c>
      <c r="G3746" s="20" t="n">
        <v>0.3</v>
      </c>
      <c r="H3746" s="13" t="n">
        <v>200</v>
      </c>
      <c r="I3746" s="20" t="n">
        <f>G3746*H3746*7</f>
        <v>420</v>
      </c>
      <c r="J3746" s="12" t="s">
        <v>112</v>
      </c>
      <c r="K3746" s="16" t="n">
        <v>3202134</v>
      </c>
      <c r="L3746" s="14" t="n">
        <v>8234</v>
      </c>
      <c r="M3746" s="14" t="n">
        <v>360</v>
      </c>
      <c r="N3746" s="11" t="n">
        <v>0</v>
      </c>
      <c r="O3746" s="11" t="n">
        <v>0.31</v>
      </c>
      <c r="P3746" s="11" t="n">
        <v>110.36</v>
      </c>
      <c r="Q3746" s="22" t="n">
        <f>M3746/H3746</f>
        <v>1.8</v>
      </c>
    </row>
    <row r="3747" ht="22.5" customHeight="1">
      <c r="A3747" s="74"/>
      <c r="B3747" s="12"/>
      <c r="C3747" s="12" t="n">
        <v>2783561</v>
      </c>
      <c r="D3747" s="12" t="s">
        <v>38</v>
      </c>
      <c r="E3747" s="12" t="s">
        <v>14</v>
      </c>
      <c r="F3747" s="12" t="s">
        <v>15</v>
      </c>
      <c r="G3747" s="20" t="n">
        <v>0.1</v>
      </c>
      <c r="H3747" s="13" t="n">
        <v>500</v>
      </c>
      <c r="I3747" s="20" t="n">
        <f>G3747*H3747*7</f>
        <v>350</v>
      </c>
      <c r="J3747" s="12" t="s">
        <v>112</v>
      </c>
      <c r="K3747" s="16" t="n">
        <v>41089</v>
      </c>
      <c r="L3747" s="14" t="n">
        <v>9939</v>
      </c>
      <c r="M3747" s="14" t="n">
        <v>437</v>
      </c>
      <c r="N3747" s="11" t="n">
        <v>0.005</v>
      </c>
      <c r="O3747" s="11" t="n">
        <v>0.103</v>
      </c>
      <c r="P3747" s="11" t="n">
        <v>45.02</v>
      </c>
      <c r="Q3747" s="22" t="n">
        <f>M3747/H3747</f>
        <v>0.874</v>
      </c>
    </row>
    <row r="3748" ht="22.5" customHeight="1">
      <c r="A3748" s="74"/>
      <c r="B3748" s="12"/>
      <c r="C3748" s="12" t="n">
        <v>10599157</v>
      </c>
      <c r="D3748" s="12" t="s">
        <v>39</v>
      </c>
      <c r="E3748" s="12" t="s">
        <v>14</v>
      </c>
      <c r="F3748" s="12" t="s">
        <v>15</v>
      </c>
      <c r="G3748" s="20" t="n">
        <v>0.3</v>
      </c>
      <c r="H3748" s="13" t="n">
        <v>150</v>
      </c>
      <c r="I3748" s="20" t="n">
        <f>G3748*H3748*7</f>
        <v>315</v>
      </c>
      <c r="J3748" s="12" t="s">
        <v>112</v>
      </c>
      <c r="K3748" s="16" t="n">
        <v>21289</v>
      </c>
      <c r="L3748" s="14" t="n">
        <v>5160</v>
      </c>
      <c r="M3748" s="14" t="n">
        <v>81</v>
      </c>
      <c r="N3748" s="11" t="n">
        <v>0.005</v>
      </c>
      <c r="O3748" s="11" t="n">
        <v>0.308</v>
      </c>
      <c r="P3748" s="11" t="n">
        <v>24.95</v>
      </c>
      <c r="Q3748" s="22" t="n">
        <f>M3748/H3748</f>
        <v>0.54</v>
      </c>
    </row>
    <row r="3749" ht="22.5" customHeight="1">
      <c r="A3749" s="74"/>
      <c r="B3749" s="12"/>
      <c r="C3749" s="12" t="n">
        <v>10599681</v>
      </c>
      <c r="D3749" s="12" t="s">
        <v>79</v>
      </c>
      <c r="E3749" s="12" t="s">
        <v>14</v>
      </c>
      <c r="F3749" s="12" t="s">
        <v>15</v>
      </c>
      <c r="G3749" s="20" t="n">
        <v>0.13</v>
      </c>
      <c r="H3749" s="13" t="n">
        <v>400</v>
      </c>
      <c r="I3749" s="20" t="n">
        <f>G3749*H3749*7</f>
        <v>364</v>
      </c>
      <c r="J3749" s="12" t="s">
        <v>112</v>
      </c>
      <c r="K3749" s="14" t="n">
        <v>33010</v>
      </c>
      <c r="L3749" s="14" t="n">
        <v>10138</v>
      </c>
      <c r="M3749" s="14" t="n">
        <v>400</v>
      </c>
      <c r="N3749" s="11" t="n">
        <v>0.005</v>
      </c>
      <c r="O3749" s="11" t="n">
        <v>0.13</v>
      </c>
      <c r="P3749" s="11" t="n">
        <v>52</v>
      </c>
      <c r="Q3749" s="22" t="n">
        <f>M3749/H3749</f>
        <v>1</v>
      </c>
    </row>
    <row r="3750" ht="22.5" customHeight="1">
      <c r="A3750" s="74"/>
      <c r="B3750" s="12"/>
      <c r="C3750" s="12" t="n">
        <v>6060965</v>
      </c>
      <c r="D3750" s="12" t="s">
        <v>36</v>
      </c>
      <c r="E3750" s="12" t="s">
        <v>14</v>
      </c>
      <c r="F3750" s="12" t="s">
        <v>15</v>
      </c>
      <c r="G3750" s="20" t="n">
        <v>0.3</v>
      </c>
      <c r="H3750" s="69" t="n">
        <v>100</v>
      </c>
      <c r="I3750" s="31" t="n">
        <f>G3750*H3750*7</f>
        <v>210</v>
      </c>
      <c r="J3750" s="12" t="s">
        <v>112</v>
      </c>
      <c r="K3750" s="14" t="n">
        <v>27983</v>
      </c>
      <c r="L3750" s="14" t="n">
        <v>3939</v>
      </c>
      <c r="M3750" s="14" t="n">
        <v>100</v>
      </c>
      <c r="N3750" s="11" t="n">
        <v>0.008</v>
      </c>
      <c r="O3750" s="11" t="n">
        <v>0.3</v>
      </c>
      <c r="P3750" s="11" t="n">
        <v>30</v>
      </c>
      <c r="Q3750" s="22" t="n">
        <f>M3750/H3750</f>
        <v>1</v>
      </c>
    </row>
    <row r="3751" ht="22.5" customHeight="1">
      <c r="A3751" s="74"/>
      <c r="B3751" s="12"/>
      <c r="C3751" s="12" t="n">
        <v>10842514</v>
      </c>
      <c r="D3751" s="12" t="s">
        <v>42</v>
      </c>
      <c r="E3751" s="12" t="s">
        <v>14</v>
      </c>
      <c r="F3751" s="12" t="s">
        <v>26</v>
      </c>
      <c r="G3751" s="20" t="n">
        <v>0.15</v>
      </c>
      <c r="H3751" s="69" t="n">
        <v>100</v>
      </c>
      <c r="I3751" s="31" t="n">
        <f>G3751*H3751*7</f>
        <v>105</v>
      </c>
      <c r="J3751" s="12" t="s">
        <v>112</v>
      </c>
      <c r="K3751" s="14" t="n">
        <v>56354</v>
      </c>
      <c r="L3751" s="14" t="n">
        <v>559</v>
      </c>
      <c r="M3751" s="14" t="n">
        <v>23</v>
      </c>
      <c r="N3751" s="11" t="n">
        <v>0</v>
      </c>
      <c r="O3751" s="11" t="n">
        <v>0.42</v>
      </c>
      <c r="P3751" s="11" t="n">
        <v>9.59</v>
      </c>
      <c r="Q3751" s="22" t="n">
        <f>M3751/H3751</f>
        <v>0.23</v>
      </c>
    </row>
    <row r="3752" ht="22.5" customHeight="1">
      <c r="A3752" s="74"/>
      <c r="B3752" s="12"/>
      <c r="C3752" s="12" t="n">
        <v>10815258</v>
      </c>
      <c r="D3752" s="12" t="s">
        <v>42</v>
      </c>
      <c r="E3752" s="12" t="s">
        <v>14</v>
      </c>
      <c r="F3752" s="12" t="s">
        <v>15</v>
      </c>
      <c r="G3752" s="20" t="n">
        <v>0.15</v>
      </c>
      <c r="H3752" s="69" t="n">
        <v>100</v>
      </c>
      <c r="I3752" s="31" t="n">
        <f>G3752*H3752*7</f>
        <v>105</v>
      </c>
      <c r="J3752" s="12" t="s">
        <v>112</v>
      </c>
      <c r="K3752" s="14" t="n">
        <v>20373</v>
      </c>
      <c r="L3752" s="14" t="n">
        <v>1239</v>
      </c>
      <c r="M3752" s="14" t="n">
        <v>22</v>
      </c>
      <c r="N3752" s="11" t="n">
        <v>0.003</v>
      </c>
      <c r="O3752" s="11" t="n">
        <v>0.155</v>
      </c>
      <c r="P3752" s="11" t="n">
        <v>3.42</v>
      </c>
      <c r="Q3752" s="22" t="n">
        <f>M3752/H3752</f>
        <v>0.22</v>
      </c>
    </row>
    <row r="3753" ht="22.5" customHeight="1">
      <c r="A3753" s="74"/>
      <c r="B3753" s="12"/>
      <c r="C3753" s="12" t="n">
        <v>91535229</v>
      </c>
      <c r="D3753" s="12" t="s">
        <v>30</v>
      </c>
      <c r="E3753" s="12" t="s">
        <v>37</v>
      </c>
      <c r="F3753" s="12" t="s">
        <v>15</v>
      </c>
      <c r="G3753" s="20" t="n">
        <v>0.02</v>
      </c>
      <c r="H3753" s="69" t="n">
        <v>500</v>
      </c>
      <c r="I3753" s="31" t="n">
        <f>G3753*H3753*7</f>
        <v>70</v>
      </c>
      <c r="J3753" s="12" t="s">
        <v>112</v>
      </c>
      <c r="K3753" s="14" t="n">
        <v>3285</v>
      </c>
      <c r="L3753" s="14" t="n">
        <v>1074</v>
      </c>
      <c r="M3753" s="14" t="n">
        <v>6</v>
      </c>
      <c r="N3753" s="11" t="n">
        <v>0</v>
      </c>
      <c r="O3753" s="11" t="n">
        <v>0.04</v>
      </c>
      <c r="P3753" s="11" t="n">
        <v>0.24</v>
      </c>
      <c r="Q3753" s="22" t="n">
        <f>M3753/H3753</f>
        <v>0.012</v>
      </c>
    </row>
    <row r="3754" ht="22.5" customHeight="1">
      <c r="A3754" s="74"/>
      <c r="B3754" s="12"/>
      <c r="C3754" s="12" t="n">
        <v>91535331</v>
      </c>
      <c r="D3754" s="12" t="s">
        <v>30</v>
      </c>
      <c r="E3754" s="12" t="s">
        <v>40</v>
      </c>
      <c r="F3754" s="12" t="s">
        <v>15</v>
      </c>
      <c r="G3754" s="20" t="n">
        <v>0.02</v>
      </c>
      <c r="H3754" s="69" t="n">
        <v>750</v>
      </c>
      <c r="I3754" s="31" t="n">
        <f>G3754*H3754*7</f>
        <v>105</v>
      </c>
      <c r="J3754" s="12" t="s">
        <v>112</v>
      </c>
      <c r="K3754" s="14" t="n">
        <v>2672</v>
      </c>
      <c r="L3754" s="14" t="n">
        <v>878</v>
      </c>
      <c r="M3754" s="14" t="n">
        <v>2</v>
      </c>
      <c r="N3754" s="11" t="n">
        <v>0</v>
      </c>
      <c r="O3754" s="11" t="n">
        <v>0.03</v>
      </c>
      <c r="P3754" s="11" t="n">
        <v>0.06</v>
      </c>
      <c r="Q3754" s="22" t="n">
        <f>M3754/H3754</f>
        <v>0.00266666666666667</v>
      </c>
    </row>
    <row r="3755" ht="22.5" customHeight="1">
      <c r="A3755" s="74"/>
      <c r="B3755" s="12"/>
      <c r="C3755" s="12" t="n">
        <v>11324493</v>
      </c>
      <c r="D3755" s="12" t="s">
        <v>30</v>
      </c>
      <c r="E3755" s="12" t="s">
        <v>17</v>
      </c>
      <c r="F3755" s="12" t="s">
        <v>15</v>
      </c>
      <c r="G3755" s="20" t="n">
        <v>0.28</v>
      </c>
      <c r="H3755" s="69" t="n">
        <v>100</v>
      </c>
      <c r="I3755" s="31" t="n">
        <f>G3755*H3755*7</f>
        <v>196</v>
      </c>
      <c r="J3755" s="12" t="s">
        <v>112</v>
      </c>
      <c r="K3755" s="14" t="n">
        <v>927</v>
      </c>
      <c r="L3755" s="14" t="n">
        <v>327</v>
      </c>
      <c r="M3755" s="14" t="n">
        <v>6</v>
      </c>
      <c r="N3755" s="11" t="n">
        <v>0.009</v>
      </c>
      <c r="O3755" s="11" t="n">
        <v>0.5</v>
      </c>
      <c r="P3755" s="11" t="n">
        <v>3</v>
      </c>
      <c r="Q3755" s="22" t="n">
        <f>M3755/H3755</f>
        <v>0.06</v>
      </c>
    </row>
    <row r="3756" ht="22.5" customHeight="1">
      <c r="A3756" s="74"/>
      <c r="B3756" s="12"/>
      <c r="C3756" s="12" t="n">
        <v>10298628</v>
      </c>
      <c r="D3756" s="12" t="s">
        <v>83</v>
      </c>
      <c r="E3756" s="12" t="s">
        <v>14</v>
      </c>
      <c r="F3756" s="12" t="s">
        <v>26</v>
      </c>
      <c r="G3756" s="20" t="n">
        <v>0.14</v>
      </c>
      <c r="H3756" s="69" t="n">
        <v>80</v>
      </c>
      <c r="I3756" s="31" t="n">
        <f>G3756*H3756*7</f>
        <v>78.4</v>
      </c>
      <c r="J3756" s="12" t="s">
        <v>112</v>
      </c>
      <c r="K3756" s="14" t="n">
        <v>548351</v>
      </c>
      <c r="L3756" s="14" t="n">
        <v>1180</v>
      </c>
      <c r="M3756" s="14" t="n">
        <v>78</v>
      </c>
      <c r="N3756" s="11" t="n">
        <v>0.01</v>
      </c>
      <c r="O3756" s="11" t="n">
        <v>0.2</v>
      </c>
      <c r="P3756" s="11" t="n">
        <v>15.82</v>
      </c>
      <c r="Q3756" s="22" t="n">
        <f>M3756/H3756</f>
        <v>0.975</v>
      </c>
    </row>
    <row r="3757" ht="22.5" customHeight="1">
      <c r="A3757" s="74"/>
      <c r="B3757" s="12"/>
      <c r="C3757" s="12" t="n">
        <v>11655595</v>
      </c>
      <c r="D3757" s="12" t="s">
        <v>41</v>
      </c>
      <c r="E3757" s="12" t="s">
        <v>14</v>
      </c>
      <c r="F3757" s="12" t="s">
        <v>26</v>
      </c>
      <c r="G3757" s="20" t="n">
        <v>0.4</v>
      </c>
      <c r="H3757" s="69" t="n">
        <v>100</v>
      </c>
      <c r="I3757" s="31" t="n">
        <f>G3757*H3757*7</f>
        <v>280</v>
      </c>
      <c r="J3757" s="12" t="s">
        <v>112</v>
      </c>
      <c r="K3757" s="14" t="n">
        <v>23031</v>
      </c>
      <c r="L3757" s="14" t="n">
        <v>177</v>
      </c>
      <c r="M3757" s="14" t="n">
        <v>0</v>
      </c>
      <c r="N3757" s="11" t="n">
        <v>0</v>
      </c>
      <c r="O3757" s="11" t="n">
        <v>0</v>
      </c>
      <c r="P3757" s="11" t="n">
        <v>3.91</v>
      </c>
      <c r="Q3757" s="22" t="n">
        <f>M3757/H3757</f>
        <v>0</v>
      </c>
    </row>
    <row r="3758" ht="22.5" customHeight="1">
      <c r="A3758" s="74"/>
      <c r="B3758" s="12"/>
      <c r="C3758" s="12" t="n">
        <v>11655596</v>
      </c>
      <c r="D3758" s="12" t="s">
        <v>41</v>
      </c>
      <c r="E3758" s="12" t="s">
        <v>14</v>
      </c>
      <c r="F3758" s="12" t="s">
        <v>12</v>
      </c>
      <c r="G3758" s="20" t="n">
        <v>0.3</v>
      </c>
      <c r="H3758" s="69" t="n">
        <v>50</v>
      </c>
      <c r="I3758" s="31" t="n">
        <f>G3758*H3758*7</f>
        <v>105</v>
      </c>
      <c r="J3758" s="12" t="s">
        <v>112</v>
      </c>
      <c r="K3758" s="14" t="n">
        <v>523</v>
      </c>
      <c r="L3758" s="14" t="n">
        <v>4</v>
      </c>
      <c r="M3758" s="14" t="n">
        <v>0</v>
      </c>
      <c r="N3758" s="11" t="n">
        <v>0</v>
      </c>
      <c r="O3758" s="11" t="n">
        <v>0</v>
      </c>
      <c r="P3758" s="11" t="n">
        <v>0.0007</v>
      </c>
      <c r="Q3758" s="22" t="n">
        <f>M3758/H3758</f>
        <v>0</v>
      </c>
    </row>
    <row r="3759" ht="22.5" customHeight="1">
      <c r="A3759" s="74"/>
      <c r="B3759" s="12"/>
      <c r="C3759" s="12" t="n">
        <v>11690183</v>
      </c>
      <c r="D3759" s="12" t="s">
        <v>38</v>
      </c>
      <c r="E3759" s="12" t="s">
        <v>14</v>
      </c>
      <c r="F3759" s="12" t="s">
        <v>15</v>
      </c>
      <c r="G3759" s="20" t="n">
        <v>0.1</v>
      </c>
      <c r="H3759" s="69" t="n">
        <v>100</v>
      </c>
      <c r="I3759" s="31" t="n">
        <f>G3759*H3759*7</f>
        <v>70</v>
      </c>
      <c r="J3759" s="12" t="s">
        <v>112</v>
      </c>
      <c r="K3759" s="14" t="n">
        <v>9552</v>
      </c>
      <c r="L3759" s="14" t="n">
        <v>2708</v>
      </c>
      <c r="M3759" s="14" t="n">
        <v>44</v>
      </c>
      <c r="N3759" s="11" t="n">
        <v>0.003</v>
      </c>
      <c r="O3759" s="11" t="n">
        <v>0.2</v>
      </c>
      <c r="P3759" s="11" t="n">
        <v>8.79</v>
      </c>
      <c r="Q3759" s="22" t="n">
        <f>M3759/H3759</f>
        <v>0.44</v>
      </c>
    </row>
    <row r="3760" ht="22.5" customHeight="1">
      <c r="A3760" s="74"/>
      <c r="B3760" s="12"/>
      <c r="C3760" s="12" t="n">
        <v>11763482</v>
      </c>
      <c r="D3760" s="12" t="s">
        <v>41</v>
      </c>
      <c r="E3760" s="12" t="s">
        <v>14</v>
      </c>
      <c r="F3760" s="12" t="s">
        <v>12</v>
      </c>
      <c r="G3760" s="20" t="n">
        <v>0.4</v>
      </c>
      <c r="H3760" s="69" t="n">
        <v>100</v>
      </c>
      <c r="I3760" s="31" t="n">
        <f>G3760*H3760*7</f>
        <v>280</v>
      </c>
      <c r="J3760" s="12" t="s">
        <v>112</v>
      </c>
      <c r="K3760" s="14" t="n">
        <v>421</v>
      </c>
      <c r="L3760" s="14" t="n">
        <v>108</v>
      </c>
      <c r="M3760" s="14" t="n">
        <v>0</v>
      </c>
      <c r="N3760" s="11" t="n">
        <v>0</v>
      </c>
      <c r="O3760" s="11" t="n">
        <v>0</v>
      </c>
      <c r="P3760" s="11" t="n">
        <v>0.1781</v>
      </c>
      <c r="Q3760" s="22" t="n">
        <f>M3760/H3760</f>
        <v>0</v>
      </c>
    </row>
    <row r="3761" ht="22.5" customHeight="1">
      <c r="A3761" s="74"/>
      <c r="B3761" s="12"/>
      <c r="C3761" s="12" t="n">
        <v>91565942</v>
      </c>
      <c r="D3761" s="12" t="s">
        <v>30</v>
      </c>
      <c r="E3761" s="12" t="s">
        <v>37</v>
      </c>
      <c r="F3761" s="12" t="s">
        <v>15</v>
      </c>
      <c r="G3761" s="20" t="n">
        <v>0.03</v>
      </c>
      <c r="H3761" s="69" t="n">
        <v>600</v>
      </c>
      <c r="I3761" s="31" t="n">
        <f>G3761*H3761*7</f>
        <v>126</v>
      </c>
      <c r="J3761" s="12" t="s">
        <v>112</v>
      </c>
      <c r="K3761" s="14" t="n">
        <v>52923</v>
      </c>
      <c r="L3761" s="14" t="n">
        <v>12041</v>
      </c>
      <c r="M3761" s="14" t="n">
        <v>128</v>
      </c>
      <c r="N3761" s="11" t="n">
        <v>3.885</v>
      </c>
      <c r="O3761" s="11" t="n">
        <v>0.03</v>
      </c>
      <c r="P3761" s="11" t="n">
        <v>3.885</v>
      </c>
      <c r="Q3761" s="22" t="n">
        <f>M3761/H3761</f>
        <v>0.213333333333333</v>
      </c>
    </row>
    <row r="3762" ht="22.5" customHeight="1">
      <c r="A3762" s="74"/>
      <c r="B3762" s="12"/>
      <c r="C3762" s="12" t="n">
        <v>91565947</v>
      </c>
      <c r="D3762" s="12" t="s">
        <v>30</v>
      </c>
      <c r="E3762" s="12" t="s">
        <v>40</v>
      </c>
      <c r="F3762" s="12" t="s">
        <v>15</v>
      </c>
      <c r="G3762" s="20" t="n">
        <v>0.02</v>
      </c>
      <c r="H3762" s="69" t="n">
        <v>1000</v>
      </c>
      <c r="I3762" s="31" t="n">
        <f>G3762*H3762*7</f>
        <v>140</v>
      </c>
      <c r="J3762" s="12" t="s">
        <v>112</v>
      </c>
      <c r="K3762" s="14" t="n">
        <v>242227</v>
      </c>
      <c r="L3762" s="14" t="n">
        <v>40542</v>
      </c>
      <c r="M3762" s="14" t="n">
        <v>969</v>
      </c>
      <c r="N3762" s="11" t="n">
        <v>0</v>
      </c>
      <c r="O3762" s="11" t="n">
        <v>0.02</v>
      </c>
      <c r="P3762" s="11" t="n">
        <v>19.38</v>
      </c>
      <c r="Q3762" s="22" t="n">
        <f>M3762/H3762</f>
        <v>0.969</v>
      </c>
    </row>
    <row r="3763" ht="22.5" customHeight="1">
      <c r="A3763" s="74"/>
      <c r="B3763" s="12"/>
      <c r="C3763" s="12" t="n">
        <v>12807775</v>
      </c>
      <c r="D3763" s="12" t="s">
        <v>38</v>
      </c>
      <c r="E3763" s="12" t="s">
        <v>14</v>
      </c>
      <c r="F3763" s="12" t="s">
        <v>34</v>
      </c>
      <c r="G3763" s="20" t="n">
        <v>0.1</v>
      </c>
      <c r="H3763" s="69" t="n">
        <v>100</v>
      </c>
      <c r="I3763" s="31" t="n">
        <f>G3763*H3763*7</f>
        <v>70</v>
      </c>
      <c r="J3763" s="12" t="s">
        <v>112</v>
      </c>
      <c r="K3763" s="14" t="n">
        <v>18</v>
      </c>
      <c r="L3763" s="14" t="n">
        <v>1</v>
      </c>
      <c r="M3763" s="14" t="n">
        <v>0</v>
      </c>
      <c r="N3763" s="11" t="n">
        <v>0</v>
      </c>
      <c r="O3763" s="11" t="n">
        <v>0</v>
      </c>
      <c r="P3763" s="11" t="n">
        <v>0</v>
      </c>
      <c r="Q3763" s="22" t="n">
        <f>M3763/H3763</f>
        <v>0</v>
      </c>
    </row>
    <row r="3764" ht="22.5" customHeight="1">
      <c r="A3764" s="74"/>
      <c r="B3764" s="12"/>
      <c r="C3764" s="12" t="n">
        <v>12808718</v>
      </c>
      <c r="D3764" s="12" t="s">
        <v>36</v>
      </c>
      <c r="E3764" s="12" t="s">
        <v>14</v>
      </c>
      <c r="F3764" s="12" t="s">
        <v>34</v>
      </c>
      <c r="G3764" s="20" t="n">
        <v>0.2</v>
      </c>
      <c r="H3764" s="69" t="n">
        <v>100</v>
      </c>
      <c r="I3764" s="31" t="n">
        <f>G3764*H3764*7</f>
        <v>140</v>
      </c>
      <c r="J3764" s="12" t="s">
        <v>112</v>
      </c>
      <c r="K3764" s="14" t="n">
        <v>326</v>
      </c>
      <c r="L3764" s="14" t="n">
        <v>84</v>
      </c>
      <c r="M3764" s="14" t="n">
        <v>0</v>
      </c>
      <c r="N3764" s="11" t="n">
        <v>0</v>
      </c>
      <c r="O3764" s="11" t="n">
        <v>0</v>
      </c>
      <c r="P3764" s="11" t="n">
        <v>0.34</v>
      </c>
      <c r="Q3764" s="22" t="n">
        <f>M3764/H3764</f>
        <v>0</v>
      </c>
    </row>
    <row r="3765" ht="22.5" customHeight="1">
      <c r="A3765" s="74"/>
      <c r="B3765" s="37" t="s">
        <v>118</v>
      </c>
      <c r="C3765" s="12" t="n">
        <v>5464039</v>
      </c>
      <c r="D3765" s="12" t="s">
        <v>30</v>
      </c>
      <c r="E3765" s="12" t="s">
        <v>43</v>
      </c>
      <c r="F3765" s="12" t="s">
        <v>15</v>
      </c>
      <c r="G3765" s="20" t="n">
        <v>0.28</v>
      </c>
      <c r="H3765" s="13" t="n">
        <v>1700</v>
      </c>
      <c r="I3765" s="20" t="n">
        <f>G3765*H3765*7</f>
        <v>3332</v>
      </c>
      <c r="J3765" s="12" t="s">
        <v>112</v>
      </c>
      <c r="K3765" s="14" t="n">
        <v>332051</v>
      </c>
      <c r="L3765" s="14" t="n">
        <v>58987</v>
      </c>
      <c r="M3765" s="14" t="n">
        <v>957</v>
      </c>
      <c r="N3765" s="11" t="n">
        <v>0.005</v>
      </c>
      <c r="O3765" s="11" t="n">
        <v>0.295</v>
      </c>
      <c r="P3765" s="11" t="n">
        <v>282.6</v>
      </c>
      <c r="Q3765" s="22" t="n">
        <f>M3765/H3765</f>
        <v>0.562941176470588</v>
      </c>
    </row>
    <row r="3766" ht="22.5" customHeight="1">
      <c r="A3766" s="74"/>
      <c r="B3766" s="12"/>
      <c r="C3766" s="12" t="n">
        <v>8057746</v>
      </c>
      <c r="D3766" s="12" t="s">
        <v>30</v>
      </c>
      <c r="E3766" s="12" t="s">
        <v>43</v>
      </c>
      <c r="F3766" s="12" t="s">
        <v>15</v>
      </c>
      <c r="G3766" s="20" t="n">
        <v>0.32</v>
      </c>
      <c r="H3766" s="13" t="n">
        <v>300</v>
      </c>
      <c r="I3766" s="20" t="n">
        <f>G3766*H3766*7</f>
        <v>672</v>
      </c>
      <c r="J3766" s="12" t="s">
        <v>112</v>
      </c>
      <c r="K3766" s="14" t="n">
        <v>0</v>
      </c>
      <c r="L3766" s="14" t="n">
        <v>0</v>
      </c>
      <c r="M3766" s="14" t="n">
        <v>0</v>
      </c>
      <c r="N3766" s="11" t="n">
        <v>0</v>
      </c>
      <c r="O3766" s="11" t="n">
        <v>0</v>
      </c>
      <c r="P3766" s="11" t="n">
        <v>0</v>
      </c>
      <c r="Q3766" s="22" t="n">
        <f>M3766/H3766</f>
        <v>0</v>
      </c>
    </row>
    <row r="3767" ht="22.5" customHeight="1">
      <c r="A3767" s="74"/>
      <c r="B3767" s="12"/>
      <c r="C3767" s="12" t="n">
        <v>91399821</v>
      </c>
      <c r="D3767" s="12" t="s">
        <v>79</v>
      </c>
      <c r="E3767" s="12" t="s">
        <v>14</v>
      </c>
      <c r="F3767" s="12" t="s">
        <v>26</v>
      </c>
      <c r="G3767" s="20" t="n">
        <v>0.1</v>
      </c>
      <c r="H3767" s="13" t="n">
        <v>500</v>
      </c>
      <c r="I3767" s="20" t="n">
        <f>G3767*H3767*7</f>
        <v>350</v>
      </c>
      <c r="J3767" s="12" t="s">
        <v>112</v>
      </c>
      <c r="K3767" s="14" t="n">
        <v>85958</v>
      </c>
      <c r="L3767" s="14" t="n">
        <v>8239</v>
      </c>
      <c r="M3767" s="14" t="n">
        <v>476</v>
      </c>
      <c r="N3767" s="11" t="n">
        <v>0</v>
      </c>
      <c r="O3767" s="11" t="n">
        <v>0.06</v>
      </c>
      <c r="P3767" s="11" t="n">
        <v>28.62</v>
      </c>
      <c r="Q3767" s="22" t="n">
        <f>M3767/H3767</f>
        <v>0.952</v>
      </c>
    </row>
    <row r="3768" ht="22.5" customHeight="1">
      <c r="A3768" s="74"/>
      <c r="B3768" s="12"/>
      <c r="C3768" s="12" t="n">
        <v>8670368</v>
      </c>
      <c r="D3768" s="12" t="s">
        <v>16</v>
      </c>
      <c r="E3768" s="12" t="s">
        <v>11</v>
      </c>
      <c r="F3768" s="12" t="s">
        <v>29</v>
      </c>
      <c r="G3768" s="20" t="n">
        <v>0.12</v>
      </c>
      <c r="H3768" s="13" t="n">
        <v>100</v>
      </c>
      <c r="I3768" s="20" t="n">
        <f>G3768*H3768*7</f>
        <v>84</v>
      </c>
      <c r="J3768" s="12" t="s">
        <v>112</v>
      </c>
      <c r="K3768" s="14" t="n">
        <v>5511</v>
      </c>
      <c r="L3768" s="14" t="n">
        <v>1576</v>
      </c>
      <c r="M3768" s="14" t="n">
        <v>8</v>
      </c>
      <c r="N3768" s="11" t="n">
        <v>0</v>
      </c>
      <c r="O3768" s="11" t="n">
        <v>0.19</v>
      </c>
      <c r="P3768" s="11" t="n">
        <v>1.53</v>
      </c>
      <c r="Q3768" s="22" t="n">
        <f>M3768/H3768</f>
        <v>0.08</v>
      </c>
    </row>
    <row r="3769" ht="22.5" customHeight="1">
      <c r="A3769" s="74"/>
      <c r="B3769" s="12"/>
      <c r="C3769" s="12" t="n">
        <v>10514860</v>
      </c>
      <c r="D3769" s="12" t="s">
        <v>41</v>
      </c>
      <c r="E3769" s="12" t="s">
        <v>14</v>
      </c>
      <c r="F3769" s="12" t="s">
        <v>15</v>
      </c>
      <c r="G3769" s="20" t="n">
        <v>0.6</v>
      </c>
      <c r="H3769" s="13" t="n">
        <v>150</v>
      </c>
      <c r="I3769" s="20" t="n">
        <f>G3769*H3769*7</f>
        <v>630</v>
      </c>
      <c r="J3769" s="12" t="s">
        <v>112</v>
      </c>
      <c r="K3769" s="14" t="n">
        <v>86664</v>
      </c>
      <c r="L3769" s="14" t="n">
        <v>4117</v>
      </c>
      <c r="M3769" s="14" t="n">
        <v>54</v>
      </c>
      <c r="N3769" s="11" t="n">
        <v>0.009</v>
      </c>
      <c r="O3769" s="11" t="n">
        <v>0.708</v>
      </c>
      <c r="P3769" s="11" t="n">
        <v>38.22</v>
      </c>
      <c r="Q3769" s="22" t="n">
        <f>M3769/H3769</f>
        <v>0.36</v>
      </c>
    </row>
    <row r="3770" ht="22.5" customHeight="1">
      <c r="A3770" s="74"/>
      <c r="B3770" s="12"/>
      <c r="C3770" s="12" t="n">
        <v>91532857</v>
      </c>
      <c r="D3770" s="12" t="s">
        <v>44</v>
      </c>
      <c r="E3770" s="12" t="s">
        <v>14</v>
      </c>
      <c r="F3770" s="12" t="s">
        <v>12</v>
      </c>
      <c r="G3770" s="20" t="n">
        <v>0.12</v>
      </c>
      <c r="H3770" s="13" t="n">
        <v>100</v>
      </c>
      <c r="I3770" s="20" t="n">
        <f>G3770*H3770*7</f>
        <v>84</v>
      </c>
      <c r="J3770" s="12" t="s">
        <v>112</v>
      </c>
      <c r="K3770" s="14" t="n">
        <v>3793</v>
      </c>
      <c r="L3770" s="14" t="n">
        <v>683</v>
      </c>
      <c r="M3770" s="14" t="n">
        <v>24</v>
      </c>
      <c r="N3770" s="11" t="n">
        <v>0.009</v>
      </c>
      <c r="O3770" s="11" t="n">
        <v>0.249</v>
      </c>
      <c r="P3770" s="11" t="n">
        <v>5.9659</v>
      </c>
      <c r="Q3770" s="22" t="n">
        <f>M3770/H3770</f>
        <v>0.24</v>
      </c>
    </row>
    <row r="3771" ht="22.5" customHeight="1">
      <c r="A3771" s="74"/>
      <c r="B3771" s="12"/>
      <c r="C3771" s="12" t="n">
        <v>91545519</v>
      </c>
      <c r="D3771" s="12" t="s">
        <v>45</v>
      </c>
      <c r="E3771" s="12" t="s">
        <v>43</v>
      </c>
      <c r="F3771" s="12" t="s">
        <v>15</v>
      </c>
      <c r="G3771" s="20" t="n">
        <v>0.2</v>
      </c>
      <c r="H3771" s="13" t="n">
        <v>100</v>
      </c>
      <c r="I3771" s="20" t="n">
        <f>G3771*H3771*7</f>
        <v>140</v>
      </c>
      <c r="J3771" s="12" t="s">
        <v>112</v>
      </c>
      <c r="K3771" s="14" t="n">
        <v>79158</v>
      </c>
      <c r="L3771" s="14" t="n">
        <v>18527</v>
      </c>
      <c r="M3771" s="14" t="n">
        <v>75</v>
      </c>
      <c r="N3771" s="11" t="n">
        <v>0.001</v>
      </c>
      <c r="O3771" s="11" t="n">
        <v>0.153</v>
      </c>
      <c r="P3771" s="11" t="n">
        <v>11.44</v>
      </c>
      <c r="Q3771" s="22" t="n">
        <f>M3771/H3771</f>
        <v>0.75</v>
      </c>
    </row>
    <row r="3772" ht="22.5" customHeight="1">
      <c r="A3772" s="74"/>
      <c r="B3772" s="12"/>
      <c r="C3772" s="12" t="n">
        <v>91551388</v>
      </c>
      <c r="D3772" s="12" t="s">
        <v>46</v>
      </c>
      <c r="E3772" s="12" t="s">
        <v>47</v>
      </c>
      <c r="F3772" s="12" t="s">
        <v>12</v>
      </c>
      <c r="G3772" s="20" t="n">
        <v>0.8</v>
      </c>
      <c r="H3772" s="13" t="n">
        <v>100</v>
      </c>
      <c r="I3772" s="20" t="n">
        <f>G3772*H3772*7</f>
        <v>560</v>
      </c>
      <c r="J3772" s="12" t="s">
        <v>112</v>
      </c>
      <c r="K3772" s="14" t="n">
        <v>2272</v>
      </c>
      <c r="L3772" s="14" t="n">
        <v>1051</v>
      </c>
      <c r="M3772" s="14" t="n">
        <v>38</v>
      </c>
      <c r="N3772" s="11" t="n">
        <v>0.027</v>
      </c>
      <c r="O3772" s="11" t="n">
        <v>0.75</v>
      </c>
      <c r="P3772" s="11" t="n">
        <v>28.4899</v>
      </c>
      <c r="Q3772" s="22" t="n">
        <f>M3772/H3772</f>
        <v>0.38</v>
      </c>
    </row>
    <row r="3773" ht="22.5" customHeight="1">
      <c r="A3773" s="74"/>
      <c r="B3773" s="12"/>
      <c r="C3773" s="12" t="n">
        <v>91565948</v>
      </c>
      <c r="D3773" s="12" t="s">
        <v>44</v>
      </c>
      <c r="E3773" s="12" t="s">
        <v>14</v>
      </c>
      <c r="F3773" s="12" t="s">
        <v>12</v>
      </c>
      <c r="G3773" s="20" t="n">
        <v>0.12</v>
      </c>
      <c r="H3773" s="13" t="n">
        <v>170</v>
      </c>
      <c r="I3773" s="20" t="n">
        <f>G3773*H3773*7</f>
        <v>142.8</v>
      </c>
      <c r="J3773" s="12" t="s">
        <v>112</v>
      </c>
      <c r="K3773" s="14" t="n">
        <v>6816</v>
      </c>
      <c r="L3773" s="14" t="n">
        <v>709</v>
      </c>
      <c r="M3773" s="14" t="n">
        <v>14</v>
      </c>
      <c r="N3773" s="11" t="n">
        <v>0.004</v>
      </c>
      <c r="O3773" s="11" t="n">
        <v>0.183</v>
      </c>
      <c r="P3773" s="11" t="n">
        <v>2.5595</v>
      </c>
      <c r="Q3773" s="22" t="n">
        <f>M3773/H3773</f>
        <v>0.0823529411764706</v>
      </c>
    </row>
    <row r="3774" ht="22.5" customHeight="1">
      <c r="A3774" s="74"/>
      <c r="B3774" s="12"/>
      <c r="C3774" s="12" t="n">
        <v>91550293</v>
      </c>
      <c r="D3774" s="12" t="s">
        <v>48</v>
      </c>
      <c r="E3774" s="12" t="s">
        <v>35</v>
      </c>
      <c r="F3774" s="12" t="s">
        <v>15</v>
      </c>
      <c r="G3774" s="20" t="n">
        <v>0.35</v>
      </c>
      <c r="H3774" s="13" t="n">
        <v>155</v>
      </c>
      <c r="I3774" s="20" t="n">
        <f>G3774*H3774*7</f>
        <v>379.75</v>
      </c>
      <c r="J3774" s="12" t="s">
        <v>112</v>
      </c>
      <c r="K3774" s="14" t="n">
        <v>48548</v>
      </c>
      <c r="L3774" s="14" t="n">
        <v>9890</v>
      </c>
      <c r="M3774" s="14" t="n">
        <v>33</v>
      </c>
      <c r="N3774" s="11" t="n">
        <v>0.001</v>
      </c>
      <c r="O3774" s="11" t="n">
        <v>0.35</v>
      </c>
      <c r="P3774" s="11" t="n">
        <v>11.55</v>
      </c>
      <c r="Q3774" s="22" t="n">
        <f>M3774/H3774</f>
        <v>0.212903225806452</v>
      </c>
    </row>
    <row r="3775" ht="22.5" customHeight="1">
      <c r="A3775" s="74"/>
      <c r="B3775" s="12"/>
      <c r="C3775" s="12" t="n">
        <v>9333145</v>
      </c>
      <c r="D3775" s="12" t="s">
        <v>90</v>
      </c>
      <c r="E3775" s="12" t="s">
        <v>14</v>
      </c>
      <c r="F3775" s="12" t="s">
        <v>26</v>
      </c>
      <c r="G3775" s="20" t="n">
        <v>0.35</v>
      </c>
      <c r="H3775" s="13" t="n">
        <v>120</v>
      </c>
      <c r="I3775" s="20" t="n">
        <f>G3775*H3775*7</f>
        <v>294</v>
      </c>
      <c r="J3775" s="12" t="s">
        <v>112</v>
      </c>
      <c r="K3775" s="14" t="n">
        <v>406941</v>
      </c>
      <c r="L3775" s="14" t="n">
        <v>2022</v>
      </c>
      <c r="M3775" s="14" t="n">
        <v>17</v>
      </c>
      <c r="N3775" s="11" t="n">
        <v>0.01</v>
      </c>
      <c r="O3775" s="11" t="n">
        <v>0.76</v>
      </c>
      <c r="P3775" s="11" t="n">
        <v>12.85</v>
      </c>
      <c r="Q3775" s="22" t="n">
        <f>M3775/H3775</f>
        <v>0.141666666666667</v>
      </c>
    </row>
    <row r="3776" ht="22.5" customHeight="1">
      <c r="A3776" s="74"/>
      <c r="B3776" s="12"/>
      <c r="C3776" s="12" t="n">
        <v>91557347</v>
      </c>
      <c r="D3776" s="12" t="s">
        <v>49</v>
      </c>
      <c r="E3776" s="12" t="s">
        <v>14</v>
      </c>
      <c r="F3776" s="12" t="s">
        <v>15</v>
      </c>
      <c r="G3776" s="20" t="n">
        <v>0.5</v>
      </c>
      <c r="H3776" s="13" t="n">
        <v>50</v>
      </c>
      <c r="I3776" s="20" t="n">
        <f>G3776*H3776*7</f>
        <v>175</v>
      </c>
      <c r="J3776" s="12" t="s">
        <v>112</v>
      </c>
      <c r="K3776" s="14" t="n">
        <v>47167</v>
      </c>
      <c r="L3776" s="14" t="n">
        <v>10527</v>
      </c>
      <c r="M3776" s="14" t="n">
        <v>19</v>
      </c>
      <c r="N3776" s="11" t="n">
        <v>0.001</v>
      </c>
      <c r="O3776" s="11" t="n">
        <v>0.8</v>
      </c>
      <c r="P3776" s="11" t="n">
        <v>15.2</v>
      </c>
      <c r="Q3776" s="22" t="n">
        <f>M3776/H3776</f>
        <v>0.38</v>
      </c>
    </row>
    <row r="3777" ht="22.5" customHeight="1">
      <c r="A3777" s="74"/>
      <c r="B3777" s="12"/>
      <c r="C3777" s="12" t="n">
        <v>91564896</v>
      </c>
      <c r="D3777" s="12" t="s">
        <v>50</v>
      </c>
      <c r="E3777" s="12" t="s">
        <v>14</v>
      </c>
      <c r="F3777" s="12" t="s">
        <v>15</v>
      </c>
      <c r="G3777" s="20" t="n">
        <v>0.35</v>
      </c>
      <c r="H3777" s="13" t="n">
        <v>200</v>
      </c>
      <c r="I3777" s="20" t="n">
        <f>G3777*H3777*7</f>
        <v>490</v>
      </c>
      <c r="J3777" s="12" t="s">
        <v>112</v>
      </c>
      <c r="K3777" s="14" t="n">
        <v>49912</v>
      </c>
      <c r="L3777" s="14" t="n">
        <v>9280</v>
      </c>
      <c r="M3777" s="14" t="n">
        <v>65</v>
      </c>
      <c r="N3777" s="11" t="n">
        <v>0.002</v>
      </c>
      <c r="O3777" s="11" t="n">
        <v>0.35</v>
      </c>
      <c r="P3777" s="11" t="n">
        <v>22.75</v>
      </c>
      <c r="Q3777" s="22" t="n">
        <f>M3777/H3777</f>
        <v>0.325</v>
      </c>
    </row>
    <row r="3778" ht="22.5" customHeight="1">
      <c r="A3778" s="74"/>
      <c r="B3778" s="12"/>
      <c r="C3778" s="12" t="n">
        <v>91566789</v>
      </c>
      <c r="D3778" s="12" t="s">
        <v>84</v>
      </c>
      <c r="E3778" s="12" t="s">
        <v>40</v>
      </c>
      <c r="F3778" s="12" t="s">
        <v>15</v>
      </c>
      <c r="G3778" s="20" t="n">
        <v>0.15</v>
      </c>
      <c r="H3778" s="13" t="n">
        <v>50</v>
      </c>
      <c r="I3778" s="20" t="n">
        <f>G3778*H3778*7</f>
        <v>52.5</v>
      </c>
      <c r="J3778" s="12" t="s">
        <v>112</v>
      </c>
      <c r="K3778" s="14" t="n">
        <v>663</v>
      </c>
      <c r="L3778" s="14" t="n">
        <v>486</v>
      </c>
      <c r="M3778" s="14" t="n">
        <v>1</v>
      </c>
      <c r="N3778" s="11" t="n">
        <v>0</v>
      </c>
      <c r="O3778" s="11" t="n">
        <v>0.1</v>
      </c>
      <c r="P3778" s="11" t="n">
        <v>0.1</v>
      </c>
      <c r="Q3778" s="22" t="n">
        <f>M3778/H3778</f>
        <v>0.02</v>
      </c>
    </row>
    <row r="3779" ht="22.5" customHeight="1">
      <c r="A3779" s="74"/>
      <c r="B3779" s="12"/>
      <c r="C3779" s="12" t="n">
        <v>12306671</v>
      </c>
      <c r="D3779" s="12" t="s">
        <v>51</v>
      </c>
      <c r="E3779" s="12" t="s">
        <v>52</v>
      </c>
      <c r="F3779" s="12" t="s">
        <v>21</v>
      </c>
      <c r="G3779" s="20" t="n">
        <v>0.22</v>
      </c>
      <c r="H3779" s="13" t="n">
        <v>100</v>
      </c>
      <c r="I3779" s="20" t="n">
        <f>G3779*H3779*7</f>
        <v>154</v>
      </c>
      <c r="J3779" s="12" t="s">
        <v>112</v>
      </c>
      <c r="K3779" s="14" t="n">
        <v>11383</v>
      </c>
      <c r="L3779" s="14" t="n">
        <v>3370</v>
      </c>
      <c r="M3779" s="14" t="n">
        <v>5</v>
      </c>
      <c r="N3779" s="11" t="n">
        <v>0</v>
      </c>
      <c r="O3779" s="11" t="n">
        <v>0.22</v>
      </c>
      <c r="P3779" s="11" t="n">
        <v>1.1</v>
      </c>
      <c r="Q3779" s="22" t="n">
        <f>M3779/H3779</f>
        <v>0.05</v>
      </c>
    </row>
    <row r="3780" ht="22.5" customHeight="1">
      <c r="A3780" s="74"/>
      <c r="B3780" s="12"/>
      <c r="C3780" s="12" t="n">
        <v>91567363</v>
      </c>
      <c r="D3780" s="12" t="s">
        <v>53</v>
      </c>
      <c r="E3780" s="12" t="s">
        <v>14</v>
      </c>
      <c r="F3780" s="12" t="s">
        <v>15</v>
      </c>
      <c r="G3780" s="20" t="n">
        <v>0.25</v>
      </c>
      <c r="H3780" s="13" t="n">
        <v>200</v>
      </c>
      <c r="I3780" s="20" t="n">
        <f>G3780*H3780*7</f>
        <v>350</v>
      </c>
      <c r="J3780" s="12" t="s">
        <v>112</v>
      </c>
      <c r="K3780" s="14" t="n">
        <v>21040</v>
      </c>
      <c r="L3780" s="14" t="n">
        <v>5540</v>
      </c>
      <c r="M3780" s="14" t="n">
        <v>66</v>
      </c>
      <c r="N3780" s="11" t="n">
        <v>0.003</v>
      </c>
      <c r="O3780" s="11" t="n">
        <v>0.25</v>
      </c>
      <c r="P3780" s="11" t="n">
        <v>16.5</v>
      </c>
      <c r="Q3780" s="22" t="n">
        <f>M3780/H3780</f>
        <v>0.33</v>
      </c>
    </row>
    <row r="3781" ht="22.5" customHeight="1">
      <c r="A3781" s="74"/>
      <c r="B3781" s="12"/>
      <c r="C3781" s="12" t="n">
        <v>91567806</v>
      </c>
      <c r="D3781" s="12" t="s">
        <v>53</v>
      </c>
      <c r="E3781" s="12" t="s">
        <v>54</v>
      </c>
      <c r="F3781" s="12" t="s">
        <v>15</v>
      </c>
      <c r="G3781" s="20" t="n">
        <v>0.15</v>
      </c>
      <c r="H3781" s="13" t="n">
        <v>200</v>
      </c>
      <c r="I3781" s="20" t="n">
        <f>G3781*H3781*7</f>
        <v>210</v>
      </c>
      <c r="J3781" s="12" t="s">
        <v>112</v>
      </c>
      <c r="K3781" s="14" t="n">
        <v>94657</v>
      </c>
      <c r="L3781" s="14" t="n">
        <v>24556</v>
      </c>
      <c r="M3781" s="14" t="n">
        <v>73</v>
      </c>
      <c r="N3781" s="11" t="n">
        <v>0</v>
      </c>
      <c r="O3781" s="11" t="n">
        <v>0.15</v>
      </c>
      <c r="P3781" s="11" t="n">
        <v>10.95</v>
      </c>
      <c r="Q3781" s="22" t="n">
        <f>M3781/H3781</f>
        <v>0.365</v>
      </c>
    </row>
    <row r="3782" ht="22.5" customHeight="1">
      <c r="A3782" s="74"/>
      <c r="B3782" s="12"/>
      <c r="C3782" s="12" t="n">
        <v>12373981</v>
      </c>
      <c r="D3782" s="12" t="s">
        <v>89</v>
      </c>
      <c r="E3782" s="12" t="s">
        <v>37</v>
      </c>
      <c r="F3782" s="12" t="s">
        <v>15</v>
      </c>
      <c r="G3782" s="20" t="n">
        <v>0.04</v>
      </c>
      <c r="H3782" s="13" t="n">
        <v>250</v>
      </c>
      <c r="I3782" s="20" t="n">
        <f>G3782*H3782*7</f>
        <v>70</v>
      </c>
      <c r="J3782" s="12" t="s">
        <v>112</v>
      </c>
      <c r="K3782" s="14" t="n">
        <v>40083</v>
      </c>
      <c r="L3782" s="14" t="n">
        <v>2460</v>
      </c>
      <c r="M3782" s="14" t="n">
        <v>145</v>
      </c>
      <c r="N3782" s="11" t="n">
        <v>0.002</v>
      </c>
      <c r="O3782" s="11" t="n">
        <v>0.04</v>
      </c>
      <c r="P3782" s="11" t="n">
        <v>5.8</v>
      </c>
      <c r="Q3782" s="22" t="n">
        <f>M3782/H3782</f>
        <v>0.58</v>
      </c>
    </row>
    <row r="3783" ht="22.5" customHeight="1">
      <c r="A3783" s="74"/>
      <c r="B3783" s="12"/>
      <c r="C3783" s="12" t="n">
        <v>5365721</v>
      </c>
      <c r="D3783" s="12" t="s">
        <v>55</v>
      </c>
      <c r="E3783" s="12" t="s">
        <v>54</v>
      </c>
      <c r="F3783" s="12" t="s">
        <v>15</v>
      </c>
      <c r="G3783" s="20" t="n">
        <v>0.5</v>
      </c>
      <c r="H3783" s="13" t="n">
        <v>100</v>
      </c>
      <c r="I3783" s="20" t="n">
        <f>G3783*H3783*7</f>
        <v>350</v>
      </c>
      <c r="J3783" s="12" t="s">
        <v>112</v>
      </c>
      <c r="K3783" s="14" t="n">
        <v>85288</v>
      </c>
      <c r="L3783" s="14" t="n">
        <v>33300</v>
      </c>
      <c r="M3783" s="14" t="n">
        <v>86</v>
      </c>
      <c r="N3783" s="11" t="n">
        <v>0.001</v>
      </c>
      <c r="O3783" s="11" t="n">
        <v>0.5</v>
      </c>
      <c r="P3783" s="11" t="n">
        <v>43</v>
      </c>
      <c r="Q3783" s="22" t="n">
        <f>M3783/H3783</f>
        <v>0.86</v>
      </c>
    </row>
    <row r="3784" ht="22.5" customHeight="1">
      <c r="A3784" s="74"/>
      <c r="B3784" s="12"/>
      <c r="C3784" s="12" t="n">
        <v>91568575</v>
      </c>
      <c r="D3784" s="12" t="s">
        <v>56</v>
      </c>
      <c r="E3784" s="12" t="s">
        <v>14</v>
      </c>
      <c r="F3784" s="12" t="s">
        <v>15</v>
      </c>
      <c r="G3784" s="20" t="n">
        <v>0.4</v>
      </c>
      <c r="H3784" s="13" t="n">
        <v>30</v>
      </c>
      <c r="I3784" s="20" t="n">
        <f>G3784*H3784*7</f>
        <v>84</v>
      </c>
      <c r="J3784" s="12" t="s">
        <v>112</v>
      </c>
      <c r="K3784" s="14" t="n">
        <v>5013</v>
      </c>
      <c r="L3784" s="14" t="n">
        <v>97</v>
      </c>
      <c r="M3784" s="14" t="n">
        <v>0</v>
      </c>
      <c r="N3784" s="11" t="n">
        <v>0</v>
      </c>
      <c r="O3784" s="11" t="n">
        <v>0</v>
      </c>
      <c r="P3784" s="11" t="n">
        <v>0</v>
      </c>
      <c r="Q3784" s="22" t="n">
        <f>M3784/H3784</f>
        <v>0</v>
      </c>
    </row>
    <row r="3785" ht="22.5" customHeight="1">
      <c r="A3785" s="74"/>
      <c r="B3785" s="12"/>
      <c r="C3785" s="12" t="n">
        <v>9298539</v>
      </c>
      <c r="D3785" s="12" t="s">
        <v>90</v>
      </c>
      <c r="E3785" s="12" t="s">
        <v>14</v>
      </c>
      <c r="F3785" s="12" t="s">
        <v>15</v>
      </c>
      <c r="G3785" s="20" t="n">
        <v>0.3</v>
      </c>
      <c r="H3785" s="13" t="n">
        <v>150</v>
      </c>
      <c r="I3785" s="20" t="n">
        <f>G3785*H3785*7</f>
        <v>315</v>
      </c>
      <c r="J3785" s="12" t="s">
        <v>112</v>
      </c>
      <c r="K3785" s="14" t="n">
        <v>42829</v>
      </c>
      <c r="L3785" s="14" t="n">
        <v>7362</v>
      </c>
      <c r="M3785" s="14" t="n">
        <v>150</v>
      </c>
      <c r="N3785" s="11" t="n">
        <v>0.006</v>
      </c>
      <c r="O3785" s="11" t="n">
        <v>0.3</v>
      </c>
      <c r="P3785" s="11" t="n">
        <v>45</v>
      </c>
      <c r="Q3785" s="22" t="n">
        <f>M3785/H3785</f>
        <v>1</v>
      </c>
    </row>
    <row r="3786" ht="22.5" customHeight="1">
      <c r="A3786" s="74"/>
      <c r="B3786" s="12"/>
      <c r="C3786" s="12" t="n">
        <v>12811904</v>
      </c>
      <c r="D3786" s="12" t="s">
        <v>51</v>
      </c>
      <c r="E3786" s="12" t="s">
        <v>52</v>
      </c>
      <c r="F3786" s="12" t="s">
        <v>34</v>
      </c>
      <c r="G3786" s="20" t="n">
        <v>0.24</v>
      </c>
      <c r="H3786" s="13" t="n">
        <v>100</v>
      </c>
      <c r="I3786" s="20" t="n">
        <f>G3786*H3786*7</f>
        <v>168</v>
      </c>
      <c r="J3786" s="12" t="s">
        <v>112</v>
      </c>
      <c r="K3786" s="14" t="n">
        <v>336</v>
      </c>
      <c r="L3786" s="14" t="n">
        <v>85</v>
      </c>
      <c r="M3786" s="14" t="n">
        <v>0</v>
      </c>
      <c r="N3786" s="11" t="n">
        <v>0</v>
      </c>
      <c r="O3786" s="11" t="n">
        <v>0</v>
      </c>
      <c r="P3786" s="11" t="n">
        <v>0.22</v>
      </c>
      <c r="Q3786" s="22" t="n">
        <f>M3786/H3786</f>
        <v>0</v>
      </c>
    </row>
    <row r="3787" ht="22.5" customHeight="1">
      <c r="A3787" s="74"/>
      <c r="B3787" s="12" t="s">
        <v>120</v>
      </c>
      <c r="C3787" s="12" t="n">
        <v>91399437</v>
      </c>
      <c r="D3787" s="12" t="s">
        <v>91</v>
      </c>
      <c r="E3787" s="12" t="s">
        <v>67</v>
      </c>
      <c r="F3787" s="12" t="s">
        <v>15</v>
      </c>
      <c r="G3787" s="20" t="n">
        <v>0.15</v>
      </c>
      <c r="H3787" s="13" t="n">
        <v>50</v>
      </c>
      <c r="I3787" s="20" t="n">
        <f>G3787*H3787*7</f>
        <v>52.5</v>
      </c>
      <c r="J3787" s="12" t="s">
        <v>112</v>
      </c>
      <c r="K3787" s="16" t="n">
        <v>22938</v>
      </c>
      <c r="L3787" s="14" t="n">
        <v>8847</v>
      </c>
      <c r="M3787" s="14" t="n">
        <v>50</v>
      </c>
      <c r="N3787" s="11" t="n">
        <v>0.001</v>
      </c>
      <c r="O3787" s="11" t="n">
        <v>0.15</v>
      </c>
      <c r="P3787" s="11" t="n">
        <v>7.5</v>
      </c>
      <c r="Q3787" s="22" t="n">
        <f>M3787/H3787</f>
        <v>1</v>
      </c>
    </row>
    <row r="3788" ht="22.5" customHeight="1">
      <c r="A3788" s="74"/>
      <c r="B3788" s="12"/>
      <c r="C3788" s="12" t="n">
        <v>5556054</v>
      </c>
      <c r="D3788" s="12" t="s">
        <v>64</v>
      </c>
      <c r="E3788" s="12" t="s">
        <v>37</v>
      </c>
      <c r="F3788" s="12" t="s">
        <v>15</v>
      </c>
      <c r="G3788" s="20" t="n">
        <v>0.8</v>
      </c>
      <c r="H3788" s="13" t="n">
        <v>100</v>
      </c>
      <c r="I3788" s="20" t="n">
        <f>G3788*H3788*7</f>
        <v>560</v>
      </c>
      <c r="J3788" s="12" t="s">
        <v>112</v>
      </c>
      <c r="K3788" s="16" t="n">
        <v>13203</v>
      </c>
      <c r="L3788" s="14" t="n">
        <v>423</v>
      </c>
      <c r="M3788" s="16" t="n">
        <v>4</v>
      </c>
      <c r="N3788" s="11" t="n">
        <v>0.024</v>
      </c>
      <c r="O3788" s="11" t="n">
        <v>2.534</v>
      </c>
      <c r="P3788" s="11" t="n">
        <v>10.138</v>
      </c>
      <c r="Q3788" s="22" t="n">
        <f>M3788/H3788</f>
        <v>0.04</v>
      </c>
    </row>
    <row r="3789" ht="22.5" customHeight="1">
      <c r="A3789" s="74"/>
      <c r="B3789" s="12"/>
      <c r="C3789" s="12" t="n">
        <v>8628042</v>
      </c>
      <c r="D3789" s="12" t="s">
        <v>27</v>
      </c>
      <c r="E3789" s="12" t="s">
        <v>14</v>
      </c>
      <c r="F3789" s="12" t="s">
        <v>26</v>
      </c>
      <c r="G3789" s="20" t="n">
        <v>0.48</v>
      </c>
      <c r="H3789" s="13" t="n">
        <v>400</v>
      </c>
      <c r="I3789" s="20" t="n">
        <f>G3789*H3789*7</f>
        <v>1344</v>
      </c>
      <c r="J3789" s="12" t="s">
        <v>112</v>
      </c>
      <c r="K3789" s="16" t="n">
        <v>46285</v>
      </c>
      <c r="L3789" s="14" t="n">
        <v>13266</v>
      </c>
      <c r="M3789" s="16" t="n">
        <v>386</v>
      </c>
      <c r="N3789" s="11" t="n">
        <v>0.01</v>
      </c>
      <c r="O3789" s="11" t="n">
        <v>0.36</v>
      </c>
      <c r="P3789" s="11" t="n">
        <v>138.36</v>
      </c>
      <c r="Q3789" s="22" t="n">
        <f>M3789/H3789</f>
        <v>0.965</v>
      </c>
    </row>
    <row r="3790" ht="22.5" customHeight="1">
      <c r="A3790" s="74"/>
      <c r="B3790" s="12"/>
      <c r="C3790" s="12" t="n">
        <v>9297014</v>
      </c>
      <c r="D3790" s="12" t="s">
        <v>13</v>
      </c>
      <c r="E3790" s="12" t="s">
        <v>14</v>
      </c>
      <c r="F3790" s="12" t="s">
        <v>26</v>
      </c>
      <c r="G3790" s="20" t="n">
        <v>0.18</v>
      </c>
      <c r="H3790" s="13" t="n">
        <v>200</v>
      </c>
      <c r="I3790" s="20" t="n">
        <f>G3790*H3790*7</f>
        <v>252</v>
      </c>
      <c r="J3790" s="12" t="s">
        <v>112</v>
      </c>
      <c r="K3790" s="16" t="n">
        <v>37805</v>
      </c>
      <c r="L3790" s="14" t="n">
        <v>3156</v>
      </c>
      <c r="M3790" s="16" t="n">
        <v>195</v>
      </c>
      <c r="N3790" s="11" t="n">
        <v>0.01</v>
      </c>
      <c r="O3790" s="11" t="n">
        <v>0.17</v>
      </c>
      <c r="P3790" s="11" t="n">
        <v>32.3</v>
      </c>
      <c r="Q3790" s="22" t="n">
        <f>M3790/H3790</f>
        <v>0.975</v>
      </c>
    </row>
    <row r="3791" ht="22.5" customHeight="1">
      <c r="A3791" s="74"/>
      <c r="B3791" s="12"/>
      <c r="C3791" s="12" t="n">
        <v>7815836</v>
      </c>
      <c r="D3791" s="12" t="s">
        <v>65</v>
      </c>
      <c r="E3791" s="12" t="s">
        <v>37</v>
      </c>
      <c r="F3791" s="12" t="s">
        <v>15</v>
      </c>
      <c r="G3791" s="20" t="n">
        <v>0.08</v>
      </c>
      <c r="H3791" s="13" t="n">
        <v>12000</v>
      </c>
      <c r="I3791" s="20" t="n">
        <f>G3791*H3791*7</f>
        <v>6720</v>
      </c>
      <c r="J3791" s="12" t="s">
        <v>112</v>
      </c>
      <c r="K3791" s="16" t="n">
        <v>1151251</v>
      </c>
      <c r="L3791" s="14" t="n">
        <v>160355</v>
      </c>
      <c r="M3791" s="16" t="n">
        <v>2558</v>
      </c>
      <c r="N3791" s="11" t="n">
        <v>0.002</v>
      </c>
      <c r="O3791" s="11" t="n">
        <v>0.109</v>
      </c>
      <c r="P3791" s="11" t="n">
        <v>279.7</v>
      </c>
      <c r="Q3791" s="22" t="n">
        <f>M3791/H3791</f>
        <v>0.213166666666667</v>
      </c>
    </row>
    <row r="3792" ht="22.5" customHeight="1">
      <c r="A3792" s="74"/>
      <c r="B3792" s="12"/>
      <c r="C3792" s="12" t="n">
        <v>91467820</v>
      </c>
      <c r="D3792" s="12" t="s">
        <v>66</v>
      </c>
      <c r="E3792" s="12" t="s">
        <v>37</v>
      </c>
      <c r="F3792" s="12" t="s">
        <v>15</v>
      </c>
      <c r="G3792" s="20" t="n">
        <v>0.1</v>
      </c>
      <c r="H3792" s="13" t="n">
        <v>300</v>
      </c>
      <c r="I3792" s="20" t="n">
        <f>G3792*H3792*7</f>
        <v>210</v>
      </c>
      <c r="J3792" s="12" t="s">
        <v>112</v>
      </c>
      <c r="K3792" s="16" t="n">
        <v>82192</v>
      </c>
      <c r="L3792" s="14" t="n">
        <v>26458</v>
      </c>
      <c r="M3792" s="16" t="n">
        <v>196</v>
      </c>
      <c r="N3792" s="11" t="n">
        <v>0.001</v>
      </c>
      <c r="O3792" s="11" t="n">
        <v>0.1</v>
      </c>
      <c r="P3792" s="11" t="n">
        <v>19.6</v>
      </c>
      <c r="Q3792" s="22" t="n">
        <f>M3792/H3792</f>
        <v>0.653333333333333</v>
      </c>
    </row>
    <row r="3793" ht="22.5" customHeight="1">
      <c r="A3793" s="74"/>
      <c r="B3793" s="12"/>
      <c r="C3793" s="12" t="n">
        <v>91496145</v>
      </c>
      <c r="D3793" s="12" t="s">
        <v>66</v>
      </c>
      <c r="E3793" s="12" t="s">
        <v>67</v>
      </c>
      <c r="F3793" s="12" t="s">
        <v>15</v>
      </c>
      <c r="G3793" s="20" t="n">
        <v>0.14</v>
      </c>
      <c r="H3793" s="13" t="n">
        <v>50</v>
      </c>
      <c r="I3793" s="20" t="n">
        <f>G3793*H3793*7</f>
        <v>49</v>
      </c>
      <c r="J3793" s="12" t="s">
        <v>112</v>
      </c>
      <c r="K3793" s="16" t="n">
        <v>44776</v>
      </c>
      <c r="L3793" s="16" t="n">
        <v>15281</v>
      </c>
      <c r="M3793" s="16" t="n">
        <v>30</v>
      </c>
      <c r="N3793" s="11" t="n">
        <v>0</v>
      </c>
      <c r="O3793" s="11" t="n">
        <v>0.15</v>
      </c>
      <c r="P3793" s="11" t="n">
        <v>4.5</v>
      </c>
      <c r="Q3793" s="22" t="n">
        <f>M3793/H3793</f>
        <v>0.6</v>
      </c>
    </row>
    <row r="3794" ht="22.5" customHeight="1">
      <c r="A3794" s="74"/>
      <c r="B3794" s="12"/>
      <c r="C3794" s="12" t="n">
        <v>91496146</v>
      </c>
      <c r="D3794" s="12" t="s">
        <v>66</v>
      </c>
      <c r="E3794" s="12" t="s">
        <v>43</v>
      </c>
      <c r="F3794" s="12" t="s">
        <v>15</v>
      </c>
      <c r="G3794" s="20" t="n">
        <v>0.14</v>
      </c>
      <c r="H3794" s="13" t="n">
        <v>200</v>
      </c>
      <c r="I3794" s="20" t="n">
        <f>G3794*H3794*7</f>
        <v>196</v>
      </c>
      <c r="J3794" s="12" t="s">
        <v>112</v>
      </c>
      <c r="K3794" s="16" t="n">
        <v>25708</v>
      </c>
      <c r="L3794" s="14" t="n">
        <v>7737</v>
      </c>
      <c r="M3794" s="16" t="n">
        <v>50</v>
      </c>
      <c r="N3794" s="11" t="n">
        <v>0.001</v>
      </c>
      <c r="O3794" s="11" t="n">
        <v>0.14</v>
      </c>
      <c r="P3794" s="11" t="n">
        <v>7</v>
      </c>
      <c r="Q3794" s="22" t="n">
        <f>M3794/H3794</f>
        <v>0.25</v>
      </c>
    </row>
    <row r="3795" ht="22.5" customHeight="1">
      <c r="A3795" s="74"/>
      <c r="B3795" s="12"/>
      <c r="C3795" s="12" t="n">
        <v>91496147</v>
      </c>
      <c r="D3795" s="12" t="s">
        <v>66</v>
      </c>
      <c r="E3795" s="12" t="s">
        <v>11</v>
      </c>
      <c r="F3795" s="12" t="s">
        <v>15</v>
      </c>
      <c r="G3795" s="20" t="n">
        <v>0.14</v>
      </c>
      <c r="H3795" s="13" t="n">
        <v>150</v>
      </c>
      <c r="I3795" s="20" t="n">
        <f>G3795*H3795*7</f>
        <v>147</v>
      </c>
      <c r="J3795" s="12" t="s">
        <v>112</v>
      </c>
      <c r="K3795" s="16" t="n">
        <v>25806</v>
      </c>
      <c r="L3795" s="14" t="n">
        <v>8565</v>
      </c>
      <c r="M3795" s="16" t="n">
        <v>118</v>
      </c>
      <c r="N3795" s="11" t="n">
        <v>0.002</v>
      </c>
      <c r="O3795" s="11" t="n">
        <v>0.13</v>
      </c>
      <c r="P3795" s="11" t="n">
        <v>15.34</v>
      </c>
      <c r="Q3795" s="22" t="n">
        <f>M3795/H3795</f>
        <v>0.786666666666667</v>
      </c>
    </row>
    <row r="3796" ht="22.5" customHeight="1">
      <c r="A3796" s="74"/>
      <c r="B3796" s="12"/>
      <c r="C3796" s="12" t="n">
        <v>91496148</v>
      </c>
      <c r="D3796" s="12" t="s">
        <v>66</v>
      </c>
      <c r="E3796" s="12" t="s">
        <v>14</v>
      </c>
      <c r="F3796" s="12" t="s">
        <v>15</v>
      </c>
      <c r="G3796" s="20" t="n">
        <v>0.15</v>
      </c>
      <c r="H3796" s="13" t="n">
        <v>160</v>
      </c>
      <c r="I3796" s="20" t="n">
        <f>G3796*H3796*7</f>
        <v>168</v>
      </c>
      <c r="J3796" s="12" t="s">
        <v>112</v>
      </c>
      <c r="K3796" s="16" t="n">
        <v>32901</v>
      </c>
      <c r="L3796" s="16" t="n">
        <v>15359</v>
      </c>
      <c r="M3796" s="16" t="n">
        <v>160</v>
      </c>
      <c r="N3796" s="11" t="n">
        <v>0.002</v>
      </c>
      <c r="O3796" s="11" t="n">
        <v>0.15</v>
      </c>
      <c r="P3796" s="11" t="n">
        <v>24</v>
      </c>
      <c r="Q3796" s="22" t="n">
        <f>M3796/H3796</f>
        <v>1</v>
      </c>
    </row>
    <row r="3797" ht="22.5" customHeight="1">
      <c r="A3797" s="74"/>
      <c r="B3797" s="12"/>
      <c r="C3797" s="12" t="n">
        <v>11079953</v>
      </c>
      <c r="D3797" s="12" t="s">
        <v>64</v>
      </c>
      <c r="E3797" s="12" t="s">
        <v>37</v>
      </c>
      <c r="F3797" s="12" t="s">
        <v>15</v>
      </c>
      <c r="G3797" s="20" t="n">
        <v>0.8</v>
      </c>
      <c r="H3797" s="13" t="n">
        <v>100</v>
      </c>
      <c r="I3797" s="20" t="n">
        <f>G3797*H3797*7</f>
        <v>560</v>
      </c>
      <c r="J3797" s="12" t="s">
        <v>112</v>
      </c>
      <c r="K3797" s="14" t="n">
        <v>9473</v>
      </c>
      <c r="L3797" s="14" t="n">
        <v>871</v>
      </c>
      <c r="M3797" s="16" t="n">
        <v>0</v>
      </c>
      <c r="N3797" s="11" t="n">
        <v>0</v>
      </c>
      <c r="O3797" s="11" t="n">
        <v>0</v>
      </c>
      <c r="P3797" s="11" t="n">
        <v>0</v>
      </c>
      <c r="Q3797" s="22" t="n">
        <f>M3797/H3797</f>
        <v>0</v>
      </c>
    </row>
    <row r="3798" ht="22.5" customHeight="1">
      <c r="A3798" s="74"/>
      <c r="B3798" s="12"/>
      <c r="C3798" s="12" t="n">
        <v>11690181</v>
      </c>
      <c r="D3798" s="12" t="s">
        <v>68</v>
      </c>
      <c r="E3798" s="12" t="s">
        <v>14</v>
      </c>
      <c r="F3798" s="12" t="s">
        <v>15</v>
      </c>
      <c r="G3798" s="20" t="n">
        <v>0.45</v>
      </c>
      <c r="H3798" s="13" t="n">
        <v>1000</v>
      </c>
      <c r="I3798" s="20" t="n">
        <f>G3798*H3798*7</f>
        <v>3150</v>
      </c>
      <c r="J3798" s="12" t="s">
        <v>112</v>
      </c>
      <c r="K3798" s="16" t="n">
        <v>429051</v>
      </c>
      <c r="L3798" s="16" t="n">
        <v>27258</v>
      </c>
      <c r="M3798" s="14" t="n">
        <v>1000</v>
      </c>
      <c r="N3798" s="11" t="n">
        <v>0.015</v>
      </c>
      <c r="O3798" s="11" t="n">
        <v>0.42</v>
      </c>
      <c r="P3798" s="11" t="n">
        <v>420</v>
      </c>
      <c r="Q3798" s="22" t="n">
        <f>M3798/H3798</f>
        <v>1</v>
      </c>
    </row>
    <row r="3799" ht="22.5" customHeight="1">
      <c r="A3799" s="74"/>
      <c r="B3799" s="12"/>
      <c r="C3799" s="12" t="n">
        <v>11836152</v>
      </c>
      <c r="D3799" s="12" t="s">
        <v>65</v>
      </c>
      <c r="E3799" s="12" t="s">
        <v>37</v>
      </c>
      <c r="F3799" s="12" t="s">
        <v>15</v>
      </c>
      <c r="G3799" s="20" t="n">
        <v>0.09</v>
      </c>
      <c r="H3799" s="13" t="n">
        <v>100</v>
      </c>
      <c r="I3799" s="20" t="n">
        <f>G3799*H3799*7</f>
        <v>63</v>
      </c>
      <c r="J3799" s="12" t="s">
        <v>112</v>
      </c>
      <c r="K3799" s="16" t="n">
        <v>1526</v>
      </c>
      <c r="L3799" s="14" t="n">
        <v>277</v>
      </c>
      <c r="M3799" s="16" t="n">
        <v>7</v>
      </c>
      <c r="N3799" s="11" t="n">
        <v>0.002</v>
      </c>
      <c r="O3799" s="11" t="n">
        <v>0.09</v>
      </c>
      <c r="P3799" s="11" t="n">
        <v>0.63</v>
      </c>
      <c r="Q3799" s="22" t="n">
        <f>M3799/H3799</f>
        <v>0.07</v>
      </c>
    </row>
    <row r="3800" ht="22.5" customHeight="1">
      <c r="A3800" s="74"/>
      <c r="B3800" s="12"/>
      <c r="C3800" s="12" t="n">
        <v>12038500</v>
      </c>
      <c r="D3800" s="12" t="s">
        <v>68</v>
      </c>
      <c r="E3800" s="12" t="s">
        <v>14</v>
      </c>
      <c r="F3800" s="12" t="s">
        <v>15</v>
      </c>
      <c r="G3800" s="20" t="n">
        <v>0.4</v>
      </c>
      <c r="H3800" s="13" t="n">
        <v>100</v>
      </c>
      <c r="I3800" s="20" t="n">
        <f>G3800*H3800*7</f>
        <v>280</v>
      </c>
      <c r="J3800" s="12" t="s">
        <v>112</v>
      </c>
      <c r="K3800" s="16" t="n">
        <v>9496</v>
      </c>
      <c r="L3800" s="14" t="n">
        <v>1217</v>
      </c>
      <c r="M3800" s="16" t="n">
        <v>38</v>
      </c>
      <c r="N3800" s="11" t="n">
        <v>0.012</v>
      </c>
      <c r="O3800" s="11" t="n">
        <v>0.4</v>
      </c>
      <c r="P3800" s="11" t="n">
        <v>15.2</v>
      </c>
      <c r="Q3800" s="22" t="n">
        <f>M3800/H3800</f>
        <v>0.38</v>
      </c>
    </row>
    <row r="3801" ht="22.5" customHeight="1">
      <c r="A3801" s="74"/>
      <c r="B3801" s="12"/>
      <c r="C3801" s="12" t="n">
        <v>91565943</v>
      </c>
      <c r="D3801" s="12" t="s">
        <v>66</v>
      </c>
      <c r="E3801" s="12" t="s">
        <v>43</v>
      </c>
      <c r="F3801" s="12" t="s">
        <v>15</v>
      </c>
      <c r="G3801" s="20" t="n">
        <v>0.14</v>
      </c>
      <c r="H3801" s="13" t="n">
        <v>200</v>
      </c>
      <c r="I3801" s="20" t="n">
        <f>G3801*H3801*7</f>
        <v>196</v>
      </c>
      <c r="J3801" s="12" t="s">
        <v>112</v>
      </c>
      <c r="K3801" s="16" t="n">
        <v>2655</v>
      </c>
      <c r="L3801" s="16" t="n">
        <v>298</v>
      </c>
      <c r="M3801" s="16" t="n">
        <v>0</v>
      </c>
      <c r="N3801" s="11" t="n">
        <v>0</v>
      </c>
      <c r="O3801" s="11" t="n">
        <v>0</v>
      </c>
      <c r="P3801" s="11" t="n">
        <v>0</v>
      </c>
      <c r="Q3801" s="22" t="n">
        <f>M3801/H3801</f>
        <v>0</v>
      </c>
    </row>
    <row r="3802" ht="22.5" customHeight="1">
      <c r="A3802" s="74"/>
      <c r="B3802" s="12"/>
      <c r="C3802" s="12" t="n">
        <v>91565945</v>
      </c>
      <c r="D3802" s="12" t="s">
        <v>66</v>
      </c>
      <c r="E3802" s="12" t="s">
        <v>37</v>
      </c>
      <c r="F3802" s="12" t="s">
        <v>15</v>
      </c>
      <c r="G3802" s="20" t="n">
        <v>0.12</v>
      </c>
      <c r="H3802" s="13" t="n">
        <v>200</v>
      </c>
      <c r="I3802" s="20" t="n">
        <f>G3802*H3802*7</f>
        <v>168</v>
      </c>
      <c r="J3802" s="12" t="s">
        <v>112</v>
      </c>
      <c r="K3802" s="16" t="n">
        <v>79000</v>
      </c>
      <c r="L3802" s="14" t="n">
        <v>12562</v>
      </c>
      <c r="M3802" s="16" t="n">
        <v>78</v>
      </c>
      <c r="N3802" s="11" t="n">
        <v>0.001</v>
      </c>
      <c r="O3802" s="11" t="n">
        <v>0.12</v>
      </c>
      <c r="P3802" s="11" t="n">
        <v>9.36</v>
      </c>
      <c r="Q3802" s="22" t="n">
        <f>M3802/H3802</f>
        <v>0.39</v>
      </c>
    </row>
    <row r="3803" ht="22.5" customHeight="1">
      <c r="A3803" s="74"/>
      <c r="B3803" s="12"/>
      <c r="C3803" s="12" t="n">
        <v>91551845</v>
      </c>
      <c r="D3803" s="12" t="s">
        <v>66</v>
      </c>
      <c r="E3803" s="12" t="s">
        <v>11</v>
      </c>
      <c r="F3803" s="12" t="s">
        <v>15</v>
      </c>
      <c r="G3803" s="20" t="n">
        <v>0.14</v>
      </c>
      <c r="H3803" s="13" t="n">
        <v>150</v>
      </c>
      <c r="I3803" s="20" t="n">
        <f>G3803*H3803*7</f>
        <v>147</v>
      </c>
      <c r="J3803" s="12" t="s">
        <v>112</v>
      </c>
      <c r="K3803" s="16" t="n">
        <v>38141</v>
      </c>
      <c r="L3803" s="14" t="n">
        <v>7672</v>
      </c>
      <c r="M3803" s="16" t="n">
        <v>35</v>
      </c>
      <c r="N3803" s="11" t="n">
        <v>0.001</v>
      </c>
      <c r="O3803" s="11" t="n">
        <v>0.14</v>
      </c>
      <c r="P3803" s="11" t="n">
        <v>4.9</v>
      </c>
      <c r="Q3803" s="22" t="n">
        <f>M3803/H3803</f>
        <v>0.233333333333333</v>
      </c>
    </row>
    <row r="3804" ht="22.5" customHeight="1">
      <c r="A3804" s="74"/>
      <c r="B3804" s="12"/>
      <c r="C3804" s="12" t="n">
        <v>91565949</v>
      </c>
      <c r="D3804" s="12" t="s">
        <v>66</v>
      </c>
      <c r="E3804" s="12" t="s">
        <v>67</v>
      </c>
      <c r="F3804" s="12" t="s">
        <v>15</v>
      </c>
      <c r="G3804" s="20" t="n">
        <v>0.15</v>
      </c>
      <c r="H3804" s="13" t="n">
        <v>50</v>
      </c>
      <c r="I3804" s="20" t="n">
        <f>G3804*H3804*7</f>
        <v>52.5</v>
      </c>
      <c r="J3804" s="12" t="s">
        <v>112</v>
      </c>
      <c r="K3804" s="16" t="n">
        <v>97386</v>
      </c>
      <c r="L3804" s="14" t="n">
        <v>26795</v>
      </c>
      <c r="M3804" s="16" t="n">
        <v>50</v>
      </c>
      <c r="N3804" s="11" t="n">
        <v>0</v>
      </c>
      <c r="O3804" s="11" t="n">
        <v>0.15</v>
      </c>
      <c r="P3804" s="11" t="n">
        <v>7.5</v>
      </c>
      <c r="Q3804" s="22" t="n">
        <f>M3804/H3804</f>
        <v>1</v>
      </c>
    </row>
    <row r="3805" ht="22.5" customHeight="1">
      <c r="A3805" s="74"/>
      <c r="B3805" s="12"/>
      <c r="C3805" s="12" t="n">
        <v>91573130</v>
      </c>
      <c r="D3805" s="12" t="s">
        <v>46</v>
      </c>
      <c r="E3805" s="12" t="s">
        <v>17</v>
      </c>
      <c r="F3805" s="12" t="s">
        <v>15</v>
      </c>
      <c r="G3805" s="20" t="n">
        <v>0.2</v>
      </c>
      <c r="H3805" s="13" t="n">
        <v>80</v>
      </c>
      <c r="I3805" s="20" t="n">
        <f>G3805*H3805*7</f>
        <v>112</v>
      </c>
      <c r="J3805" s="12" t="s">
        <v>112</v>
      </c>
      <c r="K3805" s="16" t="n">
        <v>18638</v>
      </c>
      <c r="L3805" s="14" t="n">
        <v>641</v>
      </c>
      <c r="M3805" s="16" t="n">
        <v>2</v>
      </c>
      <c r="N3805" s="11" t="n">
        <v>0.001</v>
      </c>
      <c r="O3805" s="11" t="n">
        <v>0.2</v>
      </c>
      <c r="P3805" s="11" t="n">
        <v>0.4</v>
      </c>
      <c r="Q3805" s="22" t="n">
        <f>M3805/H3805</f>
        <v>0.025</v>
      </c>
    </row>
    <row r="3806" ht="22.5" customHeight="1">
      <c r="A3806" s="74"/>
      <c r="B3806" s="12"/>
      <c r="C3806" s="12" t="n">
        <v>91573131</v>
      </c>
      <c r="D3806" s="12" t="s">
        <v>46</v>
      </c>
      <c r="E3806" s="12" t="s">
        <v>32</v>
      </c>
      <c r="F3806" s="12" t="s">
        <v>15</v>
      </c>
      <c r="G3806" s="20" t="n">
        <v>0.2</v>
      </c>
      <c r="H3806" s="13" t="n">
        <v>80</v>
      </c>
      <c r="I3806" s="20" t="n">
        <f>G3806*H3806*7</f>
        <v>112</v>
      </c>
      <c r="J3806" s="12" t="s">
        <v>112</v>
      </c>
      <c r="K3806" s="16" t="n">
        <v>6906</v>
      </c>
      <c r="L3806" s="16" t="n">
        <v>233</v>
      </c>
      <c r="M3806" s="16" t="n">
        <v>1</v>
      </c>
      <c r="N3806" s="11" t="n">
        <v>0.001</v>
      </c>
      <c r="O3806" s="11" t="n">
        <v>0.2</v>
      </c>
      <c r="P3806" s="11" t="n">
        <v>0.2</v>
      </c>
      <c r="Q3806" s="22" t="n">
        <f>M3806/H3806</f>
        <v>0.0125</v>
      </c>
    </row>
    <row r="3807" ht="22.5" customHeight="1">
      <c r="A3807" s="74"/>
      <c r="B3807" s="37" t="s">
        <v>121</v>
      </c>
      <c r="C3807" s="12" t="n">
        <v>6395488</v>
      </c>
      <c r="D3807" s="12" t="s">
        <v>39</v>
      </c>
      <c r="E3807" s="12" t="s">
        <v>14</v>
      </c>
      <c r="F3807" s="12" t="s">
        <v>15</v>
      </c>
      <c r="G3807" s="20" t="n">
        <v>0.3</v>
      </c>
      <c r="H3807" s="13" t="n">
        <v>200</v>
      </c>
      <c r="I3807" s="20" t="n">
        <f>G3807*H3807*7</f>
        <v>420</v>
      </c>
      <c r="J3807" s="12" t="s">
        <v>112</v>
      </c>
      <c r="K3807" s="14" t="n">
        <v>50771</v>
      </c>
      <c r="L3807" s="14" t="n">
        <v>21434</v>
      </c>
      <c r="M3807" s="15" t="n">
        <v>200</v>
      </c>
      <c r="N3807" s="11" t="n">
        <v>0.003</v>
      </c>
      <c r="O3807" s="11" t="n">
        <v>0.3</v>
      </c>
      <c r="P3807" s="11" t="n">
        <v>60</v>
      </c>
      <c r="Q3807" s="22" t="n">
        <f>M3807/H3807</f>
        <v>1</v>
      </c>
    </row>
    <row r="3808" ht="22.5" customHeight="1">
      <c r="A3808" s="74"/>
      <c r="B3808" s="12"/>
      <c r="C3808" s="12" t="n">
        <v>8291713</v>
      </c>
      <c r="D3808" s="12" t="s">
        <v>79</v>
      </c>
      <c r="E3808" s="12" t="s">
        <v>14</v>
      </c>
      <c r="F3808" s="12" t="s">
        <v>15</v>
      </c>
      <c r="G3808" s="20" t="n">
        <v>0.14</v>
      </c>
      <c r="H3808" s="13" t="n">
        <v>2000</v>
      </c>
      <c r="I3808" s="20" t="n">
        <f>G3808*H3808*7</f>
        <v>1960</v>
      </c>
      <c r="J3808" s="12" t="s">
        <v>112</v>
      </c>
      <c r="K3808" s="14" t="n">
        <v>160663</v>
      </c>
      <c r="L3808" s="14" t="n">
        <v>66746</v>
      </c>
      <c r="M3808" s="14" t="n">
        <v>1500</v>
      </c>
      <c r="N3808" s="11" t="n">
        <v>0.003</v>
      </c>
      <c r="O3808" s="11" t="n">
        <v>0.14</v>
      </c>
      <c r="P3808" s="11" t="n">
        <v>209.98</v>
      </c>
      <c r="Q3808" s="22" t="n">
        <f>M3808/H3808</f>
        <v>0.75</v>
      </c>
    </row>
    <row r="3809" ht="22.5" customHeight="1">
      <c r="A3809" s="74"/>
      <c r="B3809" s="12"/>
      <c r="C3809" s="12" t="n">
        <v>8566541</v>
      </c>
      <c r="D3809" s="12" t="s">
        <v>85</v>
      </c>
      <c r="E3809" s="12" t="s">
        <v>14</v>
      </c>
      <c r="F3809" s="12" t="s">
        <v>26</v>
      </c>
      <c r="G3809" s="20" t="n">
        <v>0.13</v>
      </c>
      <c r="H3809" s="13" t="n">
        <v>500</v>
      </c>
      <c r="I3809" s="20" t="n">
        <f>G3809*H3809*7</f>
        <v>455</v>
      </c>
      <c r="J3809" s="12" t="s">
        <v>112</v>
      </c>
      <c r="K3809" s="14" t="n">
        <v>471408</v>
      </c>
      <c r="L3809" s="14" t="n">
        <v>2115</v>
      </c>
      <c r="M3809" s="15" t="n">
        <v>319</v>
      </c>
      <c r="N3809" s="11" t="n">
        <v>0.03</v>
      </c>
      <c r="O3809" s="11" t="n">
        <v>0.21</v>
      </c>
      <c r="P3809" s="11" t="n">
        <v>66.23</v>
      </c>
      <c r="Q3809" s="22" t="n">
        <f>M3809/H3809</f>
        <v>0.638</v>
      </c>
    </row>
    <row r="3810" ht="22.5" customHeight="1">
      <c r="A3810" s="74"/>
      <c r="B3810" s="12"/>
      <c r="C3810" s="12" t="n">
        <v>8566084</v>
      </c>
      <c r="D3810" s="12" t="s">
        <v>73</v>
      </c>
      <c r="E3810" s="12" t="s">
        <v>40</v>
      </c>
      <c r="F3810" s="12" t="s">
        <v>15</v>
      </c>
      <c r="G3810" s="20" t="n">
        <v>0.12</v>
      </c>
      <c r="H3810" s="13" t="n">
        <v>100</v>
      </c>
      <c r="I3810" s="20" t="n">
        <f>G3810*H3810*7</f>
        <v>84</v>
      </c>
      <c r="J3810" s="12" t="s">
        <v>112</v>
      </c>
      <c r="K3810" s="14" t="n">
        <v>39496</v>
      </c>
      <c r="L3810" s="14" t="n">
        <v>7654</v>
      </c>
      <c r="M3810" s="15" t="n">
        <v>100</v>
      </c>
      <c r="N3810" s="11" t="n">
        <v>0.002</v>
      </c>
      <c r="O3810" s="11" t="n">
        <v>0.12</v>
      </c>
      <c r="P3810" s="11" t="n">
        <v>12</v>
      </c>
      <c r="Q3810" s="22" t="n">
        <f>M3810/H3810</f>
        <v>1</v>
      </c>
    </row>
    <row r="3811" ht="22.5" customHeight="1">
      <c r="A3811" s="74"/>
      <c r="B3811" s="12"/>
      <c r="C3811" s="12" t="n">
        <v>2937658</v>
      </c>
      <c r="D3811" s="12" t="s">
        <v>80</v>
      </c>
      <c r="E3811" s="12" t="s">
        <v>14</v>
      </c>
      <c r="F3811" s="12" t="s">
        <v>15</v>
      </c>
      <c r="G3811" s="20" t="n">
        <v>0.15</v>
      </c>
      <c r="H3811" s="13" t="n">
        <v>100</v>
      </c>
      <c r="I3811" s="20" t="n">
        <f>G3811*H3811*7</f>
        <v>105</v>
      </c>
      <c r="J3811" s="12" t="s">
        <v>112</v>
      </c>
      <c r="K3811" s="14" t="n">
        <v>7961</v>
      </c>
      <c r="L3811" s="14" t="n">
        <v>2138</v>
      </c>
      <c r="M3811" s="15" t="n">
        <v>100</v>
      </c>
      <c r="N3811" s="11" t="n">
        <v>0.006</v>
      </c>
      <c r="O3811" s="11" t="n">
        <v>0.123</v>
      </c>
      <c r="P3811" s="11" t="n">
        <v>12.331</v>
      </c>
      <c r="Q3811" s="22" t="n">
        <f>M3811/H3811</f>
        <v>1</v>
      </c>
    </row>
    <row r="3812" ht="22.5" customHeight="1">
      <c r="A3812" s="74"/>
      <c r="B3812" s="12"/>
      <c r="C3812" s="12" t="n">
        <v>6706444</v>
      </c>
      <c r="D3812" s="12" t="s">
        <v>74</v>
      </c>
      <c r="E3812" s="12" t="s">
        <v>75</v>
      </c>
      <c r="F3812" s="12" t="s">
        <v>12</v>
      </c>
      <c r="G3812" s="20" t="n">
        <v>0.5</v>
      </c>
      <c r="H3812" s="13" t="n">
        <v>100</v>
      </c>
      <c r="I3812" s="20" t="n">
        <f>G3812*H3812*7</f>
        <v>350</v>
      </c>
      <c r="J3812" s="12" t="s">
        <v>112</v>
      </c>
      <c r="K3812" s="14" t="n">
        <v>85413</v>
      </c>
      <c r="L3812" s="14" t="n">
        <v>10008</v>
      </c>
      <c r="M3812" s="15" t="n">
        <v>10</v>
      </c>
      <c r="N3812" s="11" t="n">
        <v>0.001</v>
      </c>
      <c r="O3812" s="11" t="n">
        <v>0.744</v>
      </c>
      <c r="P3812" s="11" t="n">
        <v>7.436</v>
      </c>
      <c r="Q3812" s="22" t="n">
        <f>M3812/H3812</f>
        <v>0.1</v>
      </c>
    </row>
    <row r="3813" ht="22.5" customHeight="1">
      <c r="A3813" s="74"/>
      <c r="B3813" s="12"/>
      <c r="C3813" s="12" t="n">
        <v>5963354</v>
      </c>
      <c r="D3813" s="12" t="s">
        <v>74</v>
      </c>
      <c r="E3813" s="12" t="s">
        <v>75</v>
      </c>
      <c r="F3813" s="12" t="s">
        <v>15</v>
      </c>
      <c r="G3813" s="20" t="n">
        <v>0.55</v>
      </c>
      <c r="H3813" s="13" t="n">
        <v>500</v>
      </c>
      <c r="I3813" s="20" t="n">
        <f>G3813*H3813*7</f>
        <v>1925</v>
      </c>
      <c r="J3813" s="12" t="s">
        <v>112</v>
      </c>
      <c r="K3813" s="14" t="n">
        <v>309887</v>
      </c>
      <c r="L3813" s="14" t="n">
        <v>86118</v>
      </c>
      <c r="M3813" s="15" t="n">
        <v>371</v>
      </c>
      <c r="N3813" s="11" t="n">
        <v>0.002</v>
      </c>
      <c r="O3813" s="11" t="n">
        <v>0.568</v>
      </c>
      <c r="P3813" s="11" t="n">
        <v>210.652</v>
      </c>
      <c r="Q3813" s="22" t="n">
        <f>M3813/H3813</f>
        <v>0.742</v>
      </c>
    </row>
    <row r="3814" ht="22.5" customHeight="1">
      <c r="A3814" s="74"/>
      <c r="B3814" s="12"/>
      <c r="C3814" s="12" t="n">
        <v>9686529</v>
      </c>
      <c r="D3814" s="12" t="s">
        <v>74</v>
      </c>
      <c r="E3814" s="12" t="s">
        <v>76</v>
      </c>
      <c r="F3814" s="12" t="s">
        <v>15</v>
      </c>
      <c r="G3814" s="20" t="n">
        <v>0.4</v>
      </c>
      <c r="H3814" s="13" t="n">
        <v>200</v>
      </c>
      <c r="I3814" s="20" t="n">
        <f>G3814*H3814*7</f>
        <v>560</v>
      </c>
      <c r="J3814" s="12" t="s">
        <v>112</v>
      </c>
      <c r="K3814" s="14" t="n">
        <v>69535</v>
      </c>
      <c r="L3814" s="14" t="n">
        <v>19293</v>
      </c>
      <c r="M3814" s="15" t="n">
        <v>66</v>
      </c>
      <c r="N3814" s="11" t="n">
        <v>0.002</v>
      </c>
      <c r="O3814" s="11" t="n">
        <v>0.5</v>
      </c>
      <c r="P3814" s="11" t="n">
        <v>33</v>
      </c>
      <c r="Q3814" s="22" t="n">
        <f>M3814/H3814</f>
        <v>0.33</v>
      </c>
    </row>
    <row r="3815" ht="22.5" customHeight="1">
      <c r="A3815" s="74"/>
      <c r="B3815" s="12"/>
      <c r="C3815" s="12" t="n">
        <v>5963400</v>
      </c>
      <c r="D3815" s="12" t="s">
        <v>74</v>
      </c>
      <c r="E3815" s="12" t="s">
        <v>77</v>
      </c>
      <c r="F3815" s="12" t="s">
        <v>15</v>
      </c>
      <c r="G3815" s="20" t="n">
        <v>0.2</v>
      </c>
      <c r="H3815" s="13" t="n">
        <v>50</v>
      </c>
      <c r="I3815" s="20" t="n">
        <f>G3815*H3815*7</f>
        <v>70</v>
      </c>
      <c r="J3815" s="12" t="s">
        <v>112</v>
      </c>
      <c r="K3815" s="14" t="n">
        <v>23945</v>
      </c>
      <c r="L3815" s="14" t="n">
        <v>4940</v>
      </c>
      <c r="M3815" s="15" t="n">
        <v>38</v>
      </c>
      <c r="N3815" s="11" t="n">
        <v>0.002</v>
      </c>
      <c r="O3815" s="11" t="n">
        <v>0.2</v>
      </c>
      <c r="P3815" s="11" t="n">
        <v>7.6</v>
      </c>
      <c r="Q3815" s="22" t="n">
        <f>M3815/H3815</f>
        <v>0.76</v>
      </c>
    </row>
    <row r="3816" ht="22.5" customHeight="1">
      <c r="A3816" s="74"/>
      <c r="B3816" s="12"/>
      <c r="C3816" s="12" t="n">
        <v>10080665</v>
      </c>
      <c r="D3816" s="12" t="s">
        <v>74</v>
      </c>
      <c r="E3816" s="12" t="s">
        <v>78</v>
      </c>
      <c r="F3816" s="12" t="s">
        <v>15</v>
      </c>
      <c r="G3816" s="20" t="n">
        <v>0.38</v>
      </c>
      <c r="H3816" s="13" t="n">
        <v>40</v>
      </c>
      <c r="I3816" s="20" t="n">
        <f>G3816*H3816*7</f>
        <v>106.4</v>
      </c>
      <c r="J3816" s="12" t="s">
        <v>112</v>
      </c>
      <c r="K3816" s="14" t="n">
        <v>7194</v>
      </c>
      <c r="L3816" s="14" t="n">
        <v>2361</v>
      </c>
      <c r="M3816" s="15" t="n">
        <v>10</v>
      </c>
      <c r="N3816" s="11" t="n">
        <v>0.002</v>
      </c>
      <c r="O3816" s="11" t="n">
        <v>0.38</v>
      </c>
      <c r="P3816" s="11" t="n">
        <v>3.8</v>
      </c>
      <c r="Q3816" s="22" t="n">
        <f>M3816/H3816</f>
        <v>0.25</v>
      </c>
    </row>
    <row r="3817" ht="22.5" customHeight="1">
      <c r="A3817" s="74"/>
      <c r="B3817" s="12"/>
      <c r="C3817" s="12" t="n">
        <v>91520433</v>
      </c>
      <c r="D3817" s="12" t="s">
        <v>66</v>
      </c>
      <c r="E3817" s="12" t="s">
        <v>14</v>
      </c>
      <c r="F3817" s="12" t="s">
        <v>15</v>
      </c>
      <c r="G3817" s="20" t="n">
        <v>0.16</v>
      </c>
      <c r="H3817" s="13" t="n">
        <v>200</v>
      </c>
      <c r="I3817" s="20" t="n">
        <f>G3817*H3817*7</f>
        <v>224</v>
      </c>
      <c r="J3817" s="12" t="s">
        <v>112</v>
      </c>
      <c r="K3817" s="14" t="n">
        <v>29731</v>
      </c>
      <c r="L3817" s="14" t="n">
        <v>1969</v>
      </c>
      <c r="M3817" s="15" t="n">
        <v>1</v>
      </c>
      <c r="N3817" s="11" t="n">
        <v>0</v>
      </c>
      <c r="O3817" s="11" t="n">
        <v>0.16</v>
      </c>
      <c r="P3817" s="11" t="n">
        <v>0.16</v>
      </c>
      <c r="Q3817" s="22" t="n">
        <f>M3817/H3817</f>
        <v>0.005</v>
      </c>
    </row>
    <row r="3818" ht="22.5" customHeight="1">
      <c r="A3818" s="74"/>
      <c r="B3818" s="12"/>
      <c r="C3818" s="12" t="n">
        <v>11078827</v>
      </c>
      <c r="D3818" s="12" t="s">
        <v>74</v>
      </c>
      <c r="E3818" s="12" t="s">
        <v>77</v>
      </c>
      <c r="F3818" s="12" t="s">
        <v>15</v>
      </c>
      <c r="G3818" s="20" t="n">
        <v>0.2</v>
      </c>
      <c r="H3818" s="13" t="n">
        <v>50</v>
      </c>
      <c r="I3818" s="20" t="n">
        <f>G3818*H3818*7</f>
        <v>70</v>
      </c>
      <c r="J3818" s="12" t="s">
        <v>112</v>
      </c>
      <c r="K3818" s="14" t="n">
        <v>907</v>
      </c>
      <c r="L3818" s="14" t="n">
        <v>231</v>
      </c>
      <c r="M3818" s="15" t="n">
        <v>2</v>
      </c>
      <c r="N3818" s="11" t="n">
        <v>0.003</v>
      </c>
      <c r="O3818" s="11" t="n">
        <v>0.3</v>
      </c>
      <c r="P3818" s="11" t="n">
        <v>0.6</v>
      </c>
      <c r="Q3818" s="22" t="n">
        <f>M3818/H3818</f>
        <v>0.04</v>
      </c>
    </row>
    <row r="3819" ht="22.5" customHeight="1">
      <c r="A3819" s="74"/>
      <c r="B3819" s="12"/>
      <c r="C3819" s="12" t="n">
        <v>11078981</v>
      </c>
      <c r="D3819" s="12" t="s">
        <v>74</v>
      </c>
      <c r="E3819" s="12" t="s">
        <v>75</v>
      </c>
      <c r="F3819" s="12" t="s">
        <v>15</v>
      </c>
      <c r="G3819" s="20" t="n">
        <v>0.2</v>
      </c>
      <c r="H3819" s="13" t="n">
        <v>50</v>
      </c>
      <c r="I3819" s="20" t="n">
        <f>G3819*H3819*7</f>
        <v>70</v>
      </c>
      <c r="J3819" s="12" t="s">
        <v>112</v>
      </c>
      <c r="K3819" s="14" t="n">
        <v>282</v>
      </c>
      <c r="L3819" s="14" t="n">
        <v>14</v>
      </c>
      <c r="M3819" s="15" t="n">
        <v>0</v>
      </c>
      <c r="N3819" s="11" t="n">
        <v>0</v>
      </c>
      <c r="O3819" s="11" t="n">
        <v>0</v>
      </c>
      <c r="P3819" s="11" t="n">
        <v>0</v>
      </c>
      <c r="Q3819" s="22" t="n">
        <f>M3819/H3819</f>
        <v>0</v>
      </c>
    </row>
    <row r="3820" ht="22.5" customHeight="1">
      <c r="A3820" s="74"/>
      <c r="B3820" s="12"/>
      <c r="C3820" s="12" t="n">
        <v>11080833</v>
      </c>
      <c r="D3820" s="12" t="s">
        <v>74</v>
      </c>
      <c r="E3820" s="12" t="s">
        <v>76</v>
      </c>
      <c r="F3820" s="12" t="s">
        <v>15</v>
      </c>
      <c r="G3820" s="20" t="n">
        <v>0.2</v>
      </c>
      <c r="H3820" s="13" t="n">
        <v>50</v>
      </c>
      <c r="I3820" s="20" t="n">
        <f>G3820*H3820*7</f>
        <v>70</v>
      </c>
      <c r="J3820" s="12" t="s">
        <v>112</v>
      </c>
      <c r="K3820" s="14" t="n">
        <v>22</v>
      </c>
      <c r="L3820" s="14" t="n">
        <v>3</v>
      </c>
      <c r="M3820" s="15" t="n">
        <v>0</v>
      </c>
      <c r="N3820" s="11" t="n">
        <v>0</v>
      </c>
      <c r="O3820" s="11" t="n">
        <v>0</v>
      </c>
      <c r="P3820" s="11" t="n">
        <v>0</v>
      </c>
      <c r="Q3820" s="22" t="n">
        <f>M3820/H3820</f>
        <v>0</v>
      </c>
    </row>
    <row r="3821" ht="22.5" customHeight="1">
      <c r="A3821" s="74"/>
      <c r="B3821" s="12"/>
      <c r="C3821" s="12" t="n">
        <v>11081056</v>
      </c>
      <c r="D3821" s="12" t="s">
        <v>74</v>
      </c>
      <c r="E3821" s="12" t="s">
        <v>78</v>
      </c>
      <c r="F3821" s="12" t="s">
        <v>15</v>
      </c>
      <c r="G3821" s="20" t="n">
        <v>0.2</v>
      </c>
      <c r="H3821" s="13" t="n">
        <v>50</v>
      </c>
      <c r="I3821" s="20" t="n">
        <f>G3821*H3821*7</f>
        <v>70</v>
      </c>
      <c r="J3821" s="12" t="s">
        <v>112</v>
      </c>
      <c r="K3821" s="14" t="n">
        <v>108</v>
      </c>
      <c r="L3821" s="14" t="n">
        <v>12</v>
      </c>
      <c r="M3821" s="15" t="n">
        <v>0</v>
      </c>
      <c r="N3821" s="11" t="n">
        <v>0</v>
      </c>
      <c r="O3821" s="11" t="n">
        <v>0</v>
      </c>
      <c r="P3821" s="11" t="n">
        <v>0</v>
      </c>
      <c r="Q3821" s="22" t="n">
        <f>M3821/H3821</f>
        <v>0</v>
      </c>
    </row>
    <row r="3822" ht="22.5" customHeight="1">
      <c r="A3822" s="74"/>
      <c r="B3822" s="12"/>
      <c r="C3822" s="12" t="n">
        <v>11078963</v>
      </c>
      <c r="D3822" s="12" t="s">
        <v>80</v>
      </c>
      <c r="E3822" s="12" t="s">
        <v>14</v>
      </c>
      <c r="F3822" s="12" t="s">
        <v>15</v>
      </c>
      <c r="G3822" s="20" t="n">
        <v>0.4</v>
      </c>
      <c r="H3822" s="13" t="n">
        <v>100</v>
      </c>
      <c r="I3822" s="20" t="n">
        <f>G3822*H3822*7</f>
        <v>280</v>
      </c>
      <c r="J3822" s="12" t="s">
        <v>112</v>
      </c>
      <c r="K3822" s="14" t="n">
        <v>12888</v>
      </c>
      <c r="L3822" s="14" t="n">
        <v>2570</v>
      </c>
      <c r="M3822" s="15" t="n">
        <v>81</v>
      </c>
      <c r="N3822" s="11" t="n">
        <v>0.013</v>
      </c>
      <c r="O3822" s="11" t="n">
        <v>0.4</v>
      </c>
      <c r="P3822" s="11" t="n">
        <v>32.4</v>
      </c>
      <c r="Q3822" s="22" t="n">
        <f>M3822/H3822</f>
        <v>0.81</v>
      </c>
    </row>
    <row r="3823" ht="22.5" customHeight="1">
      <c r="A3823" s="74"/>
      <c r="B3823" s="12"/>
      <c r="C3823" s="12" t="n">
        <v>91538300</v>
      </c>
      <c r="D3823" s="12" t="s">
        <v>66</v>
      </c>
      <c r="E3823" s="12" t="s">
        <v>37</v>
      </c>
      <c r="F3823" s="12" t="s">
        <v>15</v>
      </c>
      <c r="G3823" s="20" t="n">
        <v>0.14</v>
      </c>
      <c r="H3823" s="13" t="n">
        <v>300</v>
      </c>
      <c r="I3823" s="20" t="n">
        <f>G3823*H3823*7</f>
        <v>294</v>
      </c>
      <c r="J3823" s="12" t="s">
        <v>112</v>
      </c>
      <c r="K3823" s="14" t="n">
        <v>2669</v>
      </c>
      <c r="L3823" s="14" t="n">
        <v>454</v>
      </c>
      <c r="M3823" s="15" t="n">
        <v>6</v>
      </c>
      <c r="N3823" s="11" t="n">
        <v>0.002</v>
      </c>
      <c r="O3823" s="11" t="n">
        <v>0.14</v>
      </c>
      <c r="P3823" s="11" t="n">
        <v>0.84</v>
      </c>
      <c r="Q3823" s="22" t="n">
        <f>M3823/H3823</f>
        <v>0.02</v>
      </c>
    </row>
    <row r="3824" ht="22.5" customHeight="1">
      <c r="A3824" s="74"/>
      <c r="B3824" s="12"/>
      <c r="C3824" s="12" t="n">
        <v>91538301</v>
      </c>
      <c r="D3824" s="12" t="s">
        <v>66</v>
      </c>
      <c r="E3824" s="12" t="s">
        <v>14</v>
      </c>
      <c r="F3824" s="12" t="s">
        <v>15</v>
      </c>
      <c r="G3824" s="20" t="n">
        <v>0.22</v>
      </c>
      <c r="H3824" s="13" t="n">
        <v>200</v>
      </c>
      <c r="I3824" s="20" t="n">
        <f>G3824*H3824*7</f>
        <v>308</v>
      </c>
      <c r="J3824" s="12" t="s">
        <v>112</v>
      </c>
      <c r="K3824" s="14" t="n">
        <v>159</v>
      </c>
      <c r="L3824" s="14" t="n">
        <v>59</v>
      </c>
      <c r="M3824" s="15" t="n">
        <v>0</v>
      </c>
      <c r="N3824" s="11" t="n">
        <v>0</v>
      </c>
      <c r="O3824" s="11" t="n">
        <v>0</v>
      </c>
      <c r="P3824" s="11" t="n">
        <v>0</v>
      </c>
      <c r="Q3824" s="22" t="n">
        <f>M3824/H3824</f>
        <v>0</v>
      </c>
    </row>
    <row r="3825" ht="22.5" customHeight="1">
      <c r="A3825" s="74"/>
      <c r="B3825" s="12"/>
      <c r="C3825" s="12" t="n">
        <v>91538306</v>
      </c>
      <c r="D3825" s="12" t="s">
        <v>66</v>
      </c>
      <c r="E3825" s="12" t="s">
        <v>67</v>
      </c>
      <c r="F3825" s="12" t="s">
        <v>15</v>
      </c>
      <c r="G3825" s="20" t="n">
        <v>0.18</v>
      </c>
      <c r="H3825" s="13" t="n">
        <v>250</v>
      </c>
      <c r="I3825" s="20" t="n">
        <f>G3825*H3825*7</f>
        <v>315</v>
      </c>
      <c r="J3825" s="12" t="s">
        <v>112</v>
      </c>
      <c r="K3825" s="14" t="n">
        <v>1171</v>
      </c>
      <c r="L3825" s="14" t="n">
        <v>374</v>
      </c>
      <c r="M3825" s="15" t="n">
        <v>2</v>
      </c>
      <c r="N3825" s="11" t="n">
        <v>0.001</v>
      </c>
      <c r="O3825" s="11" t="n">
        <v>0.18</v>
      </c>
      <c r="P3825" s="11" t="n">
        <v>0.36</v>
      </c>
      <c r="Q3825" s="22" t="n">
        <f>M3825/H3825</f>
        <v>0.008</v>
      </c>
    </row>
    <row r="3826" ht="22.5" customHeight="1">
      <c r="A3826" s="74"/>
      <c r="B3826" s="12"/>
      <c r="C3826" s="12" t="n">
        <v>91538307</v>
      </c>
      <c r="D3826" s="12" t="s">
        <v>66</v>
      </c>
      <c r="E3826" s="12" t="s">
        <v>17</v>
      </c>
      <c r="F3826" s="12" t="s">
        <v>15</v>
      </c>
      <c r="G3826" s="20" t="n">
        <v>0.22</v>
      </c>
      <c r="H3826" s="13" t="n">
        <v>200</v>
      </c>
      <c r="I3826" s="20" t="n">
        <f>G3826*H3826*7</f>
        <v>308</v>
      </c>
      <c r="J3826" s="12" t="s">
        <v>112</v>
      </c>
      <c r="K3826" s="14" t="n">
        <v>18</v>
      </c>
      <c r="L3826" s="14" t="n">
        <v>2</v>
      </c>
      <c r="M3826" s="15" t="n">
        <v>0</v>
      </c>
      <c r="N3826" s="11" t="n">
        <v>0</v>
      </c>
      <c r="O3826" s="11" t="n">
        <v>0</v>
      </c>
      <c r="P3826" s="11" t="n">
        <v>0</v>
      </c>
      <c r="Q3826" s="22" t="n">
        <f>M3826/H3826</f>
        <v>0</v>
      </c>
    </row>
    <row r="3827" ht="22.5" customHeight="1">
      <c r="A3827" s="74"/>
      <c r="B3827" s="12"/>
      <c r="C3827" s="12" t="n">
        <v>91538308</v>
      </c>
      <c r="D3827" s="12" t="s">
        <v>66</v>
      </c>
      <c r="E3827" s="12" t="s">
        <v>11</v>
      </c>
      <c r="F3827" s="12" t="s">
        <v>15</v>
      </c>
      <c r="G3827" s="20" t="n">
        <v>0.18</v>
      </c>
      <c r="H3827" s="13" t="n">
        <v>200</v>
      </c>
      <c r="I3827" s="20" t="n">
        <f>G3827*H3827*7</f>
        <v>252</v>
      </c>
      <c r="J3827" s="12" t="s">
        <v>112</v>
      </c>
      <c r="K3827" s="14" t="n">
        <v>65</v>
      </c>
      <c r="L3827" s="14" t="n">
        <v>7</v>
      </c>
      <c r="M3827" s="15" t="n">
        <v>0</v>
      </c>
      <c r="N3827" s="11" t="n">
        <v>0</v>
      </c>
      <c r="O3827" s="11" t="n">
        <v>0</v>
      </c>
      <c r="P3827" s="11" t="n">
        <v>0</v>
      </c>
      <c r="Q3827" s="22" t="n">
        <f>M3827/H3827</f>
        <v>0</v>
      </c>
    </row>
    <row r="3828" ht="22.5" customHeight="1">
      <c r="A3828" s="74"/>
      <c r="B3828" s="12"/>
      <c r="C3828" s="12" t="n">
        <v>91538309</v>
      </c>
      <c r="D3828" s="12" t="s">
        <v>66</v>
      </c>
      <c r="E3828" s="12" t="s">
        <v>43</v>
      </c>
      <c r="F3828" s="12" t="s">
        <v>15</v>
      </c>
      <c r="G3828" s="20" t="n">
        <v>0.18</v>
      </c>
      <c r="H3828" s="13" t="n">
        <v>198</v>
      </c>
      <c r="I3828" s="20" t="n">
        <f>G3828*H3828*7</f>
        <v>249.48</v>
      </c>
      <c r="J3828" s="12" t="s">
        <v>112</v>
      </c>
      <c r="K3828" s="14" t="n">
        <v>121</v>
      </c>
      <c r="L3828" s="14" t="n">
        <v>29</v>
      </c>
      <c r="M3828" s="15" t="n">
        <v>0</v>
      </c>
      <c r="N3828" s="11" t="n">
        <v>0</v>
      </c>
      <c r="O3828" s="11" t="n">
        <v>0</v>
      </c>
      <c r="P3828" s="11" t="n">
        <v>0</v>
      </c>
      <c r="Q3828" s="22" t="n">
        <f>M3828/H3828</f>
        <v>0</v>
      </c>
    </row>
    <row r="3829" ht="22.5" customHeight="1">
      <c r="A3829" s="74"/>
      <c r="B3829" s="12"/>
      <c r="C3829" s="12" t="n">
        <v>11511535</v>
      </c>
      <c r="D3829" s="12" t="s">
        <v>80</v>
      </c>
      <c r="E3829" s="12" t="s">
        <v>14</v>
      </c>
      <c r="F3829" s="12" t="s">
        <v>26</v>
      </c>
      <c r="G3829" s="20" t="n">
        <v>0.4</v>
      </c>
      <c r="H3829" s="13" t="n">
        <v>600</v>
      </c>
      <c r="I3829" s="20" t="n">
        <f>G3829*H3829*7</f>
        <v>1680</v>
      </c>
      <c r="J3829" s="12" t="s">
        <v>112</v>
      </c>
      <c r="K3829" s="14" t="n">
        <f>2279371+7782</f>
        <v>2287153</v>
      </c>
      <c r="L3829" s="14" t="n">
        <f>7677+3195</f>
        <v>10872</v>
      </c>
      <c r="M3829" s="15" t="n">
        <f>410+225</f>
        <v>635</v>
      </c>
      <c r="N3829" s="11" t="n">
        <v>0.02</v>
      </c>
      <c r="O3829" s="11" t="n">
        <f>P3829/M3829</f>
        <v>0.375322834645669</v>
      </c>
      <c r="P3829" s="11" t="n">
        <f>153.9+84.43</f>
        <v>238.33</v>
      </c>
      <c r="Q3829" s="22" t="n">
        <f>M3829/H3829</f>
        <v>1.05833333333333</v>
      </c>
    </row>
    <row r="3830" ht="22.5" customHeight="1">
      <c r="A3830" s="74"/>
      <c r="B3830" s="12"/>
      <c r="C3830" s="12" t="n">
        <v>11792342</v>
      </c>
      <c r="D3830" s="12" t="s">
        <v>81</v>
      </c>
      <c r="E3830" s="12" t="s">
        <v>40</v>
      </c>
      <c r="F3830" s="12" t="s">
        <v>15</v>
      </c>
      <c r="G3830" s="20" t="n">
        <v>0.2</v>
      </c>
      <c r="H3830" s="76" t="n">
        <v>40</v>
      </c>
      <c r="I3830" s="20" t="n">
        <f>G3830*H3830*7</f>
        <v>56</v>
      </c>
      <c r="J3830" s="12" t="s">
        <v>112</v>
      </c>
      <c r="K3830" s="14" t="n">
        <v>8694</v>
      </c>
      <c r="L3830" s="14" t="n">
        <v>101</v>
      </c>
      <c r="M3830" s="15" t="n">
        <v>0</v>
      </c>
      <c r="N3830" s="11" t="n">
        <v>0</v>
      </c>
      <c r="O3830" s="11" t="n">
        <v>0</v>
      </c>
      <c r="P3830" s="11" t="n">
        <v>0</v>
      </c>
      <c r="Q3830" s="22" t="n">
        <f>M3830/H3830</f>
        <v>0</v>
      </c>
    </row>
    <row r="3831" ht="22.5" customHeight="1">
      <c r="A3831" s="74"/>
      <c r="B3831" s="12"/>
      <c r="C3831" s="12" t="n">
        <v>5365722</v>
      </c>
      <c r="D3831" s="12" t="s">
        <v>55</v>
      </c>
      <c r="E3831" s="12" t="s">
        <v>54</v>
      </c>
      <c r="F3831" s="12" t="s">
        <v>12</v>
      </c>
      <c r="G3831" s="20" t="n">
        <v>0.3</v>
      </c>
      <c r="H3831" s="76" t="n">
        <v>50</v>
      </c>
      <c r="I3831" s="20" t="n">
        <f>G3831*H3831*7</f>
        <v>105</v>
      </c>
      <c r="J3831" s="12" t="s">
        <v>112</v>
      </c>
      <c r="K3831" s="14" t="n">
        <v>37985</v>
      </c>
      <c r="L3831" s="14" t="n">
        <v>12712</v>
      </c>
      <c r="M3831" s="15" t="n">
        <v>21</v>
      </c>
      <c r="N3831" s="11" t="n">
        <v>0.001</v>
      </c>
      <c r="O3831" s="11" t="n">
        <v>0.335</v>
      </c>
      <c r="P3831" s="11" t="n">
        <v>7.0298</v>
      </c>
      <c r="Q3831" s="22" t="n">
        <f>M3831/H3831</f>
        <v>0.42</v>
      </c>
    </row>
    <row r="3832" ht="22.5" customHeight="1">
      <c r="A3832" s="74"/>
      <c r="B3832" s="12"/>
      <c r="C3832" s="12" t="n">
        <v>11924654</v>
      </c>
      <c r="D3832" s="12" t="s">
        <v>55</v>
      </c>
      <c r="E3832" s="12" t="s">
        <v>54</v>
      </c>
      <c r="F3832" s="12" t="s">
        <v>12</v>
      </c>
      <c r="G3832" s="20" t="n">
        <v>0.3</v>
      </c>
      <c r="H3832" s="76" t="n">
        <v>50</v>
      </c>
      <c r="I3832" s="20" t="n">
        <f>G3832*H3832*7</f>
        <v>105</v>
      </c>
      <c r="J3832" s="12" t="s">
        <v>112</v>
      </c>
      <c r="K3832" s="14" t="n">
        <v>446</v>
      </c>
      <c r="L3832" s="14" t="n">
        <v>164</v>
      </c>
      <c r="M3832" s="15" t="n">
        <v>1</v>
      </c>
      <c r="N3832" s="11" t="n">
        <v>0.001</v>
      </c>
      <c r="O3832" s="11" t="n">
        <v>0.114</v>
      </c>
      <c r="P3832" s="11" t="n">
        <v>0.1141</v>
      </c>
      <c r="Q3832" s="22" t="n">
        <f>M3832/H3832</f>
        <v>0.02</v>
      </c>
    </row>
    <row r="3833" ht="22.5" customHeight="1">
      <c r="A3833" s="74"/>
      <c r="B3833" s="12"/>
      <c r="C3833" s="12" t="n">
        <v>12011132</v>
      </c>
      <c r="D3833" s="12" t="s">
        <v>92</v>
      </c>
      <c r="E3833" s="12" t="s">
        <v>14</v>
      </c>
      <c r="F3833" s="12" t="s">
        <v>15</v>
      </c>
      <c r="G3833" s="20" t="n">
        <v>0.2</v>
      </c>
      <c r="H3833" s="76" t="n">
        <v>150</v>
      </c>
      <c r="I3833" s="20" t="n">
        <f>G3833*H3833*7</f>
        <v>210</v>
      </c>
      <c r="J3833" s="12" t="s">
        <v>112</v>
      </c>
      <c r="K3833" s="14" t="n">
        <v>26559</v>
      </c>
      <c r="L3833" s="14" t="n">
        <v>8079</v>
      </c>
      <c r="M3833" s="15" t="n">
        <v>150</v>
      </c>
      <c r="N3833" s="11" t="n">
        <v>0.004</v>
      </c>
      <c r="O3833" s="11" t="n">
        <v>0.2</v>
      </c>
      <c r="P3833" s="11" t="n">
        <v>30</v>
      </c>
      <c r="Q3833" s="22" t="n">
        <f>M3833/H3833</f>
        <v>1</v>
      </c>
    </row>
    <row r="3834" ht="22.5" customHeight="1">
      <c r="A3834" s="74"/>
      <c r="B3834" s="12"/>
      <c r="C3834" s="12" t="n">
        <v>12072287</v>
      </c>
      <c r="D3834" s="12" t="s">
        <v>80</v>
      </c>
      <c r="E3834" s="12" t="s">
        <v>14</v>
      </c>
      <c r="F3834" s="12" t="s">
        <v>15</v>
      </c>
      <c r="G3834" s="20" t="n">
        <v>0.5</v>
      </c>
      <c r="H3834" s="76" t="n">
        <v>200</v>
      </c>
      <c r="I3834" s="20" t="n">
        <f>G3834*H3834*7</f>
        <v>700</v>
      </c>
      <c r="J3834" s="12" t="s">
        <v>112</v>
      </c>
      <c r="K3834" s="14" t="n">
        <v>766453</v>
      </c>
      <c r="L3834" s="14" t="n">
        <v>4030</v>
      </c>
      <c r="M3834" s="15" t="n">
        <v>400</v>
      </c>
      <c r="N3834" s="11" t="n">
        <v>0.039</v>
      </c>
      <c r="O3834" s="11" t="n">
        <v>0.396</v>
      </c>
      <c r="P3834" s="11" t="n">
        <v>158.409</v>
      </c>
      <c r="Q3834" s="22" t="n">
        <f>M3834/H3834</f>
        <v>2</v>
      </c>
    </row>
    <row r="3835" ht="22.5" customHeight="1">
      <c r="A3835" s="74"/>
      <c r="B3835" s="12"/>
      <c r="C3835" s="12" t="n">
        <v>6529449</v>
      </c>
      <c r="D3835" s="12" t="s">
        <v>80</v>
      </c>
      <c r="E3835" s="12" t="s">
        <v>14</v>
      </c>
      <c r="F3835" s="12" t="s">
        <v>12</v>
      </c>
      <c r="G3835" s="20" t="n">
        <v>0.2</v>
      </c>
      <c r="H3835" s="76" t="n">
        <v>200</v>
      </c>
      <c r="I3835" s="20" t="n">
        <f>G3835*H3835*7</f>
        <v>280</v>
      </c>
      <c r="J3835" s="12" t="s">
        <v>112</v>
      </c>
      <c r="K3835" s="14" t="n">
        <v>16502</v>
      </c>
      <c r="L3835" s="14" t="n">
        <v>2322</v>
      </c>
      <c r="M3835" s="15" t="n">
        <v>186</v>
      </c>
      <c r="N3835" s="11" t="n">
        <v>0.023</v>
      </c>
      <c r="O3835" s="11" t="n">
        <v>0.283</v>
      </c>
      <c r="P3835" s="11" t="n">
        <v>52.5848</v>
      </c>
      <c r="Q3835" s="22" t="n">
        <f>M3835/H3835</f>
        <v>0.93</v>
      </c>
    </row>
    <row r="3836" ht="22.5" customHeight="1">
      <c r="A3836" s="74"/>
      <c r="B3836" s="12"/>
      <c r="C3836" s="12" t="n">
        <v>5623760</v>
      </c>
      <c r="D3836" s="12" t="s">
        <v>86</v>
      </c>
      <c r="E3836" s="12" t="s">
        <v>14</v>
      </c>
      <c r="F3836" s="12" t="s">
        <v>15</v>
      </c>
      <c r="G3836" s="20" t="n">
        <v>0.15</v>
      </c>
      <c r="H3836" s="13" t="n">
        <v>50</v>
      </c>
      <c r="I3836" s="20" t="n">
        <f>G3836*H3836*7</f>
        <v>52.5</v>
      </c>
      <c r="J3836" s="12" t="s">
        <v>112</v>
      </c>
      <c r="K3836" s="14" t="n">
        <v>6100</v>
      </c>
      <c r="L3836" s="14" t="n">
        <v>2050</v>
      </c>
      <c r="M3836" s="15" t="n">
        <v>50</v>
      </c>
      <c r="N3836" s="11" t="n">
        <v>0.004</v>
      </c>
      <c r="O3836" s="11" t="n">
        <v>0.15</v>
      </c>
      <c r="P3836" s="11" t="n">
        <v>7.5</v>
      </c>
      <c r="Q3836" s="22" t="n">
        <f>M3836/H3836</f>
        <v>1</v>
      </c>
    </row>
    <row r="3837" ht="22.5" customHeight="1">
      <c r="A3837" s="74"/>
      <c r="B3837" s="12"/>
      <c r="C3837" s="12" t="n">
        <v>12542512</v>
      </c>
      <c r="D3837" s="12" t="s">
        <v>92</v>
      </c>
      <c r="E3837" s="12" t="s">
        <v>14</v>
      </c>
      <c r="F3837" s="12" t="s">
        <v>15</v>
      </c>
      <c r="G3837" s="20" t="n">
        <v>0.15</v>
      </c>
      <c r="H3837" s="76" t="n">
        <v>100</v>
      </c>
      <c r="I3837" s="20" t="n">
        <f>G3837*H3837*7</f>
        <v>105</v>
      </c>
      <c r="J3837" s="12" t="s">
        <v>112</v>
      </c>
      <c r="K3837" s="14" t="n">
        <v>12255</v>
      </c>
      <c r="L3837" s="14" t="n">
        <v>969</v>
      </c>
      <c r="M3837" s="15" t="n">
        <v>26</v>
      </c>
      <c r="N3837" s="11" t="n">
        <v>0.004</v>
      </c>
      <c r="O3837" s="11" t="n">
        <v>0.15</v>
      </c>
      <c r="P3837" s="11" t="n">
        <v>3.9</v>
      </c>
      <c r="Q3837" s="22" t="n">
        <f>M3837/H3837</f>
        <v>0.26</v>
      </c>
    </row>
    <row r="3838" ht="22.5" customHeight="1">
      <c r="A3838" s="74"/>
      <c r="B3838" s="12"/>
      <c r="C3838" s="12" t="n">
        <v>91573327</v>
      </c>
      <c r="D3838" s="12" t="s">
        <v>87</v>
      </c>
      <c r="E3838" s="12" t="s">
        <v>14</v>
      </c>
      <c r="F3838" s="12" t="s">
        <v>15</v>
      </c>
      <c r="G3838" s="20" t="n">
        <v>0.25</v>
      </c>
      <c r="H3838" s="76" t="n">
        <v>300</v>
      </c>
      <c r="I3838" s="20" t="n">
        <f>G3838*H3838*7</f>
        <v>525</v>
      </c>
      <c r="J3838" s="12" t="s">
        <v>112</v>
      </c>
      <c r="K3838" s="14" t="n">
        <v>1290</v>
      </c>
      <c r="L3838" s="14" t="n">
        <v>38</v>
      </c>
      <c r="M3838" s="15" t="n">
        <v>0</v>
      </c>
      <c r="N3838" s="11" t="n">
        <v>0</v>
      </c>
      <c r="O3838" s="11" t="n">
        <v>0</v>
      </c>
      <c r="P3838" s="11" t="n">
        <v>0</v>
      </c>
      <c r="Q3838" s="22" t="n">
        <f>M3838/H3838</f>
        <v>0</v>
      </c>
    </row>
    <row r="3839" ht="22.5" customHeight="1">
      <c r="A3839" s="18"/>
      <c r="C3839" s="10"/>
      <c r="D3839" s="10"/>
      <c r="E3839" s="10"/>
      <c r="F3839" s="10"/>
      <c r="G3839" s="17"/>
      <c r="H3839" s="10"/>
      <c r="I3839" s="17"/>
      <c r="J3839" s="10"/>
      <c r="K3839" s="15"/>
      <c r="L3839" s="15"/>
      <c r="M3839" s="15"/>
      <c r="N3839" s="15"/>
      <c r="O3839" s="15"/>
      <c r="P3839" s="75"/>
      <c r="Q3839" s="7"/>
    </row>
    <row r="3840" ht="22.5" customHeight="1">
      <c r="A3840" s="18" t="s">
        <v>107</v>
      </c>
      <c r="B3840" s="8" t="s">
        <v>140</v>
      </c>
      <c r="C3840" s="10"/>
      <c r="D3840" s="10"/>
      <c r="E3840" s="10"/>
      <c r="F3840" s="10"/>
      <c r="G3840" s="17"/>
      <c r="H3840" s="10"/>
      <c r="I3840" s="17"/>
      <c r="J3840" s="10"/>
      <c r="K3840" s="21" t="n">
        <f>SUM(K3841:K3975)</f>
        <v>14637577</v>
      </c>
      <c r="L3840" s="21" t="n">
        <f>SUM(L3841:L3975)</f>
        <v>1740722</v>
      </c>
      <c r="M3840" s="15"/>
      <c r="N3840" s="15"/>
      <c r="O3840" s="15"/>
      <c r="P3840" s="24" t="n">
        <f>SUM(P3841:P3975)</f>
        <v>5633.4228</v>
      </c>
      <c r="Q3840" s="7"/>
    </row>
    <row r="3841" ht="22.5" customHeight="1">
      <c r="A3841" s="73" t="n">
        <v>46299</v>
      </c>
      <c r="B3841" s="37" t="s">
        <v>109</v>
      </c>
      <c r="C3841" s="12" t="n">
        <v>10813123</v>
      </c>
      <c r="D3841" s="12" t="s">
        <v>10</v>
      </c>
      <c r="E3841" s="12" t="s">
        <v>11</v>
      </c>
      <c r="F3841" s="12" t="s">
        <v>12</v>
      </c>
      <c r="G3841" s="20" t="n">
        <v>0.25</v>
      </c>
      <c r="H3841" s="13" t="n">
        <v>1000</v>
      </c>
      <c r="I3841" s="20" t="n">
        <f>G3841*H3841*7</f>
        <v>1750</v>
      </c>
      <c r="J3841" s="12" t="s">
        <v>112</v>
      </c>
      <c r="K3841" s="10" t="n">
        <v>55024</v>
      </c>
      <c r="L3841" s="10" t="n">
        <v>1175</v>
      </c>
      <c r="M3841" s="10" t="n">
        <v>21</v>
      </c>
      <c r="N3841" s="11" t="n">
        <v>0.006</v>
      </c>
      <c r="O3841" s="11" t="n">
        <v>0.3878</v>
      </c>
      <c r="P3841" s="11" t="n">
        <v>8.1431</v>
      </c>
      <c r="Q3841" s="22" t="n">
        <f>M3841/H3841</f>
        <v>0.021</v>
      </c>
    </row>
    <row r="3842" ht="22.5" customHeight="1">
      <c r="A3842" s="74"/>
      <c r="B3842" s="12"/>
      <c r="C3842" s="12" t="n">
        <v>1745925</v>
      </c>
      <c r="D3842" s="12" t="s">
        <v>13</v>
      </c>
      <c r="E3842" s="12" t="s">
        <v>14</v>
      </c>
      <c r="F3842" s="12" t="s">
        <v>15</v>
      </c>
      <c r="G3842" s="20" t="n">
        <v>0.15</v>
      </c>
      <c r="H3842" s="13" t="n">
        <v>400</v>
      </c>
      <c r="I3842" s="20" t="n">
        <f>G3842*H3842*7</f>
        <v>420</v>
      </c>
      <c r="J3842" s="12" t="s">
        <v>112</v>
      </c>
      <c r="K3842" s="16" t="n">
        <v>40659</v>
      </c>
      <c r="L3842" s="14" t="n">
        <v>17574</v>
      </c>
      <c r="M3842" s="14" t="n">
        <v>358</v>
      </c>
      <c r="N3842" s="11" t="n">
        <v>0.003</v>
      </c>
      <c r="O3842" s="11" t="n">
        <v>0.15</v>
      </c>
      <c r="P3842" s="11" t="n">
        <v>53.7</v>
      </c>
      <c r="Q3842" s="22" t="n">
        <f>M3842/H3842</f>
        <v>0.895</v>
      </c>
    </row>
    <row r="3843" ht="22.5" customHeight="1">
      <c r="A3843" s="74"/>
      <c r="B3843" s="12"/>
      <c r="C3843" s="12" t="n">
        <v>6951600</v>
      </c>
      <c r="D3843" s="12" t="s">
        <v>16</v>
      </c>
      <c r="E3843" s="12" t="s">
        <v>17</v>
      </c>
      <c r="F3843" s="12" t="s">
        <v>15</v>
      </c>
      <c r="G3843" s="20" t="n">
        <v>0.17</v>
      </c>
      <c r="H3843" s="13" t="n">
        <v>100</v>
      </c>
      <c r="I3843" s="20" t="n">
        <f>G3843*H3843*7</f>
        <v>119</v>
      </c>
      <c r="J3843" s="12" t="s">
        <v>112</v>
      </c>
      <c r="K3843" s="14" t="n">
        <v>26668</v>
      </c>
      <c r="L3843" s="14" t="n">
        <v>10249</v>
      </c>
      <c r="M3843" s="14" t="n">
        <v>94</v>
      </c>
      <c r="N3843" s="11" t="n">
        <v>0.002</v>
      </c>
      <c r="O3843" s="11" t="n">
        <v>0.174</v>
      </c>
      <c r="P3843" s="11" t="n">
        <v>16.388</v>
      </c>
      <c r="Q3843" s="22" t="n">
        <f>M3843/H3843</f>
        <v>0.94</v>
      </c>
    </row>
    <row r="3844" ht="22.5" customHeight="1">
      <c r="A3844" s="74"/>
      <c r="B3844" s="12"/>
      <c r="C3844" s="12" t="n">
        <v>6951594</v>
      </c>
      <c r="D3844" s="12" t="s">
        <v>16</v>
      </c>
      <c r="E3844" s="12" t="s">
        <v>18</v>
      </c>
      <c r="F3844" s="12" t="s">
        <v>15</v>
      </c>
      <c r="G3844" s="20" t="n">
        <v>0.7</v>
      </c>
      <c r="H3844" s="13" t="n">
        <v>400</v>
      </c>
      <c r="I3844" s="20" t="n">
        <f>G3844*H3844*7</f>
        <v>1960</v>
      </c>
      <c r="J3844" s="12" t="s">
        <v>112</v>
      </c>
      <c r="K3844" s="14" t="n">
        <v>177959</v>
      </c>
      <c r="L3844" s="14" t="n">
        <v>76147</v>
      </c>
      <c r="M3844" s="14" t="n">
        <v>305</v>
      </c>
      <c r="N3844" s="11" t="n">
        <v>0.003</v>
      </c>
      <c r="O3844" s="11" t="n">
        <v>0.706</v>
      </c>
      <c r="P3844" s="11" t="n">
        <v>215.18</v>
      </c>
      <c r="Q3844" s="22" t="n">
        <f>M3844/H3844</f>
        <v>0.7625</v>
      </c>
    </row>
    <row r="3845" ht="22.5" customHeight="1">
      <c r="A3845" s="74"/>
      <c r="B3845" s="12"/>
      <c r="C3845" s="12" t="n">
        <v>2732727</v>
      </c>
      <c r="D3845" s="12" t="s">
        <v>10</v>
      </c>
      <c r="E3845" s="12" t="s">
        <v>19</v>
      </c>
      <c r="F3845" s="12" t="s">
        <v>15</v>
      </c>
      <c r="G3845" s="20" t="n">
        <v>0.25</v>
      </c>
      <c r="H3845" s="13" t="n">
        <v>1000</v>
      </c>
      <c r="I3845" s="20" t="n">
        <f>G3845*H3845*7</f>
        <v>1750</v>
      </c>
      <c r="J3845" s="12" t="s">
        <v>112</v>
      </c>
      <c r="K3845" s="14" t="n">
        <v>37549</v>
      </c>
      <c r="L3845" s="14" t="n">
        <v>14113</v>
      </c>
      <c r="M3845" s="14" t="n">
        <v>484</v>
      </c>
      <c r="N3845" s="11" t="n">
        <v>0.009</v>
      </c>
      <c r="O3845" s="11" t="n">
        <v>0.25</v>
      </c>
      <c r="P3845" s="11" t="n">
        <v>120.775</v>
      </c>
      <c r="Q3845" s="22" t="n">
        <f>M3845/H3845</f>
        <v>0.484</v>
      </c>
    </row>
    <row r="3846" ht="22.5" customHeight="1">
      <c r="A3846" s="74"/>
      <c r="B3846" s="12"/>
      <c r="C3846" s="12" t="n">
        <v>5619156</v>
      </c>
      <c r="D3846" s="12" t="s">
        <v>10</v>
      </c>
      <c r="E3846" s="12" t="s">
        <v>19</v>
      </c>
      <c r="F3846" s="12" t="s">
        <v>12</v>
      </c>
      <c r="G3846" s="20" t="n">
        <v>0.24</v>
      </c>
      <c r="H3846" s="13" t="n">
        <v>500</v>
      </c>
      <c r="I3846" s="20" t="n">
        <f>G3846*H3846*7</f>
        <v>840</v>
      </c>
      <c r="J3846" s="12" t="s">
        <v>112</v>
      </c>
      <c r="K3846" s="14" t="n">
        <v>548361</v>
      </c>
      <c r="L3846" s="14" t="n">
        <v>96300</v>
      </c>
      <c r="M3846" s="14" t="n">
        <v>26</v>
      </c>
      <c r="N3846" s="11" t="n">
        <v>0</v>
      </c>
      <c r="O3846" s="11" t="n">
        <v>0.6652</v>
      </c>
      <c r="P3846" s="11" t="n">
        <v>1.295</v>
      </c>
      <c r="Q3846" s="22" t="n">
        <f>M3846/H3846</f>
        <v>0.052</v>
      </c>
    </row>
    <row r="3847" ht="22.5" customHeight="1">
      <c r="A3847" s="74"/>
      <c r="B3847" s="12"/>
      <c r="C3847" s="12" t="n">
        <v>6425889</v>
      </c>
      <c r="D3847" s="12" t="s">
        <v>10</v>
      </c>
      <c r="E3847" s="12" t="s">
        <v>20</v>
      </c>
      <c r="F3847" s="12" t="s">
        <v>15</v>
      </c>
      <c r="G3847" s="20" t="n">
        <v>0.25</v>
      </c>
      <c r="H3847" s="13" t="n">
        <v>400</v>
      </c>
      <c r="I3847" s="20" t="n">
        <f>G3847*H3847*7</f>
        <v>700</v>
      </c>
      <c r="J3847" s="12" t="s">
        <v>112</v>
      </c>
      <c r="K3847" s="14" t="n">
        <v>28572</v>
      </c>
      <c r="L3847" s="14" t="n">
        <v>10037</v>
      </c>
      <c r="M3847" s="14" t="n">
        <v>210</v>
      </c>
      <c r="N3847" s="11" t="n">
        <v>0.005</v>
      </c>
      <c r="O3847" s="11" t="n">
        <v>0.251</v>
      </c>
      <c r="P3847" s="11" t="n">
        <v>52.625</v>
      </c>
      <c r="Q3847" s="22" t="n">
        <f>M3847/H3847</f>
        <v>0.525</v>
      </c>
    </row>
    <row r="3848" ht="22.5" customHeight="1">
      <c r="A3848" s="74"/>
      <c r="B3848" s="12"/>
      <c r="C3848" s="12" t="n">
        <v>6439005</v>
      </c>
      <c r="D3848" s="12" t="s">
        <v>10</v>
      </c>
      <c r="E3848" s="12" t="s">
        <v>20</v>
      </c>
      <c r="F3848" s="12" t="s">
        <v>21</v>
      </c>
      <c r="G3848" s="20" t="n">
        <v>0.3</v>
      </c>
      <c r="H3848" s="13" t="n">
        <v>300</v>
      </c>
      <c r="I3848" s="20" t="n">
        <f>G3848*H3848*7</f>
        <v>630</v>
      </c>
      <c r="J3848" s="12" t="s">
        <v>112</v>
      </c>
      <c r="K3848" s="14" t="n">
        <v>46703</v>
      </c>
      <c r="L3848" s="14" t="n">
        <v>14308</v>
      </c>
      <c r="M3848" s="14" t="n">
        <v>70</v>
      </c>
      <c r="N3848" s="11" t="n">
        <v>0.0015</v>
      </c>
      <c r="O3848" s="11" t="n">
        <v>0.3</v>
      </c>
      <c r="P3848" s="11" t="n">
        <v>21</v>
      </c>
      <c r="Q3848" s="22" t="n">
        <f>M3848/H3848</f>
        <v>0.233333333333333</v>
      </c>
    </row>
    <row r="3849" ht="22.5" customHeight="1">
      <c r="A3849" s="74"/>
      <c r="B3849" s="12"/>
      <c r="C3849" s="12" t="n">
        <v>7203110</v>
      </c>
      <c r="D3849" s="12" t="s">
        <v>22</v>
      </c>
      <c r="E3849" s="12" t="s">
        <v>23</v>
      </c>
      <c r="F3849" s="12" t="s">
        <v>15</v>
      </c>
      <c r="G3849" s="20" t="n">
        <v>0.2</v>
      </c>
      <c r="H3849" s="13" t="n">
        <v>100</v>
      </c>
      <c r="I3849" s="20" t="n">
        <f>G3849*H3849*7</f>
        <v>140</v>
      </c>
      <c r="J3849" s="12" t="s">
        <v>112</v>
      </c>
      <c r="K3849" s="14" t="n">
        <v>8503</v>
      </c>
      <c r="L3849" s="14" t="n">
        <v>4008</v>
      </c>
      <c r="M3849" s="14" t="n">
        <v>0</v>
      </c>
      <c r="N3849" s="11" t="n">
        <v>0</v>
      </c>
      <c r="O3849" s="11" t="n">
        <v>0</v>
      </c>
      <c r="P3849" s="11" t="n">
        <v>0</v>
      </c>
      <c r="Q3849" s="22" t="n">
        <f>M3849/H3849</f>
        <v>0</v>
      </c>
    </row>
    <row r="3850" ht="22.5" customHeight="1">
      <c r="A3850" s="74"/>
      <c r="B3850" s="12"/>
      <c r="C3850" s="12" t="n">
        <v>7202934</v>
      </c>
      <c r="D3850" s="12" t="s">
        <v>22</v>
      </c>
      <c r="E3850" s="12" t="s">
        <v>24</v>
      </c>
      <c r="F3850" s="12" t="s">
        <v>15</v>
      </c>
      <c r="G3850" s="20" t="n">
        <v>0.35</v>
      </c>
      <c r="H3850" s="13" t="n">
        <v>200</v>
      </c>
      <c r="I3850" s="20" t="n">
        <f>G3850*H3850*7</f>
        <v>490</v>
      </c>
      <c r="J3850" s="12" t="s">
        <v>112</v>
      </c>
      <c r="K3850" s="14" t="n">
        <v>244283</v>
      </c>
      <c r="L3850" s="14" t="n">
        <v>154920</v>
      </c>
      <c r="M3850" s="14" t="n">
        <v>76</v>
      </c>
      <c r="N3850" s="11" t="n">
        <v>0</v>
      </c>
      <c r="O3850" s="11" t="n">
        <v>0.35</v>
      </c>
      <c r="P3850" s="11" t="n">
        <v>26.6</v>
      </c>
      <c r="Q3850" s="22" t="n">
        <f>M3850/H3850</f>
        <v>0.38</v>
      </c>
    </row>
    <row r="3851" ht="22.5" customHeight="1">
      <c r="A3851" s="74"/>
      <c r="B3851" s="12"/>
      <c r="C3851" s="12" t="n">
        <v>5847496</v>
      </c>
      <c r="D3851" s="12" t="s">
        <v>10</v>
      </c>
      <c r="E3851" s="12" t="s">
        <v>25</v>
      </c>
      <c r="F3851" s="12" t="s">
        <v>12</v>
      </c>
      <c r="G3851" s="20" t="n">
        <v>0.3</v>
      </c>
      <c r="H3851" s="13" t="n">
        <v>200</v>
      </c>
      <c r="I3851" s="20" t="n">
        <f>G3851*H3851*7</f>
        <v>420</v>
      </c>
      <c r="J3851" s="12" t="s">
        <v>112</v>
      </c>
      <c r="K3851" s="14" t="n">
        <v>39178</v>
      </c>
      <c r="L3851" s="14" t="n">
        <v>1571</v>
      </c>
      <c r="M3851" s="14" t="n">
        <v>4</v>
      </c>
      <c r="N3851" s="11" t="n">
        <v>0.002</v>
      </c>
      <c r="O3851" s="11" t="n">
        <v>0.661</v>
      </c>
      <c r="P3851" s="11" t="n">
        <v>2.6455</v>
      </c>
      <c r="Q3851" s="22" t="n">
        <f>M3851/H3851</f>
        <v>0.02</v>
      </c>
    </row>
    <row r="3852" ht="22.5" customHeight="1">
      <c r="A3852" s="74"/>
      <c r="B3852" s="12"/>
      <c r="C3852" s="12" t="n">
        <v>7572369</v>
      </c>
      <c r="D3852" s="12" t="s">
        <v>10</v>
      </c>
      <c r="E3852" s="12" t="s">
        <v>25</v>
      </c>
      <c r="F3852" s="12" t="s">
        <v>15</v>
      </c>
      <c r="G3852" s="20" t="n">
        <v>0.3</v>
      </c>
      <c r="H3852" s="13" t="n">
        <v>400</v>
      </c>
      <c r="I3852" s="20" t="n">
        <f>G3852*H3852*7</f>
        <v>840</v>
      </c>
      <c r="J3852" s="12" t="s">
        <v>112</v>
      </c>
      <c r="K3852" s="14" t="n">
        <v>13797</v>
      </c>
      <c r="L3852" s="14" t="n">
        <v>5813</v>
      </c>
      <c r="M3852" s="14" t="n">
        <v>176</v>
      </c>
      <c r="N3852" s="11" t="n">
        <v>0.009</v>
      </c>
      <c r="O3852" s="11" t="n">
        <v>0.306</v>
      </c>
      <c r="P3852" s="11" t="n">
        <v>53.94</v>
      </c>
      <c r="Q3852" s="22" t="n">
        <f>M3852/H3852</f>
        <v>0.44</v>
      </c>
    </row>
    <row r="3853" ht="22.5" customHeight="1">
      <c r="A3853" s="74"/>
      <c r="B3853" s="12"/>
      <c r="C3853" s="12" t="n">
        <v>8460883</v>
      </c>
      <c r="D3853" s="12" t="s">
        <v>16</v>
      </c>
      <c r="E3853" s="12" t="s">
        <v>11</v>
      </c>
      <c r="F3853" s="12" t="s">
        <v>15</v>
      </c>
      <c r="G3853" s="20" t="n">
        <v>0.14</v>
      </c>
      <c r="H3853" s="13" t="n">
        <v>1400</v>
      </c>
      <c r="I3853" s="20" t="n">
        <f>G3853*H3853*7</f>
        <v>1372</v>
      </c>
      <c r="J3853" s="12" t="s">
        <v>112</v>
      </c>
      <c r="K3853" s="14" t="n">
        <v>102059</v>
      </c>
      <c r="L3853" s="14" t="n">
        <v>36144</v>
      </c>
      <c r="M3853" s="14" t="n">
        <v>900</v>
      </c>
      <c r="N3853" s="11" t="n">
        <v>0.004</v>
      </c>
      <c r="O3853" s="11" t="n">
        <v>0.141</v>
      </c>
      <c r="P3853" s="11" t="n">
        <v>126.826</v>
      </c>
      <c r="Q3853" s="22" t="n">
        <f>M3853/H3853</f>
        <v>0.642857142857143</v>
      </c>
    </row>
    <row r="3854" ht="22.5" customHeight="1">
      <c r="A3854" s="74"/>
      <c r="B3854" s="12"/>
      <c r="C3854" s="12" t="n">
        <v>8531973</v>
      </c>
      <c r="D3854" s="12" t="s">
        <v>16</v>
      </c>
      <c r="E3854" s="12" t="s">
        <v>18</v>
      </c>
      <c r="F3854" s="12" t="s">
        <v>26</v>
      </c>
      <c r="G3854" s="20" t="n">
        <v>0.45</v>
      </c>
      <c r="H3854" s="13" t="n">
        <v>150</v>
      </c>
      <c r="I3854" s="20" t="n">
        <f>G3854*H3854*7</f>
        <v>472.5</v>
      </c>
      <c r="J3854" s="12" t="s">
        <v>112</v>
      </c>
      <c r="K3854" s="14" t="n">
        <v>320833</v>
      </c>
      <c r="L3854" s="14" t="n">
        <v>783</v>
      </c>
      <c r="M3854" s="14" t="n">
        <v>34</v>
      </c>
      <c r="N3854" s="11" t="n">
        <v>0.02</v>
      </c>
      <c r="O3854" s="11" t="n">
        <v>0.43</v>
      </c>
      <c r="P3854" s="11" t="n">
        <v>14.75</v>
      </c>
      <c r="Q3854" s="22" t="n">
        <f>M3854/H3854</f>
        <v>0.226666666666667</v>
      </c>
    </row>
    <row r="3855" ht="22.5" customHeight="1">
      <c r="A3855" s="74"/>
      <c r="B3855" s="12"/>
      <c r="C3855" s="12" t="n">
        <v>8156506</v>
      </c>
      <c r="D3855" s="12" t="s">
        <v>82</v>
      </c>
      <c r="E3855" s="12" t="s">
        <v>14</v>
      </c>
      <c r="F3855" s="12" t="s">
        <v>15</v>
      </c>
      <c r="G3855" s="20" t="n">
        <v>0.13</v>
      </c>
      <c r="H3855" s="13" t="n">
        <v>1000</v>
      </c>
      <c r="I3855" s="20" t="n">
        <f>G3855*H3855*7</f>
        <v>910</v>
      </c>
      <c r="J3855" s="12" t="s">
        <v>112</v>
      </c>
      <c r="K3855" s="14" t="n">
        <v>33662</v>
      </c>
      <c r="L3855" s="14" t="n">
        <v>13853</v>
      </c>
      <c r="M3855" s="14" t="n">
        <v>1000</v>
      </c>
      <c r="N3855" s="11" t="n">
        <v>0.01</v>
      </c>
      <c r="O3855" s="11" t="n">
        <v>0.136</v>
      </c>
      <c r="P3855" s="11" t="n">
        <v>136.053</v>
      </c>
      <c r="Q3855" s="22" t="n">
        <f>M3855/H3855</f>
        <v>1</v>
      </c>
    </row>
    <row r="3856" ht="22.5" customHeight="1">
      <c r="A3856" s="74"/>
      <c r="B3856" s="12"/>
      <c r="C3856" s="12" t="n">
        <v>8819666</v>
      </c>
      <c r="D3856" s="12" t="s">
        <v>82</v>
      </c>
      <c r="E3856" s="12" t="s">
        <v>14</v>
      </c>
      <c r="F3856" s="12" t="s">
        <v>12</v>
      </c>
      <c r="G3856" s="20" t="n">
        <v>0.08</v>
      </c>
      <c r="H3856" s="13" t="n">
        <v>200</v>
      </c>
      <c r="I3856" s="20" t="n">
        <f>G3856*H3856*7</f>
        <v>112</v>
      </c>
      <c r="J3856" s="12" t="s">
        <v>112</v>
      </c>
      <c r="K3856" s="14" t="n">
        <v>8915</v>
      </c>
      <c r="L3856" s="14" t="n">
        <v>1499</v>
      </c>
      <c r="M3856" s="14" t="n">
        <v>187</v>
      </c>
      <c r="N3856" s="11" t="n">
        <v>0.013</v>
      </c>
      <c r="O3856" s="11" t="n">
        <v>0.106</v>
      </c>
      <c r="P3856" s="11" t="n">
        <v>19.9096</v>
      </c>
      <c r="Q3856" s="22" t="n">
        <f>M3856/H3856</f>
        <v>0.935</v>
      </c>
    </row>
    <row r="3857" ht="22.5" customHeight="1">
      <c r="A3857" s="74"/>
      <c r="B3857" s="12"/>
      <c r="C3857" s="12" t="n">
        <v>7872826</v>
      </c>
      <c r="D3857" s="12" t="s">
        <v>27</v>
      </c>
      <c r="E3857" s="12" t="s">
        <v>14</v>
      </c>
      <c r="F3857" s="12" t="s">
        <v>15</v>
      </c>
      <c r="G3857" s="20" t="n">
        <v>0.48</v>
      </c>
      <c r="H3857" s="13" t="n">
        <v>100</v>
      </c>
      <c r="I3857" s="20" t="n">
        <f>G3857*H3857*7</f>
        <v>336</v>
      </c>
      <c r="J3857" s="12" t="s">
        <v>112</v>
      </c>
      <c r="K3857" s="14" t="n">
        <v>37443</v>
      </c>
      <c r="L3857" s="14" t="n">
        <v>9901</v>
      </c>
      <c r="M3857" s="14" t="n">
        <v>100</v>
      </c>
      <c r="N3857" s="11" t="n">
        <v>0.005</v>
      </c>
      <c r="O3857" s="11" t="n">
        <v>0.481</v>
      </c>
      <c r="P3857" s="11" t="n">
        <v>48.072</v>
      </c>
      <c r="Q3857" s="22" t="n">
        <f>M3857/H3857</f>
        <v>1</v>
      </c>
    </row>
    <row r="3858" ht="22.5" customHeight="1">
      <c r="A3858" s="74"/>
      <c r="B3858" s="12"/>
      <c r="C3858" s="12" t="n">
        <v>9311355</v>
      </c>
      <c r="D3858" s="12" t="s">
        <v>28</v>
      </c>
      <c r="E3858" s="12" t="s">
        <v>14</v>
      </c>
      <c r="F3858" s="12" t="s">
        <v>15</v>
      </c>
      <c r="G3858" s="20" t="n">
        <v>0.15</v>
      </c>
      <c r="H3858" s="13" t="n">
        <v>80</v>
      </c>
      <c r="I3858" s="20" t="n">
        <f>G3858*H3858*7</f>
        <v>84</v>
      </c>
      <c r="J3858" s="12" t="s">
        <v>112</v>
      </c>
      <c r="K3858" s="14" t="n">
        <v>44327</v>
      </c>
      <c r="L3858" s="14" t="n">
        <v>7292</v>
      </c>
      <c r="M3858" s="14" t="n">
        <v>85</v>
      </c>
      <c r="N3858" s="11" t="n">
        <v>0.003</v>
      </c>
      <c r="O3858" s="11" t="n">
        <v>0.25</v>
      </c>
      <c r="P3858" s="11" t="n">
        <v>21.25</v>
      </c>
      <c r="Q3858" s="22" t="n">
        <f>M3858/H3858</f>
        <v>1.0625</v>
      </c>
    </row>
    <row r="3859" ht="22.5" customHeight="1">
      <c r="A3859" s="74"/>
      <c r="B3859" s="12"/>
      <c r="C3859" s="12" t="n">
        <v>12114239</v>
      </c>
      <c r="D3859" s="12" t="s">
        <v>82</v>
      </c>
      <c r="E3859" s="12" t="s">
        <v>14</v>
      </c>
      <c r="F3859" s="12" t="s">
        <v>26</v>
      </c>
      <c r="G3859" s="20" t="n">
        <v>0.2</v>
      </c>
      <c r="H3859" s="13" t="n">
        <v>100</v>
      </c>
      <c r="I3859" s="20" t="n">
        <f>G3859*H3859*7</f>
        <v>140</v>
      </c>
      <c r="J3859" s="12" t="s">
        <v>112</v>
      </c>
      <c r="K3859" s="14" t="n">
        <v>43401</v>
      </c>
      <c r="L3859" s="14" t="n">
        <v>674</v>
      </c>
      <c r="M3859" s="14" t="n">
        <v>76</v>
      </c>
      <c r="N3859" s="11" t="n">
        <v>0.02</v>
      </c>
      <c r="O3859" s="11" t="n">
        <v>0.15</v>
      </c>
      <c r="P3859" s="11" t="n">
        <v>11.33</v>
      </c>
      <c r="Q3859" s="22" t="n">
        <f>M3859/H3859</f>
        <v>0.76</v>
      </c>
    </row>
    <row r="3860" ht="22.5" customHeight="1">
      <c r="A3860" s="74"/>
      <c r="B3860" s="12"/>
      <c r="C3860" s="12" t="n">
        <v>10501490</v>
      </c>
      <c r="D3860" s="12" t="s">
        <v>13</v>
      </c>
      <c r="E3860" s="12" t="s">
        <v>14</v>
      </c>
      <c r="F3860" s="12" t="s">
        <v>15</v>
      </c>
      <c r="G3860" s="20" t="n">
        <v>0.15</v>
      </c>
      <c r="H3860" s="13" t="n">
        <v>100</v>
      </c>
      <c r="I3860" s="20" t="n">
        <f>G3860*H3860*7</f>
        <v>105</v>
      </c>
      <c r="J3860" s="12" t="s">
        <v>112</v>
      </c>
      <c r="K3860" s="14" t="n">
        <v>970</v>
      </c>
      <c r="L3860" s="14" t="n">
        <v>387</v>
      </c>
      <c r="M3860" s="14" t="n">
        <v>6</v>
      </c>
      <c r="N3860" s="11" t="n">
        <v>0.002</v>
      </c>
      <c r="O3860" s="11" t="n">
        <v>0.13</v>
      </c>
      <c r="P3860" s="11" t="n">
        <v>0.78</v>
      </c>
      <c r="Q3860" s="22" t="n">
        <f>M3860/H3860</f>
        <v>0.06</v>
      </c>
    </row>
    <row r="3861" ht="22.5" customHeight="1">
      <c r="A3861" s="74"/>
      <c r="B3861" s="12"/>
      <c r="C3861" s="39" t="n">
        <v>10912510</v>
      </c>
      <c r="D3861" s="12" t="s">
        <v>10</v>
      </c>
      <c r="E3861" s="12" t="s">
        <v>11</v>
      </c>
      <c r="F3861" s="12" t="s">
        <v>29</v>
      </c>
      <c r="G3861" s="20" t="n">
        <v>0.17</v>
      </c>
      <c r="H3861" s="13" t="n">
        <v>1500</v>
      </c>
      <c r="I3861" s="20" t="n">
        <f>G3861*H3861*7</f>
        <v>1785</v>
      </c>
      <c r="J3861" s="12" t="s">
        <v>112</v>
      </c>
      <c r="K3861" s="14" t="n">
        <v>17948</v>
      </c>
      <c r="L3861" s="14" t="n">
        <v>5649</v>
      </c>
      <c r="M3861" s="14" t="n">
        <v>99</v>
      </c>
      <c r="N3861" s="11" t="n">
        <v>0.01</v>
      </c>
      <c r="O3861" s="11" t="n">
        <v>0.34</v>
      </c>
      <c r="P3861" s="11" t="n">
        <v>33.79</v>
      </c>
      <c r="Q3861" s="22" t="n">
        <f>M3861/H3861</f>
        <v>0.066</v>
      </c>
    </row>
    <row r="3862" ht="22.5" customHeight="1">
      <c r="A3862" s="74"/>
      <c r="B3862" s="12"/>
      <c r="C3862" s="39" t="n">
        <v>11080098</v>
      </c>
      <c r="D3862" s="12" t="s">
        <v>22</v>
      </c>
      <c r="E3862" s="12" t="s">
        <v>24</v>
      </c>
      <c r="F3862" s="12" t="s">
        <v>15</v>
      </c>
      <c r="G3862" s="20" t="n">
        <v>0.6</v>
      </c>
      <c r="H3862" s="13" t="n">
        <v>100</v>
      </c>
      <c r="I3862" s="20" t="n">
        <f>G3862*H3862*7</f>
        <v>420</v>
      </c>
      <c r="J3862" s="12" t="s">
        <v>112</v>
      </c>
      <c r="K3862" s="14" t="n">
        <v>2351</v>
      </c>
      <c r="L3862" s="14" t="n">
        <v>1280</v>
      </c>
      <c r="M3862" s="14" t="n">
        <v>1</v>
      </c>
      <c r="N3862" s="11" t="n">
        <v>0</v>
      </c>
      <c r="O3862" s="11" t="n">
        <v>0.6</v>
      </c>
      <c r="P3862" s="11" t="n">
        <v>0.6</v>
      </c>
      <c r="Q3862" s="22" t="n">
        <f>M3862/H3862</f>
        <v>0.01</v>
      </c>
    </row>
    <row r="3863" ht="22.5" customHeight="1">
      <c r="A3863" s="74"/>
      <c r="B3863" s="12"/>
      <c r="C3863" s="39" t="n">
        <v>11715627</v>
      </c>
      <c r="D3863" s="12" t="s">
        <v>28</v>
      </c>
      <c r="E3863" s="12" t="s">
        <v>14</v>
      </c>
      <c r="F3863" s="12" t="s">
        <v>15</v>
      </c>
      <c r="G3863" s="20" t="n">
        <v>0.4</v>
      </c>
      <c r="H3863" s="13" t="n">
        <v>100</v>
      </c>
      <c r="I3863" s="20" t="n">
        <f>G3863*H3863*7</f>
        <v>280</v>
      </c>
      <c r="J3863" s="12" t="s">
        <v>112</v>
      </c>
      <c r="K3863" s="14" t="n">
        <v>82</v>
      </c>
      <c r="L3863" s="14" t="n">
        <v>6</v>
      </c>
      <c r="M3863" s="14" t="n">
        <v>0</v>
      </c>
      <c r="N3863" s="11" t="n">
        <v>0</v>
      </c>
      <c r="O3863" s="11" t="n">
        <v>0</v>
      </c>
      <c r="P3863" s="11" t="n">
        <v>0</v>
      </c>
      <c r="Q3863" s="22" t="n">
        <f>M3863/H3863</f>
        <v>0</v>
      </c>
    </row>
    <row r="3864" ht="22.5" customHeight="1">
      <c r="A3864" s="74"/>
      <c r="B3864" s="12"/>
      <c r="C3864" s="39" t="n">
        <v>11715655</v>
      </c>
      <c r="D3864" s="12" t="s">
        <v>16</v>
      </c>
      <c r="E3864" s="12" t="s">
        <v>11</v>
      </c>
      <c r="F3864" s="12" t="s">
        <v>15</v>
      </c>
      <c r="G3864" s="20" t="n">
        <v>0.15</v>
      </c>
      <c r="H3864" s="13" t="n">
        <v>100</v>
      </c>
      <c r="I3864" s="20" t="n">
        <f>G3864*H3864*7</f>
        <v>105</v>
      </c>
      <c r="J3864" s="12" t="s">
        <v>112</v>
      </c>
      <c r="K3864" s="14" t="n">
        <v>501</v>
      </c>
      <c r="L3864" s="14" t="n">
        <v>19</v>
      </c>
      <c r="M3864" s="14" t="n">
        <v>0</v>
      </c>
      <c r="N3864" s="11" t="n">
        <v>0</v>
      </c>
      <c r="O3864" s="11" t="n">
        <v>0</v>
      </c>
      <c r="P3864" s="11" t="n">
        <v>0</v>
      </c>
      <c r="Q3864" s="22" t="n">
        <f>M3864/H3864</f>
        <v>0</v>
      </c>
    </row>
    <row r="3865" ht="22.5" customHeight="1">
      <c r="A3865" s="74"/>
      <c r="B3865" s="12"/>
      <c r="C3865" s="39" t="n">
        <v>11715811</v>
      </c>
      <c r="D3865" s="12" t="s">
        <v>16</v>
      </c>
      <c r="E3865" s="12" t="s">
        <v>17</v>
      </c>
      <c r="F3865" s="12" t="s">
        <v>15</v>
      </c>
      <c r="G3865" s="20" t="n">
        <v>0.17</v>
      </c>
      <c r="H3865" s="13" t="n">
        <v>100</v>
      </c>
      <c r="I3865" s="20" t="n">
        <f>G3865*H3865*7</f>
        <v>119</v>
      </c>
      <c r="J3865" s="12" t="s">
        <v>112</v>
      </c>
      <c r="K3865" s="14" t="n">
        <v>187</v>
      </c>
      <c r="L3865" s="14" t="n">
        <v>3</v>
      </c>
      <c r="M3865" s="14" t="n">
        <v>0</v>
      </c>
      <c r="N3865" s="11" t="n">
        <v>0</v>
      </c>
      <c r="O3865" s="11" t="n">
        <v>0</v>
      </c>
      <c r="P3865" s="11" t="n">
        <v>0</v>
      </c>
      <c r="Q3865" s="22" t="n">
        <f>M3865/H3865</f>
        <v>0</v>
      </c>
    </row>
    <row r="3866" ht="22.5" customHeight="1">
      <c r="A3866" s="74"/>
      <c r="B3866" s="12"/>
      <c r="C3866" s="39" t="n">
        <v>11729927</v>
      </c>
      <c r="D3866" s="12" t="s">
        <v>10</v>
      </c>
      <c r="E3866" s="12" t="s">
        <v>20</v>
      </c>
      <c r="F3866" s="12" t="s">
        <v>15</v>
      </c>
      <c r="G3866" s="20" t="n">
        <v>0.25</v>
      </c>
      <c r="H3866" s="13" t="n">
        <v>100</v>
      </c>
      <c r="I3866" s="20" t="n">
        <f>G3866*H3866*7</f>
        <v>175</v>
      </c>
      <c r="J3866" s="12" t="s">
        <v>112</v>
      </c>
      <c r="K3866" s="14" t="n">
        <v>673</v>
      </c>
      <c r="L3866" s="14" t="n">
        <v>40</v>
      </c>
      <c r="M3866" s="14" t="n">
        <v>0</v>
      </c>
      <c r="N3866" s="11" t="n">
        <v>0</v>
      </c>
      <c r="O3866" s="11" t="n">
        <v>0</v>
      </c>
      <c r="P3866" s="11" t="n">
        <v>0</v>
      </c>
      <c r="Q3866" s="22" t="n">
        <f>M3866/H3866</f>
        <v>0</v>
      </c>
    </row>
    <row r="3867" ht="22.5" customHeight="1">
      <c r="A3867" s="74"/>
      <c r="B3867" s="12"/>
      <c r="C3867" s="39" t="n">
        <v>11729820</v>
      </c>
      <c r="D3867" s="12" t="s">
        <v>10</v>
      </c>
      <c r="E3867" s="12" t="s">
        <v>25</v>
      </c>
      <c r="F3867" s="12" t="s">
        <v>15</v>
      </c>
      <c r="G3867" s="20" t="n">
        <v>0.3</v>
      </c>
      <c r="H3867" s="13" t="n">
        <v>100</v>
      </c>
      <c r="I3867" s="20" t="n">
        <f>G3867*H3867*7</f>
        <v>210</v>
      </c>
      <c r="J3867" s="12" t="s">
        <v>112</v>
      </c>
      <c r="K3867" s="14" t="n">
        <v>28</v>
      </c>
      <c r="L3867" s="14" t="n">
        <v>9</v>
      </c>
      <c r="M3867" s="14" t="n">
        <v>1</v>
      </c>
      <c r="N3867" s="11" t="n">
        <v>0</v>
      </c>
      <c r="O3867" s="11" t="n">
        <v>0.3</v>
      </c>
      <c r="P3867" s="11" t="n">
        <v>0.3</v>
      </c>
      <c r="Q3867" s="22" t="n">
        <f>M3867/H3867</f>
        <v>0.01</v>
      </c>
    </row>
    <row r="3868" ht="22.5" customHeight="1">
      <c r="A3868" s="74"/>
      <c r="B3868" s="12"/>
      <c r="C3868" s="39" t="n">
        <v>11729830</v>
      </c>
      <c r="D3868" s="12" t="s">
        <v>10</v>
      </c>
      <c r="E3868" s="12" t="s">
        <v>11</v>
      </c>
      <c r="F3868" s="12" t="s">
        <v>12</v>
      </c>
      <c r="G3868" s="20" t="n">
        <v>0.17</v>
      </c>
      <c r="H3868" s="13" t="n">
        <v>100</v>
      </c>
      <c r="I3868" s="20" t="n">
        <f>G3868*H3868*7</f>
        <v>119</v>
      </c>
      <c r="J3868" s="12" t="s">
        <v>112</v>
      </c>
      <c r="K3868" s="14" t="n">
        <v>71</v>
      </c>
      <c r="L3868" s="14" t="n">
        <v>3</v>
      </c>
      <c r="M3868" s="14" t="n">
        <v>0</v>
      </c>
      <c r="N3868" s="11" t="n">
        <v>0</v>
      </c>
      <c r="O3868" s="11" t="n">
        <v>0</v>
      </c>
      <c r="P3868" s="11" t="n">
        <v>0.0009</v>
      </c>
      <c r="Q3868" s="22" t="n">
        <f>M3868/H3868</f>
        <v>0</v>
      </c>
    </row>
    <row r="3869" ht="22.5" customHeight="1">
      <c r="A3869" s="74"/>
      <c r="B3869" s="12"/>
      <c r="C3869" s="39" t="n">
        <v>11892329</v>
      </c>
      <c r="D3869" s="12" t="s">
        <v>10</v>
      </c>
      <c r="E3869" s="12" t="s">
        <v>11</v>
      </c>
      <c r="F3869" s="12" t="s">
        <v>15</v>
      </c>
      <c r="G3869" s="20" t="n">
        <v>0.25</v>
      </c>
      <c r="H3869" s="13" t="n">
        <v>2500</v>
      </c>
      <c r="I3869" s="20" t="n">
        <f>G3869*H3869*7</f>
        <v>4375</v>
      </c>
      <c r="J3869" s="12" t="s">
        <v>112</v>
      </c>
      <c r="K3869" s="14" t="n">
        <v>215293</v>
      </c>
      <c r="L3869" s="14" t="n">
        <v>79042</v>
      </c>
      <c r="M3869" s="14" t="n">
        <v>3001</v>
      </c>
      <c r="N3869" s="11" t="n">
        <v>0.009</v>
      </c>
      <c r="O3869" s="11" t="n">
        <v>0.25</v>
      </c>
      <c r="P3869" s="11" t="n">
        <v>750.21</v>
      </c>
      <c r="Q3869" s="22" t="n">
        <f>M3869/H3869</f>
        <v>1.2004</v>
      </c>
    </row>
    <row r="3870" ht="22.5" customHeight="1">
      <c r="A3870" s="74"/>
      <c r="B3870" s="12"/>
      <c r="C3870" s="39" t="n">
        <v>91560708</v>
      </c>
      <c r="D3870" s="12" t="s">
        <v>30</v>
      </c>
      <c r="E3870" s="12" t="s">
        <v>31</v>
      </c>
      <c r="F3870" s="12" t="s">
        <v>15</v>
      </c>
      <c r="G3870" s="20" t="n">
        <v>0.09</v>
      </c>
      <c r="H3870" s="13" t="n">
        <v>800</v>
      </c>
      <c r="I3870" s="20" t="n">
        <f>G3870*H3870*7</f>
        <v>504</v>
      </c>
      <c r="J3870" s="12" t="s">
        <v>112</v>
      </c>
      <c r="K3870" s="14" t="n">
        <v>21134</v>
      </c>
      <c r="L3870" s="14" t="n">
        <v>6438</v>
      </c>
      <c r="M3870" s="14" t="n">
        <v>197</v>
      </c>
      <c r="N3870" s="11" t="n">
        <v>0.003</v>
      </c>
      <c r="O3870" s="11" t="n">
        <v>0.101</v>
      </c>
      <c r="P3870" s="11" t="n">
        <v>19.935</v>
      </c>
      <c r="Q3870" s="22" t="n">
        <f>M3870/H3870</f>
        <v>0.24625</v>
      </c>
    </row>
    <row r="3871" ht="22.5" customHeight="1">
      <c r="A3871" s="74"/>
      <c r="B3871" s="12"/>
      <c r="C3871" s="39" t="n">
        <v>91560709</v>
      </c>
      <c r="D3871" s="12" t="s">
        <v>30</v>
      </c>
      <c r="E3871" s="12" t="s">
        <v>32</v>
      </c>
      <c r="F3871" s="12" t="s">
        <v>15</v>
      </c>
      <c r="G3871" s="20" t="n">
        <v>0.06</v>
      </c>
      <c r="H3871" s="13" t="n">
        <v>500</v>
      </c>
      <c r="I3871" s="20" t="n">
        <f>G3871*H3871*7</f>
        <v>210</v>
      </c>
      <c r="J3871" s="12" t="s">
        <v>112</v>
      </c>
      <c r="K3871" s="14" t="n">
        <v>64037</v>
      </c>
      <c r="L3871" s="14" t="n">
        <v>33729</v>
      </c>
      <c r="M3871" s="14" t="n">
        <v>500</v>
      </c>
      <c r="N3871" s="11" t="n">
        <v>0.001</v>
      </c>
      <c r="O3871" s="11" t="n">
        <v>0.06</v>
      </c>
      <c r="P3871" s="11" t="n">
        <v>30</v>
      </c>
      <c r="Q3871" s="22" t="n">
        <f>M3871/H3871</f>
        <v>1</v>
      </c>
    </row>
    <row r="3872" ht="22.5" customHeight="1">
      <c r="A3872" s="74"/>
      <c r="B3872" s="12"/>
      <c r="C3872" s="39" t="n">
        <v>12064281</v>
      </c>
      <c r="D3872" s="12" t="s">
        <v>16</v>
      </c>
      <c r="E3872" s="12" t="s">
        <v>18</v>
      </c>
      <c r="F3872" s="12" t="s">
        <v>15</v>
      </c>
      <c r="G3872" s="20" t="n">
        <v>0.7</v>
      </c>
      <c r="H3872" s="13" t="n">
        <v>100</v>
      </c>
      <c r="I3872" s="20" t="n">
        <f>G3872*H3872*7</f>
        <v>490</v>
      </c>
      <c r="J3872" s="12" t="s">
        <v>112</v>
      </c>
      <c r="K3872" s="14" t="n">
        <v>3877</v>
      </c>
      <c r="L3872" s="14" t="n">
        <v>5</v>
      </c>
      <c r="M3872" s="14" t="n">
        <v>0</v>
      </c>
      <c r="N3872" s="11" t="n">
        <v>0</v>
      </c>
      <c r="O3872" s="11" t="n">
        <v>0</v>
      </c>
      <c r="P3872" s="11" t="n">
        <v>0</v>
      </c>
      <c r="Q3872" s="22" t="n">
        <f>M3872/H3872</f>
        <v>0</v>
      </c>
    </row>
    <row r="3873" ht="22.5" customHeight="1">
      <c r="A3873" s="74"/>
      <c r="B3873" s="12"/>
      <c r="C3873" s="39" t="n">
        <v>11987622</v>
      </c>
      <c r="D3873" s="12" t="s">
        <v>10</v>
      </c>
      <c r="E3873" s="12" t="s">
        <v>11</v>
      </c>
      <c r="F3873" s="12" t="s">
        <v>29</v>
      </c>
      <c r="G3873" s="20" t="n">
        <v>0.23</v>
      </c>
      <c r="H3873" s="13" t="n">
        <v>200</v>
      </c>
      <c r="I3873" s="20" t="n">
        <f>G3873*H3873*7</f>
        <v>322</v>
      </c>
      <c r="J3873" s="12" t="s">
        <v>112</v>
      </c>
      <c r="K3873" s="14" t="n">
        <v>38360</v>
      </c>
      <c r="L3873" s="14" t="n">
        <v>9147</v>
      </c>
      <c r="M3873" s="14" t="n">
        <v>2</v>
      </c>
      <c r="N3873" s="11" t="n">
        <v>0</v>
      </c>
      <c r="O3873" s="11" t="n">
        <v>0.58</v>
      </c>
      <c r="P3873" s="11" t="n">
        <v>1.16</v>
      </c>
      <c r="Q3873" s="22" t="n">
        <f>M3873/H3873</f>
        <v>0.01</v>
      </c>
    </row>
    <row r="3874" ht="22.5" customHeight="1">
      <c r="A3874" s="74"/>
      <c r="B3874" s="12"/>
      <c r="C3874" s="39" t="n">
        <v>91567811</v>
      </c>
      <c r="D3874" s="12" t="s">
        <v>33</v>
      </c>
      <c r="E3874" s="12" t="s">
        <v>14</v>
      </c>
      <c r="F3874" s="12" t="s">
        <v>15</v>
      </c>
      <c r="G3874" s="20" t="n">
        <v>1</v>
      </c>
      <c r="H3874" s="13" t="n">
        <v>200</v>
      </c>
      <c r="I3874" s="20" t="n">
        <f>G3874*H3874*7</f>
        <v>1400</v>
      </c>
      <c r="J3874" s="12" t="s">
        <v>112</v>
      </c>
      <c r="K3874" s="14" t="n">
        <v>38126</v>
      </c>
      <c r="L3874" s="14" t="n">
        <v>7042</v>
      </c>
      <c r="M3874" s="14" t="n">
        <v>33</v>
      </c>
      <c r="N3874" s="11" t="n">
        <v>0.005</v>
      </c>
      <c r="O3874" s="11" t="n">
        <v>1</v>
      </c>
      <c r="P3874" s="11" t="n">
        <v>33</v>
      </c>
      <c r="Q3874" s="22" t="n">
        <f>M3874/H3874</f>
        <v>0.165</v>
      </c>
    </row>
    <row r="3875" ht="22.5" customHeight="1">
      <c r="A3875" s="74"/>
      <c r="B3875" s="12"/>
      <c r="C3875" s="39" t="n">
        <v>91548044</v>
      </c>
      <c r="D3875" s="12" t="s">
        <v>33</v>
      </c>
      <c r="E3875" s="12" t="s">
        <v>14</v>
      </c>
      <c r="F3875" s="12" t="s">
        <v>12</v>
      </c>
      <c r="G3875" s="20" t="n">
        <v>1</v>
      </c>
      <c r="H3875" s="13" t="n">
        <v>50</v>
      </c>
      <c r="I3875" s="20" t="n">
        <f>G3875*H3875*7</f>
        <v>350</v>
      </c>
      <c r="J3875" s="12" t="s">
        <v>112</v>
      </c>
      <c r="K3875" s="14" t="n">
        <v>60750</v>
      </c>
      <c r="L3875" s="14" t="n">
        <v>3032</v>
      </c>
      <c r="M3875" s="14" t="n">
        <v>11</v>
      </c>
      <c r="N3875" s="11" t="n">
        <v>0.006</v>
      </c>
      <c r="O3875" s="11" t="n">
        <v>1.545</v>
      </c>
      <c r="P3875" s="11" t="n">
        <v>16.9953</v>
      </c>
      <c r="Q3875" s="22" t="n">
        <f>M3875/H3875</f>
        <v>0.22</v>
      </c>
    </row>
    <row r="3876" ht="22.5" customHeight="1">
      <c r="A3876" s="74"/>
      <c r="B3876" s="12"/>
      <c r="C3876" s="39" t="n">
        <v>12801942</v>
      </c>
      <c r="D3876" s="12" t="s">
        <v>10</v>
      </c>
      <c r="E3876" s="12" t="s">
        <v>11</v>
      </c>
      <c r="F3876" s="12" t="s">
        <v>34</v>
      </c>
      <c r="G3876" s="20" t="n">
        <v>0.23</v>
      </c>
      <c r="H3876" s="13" t="n">
        <v>300</v>
      </c>
      <c r="I3876" s="20" t="n">
        <f>G3876*H3876*7</f>
        <v>483</v>
      </c>
      <c r="J3876" s="12" t="s">
        <v>112</v>
      </c>
      <c r="K3876" s="14" t="n">
        <v>0</v>
      </c>
      <c r="L3876" s="14" t="n">
        <v>0</v>
      </c>
      <c r="M3876" s="14" t="n">
        <v>0</v>
      </c>
      <c r="N3876" s="11" t="n">
        <v>0</v>
      </c>
      <c r="O3876" s="11" t="n">
        <v>0</v>
      </c>
      <c r="P3876" s="11" t="n">
        <v>0</v>
      </c>
      <c r="Q3876" s="22" t="n">
        <f>M3876/H3876</f>
        <v>0</v>
      </c>
    </row>
    <row r="3877" ht="22.5" customHeight="1">
      <c r="A3877" s="74"/>
      <c r="B3877" s="37" t="s">
        <v>113</v>
      </c>
      <c r="C3877" s="12" t="n">
        <v>6061077</v>
      </c>
      <c r="D3877" s="12" t="s">
        <v>36</v>
      </c>
      <c r="E3877" s="12" t="s">
        <v>14</v>
      </c>
      <c r="F3877" s="12" t="s">
        <v>15</v>
      </c>
      <c r="G3877" s="20" t="n">
        <v>2</v>
      </c>
      <c r="H3877" s="13" t="n">
        <v>20</v>
      </c>
      <c r="I3877" s="20" t="n">
        <f>G3877*H3877*7</f>
        <v>280</v>
      </c>
      <c r="J3877" s="12" t="s">
        <v>112</v>
      </c>
      <c r="K3877" s="16" t="n">
        <v>17764</v>
      </c>
      <c r="L3877" s="14" t="n">
        <v>182</v>
      </c>
      <c r="M3877" s="14" t="n">
        <v>0</v>
      </c>
      <c r="N3877" s="11" t="n">
        <v>0</v>
      </c>
      <c r="O3877" s="11" t="n">
        <v>0</v>
      </c>
      <c r="P3877" s="11" t="n">
        <v>0</v>
      </c>
      <c r="Q3877" s="22" t="n">
        <f>M3877/H3877</f>
        <v>0</v>
      </c>
    </row>
    <row r="3878" ht="22.5" customHeight="1">
      <c r="A3878" s="74"/>
      <c r="B3878" s="12"/>
      <c r="C3878" s="12" t="n">
        <v>6607117</v>
      </c>
      <c r="D3878" s="12" t="s">
        <v>36</v>
      </c>
      <c r="E3878" s="12" t="s">
        <v>14</v>
      </c>
      <c r="F3878" s="12" t="s">
        <v>15</v>
      </c>
      <c r="G3878" s="20" t="n">
        <v>2</v>
      </c>
      <c r="H3878" s="13" t="n">
        <v>300</v>
      </c>
      <c r="I3878" s="20" t="n">
        <f>G3878*H3878*7</f>
        <v>4200</v>
      </c>
      <c r="J3878" s="12" t="s">
        <v>112</v>
      </c>
      <c r="K3878" s="16" t="n">
        <v>40416</v>
      </c>
      <c r="L3878" s="14" t="n">
        <v>1386</v>
      </c>
      <c r="M3878" s="14" t="n">
        <v>127</v>
      </c>
      <c r="N3878" s="11" t="n">
        <v>0.075</v>
      </c>
      <c r="O3878" s="11" t="n">
        <v>0.823</v>
      </c>
      <c r="P3878" s="11" t="n">
        <v>104.469</v>
      </c>
      <c r="Q3878" s="22" t="n">
        <f>M3878/H3878</f>
        <v>0.423333333333333</v>
      </c>
    </row>
    <row r="3879" ht="22.5" customHeight="1">
      <c r="A3879" s="74"/>
      <c r="B3879" s="12"/>
      <c r="C3879" s="12" t="n">
        <v>5497580</v>
      </c>
      <c r="D3879" s="12" t="s">
        <v>30</v>
      </c>
      <c r="E3879" s="12" t="s">
        <v>17</v>
      </c>
      <c r="F3879" s="12" t="s">
        <v>15</v>
      </c>
      <c r="G3879" s="20" t="n">
        <v>0.28</v>
      </c>
      <c r="H3879" s="13" t="n">
        <v>1700</v>
      </c>
      <c r="I3879" s="20" t="n">
        <f>G3879*H3879*7</f>
        <v>3332</v>
      </c>
      <c r="J3879" s="12" t="s">
        <v>112</v>
      </c>
      <c r="K3879" s="16" t="n">
        <v>443235</v>
      </c>
      <c r="L3879" s="14" t="n">
        <v>142939</v>
      </c>
      <c r="M3879" s="14" t="n">
        <v>1656</v>
      </c>
      <c r="N3879" s="11" t="n">
        <v>0.003</v>
      </c>
      <c r="O3879" s="11" t="n">
        <v>0.251</v>
      </c>
      <c r="P3879" s="11" t="n">
        <v>415.431</v>
      </c>
      <c r="Q3879" s="22" t="n">
        <f>M3879/H3879</f>
        <v>0.974117647058824</v>
      </c>
    </row>
    <row r="3880" ht="22.5" customHeight="1">
      <c r="A3880" s="74"/>
      <c r="B3880" s="12"/>
      <c r="C3880" s="12" t="n">
        <v>91407542</v>
      </c>
      <c r="D3880" s="12" t="s">
        <v>30</v>
      </c>
      <c r="E3880" s="12" t="s">
        <v>37</v>
      </c>
      <c r="F3880" s="12" t="s">
        <v>15</v>
      </c>
      <c r="G3880" s="20" t="n">
        <v>0.02</v>
      </c>
      <c r="H3880" s="13" t="n">
        <v>300</v>
      </c>
      <c r="I3880" s="20" t="n">
        <f>G3880*H3880*7</f>
        <v>42</v>
      </c>
      <c r="J3880" s="12" t="s">
        <v>112</v>
      </c>
      <c r="K3880" s="16" t="n">
        <v>48191</v>
      </c>
      <c r="L3880" s="14" t="n">
        <v>10452</v>
      </c>
      <c r="M3880" s="14" t="n">
        <v>99</v>
      </c>
      <c r="N3880" s="11" t="n">
        <v>0</v>
      </c>
      <c r="O3880" s="11" t="n">
        <v>0.02</v>
      </c>
      <c r="P3880" s="11" t="n">
        <v>2.02</v>
      </c>
      <c r="Q3880" s="22" t="n">
        <f>M3880/H3880</f>
        <v>0.33</v>
      </c>
    </row>
    <row r="3881" ht="22.5" customHeight="1">
      <c r="A3881" s="74"/>
      <c r="B3881" s="12"/>
      <c r="C3881" s="12" t="n">
        <v>8998645</v>
      </c>
      <c r="D3881" s="12" t="s">
        <v>30</v>
      </c>
      <c r="E3881" s="12" t="s">
        <v>17</v>
      </c>
      <c r="F3881" s="12" t="s">
        <v>15</v>
      </c>
      <c r="G3881" s="20" t="n">
        <v>0.28</v>
      </c>
      <c r="H3881" s="13" t="n">
        <v>200</v>
      </c>
      <c r="I3881" s="20" t="n">
        <f>G3881*H3881*7</f>
        <v>392</v>
      </c>
      <c r="J3881" s="12" t="s">
        <v>112</v>
      </c>
      <c r="K3881" s="16" t="n">
        <v>189265</v>
      </c>
      <c r="L3881" s="14" t="n">
        <v>4374</v>
      </c>
      <c r="M3881" s="14" t="n">
        <v>93</v>
      </c>
      <c r="N3881" s="11" t="n">
        <v>0.023</v>
      </c>
      <c r="O3881" s="11" t="n">
        <v>1.06</v>
      </c>
      <c r="P3881" s="11" t="n">
        <v>98.557</v>
      </c>
      <c r="Q3881" s="22" t="n">
        <f>M3881/H3881</f>
        <v>0.465</v>
      </c>
    </row>
    <row r="3882" ht="22.5" customHeight="1">
      <c r="A3882" s="74"/>
      <c r="B3882" s="12"/>
      <c r="C3882" s="12" t="n">
        <v>4383473</v>
      </c>
      <c r="D3882" s="12" t="s">
        <v>36</v>
      </c>
      <c r="E3882" s="12" t="s">
        <v>14</v>
      </c>
      <c r="F3882" s="12" t="s">
        <v>15</v>
      </c>
      <c r="G3882" s="20" t="n">
        <v>0.2</v>
      </c>
      <c r="H3882" s="13" t="n">
        <v>150</v>
      </c>
      <c r="I3882" s="20" t="n">
        <f>G3882*H3882*7</f>
        <v>210</v>
      </c>
      <c r="J3882" s="12" t="s">
        <v>112</v>
      </c>
      <c r="K3882" s="16" t="n">
        <v>28477</v>
      </c>
      <c r="L3882" s="14" t="n">
        <v>6836</v>
      </c>
      <c r="M3882" s="14" t="n">
        <v>150</v>
      </c>
      <c r="N3882" s="11" t="n">
        <v>0.004</v>
      </c>
      <c r="O3882" s="11" t="n">
        <v>0.186</v>
      </c>
      <c r="P3882" s="11" t="n">
        <v>27.9</v>
      </c>
      <c r="Q3882" s="22" t="n">
        <f>M3882/H3882</f>
        <v>1</v>
      </c>
    </row>
    <row r="3883" ht="22.5" customHeight="1">
      <c r="A3883" s="74"/>
      <c r="B3883" s="12"/>
      <c r="C3883" s="12" t="n">
        <v>8094753</v>
      </c>
      <c r="D3883" s="12" t="s">
        <v>36</v>
      </c>
      <c r="E3883" s="12" t="s">
        <v>14</v>
      </c>
      <c r="F3883" s="12" t="s">
        <v>26</v>
      </c>
      <c r="G3883" s="20" t="n">
        <v>0.3</v>
      </c>
      <c r="H3883" s="13" t="n">
        <v>200</v>
      </c>
      <c r="I3883" s="20" t="n">
        <f>G3883*H3883*7</f>
        <v>420</v>
      </c>
      <c r="J3883" s="12" t="s">
        <v>112</v>
      </c>
      <c r="K3883" s="16" t="n">
        <v>3231079</v>
      </c>
      <c r="L3883" s="14" t="n">
        <v>8090</v>
      </c>
      <c r="M3883" s="14" t="n">
        <v>360</v>
      </c>
      <c r="N3883" s="11" t="n">
        <v>0.01</v>
      </c>
      <c r="O3883" s="11" t="n">
        <v>0.3</v>
      </c>
      <c r="P3883" s="11" t="n">
        <v>106.61</v>
      </c>
      <c r="Q3883" s="22" t="n">
        <f>M3883/H3883</f>
        <v>1.8</v>
      </c>
    </row>
    <row r="3884" ht="22.5" customHeight="1">
      <c r="A3884" s="74"/>
      <c r="B3884" s="12"/>
      <c r="C3884" s="12" t="n">
        <v>2783561</v>
      </c>
      <c r="D3884" s="12" t="s">
        <v>38</v>
      </c>
      <c r="E3884" s="12" t="s">
        <v>14</v>
      </c>
      <c r="F3884" s="12" t="s">
        <v>15</v>
      </c>
      <c r="G3884" s="20" t="n">
        <v>0.1</v>
      </c>
      <c r="H3884" s="13" t="n">
        <v>500</v>
      </c>
      <c r="I3884" s="20" t="n">
        <f>G3884*H3884*7</f>
        <v>350</v>
      </c>
      <c r="J3884" s="12" t="s">
        <v>112</v>
      </c>
      <c r="K3884" s="16" t="n">
        <v>45869</v>
      </c>
      <c r="L3884" s="14" t="n">
        <v>11187</v>
      </c>
      <c r="M3884" s="14" t="n">
        <v>446</v>
      </c>
      <c r="N3884" s="11" t="n">
        <v>0.004</v>
      </c>
      <c r="O3884" s="11" t="n">
        <v>0.102</v>
      </c>
      <c r="P3884" s="11" t="n">
        <v>45.42</v>
      </c>
      <c r="Q3884" s="22" t="n">
        <f>M3884/H3884</f>
        <v>0.892</v>
      </c>
    </row>
    <row r="3885" ht="22.5" customHeight="1">
      <c r="A3885" s="74"/>
      <c r="B3885" s="12"/>
      <c r="C3885" s="12" t="n">
        <v>10599157</v>
      </c>
      <c r="D3885" s="12" t="s">
        <v>39</v>
      </c>
      <c r="E3885" s="12" t="s">
        <v>14</v>
      </c>
      <c r="F3885" s="12" t="s">
        <v>15</v>
      </c>
      <c r="G3885" s="20" t="n">
        <v>0.3</v>
      </c>
      <c r="H3885" s="13" t="n">
        <v>150</v>
      </c>
      <c r="I3885" s="20" t="n">
        <f>G3885*H3885*7</f>
        <v>315</v>
      </c>
      <c r="J3885" s="12" t="s">
        <v>112</v>
      </c>
      <c r="K3885" s="16" t="n">
        <v>21803</v>
      </c>
      <c r="L3885" s="14" t="n">
        <v>5302</v>
      </c>
      <c r="M3885" s="14" t="n">
        <v>96</v>
      </c>
      <c r="N3885" s="11" t="n">
        <v>0.006</v>
      </c>
      <c r="O3885" s="11" t="n">
        <v>0.308</v>
      </c>
      <c r="P3885" s="11" t="n">
        <v>29.55</v>
      </c>
      <c r="Q3885" s="22" t="n">
        <f>M3885/H3885</f>
        <v>0.64</v>
      </c>
    </row>
    <row r="3886" ht="22.5" customHeight="1">
      <c r="A3886" s="74"/>
      <c r="B3886" s="12"/>
      <c r="C3886" s="12" t="n">
        <v>10599681</v>
      </c>
      <c r="D3886" s="12" t="s">
        <v>79</v>
      </c>
      <c r="E3886" s="12" t="s">
        <v>14</v>
      </c>
      <c r="F3886" s="12" t="s">
        <v>15</v>
      </c>
      <c r="G3886" s="20" t="n">
        <v>0.13</v>
      </c>
      <c r="H3886" s="13" t="n">
        <v>400</v>
      </c>
      <c r="I3886" s="20" t="n">
        <f>G3886*H3886*7</f>
        <v>364</v>
      </c>
      <c r="J3886" s="12" t="s">
        <v>112</v>
      </c>
      <c r="K3886" s="14" t="n">
        <v>30789</v>
      </c>
      <c r="L3886" s="14" t="n">
        <v>10319</v>
      </c>
      <c r="M3886" s="14" t="n">
        <v>400</v>
      </c>
      <c r="N3886" s="11" t="n">
        <v>0.005</v>
      </c>
      <c r="O3886" s="11" t="n">
        <v>0.13</v>
      </c>
      <c r="P3886" s="11" t="n">
        <v>52</v>
      </c>
      <c r="Q3886" s="22" t="n">
        <f>M3886/H3886</f>
        <v>1</v>
      </c>
    </row>
    <row r="3887" ht="22.5" customHeight="1">
      <c r="A3887" s="74"/>
      <c r="B3887" s="12"/>
      <c r="C3887" s="12" t="n">
        <v>6060965</v>
      </c>
      <c r="D3887" s="12" t="s">
        <v>36</v>
      </c>
      <c r="E3887" s="12" t="s">
        <v>14</v>
      </c>
      <c r="F3887" s="12" t="s">
        <v>15</v>
      </c>
      <c r="G3887" s="20" t="n">
        <v>0.3</v>
      </c>
      <c r="H3887" s="69" t="n">
        <v>100</v>
      </c>
      <c r="I3887" s="31" t="n">
        <f>G3887*H3887*7</f>
        <v>210</v>
      </c>
      <c r="J3887" s="12" t="s">
        <v>112</v>
      </c>
      <c r="K3887" s="14" t="n">
        <v>16633</v>
      </c>
      <c r="L3887" s="14" t="n">
        <v>2836</v>
      </c>
      <c r="M3887" s="14" t="n">
        <v>96</v>
      </c>
      <c r="N3887" s="11" t="n">
        <v>0.01</v>
      </c>
      <c r="O3887" s="11" t="n">
        <v>0.3</v>
      </c>
      <c r="P3887" s="11" t="n">
        <v>28.8</v>
      </c>
      <c r="Q3887" s="22" t="n">
        <f>M3887/H3887</f>
        <v>0.96</v>
      </c>
    </row>
    <row r="3888" ht="22.5" customHeight="1">
      <c r="A3888" s="74"/>
      <c r="B3888" s="12"/>
      <c r="C3888" s="12" t="n">
        <v>10842514</v>
      </c>
      <c r="D3888" s="12" t="s">
        <v>42</v>
      </c>
      <c r="E3888" s="12" t="s">
        <v>14</v>
      </c>
      <c r="F3888" s="12" t="s">
        <v>26</v>
      </c>
      <c r="G3888" s="20" t="n">
        <v>0.15</v>
      </c>
      <c r="H3888" s="69" t="n">
        <v>100</v>
      </c>
      <c r="I3888" s="31" t="n">
        <f>G3888*H3888*7</f>
        <v>105</v>
      </c>
      <c r="J3888" s="12" t="s">
        <v>112</v>
      </c>
      <c r="K3888" s="14" t="n">
        <v>58657</v>
      </c>
      <c r="L3888" s="14" t="n">
        <v>714</v>
      </c>
      <c r="M3888" s="14" t="n">
        <v>19</v>
      </c>
      <c r="N3888" s="11" t="n">
        <v>0.02</v>
      </c>
      <c r="O3888" s="11" t="n">
        <v>0.59</v>
      </c>
      <c r="P3888" s="11" t="n">
        <v>11.13</v>
      </c>
      <c r="Q3888" s="22" t="n">
        <f>M3888/H3888</f>
        <v>0.19</v>
      </c>
    </row>
    <row r="3889" ht="22.5" customHeight="1">
      <c r="A3889" s="74"/>
      <c r="B3889" s="12"/>
      <c r="C3889" s="12" t="n">
        <v>10815258</v>
      </c>
      <c r="D3889" s="12" t="s">
        <v>42</v>
      </c>
      <c r="E3889" s="12" t="s">
        <v>14</v>
      </c>
      <c r="F3889" s="12" t="s">
        <v>15</v>
      </c>
      <c r="G3889" s="20" t="n">
        <v>0.15</v>
      </c>
      <c r="H3889" s="69" t="n">
        <v>100</v>
      </c>
      <c r="I3889" s="31" t="n">
        <f>G3889*H3889*7</f>
        <v>105</v>
      </c>
      <c r="J3889" s="12" t="s">
        <v>112</v>
      </c>
      <c r="K3889" s="14" t="n">
        <v>14180</v>
      </c>
      <c r="L3889" s="14" t="n">
        <v>575</v>
      </c>
      <c r="M3889" s="14" t="n">
        <v>7</v>
      </c>
      <c r="N3889" s="11" t="n">
        <v>0.002</v>
      </c>
      <c r="O3889" s="11" t="n">
        <v>0.159</v>
      </c>
      <c r="P3889" s="11" t="n">
        <v>1.11</v>
      </c>
      <c r="Q3889" s="22" t="n">
        <f>M3889/H3889</f>
        <v>0.07</v>
      </c>
    </row>
    <row r="3890" ht="22.5" customHeight="1">
      <c r="A3890" s="74"/>
      <c r="B3890" s="12"/>
      <c r="C3890" s="12" t="n">
        <v>91535229</v>
      </c>
      <c r="D3890" s="12" t="s">
        <v>30</v>
      </c>
      <c r="E3890" s="12" t="s">
        <v>37</v>
      </c>
      <c r="F3890" s="12" t="s">
        <v>15</v>
      </c>
      <c r="G3890" s="20" t="n">
        <v>0.02</v>
      </c>
      <c r="H3890" s="69" t="n">
        <v>500</v>
      </c>
      <c r="I3890" s="31" t="n">
        <f>G3890*H3890*7</f>
        <v>70</v>
      </c>
      <c r="J3890" s="12" t="s">
        <v>112</v>
      </c>
      <c r="K3890" s="14" t="n">
        <v>3385</v>
      </c>
      <c r="L3890" s="14" t="n">
        <v>1149</v>
      </c>
      <c r="M3890" s="14" t="n">
        <v>6</v>
      </c>
      <c r="N3890" s="11" t="n">
        <v>0</v>
      </c>
      <c r="O3890" s="11" t="n">
        <v>0.04</v>
      </c>
      <c r="P3890" s="11" t="n">
        <v>0.24</v>
      </c>
      <c r="Q3890" s="22" t="n">
        <f>M3890/H3890</f>
        <v>0.012</v>
      </c>
    </row>
    <row r="3891" ht="22.5" customHeight="1">
      <c r="A3891" s="74"/>
      <c r="B3891" s="12"/>
      <c r="C3891" s="12" t="n">
        <v>91535331</v>
      </c>
      <c r="D3891" s="12" t="s">
        <v>30</v>
      </c>
      <c r="E3891" s="12" t="s">
        <v>40</v>
      </c>
      <c r="F3891" s="12" t="s">
        <v>15</v>
      </c>
      <c r="G3891" s="20" t="n">
        <v>0.02</v>
      </c>
      <c r="H3891" s="69" t="n">
        <v>750</v>
      </c>
      <c r="I3891" s="31" t="n">
        <f>G3891*H3891*7</f>
        <v>105</v>
      </c>
      <c r="J3891" s="12" t="s">
        <v>112</v>
      </c>
      <c r="K3891" s="14" t="n">
        <v>2924</v>
      </c>
      <c r="L3891" s="14" t="n">
        <v>830</v>
      </c>
      <c r="M3891" s="14" t="n">
        <v>8</v>
      </c>
      <c r="N3891" s="11" t="n">
        <v>0</v>
      </c>
      <c r="O3891" s="11" t="n">
        <v>0.031</v>
      </c>
      <c r="P3891" s="11" t="n">
        <v>0.25</v>
      </c>
      <c r="Q3891" s="22" t="n">
        <f>M3891/H3891</f>
        <v>0.0106666666666667</v>
      </c>
    </row>
    <row r="3892" ht="22.5" customHeight="1">
      <c r="A3892" s="74"/>
      <c r="B3892" s="12"/>
      <c r="C3892" s="12" t="n">
        <v>11324493</v>
      </c>
      <c r="D3892" s="12" t="s">
        <v>30</v>
      </c>
      <c r="E3892" s="12" t="s">
        <v>17</v>
      </c>
      <c r="F3892" s="12" t="s">
        <v>15</v>
      </c>
      <c r="G3892" s="20" t="n">
        <v>0.28</v>
      </c>
      <c r="H3892" s="69" t="n">
        <v>100</v>
      </c>
      <c r="I3892" s="31" t="n">
        <f>G3892*H3892*7</f>
        <v>196</v>
      </c>
      <c r="J3892" s="12" t="s">
        <v>112</v>
      </c>
      <c r="K3892" s="14" t="n">
        <v>1299</v>
      </c>
      <c r="L3892" s="14" t="n">
        <v>482</v>
      </c>
      <c r="M3892" s="14" t="n">
        <v>8</v>
      </c>
      <c r="N3892" s="11" t="n">
        <v>0.009</v>
      </c>
      <c r="O3892" s="11" t="n">
        <v>0.525</v>
      </c>
      <c r="P3892" s="11" t="n">
        <v>4.2</v>
      </c>
      <c r="Q3892" s="22" t="n">
        <f>M3892/H3892</f>
        <v>0.08</v>
      </c>
    </row>
    <row r="3893" ht="22.5" customHeight="1">
      <c r="A3893" s="74"/>
      <c r="B3893" s="12"/>
      <c r="C3893" s="12" t="n">
        <v>10298628</v>
      </c>
      <c r="D3893" s="12" t="s">
        <v>83</v>
      </c>
      <c r="E3893" s="12" t="s">
        <v>14</v>
      </c>
      <c r="F3893" s="12" t="s">
        <v>26</v>
      </c>
      <c r="G3893" s="20" t="n">
        <v>0.14</v>
      </c>
      <c r="H3893" s="69" t="n">
        <v>80</v>
      </c>
      <c r="I3893" s="31" t="n">
        <f>G3893*H3893*7</f>
        <v>78.4</v>
      </c>
      <c r="J3893" s="12" t="s">
        <v>112</v>
      </c>
      <c r="K3893" s="14" t="n">
        <v>425574</v>
      </c>
      <c r="L3893" s="14" t="n">
        <v>1035</v>
      </c>
      <c r="M3893" s="14" t="n">
        <v>73</v>
      </c>
      <c r="N3893" s="11" t="n">
        <v>0.01</v>
      </c>
      <c r="O3893" s="11" t="n">
        <v>0.17</v>
      </c>
      <c r="P3893" s="11" t="n">
        <v>12.74</v>
      </c>
      <c r="Q3893" s="22" t="n">
        <f>M3893/H3893</f>
        <v>0.9125</v>
      </c>
    </row>
    <row r="3894" ht="22.5" customHeight="1">
      <c r="A3894" s="74"/>
      <c r="B3894" s="12"/>
      <c r="C3894" s="12" t="n">
        <v>11655595</v>
      </c>
      <c r="D3894" s="12" t="s">
        <v>41</v>
      </c>
      <c r="E3894" s="12" t="s">
        <v>14</v>
      </c>
      <c r="F3894" s="12" t="s">
        <v>26</v>
      </c>
      <c r="G3894" s="20" t="n">
        <v>0.4</v>
      </c>
      <c r="H3894" s="69" t="n">
        <v>100</v>
      </c>
      <c r="I3894" s="31" t="n">
        <f>G3894*H3894*7</f>
        <v>280</v>
      </c>
      <c r="J3894" s="12" t="s">
        <v>112</v>
      </c>
      <c r="K3894" s="14" t="n">
        <v>48364</v>
      </c>
      <c r="L3894" s="14" t="n">
        <v>371</v>
      </c>
      <c r="M3894" s="14" t="n">
        <v>2</v>
      </c>
      <c r="N3894" s="11" t="n">
        <v>0.03</v>
      </c>
      <c r="O3894" s="11" t="n">
        <v>5.72</v>
      </c>
      <c r="P3894" s="11" t="n">
        <v>11.43</v>
      </c>
      <c r="Q3894" s="22" t="n">
        <f>M3894/H3894</f>
        <v>0.02</v>
      </c>
    </row>
    <row r="3895" ht="22.5" customHeight="1">
      <c r="A3895" s="74"/>
      <c r="B3895" s="12"/>
      <c r="C3895" s="12" t="n">
        <v>11655596</v>
      </c>
      <c r="D3895" s="12" t="s">
        <v>41</v>
      </c>
      <c r="E3895" s="12" t="s">
        <v>14</v>
      </c>
      <c r="F3895" s="12" t="s">
        <v>12</v>
      </c>
      <c r="G3895" s="20" t="n">
        <v>0.3</v>
      </c>
      <c r="H3895" s="69" t="n">
        <v>50</v>
      </c>
      <c r="I3895" s="31" t="n">
        <f>G3895*H3895*7</f>
        <v>105</v>
      </c>
      <c r="J3895" s="12" t="s">
        <v>112</v>
      </c>
      <c r="K3895" s="14" t="n">
        <v>605</v>
      </c>
      <c r="L3895" s="14" t="n">
        <v>7</v>
      </c>
      <c r="M3895" s="14" t="n">
        <v>0</v>
      </c>
      <c r="N3895" s="11" t="n">
        <v>0.001</v>
      </c>
      <c r="O3895" s="11" t="n">
        <v>0</v>
      </c>
      <c r="P3895" s="11" t="n">
        <v>0.0063</v>
      </c>
      <c r="Q3895" s="22" t="n">
        <f>M3895/H3895</f>
        <v>0</v>
      </c>
    </row>
    <row r="3896" ht="22.5" customHeight="1">
      <c r="A3896" s="74"/>
      <c r="B3896" s="12"/>
      <c r="C3896" s="12" t="n">
        <v>11690183</v>
      </c>
      <c r="D3896" s="12" t="s">
        <v>38</v>
      </c>
      <c r="E3896" s="12" t="s">
        <v>14</v>
      </c>
      <c r="F3896" s="12" t="s">
        <v>15</v>
      </c>
      <c r="G3896" s="20" t="n">
        <v>0.1</v>
      </c>
      <c r="H3896" s="69" t="n">
        <v>100</v>
      </c>
      <c r="I3896" s="31" t="n">
        <f>G3896*H3896*7</f>
        <v>70</v>
      </c>
      <c r="J3896" s="12" t="s">
        <v>112</v>
      </c>
      <c r="K3896" s="14" t="n">
        <v>10568</v>
      </c>
      <c r="L3896" s="14" t="n">
        <v>2702</v>
      </c>
      <c r="M3896" s="14" t="n">
        <v>54</v>
      </c>
      <c r="N3896" s="11" t="n">
        <v>0.004</v>
      </c>
      <c r="O3896" s="11" t="n">
        <v>0.194</v>
      </c>
      <c r="P3896" s="11" t="n">
        <v>10.48</v>
      </c>
      <c r="Q3896" s="22" t="n">
        <f>M3896/H3896</f>
        <v>0.54</v>
      </c>
    </row>
    <row r="3897" ht="22.5" customHeight="1">
      <c r="A3897" s="74"/>
      <c r="B3897" s="12"/>
      <c r="C3897" s="12" t="n">
        <v>11763482</v>
      </c>
      <c r="D3897" s="12" t="s">
        <v>41</v>
      </c>
      <c r="E3897" s="12" t="s">
        <v>14</v>
      </c>
      <c r="F3897" s="12" t="s">
        <v>12</v>
      </c>
      <c r="G3897" s="20" t="n">
        <v>0.4</v>
      </c>
      <c r="H3897" s="69" t="n">
        <v>100</v>
      </c>
      <c r="I3897" s="31" t="n">
        <f>G3897*H3897*7</f>
        <v>280</v>
      </c>
      <c r="J3897" s="12" t="s">
        <v>112</v>
      </c>
      <c r="K3897" s="14" t="n">
        <v>199</v>
      </c>
      <c r="L3897" s="14" t="n">
        <v>66</v>
      </c>
      <c r="M3897" s="14" t="n">
        <v>0</v>
      </c>
      <c r="N3897" s="11" t="n">
        <v>0.001</v>
      </c>
      <c r="O3897" s="11" t="n">
        <v>0</v>
      </c>
      <c r="P3897" s="11" t="n">
        <v>0.1353</v>
      </c>
      <c r="Q3897" s="22" t="n">
        <f>M3897/H3897</f>
        <v>0</v>
      </c>
    </row>
    <row r="3898" ht="22.5" customHeight="1">
      <c r="A3898" s="74"/>
      <c r="B3898" s="12"/>
      <c r="C3898" s="12" t="n">
        <v>91565942</v>
      </c>
      <c r="D3898" s="12" t="s">
        <v>30</v>
      </c>
      <c r="E3898" s="12" t="s">
        <v>37</v>
      </c>
      <c r="F3898" s="12" t="s">
        <v>15</v>
      </c>
      <c r="G3898" s="20" t="n">
        <v>0.03</v>
      </c>
      <c r="H3898" s="69" t="n">
        <v>600</v>
      </c>
      <c r="I3898" s="31" t="n">
        <f>G3898*H3898*7</f>
        <v>126</v>
      </c>
      <c r="J3898" s="12" t="s">
        <v>112</v>
      </c>
      <c r="K3898" s="14" t="n">
        <v>48281</v>
      </c>
      <c r="L3898" s="14" t="n">
        <v>9795</v>
      </c>
      <c r="M3898" s="14" t="n">
        <v>77</v>
      </c>
      <c r="N3898" s="11" t="n">
        <v>0</v>
      </c>
      <c r="O3898" s="11" t="n">
        <v>0.031</v>
      </c>
      <c r="P3898" s="11" t="n">
        <v>2.364</v>
      </c>
      <c r="Q3898" s="22" t="n">
        <f>M3898/H3898</f>
        <v>0.128333333333333</v>
      </c>
    </row>
    <row r="3899" ht="22.5" customHeight="1">
      <c r="A3899" s="74"/>
      <c r="B3899" s="12"/>
      <c r="C3899" s="12" t="n">
        <v>91565947</v>
      </c>
      <c r="D3899" s="12" t="s">
        <v>30</v>
      </c>
      <c r="E3899" s="12" t="s">
        <v>40</v>
      </c>
      <c r="F3899" s="12" t="s">
        <v>15</v>
      </c>
      <c r="G3899" s="20" t="n">
        <v>0.02</v>
      </c>
      <c r="H3899" s="69" t="n">
        <v>1000</v>
      </c>
      <c r="I3899" s="31" t="n">
        <f>G3899*H3899*7</f>
        <v>140</v>
      </c>
      <c r="J3899" s="12" t="s">
        <v>112</v>
      </c>
      <c r="K3899" s="14" t="n">
        <v>226711</v>
      </c>
      <c r="L3899" s="14" t="n">
        <v>73684</v>
      </c>
      <c r="M3899" s="14" t="n">
        <v>1000</v>
      </c>
      <c r="N3899" s="11" t="n">
        <v>0</v>
      </c>
      <c r="O3899" s="11" t="n">
        <v>0.02</v>
      </c>
      <c r="P3899" s="11" t="n">
        <v>20</v>
      </c>
      <c r="Q3899" s="22" t="n">
        <f>M3899/H3899</f>
        <v>1</v>
      </c>
    </row>
    <row r="3900" ht="22.5" customHeight="1">
      <c r="A3900" s="74"/>
      <c r="B3900" s="12"/>
      <c r="C3900" s="12" t="n">
        <v>12807775</v>
      </c>
      <c r="D3900" s="12" t="s">
        <v>38</v>
      </c>
      <c r="E3900" s="12" t="s">
        <v>14</v>
      </c>
      <c r="F3900" s="12" t="s">
        <v>34</v>
      </c>
      <c r="G3900" s="20" t="n">
        <v>0.1</v>
      </c>
      <c r="H3900" s="69" t="n">
        <v>100</v>
      </c>
      <c r="I3900" s="31" t="n">
        <f>G3900*H3900*7</f>
        <v>70</v>
      </c>
      <c r="J3900" s="12" t="s">
        <v>112</v>
      </c>
      <c r="K3900" s="14" t="n">
        <v>3</v>
      </c>
      <c r="L3900" s="14" t="n">
        <v>1</v>
      </c>
      <c r="M3900" s="14" t="n">
        <v>0</v>
      </c>
      <c r="N3900" s="11" t="n">
        <v>0</v>
      </c>
      <c r="O3900" s="11" t="n">
        <v>0</v>
      </c>
      <c r="P3900" s="11" t="n">
        <v>0</v>
      </c>
      <c r="Q3900" s="22" t="n">
        <f>M3900/H3900</f>
        <v>0</v>
      </c>
    </row>
    <row r="3901" ht="22.5" customHeight="1">
      <c r="A3901" s="74"/>
      <c r="B3901" s="12"/>
      <c r="C3901" s="12" t="n">
        <v>12808718</v>
      </c>
      <c r="D3901" s="12" t="s">
        <v>36</v>
      </c>
      <c r="E3901" s="12" t="s">
        <v>14</v>
      </c>
      <c r="F3901" s="12" t="s">
        <v>34</v>
      </c>
      <c r="G3901" s="20" t="n">
        <v>0.2</v>
      </c>
      <c r="H3901" s="69" t="n">
        <v>100</v>
      </c>
      <c r="I3901" s="31" t="n">
        <f>G3901*H3901*7</f>
        <v>140</v>
      </c>
      <c r="J3901" s="12" t="s">
        <v>112</v>
      </c>
      <c r="K3901" s="14" t="n">
        <v>47</v>
      </c>
      <c r="L3901" s="14" t="n">
        <v>13</v>
      </c>
      <c r="M3901" s="14" t="n">
        <v>0</v>
      </c>
      <c r="N3901" s="11" t="n">
        <v>0</v>
      </c>
      <c r="O3901" s="11" t="n">
        <v>0</v>
      </c>
      <c r="P3901" s="11" t="n">
        <v>0.05</v>
      </c>
      <c r="Q3901" s="22" t="n">
        <f>M3901/H3901</f>
        <v>0</v>
      </c>
    </row>
    <row r="3902" ht="22.5" customHeight="1">
      <c r="A3902" s="74"/>
      <c r="B3902" s="37" t="s">
        <v>118</v>
      </c>
      <c r="C3902" s="12" t="n">
        <v>5464039</v>
      </c>
      <c r="D3902" s="12" t="s">
        <v>30</v>
      </c>
      <c r="E3902" s="12" t="s">
        <v>43</v>
      </c>
      <c r="F3902" s="12" t="s">
        <v>15</v>
      </c>
      <c r="G3902" s="20" t="n">
        <v>0.28</v>
      </c>
      <c r="H3902" s="13" t="n">
        <v>1700</v>
      </c>
      <c r="I3902" s="20" t="n">
        <f>G3902*H3902*7</f>
        <v>3332</v>
      </c>
      <c r="J3902" s="12" t="s">
        <v>112</v>
      </c>
      <c r="K3902" s="14" t="n">
        <v>372985</v>
      </c>
      <c r="L3902" s="14" t="n">
        <v>75429</v>
      </c>
      <c r="M3902" s="14" t="n">
        <v>1089</v>
      </c>
      <c r="N3902" s="11" t="n">
        <v>0.004</v>
      </c>
      <c r="O3902" s="11" t="n">
        <v>0.296</v>
      </c>
      <c r="P3902" s="11" t="n">
        <v>321.825</v>
      </c>
      <c r="Q3902" s="22" t="n">
        <f>M3902/H3902</f>
        <v>0.640588235294118</v>
      </c>
    </row>
    <row r="3903" ht="22.5" customHeight="1">
      <c r="A3903" s="74"/>
      <c r="B3903" s="12"/>
      <c r="C3903" s="12" t="n">
        <v>8057746</v>
      </c>
      <c r="D3903" s="12" t="s">
        <v>30</v>
      </c>
      <c r="E3903" s="12" t="s">
        <v>43</v>
      </c>
      <c r="F3903" s="12" t="s">
        <v>15</v>
      </c>
      <c r="G3903" s="20" t="n">
        <v>0.32</v>
      </c>
      <c r="H3903" s="13" t="n">
        <v>300</v>
      </c>
      <c r="I3903" s="20" t="n">
        <f>G3903*H3903*7</f>
        <v>672</v>
      </c>
      <c r="J3903" s="12" t="s">
        <v>112</v>
      </c>
      <c r="K3903" s="14" t="n">
        <v>0</v>
      </c>
      <c r="L3903" s="14" t="n">
        <v>0</v>
      </c>
      <c r="M3903" s="14" t="n">
        <v>0</v>
      </c>
      <c r="N3903" s="11" t="n">
        <v>0</v>
      </c>
      <c r="O3903" s="11" t="n">
        <v>0</v>
      </c>
      <c r="P3903" s="11" t="n">
        <v>0</v>
      </c>
      <c r="Q3903" s="22" t="n">
        <f>M3903/H3903</f>
        <v>0</v>
      </c>
    </row>
    <row r="3904" ht="22.5" customHeight="1">
      <c r="A3904" s="74"/>
      <c r="B3904" s="12"/>
      <c r="C3904" s="12" t="n">
        <v>91399821</v>
      </c>
      <c r="D3904" s="12" t="s">
        <v>79</v>
      </c>
      <c r="E3904" s="12" t="s">
        <v>14</v>
      </c>
      <c r="F3904" s="12" t="s">
        <v>26</v>
      </c>
      <c r="G3904" s="20" t="n">
        <v>0.1</v>
      </c>
      <c r="H3904" s="13" t="n">
        <v>500</v>
      </c>
      <c r="I3904" s="20" t="n">
        <f>G3904*H3904*7</f>
        <v>350</v>
      </c>
      <c r="J3904" s="12" t="s">
        <v>112</v>
      </c>
      <c r="K3904" s="14" t="n">
        <v>101089</v>
      </c>
      <c r="L3904" s="14" t="n">
        <v>14251</v>
      </c>
      <c r="M3904" s="14" t="n">
        <v>459</v>
      </c>
      <c r="N3904" s="11" t="n">
        <v>0</v>
      </c>
      <c r="O3904" s="11" t="n">
        <v>0.1</v>
      </c>
      <c r="P3904" s="11" t="n">
        <v>46.65</v>
      </c>
      <c r="Q3904" s="22" t="n">
        <f>M3904/H3904</f>
        <v>0.918</v>
      </c>
    </row>
    <row r="3905" ht="22.5" customHeight="1">
      <c r="A3905" s="74"/>
      <c r="B3905" s="12"/>
      <c r="C3905" s="12" t="n">
        <v>8670368</v>
      </c>
      <c r="D3905" s="12" t="s">
        <v>16</v>
      </c>
      <c r="E3905" s="12" t="s">
        <v>11</v>
      </c>
      <c r="F3905" s="12" t="s">
        <v>29</v>
      </c>
      <c r="G3905" s="20" t="n">
        <v>0.12</v>
      </c>
      <c r="H3905" s="13" t="n">
        <v>100</v>
      </c>
      <c r="I3905" s="20" t="n">
        <f>G3905*H3905*7</f>
        <v>84</v>
      </c>
      <c r="J3905" s="12" t="s">
        <v>112</v>
      </c>
      <c r="K3905" s="14" t="n">
        <v>13914</v>
      </c>
      <c r="L3905" s="14" t="n">
        <v>2950</v>
      </c>
      <c r="M3905" s="14" t="n">
        <v>12</v>
      </c>
      <c r="N3905" s="11" t="n">
        <v>0</v>
      </c>
      <c r="O3905" s="11" t="n">
        <v>0.32</v>
      </c>
      <c r="P3905" s="11" t="n">
        <v>3.87</v>
      </c>
      <c r="Q3905" s="22" t="n">
        <f>M3905/H3905</f>
        <v>0.12</v>
      </c>
    </row>
    <row r="3906" ht="22.5" customHeight="1">
      <c r="A3906" s="74"/>
      <c r="B3906" s="12"/>
      <c r="C3906" s="12" t="n">
        <v>10514860</v>
      </c>
      <c r="D3906" s="12" t="s">
        <v>41</v>
      </c>
      <c r="E3906" s="12" t="s">
        <v>14</v>
      </c>
      <c r="F3906" s="12" t="s">
        <v>15</v>
      </c>
      <c r="G3906" s="20" t="n">
        <v>0.6</v>
      </c>
      <c r="H3906" s="13" t="n">
        <v>150</v>
      </c>
      <c r="I3906" s="20" t="n">
        <f>G3906*H3906*7</f>
        <v>630</v>
      </c>
      <c r="J3906" s="12" t="s">
        <v>112</v>
      </c>
      <c r="K3906" s="14" t="n">
        <v>82881</v>
      </c>
      <c r="L3906" s="14" t="n">
        <v>4994</v>
      </c>
      <c r="M3906" s="14" t="n">
        <v>46</v>
      </c>
      <c r="N3906" s="11" t="n">
        <v>0.007</v>
      </c>
      <c r="O3906" s="11" t="n">
        <v>0.713</v>
      </c>
      <c r="P3906" s="11" t="n">
        <v>32.79</v>
      </c>
      <c r="Q3906" s="22" t="n">
        <f>M3906/H3906</f>
        <v>0.306666666666667</v>
      </c>
    </row>
    <row r="3907" ht="22.5" customHeight="1">
      <c r="A3907" s="74"/>
      <c r="B3907" s="12"/>
      <c r="C3907" s="12" t="n">
        <v>91532857</v>
      </c>
      <c r="D3907" s="12" t="s">
        <v>44</v>
      </c>
      <c r="E3907" s="12" t="s">
        <v>14</v>
      </c>
      <c r="F3907" s="12" t="s">
        <v>12</v>
      </c>
      <c r="G3907" s="20" t="n">
        <v>0.12</v>
      </c>
      <c r="H3907" s="13" t="n">
        <v>100</v>
      </c>
      <c r="I3907" s="20" t="n">
        <f>G3907*H3907*7</f>
        <v>84</v>
      </c>
      <c r="J3907" s="12" t="s">
        <v>112</v>
      </c>
      <c r="K3907" s="14" t="n">
        <v>5998</v>
      </c>
      <c r="L3907" s="14" t="n">
        <v>1168</v>
      </c>
      <c r="M3907" s="14" t="n">
        <v>34</v>
      </c>
      <c r="N3907" s="11" t="n">
        <v>0.008</v>
      </c>
      <c r="O3907" s="11" t="n">
        <v>0.274</v>
      </c>
      <c r="P3907" s="11" t="n">
        <v>9.3286</v>
      </c>
      <c r="Q3907" s="22" t="n">
        <f>M3907/H3907</f>
        <v>0.34</v>
      </c>
    </row>
    <row r="3908" ht="22.5" customHeight="1">
      <c r="A3908" s="74"/>
      <c r="B3908" s="12"/>
      <c r="C3908" s="12" t="n">
        <v>91545519</v>
      </c>
      <c r="D3908" s="12" t="s">
        <v>45</v>
      </c>
      <c r="E3908" s="12" t="s">
        <v>43</v>
      </c>
      <c r="F3908" s="12" t="s">
        <v>15</v>
      </c>
      <c r="G3908" s="20" t="n">
        <v>0.2</v>
      </c>
      <c r="H3908" s="13" t="n">
        <v>100</v>
      </c>
      <c r="I3908" s="20" t="n">
        <f>G3908*H3908*7</f>
        <v>140</v>
      </c>
      <c r="J3908" s="12" t="s">
        <v>112</v>
      </c>
      <c r="K3908" s="14" t="n">
        <v>66389</v>
      </c>
      <c r="L3908" s="14" t="n">
        <v>18077</v>
      </c>
      <c r="M3908" s="14" t="n">
        <v>71</v>
      </c>
      <c r="N3908" s="11" t="n">
        <v>0.001</v>
      </c>
      <c r="O3908" s="11" t="n">
        <v>0.153</v>
      </c>
      <c r="P3908" s="11" t="n">
        <v>10.87</v>
      </c>
      <c r="Q3908" s="22" t="n">
        <f>M3908/H3908</f>
        <v>0.71</v>
      </c>
    </row>
    <row r="3909" ht="22.5" customHeight="1">
      <c r="A3909" s="74"/>
      <c r="B3909" s="12"/>
      <c r="C3909" s="12" t="n">
        <v>91551388</v>
      </c>
      <c r="D3909" s="12" t="s">
        <v>46</v>
      </c>
      <c r="E3909" s="12" t="s">
        <v>47</v>
      </c>
      <c r="F3909" s="12" t="s">
        <v>12</v>
      </c>
      <c r="G3909" s="20" t="n">
        <v>0.8</v>
      </c>
      <c r="H3909" s="13" t="n">
        <v>100</v>
      </c>
      <c r="I3909" s="20" t="n">
        <f>G3909*H3909*7</f>
        <v>560</v>
      </c>
      <c r="J3909" s="12" t="s">
        <v>112</v>
      </c>
      <c r="K3909" s="14" t="n">
        <v>4207</v>
      </c>
      <c r="L3909" s="14" t="n">
        <v>1329</v>
      </c>
      <c r="M3909" s="14" t="n">
        <v>36</v>
      </c>
      <c r="N3909" s="11" t="n">
        <v>0.023</v>
      </c>
      <c r="O3909" s="11" t="n">
        <v>0.866</v>
      </c>
      <c r="P3909" s="11" t="n">
        <v>31.1687</v>
      </c>
      <c r="Q3909" s="22" t="n">
        <f>M3909/H3909</f>
        <v>0.36</v>
      </c>
    </row>
    <row r="3910" ht="22.5" customHeight="1">
      <c r="A3910" s="74"/>
      <c r="B3910" s="12"/>
      <c r="C3910" s="12" t="n">
        <v>91565948</v>
      </c>
      <c r="D3910" s="12" t="s">
        <v>44</v>
      </c>
      <c r="E3910" s="12" t="s">
        <v>14</v>
      </c>
      <c r="F3910" s="12" t="s">
        <v>12</v>
      </c>
      <c r="G3910" s="20" t="n">
        <v>0.12</v>
      </c>
      <c r="H3910" s="13" t="n">
        <v>170</v>
      </c>
      <c r="I3910" s="20" t="n">
        <f>G3910*H3910*7</f>
        <v>142.8</v>
      </c>
      <c r="J3910" s="12" t="s">
        <v>112</v>
      </c>
      <c r="K3910" s="14" t="n">
        <v>5478</v>
      </c>
      <c r="L3910" s="14" t="n">
        <v>503</v>
      </c>
      <c r="M3910" s="14" t="n">
        <v>8</v>
      </c>
      <c r="N3910" s="11" t="n">
        <v>0.004</v>
      </c>
      <c r="O3910" s="11" t="n">
        <v>0.277</v>
      </c>
      <c r="P3910" s="11" t="n">
        <v>2.2161</v>
      </c>
      <c r="Q3910" s="22" t="n">
        <f>M3910/H3910</f>
        <v>0.0470588235294118</v>
      </c>
    </row>
    <row r="3911" ht="22.5" customHeight="1">
      <c r="A3911" s="74"/>
      <c r="B3911" s="12"/>
      <c r="C3911" s="12" t="n">
        <v>91550293</v>
      </c>
      <c r="D3911" s="12" t="s">
        <v>48</v>
      </c>
      <c r="E3911" s="12" t="s">
        <v>35</v>
      </c>
      <c r="F3911" s="12" t="s">
        <v>15</v>
      </c>
      <c r="G3911" s="20" t="n">
        <v>0.35</v>
      </c>
      <c r="H3911" s="13" t="n">
        <v>155</v>
      </c>
      <c r="I3911" s="20" t="n">
        <f>G3911*H3911*7</f>
        <v>379.75</v>
      </c>
      <c r="J3911" s="12" t="s">
        <v>112</v>
      </c>
      <c r="K3911" s="14" t="n">
        <v>52034</v>
      </c>
      <c r="L3911" s="14" t="n">
        <v>9893</v>
      </c>
      <c r="M3911" s="14" t="n">
        <v>21</v>
      </c>
      <c r="N3911" s="11" t="n">
        <v>0.001</v>
      </c>
      <c r="O3911" s="11" t="n">
        <v>0.35</v>
      </c>
      <c r="P3911" s="11" t="n">
        <v>7.35</v>
      </c>
      <c r="Q3911" s="22" t="n">
        <f>M3911/H3911</f>
        <v>0.135483870967742</v>
      </c>
    </row>
    <row r="3912" ht="22.5" customHeight="1">
      <c r="A3912" s="74"/>
      <c r="B3912" s="12"/>
      <c r="C3912" s="12" t="n">
        <v>9333145</v>
      </c>
      <c r="D3912" s="12" t="s">
        <v>90</v>
      </c>
      <c r="E3912" s="12" t="s">
        <v>14</v>
      </c>
      <c r="F3912" s="12" t="s">
        <v>26</v>
      </c>
      <c r="G3912" s="20" t="n">
        <v>0.35</v>
      </c>
      <c r="H3912" s="13" t="n">
        <v>120</v>
      </c>
      <c r="I3912" s="20" t="n">
        <f>G3912*H3912*7</f>
        <v>294</v>
      </c>
      <c r="J3912" s="12" t="s">
        <v>112</v>
      </c>
      <c r="K3912" s="14" t="n">
        <v>227114</v>
      </c>
      <c r="L3912" s="14" t="n">
        <v>799</v>
      </c>
      <c r="M3912" s="14" t="n">
        <v>40</v>
      </c>
      <c r="N3912" s="11" t="n">
        <v>0.01</v>
      </c>
      <c r="O3912" s="11" t="n">
        <v>0.21</v>
      </c>
      <c r="P3912" s="11" t="n">
        <v>8.33</v>
      </c>
      <c r="Q3912" s="22" t="n">
        <f>M3912/H3912</f>
        <v>0.333333333333333</v>
      </c>
    </row>
    <row r="3913" ht="22.5" customHeight="1">
      <c r="A3913" s="74"/>
      <c r="B3913" s="12"/>
      <c r="C3913" s="12" t="n">
        <v>91557347</v>
      </c>
      <c r="D3913" s="12" t="s">
        <v>49</v>
      </c>
      <c r="E3913" s="12" t="s">
        <v>14</v>
      </c>
      <c r="F3913" s="12" t="s">
        <v>15</v>
      </c>
      <c r="G3913" s="20" t="n">
        <v>0.5</v>
      </c>
      <c r="H3913" s="13" t="n">
        <v>50</v>
      </c>
      <c r="I3913" s="20" t="n">
        <f>G3913*H3913*7</f>
        <v>175</v>
      </c>
      <c r="J3913" s="12" t="s">
        <v>112</v>
      </c>
      <c r="K3913" s="14" t="n">
        <v>41725</v>
      </c>
      <c r="L3913" s="14" t="n">
        <v>9140</v>
      </c>
      <c r="M3913" s="14" t="n">
        <v>16</v>
      </c>
      <c r="N3913" s="11" t="n">
        <v>0.001</v>
      </c>
      <c r="O3913" s="11" t="n">
        <v>0.8</v>
      </c>
      <c r="P3913" s="11" t="n">
        <v>12.8</v>
      </c>
      <c r="Q3913" s="22" t="n">
        <f>M3913/H3913</f>
        <v>0.32</v>
      </c>
    </row>
    <row r="3914" ht="22.5" customHeight="1">
      <c r="A3914" s="74"/>
      <c r="B3914" s="12"/>
      <c r="C3914" s="12" t="n">
        <v>91564896</v>
      </c>
      <c r="D3914" s="12" t="s">
        <v>50</v>
      </c>
      <c r="E3914" s="12" t="s">
        <v>14</v>
      </c>
      <c r="F3914" s="12" t="s">
        <v>15</v>
      </c>
      <c r="G3914" s="20" t="n">
        <v>0.35</v>
      </c>
      <c r="H3914" s="13" t="n">
        <v>200</v>
      </c>
      <c r="I3914" s="20" t="n">
        <f>G3914*H3914*7</f>
        <v>490</v>
      </c>
      <c r="J3914" s="12" t="s">
        <v>112</v>
      </c>
      <c r="K3914" s="14" t="n">
        <v>47017</v>
      </c>
      <c r="L3914" s="14" t="n">
        <v>9410</v>
      </c>
      <c r="M3914" s="14" t="n">
        <v>76</v>
      </c>
      <c r="N3914" s="11" t="n">
        <v>0.003</v>
      </c>
      <c r="O3914" s="11" t="n">
        <v>0.35</v>
      </c>
      <c r="P3914" s="11" t="n">
        <v>26.6</v>
      </c>
      <c r="Q3914" s="22" t="n">
        <f>M3914/H3914</f>
        <v>0.38</v>
      </c>
    </row>
    <row r="3915" ht="22.5" customHeight="1">
      <c r="A3915" s="74"/>
      <c r="B3915" s="12"/>
      <c r="C3915" s="12" t="n">
        <v>91566789</v>
      </c>
      <c r="D3915" s="12" t="s">
        <v>84</v>
      </c>
      <c r="E3915" s="12" t="s">
        <v>40</v>
      </c>
      <c r="F3915" s="12" t="s">
        <v>15</v>
      </c>
      <c r="G3915" s="20" t="n">
        <v>0.15</v>
      </c>
      <c r="H3915" s="13" t="n">
        <v>50</v>
      </c>
      <c r="I3915" s="20" t="n">
        <f>G3915*H3915*7</f>
        <v>52.5</v>
      </c>
      <c r="J3915" s="12" t="s">
        <v>112</v>
      </c>
      <c r="K3915" s="14" t="n">
        <v>495</v>
      </c>
      <c r="L3915" s="14" t="n">
        <v>508</v>
      </c>
      <c r="M3915" s="14" t="n">
        <v>1</v>
      </c>
      <c r="N3915" s="11" t="n">
        <v>0</v>
      </c>
      <c r="O3915" s="11" t="n">
        <v>0.1</v>
      </c>
      <c r="P3915" s="11" t="n">
        <v>0.1</v>
      </c>
      <c r="Q3915" s="22" t="n">
        <f>M3915/H3915</f>
        <v>0.02</v>
      </c>
    </row>
    <row r="3916" ht="22.5" customHeight="1">
      <c r="A3916" s="74"/>
      <c r="B3916" s="12"/>
      <c r="C3916" s="12" t="n">
        <v>12306671</v>
      </c>
      <c r="D3916" s="12" t="s">
        <v>51</v>
      </c>
      <c r="E3916" s="12" t="s">
        <v>52</v>
      </c>
      <c r="F3916" s="12" t="s">
        <v>21</v>
      </c>
      <c r="G3916" s="20" t="n">
        <v>0.22</v>
      </c>
      <c r="H3916" s="13" t="n">
        <v>100</v>
      </c>
      <c r="I3916" s="20" t="n">
        <f>G3916*H3916*7</f>
        <v>154</v>
      </c>
      <c r="J3916" s="12" t="s">
        <v>112</v>
      </c>
      <c r="K3916" s="14" t="n">
        <v>13809</v>
      </c>
      <c r="L3916" s="14" t="n">
        <v>3877</v>
      </c>
      <c r="M3916" s="14" t="n">
        <v>8</v>
      </c>
      <c r="N3916" s="11" t="n">
        <v>0</v>
      </c>
      <c r="O3916" s="11" t="n">
        <v>0.22</v>
      </c>
      <c r="P3916" s="11" t="n">
        <v>1.76</v>
      </c>
      <c r="Q3916" s="22" t="n">
        <f>M3916/H3916</f>
        <v>0.08</v>
      </c>
    </row>
    <row r="3917" ht="22.5" customHeight="1">
      <c r="A3917" s="74"/>
      <c r="B3917" s="12"/>
      <c r="C3917" s="12" t="n">
        <v>91567363</v>
      </c>
      <c r="D3917" s="12" t="s">
        <v>53</v>
      </c>
      <c r="E3917" s="12" t="s">
        <v>14</v>
      </c>
      <c r="F3917" s="12" t="s">
        <v>15</v>
      </c>
      <c r="G3917" s="20" t="n">
        <v>0.25</v>
      </c>
      <c r="H3917" s="13" t="n">
        <v>200</v>
      </c>
      <c r="I3917" s="20" t="n">
        <f>G3917*H3917*7</f>
        <v>350</v>
      </c>
      <c r="J3917" s="12" t="s">
        <v>112</v>
      </c>
      <c r="K3917" s="14" t="n">
        <v>12689</v>
      </c>
      <c r="L3917" s="14" t="n">
        <v>2204</v>
      </c>
      <c r="M3917" s="14" t="n">
        <v>105</v>
      </c>
      <c r="N3917" s="11" t="n">
        <v>0.012</v>
      </c>
      <c r="O3917" s="11" t="n">
        <v>0.25</v>
      </c>
      <c r="P3917" s="11" t="n">
        <v>26.25</v>
      </c>
      <c r="Q3917" s="22" t="n">
        <f>M3917/H3917</f>
        <v>0.525</v>
      </c>
    </row>
    <row r="3918" ht="22.5" customHeight="1">
      <c r="A3918" s="74"/>
      <c r="B3918" s="12"/>
      <c r="C3918" s="12" t="n">
        <v>91567806</v>
      </c>
      <c r="D3918" s="12" t="s">
        <v>53</v>
      </c>
      <c r="E3918" s="12" t="s">
        <v>54</v>
      </c>
      <c r="F3918" s="12" t="s">
        <v>15</v>
      </c>
      <c r="G3918" s="20" t="n">
        <v>0.15</v>
      </c>
      <c r="H3918" s="13" t="n">
        <v>200</v>
      </c>
      <c r="I3918" s="20" t="n">
        <f>G3918*H3918*7</f>
        <v>210</v>
      </c>
      <c r="J3918" s="12" t="s">
        <v>112</v>
      </c>
      <c r="K3918" s="14" t="n">
        <v>71075</v>
      </c>
      <c r="L3918" s="14" t="n">
        <v>18381</v>
      </c>
      <c r="M3918" s="14" t="n">
        <v>74</v>
      </c>
      <c r="N3918" s="11" t="n">
        <v>0.001</v>
      </c>
      <c r="O3918" s="11" t="n">
        <v>0.15</v>
      </c>
      <c r="P3918" s="11" t="n">
        <v>11.1</v>
      </c>
      <c r="Q3918" s="22" t="n">
        <f>M3918/H3918</f>
        <v>0.37</v>
      </c>
    </row>
    <row r="3919" ht="22.5" customHeight="1">
      <c r="A3919" s="74"/>
      <c r="B3919" s="12"/>
      <c r="C3919" s="12" t="n">
        <v>12373981</v>
      </c>
      <c r="D3919" s="12" t="s">
        <v>89</v>
      </c>
      <c r="E3919" s="12" t="s">
        <v>37</v>
      </c>
      <c r="F3919" s="12" t="s">
        <v>15</v>
      </c>
      <c r="G3919" s="20" t="n">
        <v>0.04</v>
      </c>
      <c r="H3919" s="13" t="n">
        <v>250</v>
      </c>
      <c r="I3919" s="20" t="n">
        <f>G3919*H3919*7</f>
        <v>70</v>
      </c>
      <c r="J3919" s="12" t="s">
        <v>112</v>
      </c>
      <c r="K3919" s="14" t="n">
        <v>57077</v>
      </c>
      <c r="L3919" s="14" t="n">
        <v>2746</v>
      </c>
      <c r="M3919" s="14" t="n">
        <v>170</v>
      </c>
      <c r="N3919" s="11" t="n">
        <v>0.002</v>
      </c>
      <c r="O3919" s="11" t="n">
        <v>0.04</v>
      </c>
      <c r="P3919" s="11" t="n">
        <v>6.8</v>
      </c>
      <c r="Q3919" s="22" t="n">
        <f>M3919/H3919</f>
        <v>0.68</v>
      </c>
    </row>
    <row r="3920" ht="22.5" customHeight="1">
      <c r="A3920" s="74"/>
      <c r="B3920" s="12"/>
      <c r="C3920" s="12" t="n">
        <v>5365721</v>
      </c>
      <c r="D3920" s="12" t="s">
        <v>55</v>
      </c>
      <c r="E3920" s="12" t="s">
        <v>54</v>
      </c>
      <c r="F3920" s="12" t="s">
        <v>15</v>
      </c>
      <c r="G3920" s="20" t="n">
        <v>0.5</v>
      </c>
      <c r="H3920" s="13" t="n">
        <v>100</v>
      </c>
      <c r="I3920" s="20" t="n">
        <f>G3920*H3920*7</f>
        <v>350</v>
      </c>
      <c r="J3920" s="12" t="s">
        <v>112</v>
      </c>
      <c r="K3920" s="14" t="n">
        <v>71911</v>
      </c>
      <c r="L3920" s="14" t="n">
        <v>28011</v>
      </c>
      <c r="M3920" s="14" t="n">
        <v>76</v>
      </c>
      <c r="N3920" s="11" t="n">
        <v>0.001</v>
      </c>
      <c r="O3920" s="11" t="n">
        <v>0.5</v>
      </c>
      <c r="P3920" s="11" t="n">
        <v>38</v>
      </c>
      <c r="Q3920" s="22" t="n">
        <f>M3920/H3920</f>
        <v>0.76</v>
      </c>
    </row>
    <row r="3921" ht="22.5" customHeight="1">
      <c r="A3921" s="74"/>
      <c r="B3921" s="12"/>
      <c r="C3921" s="12" t="n">
        <v>91568575</v>
      </c>
      <c r="D3921" s="12" t="s">
        <v>56</v>
      </c>
      <c r="E3921" s="12" t="s">
        <v>14</v>
      </c>
      <c r="F3921" s="12" t="s">
        <v>15</v>
      </c>
      <c r="G3921" s="20" t="n">
        <v>0.4</v>
      </c>
      <c r="H3921" s="13" t="n">
        <v>30</v>
      </c>
      <c r="I3921" s="20" t="n">
        <f>G3921*H3921*7</f>
        <v>84</v>
      </c>
      <c r="J3921" s="12" t="s">
        <v>112</v>
      </c>
      <c r="K3921" s="14" t="n">
        <v>4858</v>
      </c>
      <c r="L3921" s="14" t="n">
        <v>75</v>
      </c>
      <c r="M3921" s="14" t="n">
        <v>0</v>
      </c>
      <c r="N3921" s="11" t="n">
        <v>0</v>
      </c>
      <c r="O3921" s="11" t="n">
        <v>0</v>
      </c>
      <c r="P3921" s="11" t="n">
        <v>0</v>
      </c>
      <c r="Q3921" s="22" t="n">
        <f>M3921/H3921</f>
        <v>0</v>
      </c>
    </row>
    <row r="3922" ht="22.5" customHeight="1">
      <c r="A3922" s="74"/>
      <c r="B3922" s="12"/>
      <c r="C3922" s="12" t="n">
        <v>9298539</v>
      </c>
      <c r="D3922" s="12" t="s">
        <v>90</v>
      </c>
      <c r="E3922" s="12" t="s">
        <v>14</v>
      </c>
      <c r="F3922" s="12" t="s">
        <v>15</v>
      </c>
      <c r="G3922" s="20" t="n">
        <v>0.3</v>
      </c>
      <c r="H3922" s="13" t="n">
        <v>150</v>
      </c>
      <c r="I3922" s="20" t="n">
        <f>G3922*H3922*7</f>
        <v>315</v>
      </c>
      <c r="J3922" s="12" t="s">
        <v>112</v>
      </c>
      <c r="K3922" s="14" t="n">
        <v>46097</v>
      </c>
      <c r="L3922" s="14" t="n">
        <v>8495</v>
      </c>
      <c r="M3922" s="14" t="n">
        <v>150</v>
      </c>
      <c r="N3922" s="11" t="n">
        <v>0.005</v>
      </c>
      <c r="O3922" s="11" t="n">
        <v>0.3</v>
      </c>
      <c r="P3922" s="11" t="n">
        <v>45</v>
      </c>
      <c r="Q3922" s="22" t="n">
        <f>M3922/H3922</f>
        <v>1</v>
      </c>
    </row>
    <row r="3923" ht="22.5" customHeight="1">
      <c r="A3923" s="74"/>
      <c r="B3923" s="12"/>
      <c r="C3923" s="12" t="n">
        <v>12811904</v>
      </c>
      <c r="D3923" s="12" t="s">
        <v>51</v>
      </c>
      <c r="E3923" s="12" t="s">
        <v>52</v>
      </c>
      <c r="F3923" s="12" t="s">
        <v>34</v>
      </c>
      <c r="G3923" s="20" t="n">
        <v>0.24</v>
      </c>
      <c r="H3923" s="13" t="n">
        <v>100</v>
      </c>
      <c r="I3923" s="20" t="n">
        <f>G3923*H3923*7</f>
        <v>168</v>
      </c>
      <c r="J3923" s="12" t="s">
        <v>112</v>
      </c>
      <c r="K3923" s="14" t="n">
        <v>43</v>
      </c>
      <c r="L3923" s="14" t="n">
        <v>14</v>
      </c>
      <c r="M3923" s="14" t="n">
        <v>0</v>
      </c>
      <c r="N3923" s="11" t="n">
        <v>0</v>
      </c>
      <c r="O3923" s="11" t="n">
        <v>0</v>
      </c>
      <c r="P3923" s="11" t="n">
        <v>0.03</v>
      </c>
      <c r="Q3923" s="22" t="n">
        <f>M3923/H3923</f>
        <v>0</v>
      </c>
    </row>
    <row r="3924" ht="22.5" customHeight="1">
      <c r="A3924" s="74"/>
      <c r="B3924" s="12" t="s">
        <v>120</v>
      </c>
      <c r="C3924" s="12" t="n">
        <v>91399437</v>
      </c>
      <c r="D3924" s="12" t="s">
        <v>91</v>
      </c>
      <c r="E3924" s="12" t="s">
        <v>67</v>
      </c>
      <c r="F3924" s="12" t="s">
        <v>15</v>
      </c>
      <c r="G3924" s="20" t="n">
        <v>0.15</v>
      </c>
      <c r="H3924" s="13" t="n">
        <v>50</v>
      </c>
      <c r="I3924" s="20" t="n">
        <f>G3924*H3924*7</f>
        <v>52.5</v>
      </c>
      <c r="J3924" s="12" t="s">
        <v>112</v>
      </c>
      <c r="K3924" s="16" t="n">
        <v>15495</v>
      </c>
      <c r="L3924" s="14" t="n">
        <v>6348</v>
      </c>
      <c r="M3924" s="14" t="n">
        <v>50</v>
      </c>
      <c r="N3924" s="11" t="n">
        <v>0.001</v>
      </c>
      <c r="O3924" s="11" t="n">
        <v>0.15</v>
      </c>
      <c r="P3924" s="11" t="n">
        <v>7.5</v>
      </c>
      <c r="Q3924" s="22" t="n">
        <f>M3924/H3924</f>
        <v>1</v>
      </c>
    </row>
    <row r="3925" ht="22.5" customHeight="1">
      <c r="A3925" s="74"/>
      <c r="B3925" s="12"/>
      <c r="C3925" s="12" t="n">
        <v>5556054</v>
      </c>
      <c r="D3925" s="12" t="s">
        <v>64</v>
      </c>
      <c r="E3925" s="12" t="s">
        <v>37</v>
      </c>
      <c r="F3925" s="12" t="s">
        <v>15</v>
      </c>
      <c r="G3925" s="20" t="n">
        <v>0.8</v>
      </c>
      <c r="H3925" s="13" t="n">
        <v>100</v>
      </c>
      <c r="I3925" s="20" t="n">
        <f>G3925*H3925*7</f>
        <v>560</v>
      </c>
      <c r="J3925" s="12" t="s">
        <v>112</v>
      </c>
      <c r="K3925" s="16" t="n">
        <v>11445</v>
      </c>
      <c r="L3925" s="14" t="n">
        <v>523</v>
      </c>
      <c r="M3925" s="16" t="n">
        <v>6</v>
      </c>
      <c r="N3925" s="11" t="n">
        <v>0.024</v>
      </c>
      <c r="O3925" s="11" t="n">
        <v>2.09</v>
      </c>
      <c r="P3925" s="11" t="n">
        <v>12.541</v>
      </c>
      <c r="Q3925" s="22" t="n">
        <f>M3925/H3925</f>
        <v>0.06</v>
      </c>
    </row>
    <row r="3926" ht="22.5" customHeight="1">
      <c r="A3926" s="74"/>
      <c r="B3926" s="12"/>
      <c r="C3926" s="12" t="n">
        <v>8628042</v>
      </c>
      <c r="D3926" s="12" t="s">
        <v>27</v>
      </c>
      <c r="E3926" s="12" t="s">
        <v>14</v>
      </c>
      <c r="F3926" s="12" t="s">
        <v>26</v>
      </c>
      <c r="G3926" s="20" t="n">
        <v>0.48</v>
      </c>
      <c r="H3926" s="13" t="n">
        <v>400</v>
      </c>
      <c r="I3926" s="20" t="n">
        <f>G3926*H3926*7</f>
        <v>1344</v>
      </c>
      <c r="J3926" s="12" t="s">
        <v>112</v>
      </c>
      <c r="K3926" s="16" t="n">
        <v>59904</v>
      </c>
      <c r="L3926" s="14" t="n">
        <v>13888</v>
      </c>
      <c r="M3926" s="16" t="n">
        <v>386</v>
      </c>
      <c r="N3926" s="11" t="n">
        <v>0.01</v>
      </c>
      <c r="O3926" s="11" t="n">
        <v>0.4</v>
      </c>
      <c r="P3926" s="11" t="n">
        <v>153.99</v>
      </c>
      <c r="Q3926" s="22" t="n">
        <f>M3926/H3926</f>
        <v>0.965</v>
      </c>
    </row>
    <row r="3927" ht="22.5" customHeight="1">
      <c r="A3927" s="74"/>
      <c r="B3927" s="12"/>
      <c r="C3927" s="12" t="n">
        <v>9297014</v>
      </c>
      <c r="D3927" s="12" t="s">
        <v>13</v>
      </c>
      <c r="E3927" s="12" t="s">
        <v>14</v>
      </c>
      <c r="F3927" s="12" t="s">
        <v>26</v>
      </c>
      <c r="G3927" s="20" t="n">
        <v>0.18</v>
      </c>
      <c r="H3927" s="13" t="n">
        <v>200</v>
      </c>
      <c r="I3927" s="20" t="n">
        <f>G3927*H3927*7</f>
        <v>252</v>
      </c>
      <c r="J3927" s="12" t="s">
        <v>112</v>
      </c>
      <c r="K3927" s="16" t="n">
        <v>28881</v>
      </c>
      <c r="L3927" s="14" t="n">
        <v>3013</v>
      </c>
      <c r="M3927" s="16" t="n">
        <v>196</v>
      </c>
      <c r="N3927" s="11" t="n">
        <v>0.01</v>
      </c>
      <c r="O3927" s="11" t="n">
        <v>0.17</v>
      </c>
      <c r="P3927" s="11" t="n">
        <v>32.52</v>
      </c>
      <c r="Q3927" s="22" t="n">
        <f>M3927/H3927</f>
        <v>0.98</v>
      </c>
    </row>
    <row r="3928" ht="22.5" customHeight="1">
      <c r="A3928" s="74"/>
      <c r="B3928" s="12"/>
      <c r="C3928" s="12" t="n">
        <v>7815836</v>
      </c>
      <c r="D3928" s="12" t="s">
        <v>65</v>
      </c>
      <c r="E3928" s="12" t="s">
        <v>37</v>
      </c>
      <c r="F3928" s="12" t="s">
        <v>15</v>
      </c>
      <c r="G3928" s="20" t="n">
        <v>0.08</v>
      </c>
      <c r="H3928" s="13" t="n">
        <v>12000</v>
      </c>
      <c r="I3928" s="20" t="n">
        <f>G3928*H3928*7</f>
        <v>6720</v>
      </c>
      <c r="J3928" s="12" t="s">
        <v>112</v>
      </c>
      <c r="K3928" s="16" t="n">
        <v>1117953</v>
      </c>
      <c r="L3928" s="14" t="n">
        <v>188458</v>
      </c>
      <c r="M3928" s="16" t="n">
        <v>3158</v>
      </c>
      <c r="N3928" s="11" t="n">
        <v>0.002</v>
      </c>
      <c r="O3928" s="11" t="n">
        <v>0.113</v>
      </c>
      <c r="P3928" s="11" t="n">
        <v>355.3</v>
      </c>
      <c r="Q3928" s="22" t="n">
        <f>M3928/H3928</f>
        <v>0.263166666666667</v>
      </c>
    </row>
    <row r="3929" ht="22.5" customHeight="1">
      <c r="A3929" s="74"/>
      <c r="B3929" s="12"/>
      <c r="C3929" s="12" t="n">
        <v>91467820</v>
      </c>
      <c r="D3929" s="12" t="s">
        <v>66</v>
      </c>
      <c r="E3929" s="12" t="s">
        <v>37</v>
      </c>
      <c r="F3929" s="12" t="s">
        <v>15</v>
      </c>
      <c r="G3929" s="20" t="n">
        <v>0.1</v>
      </c>
      <c r="H3929" s="13" t="n">
        <v>300</v>
      </c>
      <c r="I3929" s="20" t="n">
        <f>G3929*H3929*7</f>
        <v>210</v>
      </c>
      <c r="J3929" s="12" t="s">
        <v>112</v>
      </c>
      <c r="K3929" s="16" t="n">
        <v>82524</v>
      </c>
      <c r="L3929" s="14" t="n">
        <v>28288</v>
      </c>
      <c r="M3929" s="16" t="n">
        <v>192</v>
      </c>
      <c r="N3929" s="11" t="n">
        <v>0.001</v>
      </c>
      <c r="O3929" s="11" t="n">
        <v>0.1</v>
      </c>
      <c r="P3929" s="11" t="n">
        <v>19.2</v>
      </c>
      <c r="Q3929" s="22" t="n">
        <f>M3929/H3929</f>
        <v>0.64</v>
      </c>
    </row>
    <row r="3930" ht="22.5" customHeight="1">
      <c r="A3930" s="74"/>
      <c r="B3930" s="12"/>
      <c r="C3930" s="12" t="n">
        <v>91496145</v>
      </c>
      <c r="D3930" s="12" t="s">
        <v>66</v>
      </c>
      <c r="E3930" s="12" t="s">
        <v>67</v>
      </c>
      <c r="F3930" s="12" t="s">
        <v>15</v>
      </c>
      <c r="G3930" s="20" t="n">
        <v>0.14</v>
      </c>
      <c r="H3930" s="13" t="n">
        <v>50</v>
      </c>
      <c r="I3930" s="20" t="n">
        <f>G3930*H3930*7</f>
        <v>49</v>
      </c>
      <c r="J3930" s="12" t="s">
        <v>112</v>
      </c>
      <c r="K3930" s="16" t="n">
        <v>45672</v>
      </c>
      <c r="L3930" s="16" t="n">
        <v>14283</v>
      </c>
      <c r="M3930" s="16" t="n">
        <v>30</v>
      </c>
      <c r="N3930" s="11" t="n">
        <v>0</v>
      </c>
      <c r="O3930" s="11" t="n">
        <v>0.15</v>
      </c>
      <c r="P3930" s="11" t="n">
        <v>4.5</v>
      </c>
      <c r="Q3930" s="22" t="n">
        <f>M3930/H3930</f>
        <v>0.6</v>
      </c>
    </row>
    <row r="3931" ht="22.5" customHeight="1">
      <c r="A3931" s="74"/>
      <c r="B3931" s="12"/>
      <c r="C3931" s="12" t="n">
        <v>91496146</v>
      </c>
      <c r="D3931" s="12" t="s">
        <v>66</v>
      </c>
      <c r="E3931" s="12" t="s">
        <v>43</v>
      </c>
      <c r="F3931" s="12" t="s">
        <v>15</v>
      </c>
      <c r="G3931" s="20" t="n">
        <v>0.14</v>
      </c>
      <c r="H3931" s="13" t="n">
        <v>200</v>
      </c>
      <c r="I3931" s="20" t="n">
        <f>G3931*H3931*7</f>
        <v>196</v>
      </c>
      <c r="J3931" s="12" t="s">
        <v>112</v>
      </c>
      <c r="K3931" s="16" t="n">
        <v>28454</v>
      </c>
      <c r="L3931" s="14" t="n">
        <v>9524</v>
      </c>
      <c r="M3931" s="16" t="n">
        <v>49</v>
      </c>
      <c r="N3931" s="11" t="n">
        <v>0.001</v>
      </c>
      <c r="O3931" s="11" t="n">
        <v>0.14</v>
      </c>
      <c r="P3931" s="11" t="n">
        <v>6.86</v>
      </c>
      <c r="Q3931" s="22" t="n">
        <f>M3931/H3931</f>
        <v>0.245</v>
      </c>
    </row>
    <row r="3932" ht="22.5" customHeight="1">
      <c r="A3932" s="74"/>
      <c r="B3932" s="12"/>
      <c r="C3932" s="12" t="n">
        <v>91496147</v>
      </c>
      <c r="D3932" s="12" t="s">
        <v>66</v>
      </c>
      <c r="E3932" s="12" t="s">
        <v>11</v>
      </c>
      <c r="F3932" s="12" t="s">
        <v>15</v>
      </c>
      <c r="G3932" s="20" t="n">
        <v>0.14</v>
      </c>
      <c r="H3932" s="13" t="n">
        <v>150</v>
      </c>
      <c r="I3932" s="20" t="n">
        <f>G3932*H3932*7</f>
        <v>147</v>
      </c>
      <c r="J3932" s="12" t="s">
        <v>112</v>
      </c>
      <c r="K3932" s="16" t="n">
        <v>33150</v>
      </c>
      <c r="L3932" s="14" t="n">
        <v>10469</v>
      </c>
      <c r="M3932" s="16" t="n">
        <v>121</v>
      </c>
      <c r="N3932" s="11" t="n">
        <v>0.002</v>
      </c>
      <c r="O3932" s="11" t="n">
        <v>0.13</v>
      </c>
      <c r="P3932" s="11" t="n">
        <v>15.73</v>
      </c>
      <c r="Q3932" s="22" t="n">
        <f>M3932/H3932</f>
        <v>0.806666666666667</v>
      </c>
    </row>
    <row r="3933" ht="22.5" customHeight="1">
      <c r="A3933" s="74"/>
      <c r="B3933" s="12"/>
      <c r="C3933" s="12" t="n">
        <v>91496148</v>
      </c>
      <c r="D3933" s="12" t="s">
        <v>66</v>
      </c>
      <c r="E3933" s="12" t="s">
        <v>14</v>
      </c>
      <c r="F3933" s="12" t="s">
        <v>15</v>
      </c>
      <c r="G3933" s="20" t="n">
        <v>0.15</v>
      </c>
      <c r="H3933" s="13" t="n">
        <v>160</v>
      </c>
      <c r="I3933" s="20" t="n">
        <f>G3933*H3933*7</f>
        <v>168</v>
      </c>
      <c r="J3933" s="12" t="s">
        <v>112</v>
      </c>
      <c r="K3933" s="16" t="n">
        <v>33678</v>
      </c>
      <c r="L3933" s="16" t="n">
        <v>15176</v>
      </c>
      <c r="M3933" s="16" t="n">
        <v>160</v>
      </c>
      <c r="N3933" s="11" t="n">
        <v>0.002</v>
      </c>
      <c r="O3933" s="11" t="n">
        <v>0.15</v>
      </c>
      <c r="P3933" s="11" t="n">
        <v>24</v>
      </c>
      <c r="Q3933" s="22" t="n">
        <f>M3933/H3933</f>
        <v>1</v>
      </c>
    </row>
    <row r="3934" ht="22.5" customHeight="1">
      <c r="A3934" s="74"/>
      <c r="B3934" s="12"/>
      <c r="C3934" s="12" t="n">
        <v>11079953</v>
      </c>
      <c r="D3934" s="12" t="s">
        <v>64</v>
      </c>
      <c r="E3934" s="12" t="s">
        <v>37</v>
      </c>
      <c r="F3934" s="12" t="s">
        <v>15</v>
      </c>
      <c r="G3934" s="20" t="n">
        <v>0.8</v>
      </c>
      <c r="H3934" s="13" t="n">
        <v>100</v>
      </c>
      <c r="I3934" s="20" t="n">
        <f>G3934*H3934*7</f>
        <v>560</v>
      </c>
      <c r="J3934" s="12" t="s">
        <v>112</v>
      </c>
      <c r="K3934" s="14" t="n">
        <v>9692</v>
      </c>
      <c r="L3934" s="14" t="n">
        <v>1048</v>
      </c>
      <c r="M3934" s="16" t="n">
        <v>0</v>
      </c>
      <c r="N3934" s="11" t="n">
        <v>0</v>
      </c>
      <c r="O3934" s="11" t="n">
        <v>0</v>
      </c>
      <c r="P3934" s="11" t="n">
        <v>0</v>
      </c>
      <c r="Q3934" s="22" t="n">
        <f>M3934/H3934</f>
        <v>0</v>
      </c>
    </row>
    <row r="3935" ht="22.5" customHeight="1">
      <c r="A3935" s="74"/>
      <c r="B3935" s="12"/>
      <c r="C3935" s="12" t="n">
        <v>11690181</v>
      </c>
      <c r="D3935" s="12" t="s">
        <v>68</v>
      </c>
      <c r="E3935" s="12" t="s">
        <v>14</v>
      </c>
      <c r="F3935" s="12" t="s">
        <v>15</v>
      </c>
      <c r="G3935" s="20" t="n">
        <v>0.45</v>
      </c>
      <c r="H3935" s="13" t="n">
        <v>1000</v>
      </c>
      <c r="I3935" s="20" t="n">
        <f>G3935*H3935*7</f>
        <v>3150</v>
      </c>
      <c r="J3935" s="12" t="s">
        <v>112</v>
      </c>
      <c r="K3935" s="16" t="n">
        <v>714881</v>
      </c>
      <c r="L3935" s="16" t="n">
        <v>53172</v>
      </c>
      <c r="M3935" s="14" t="n">
        <v>1000</v>
      </c>
      <c r="N3935" s="11" t="n">
        <v>0.008</v>
      </c>
      <c r="O3935" s="11" t="n">
        <v>0.42</v>
      </c>
      <c r="P3935" s="11" t="n">
        <v>420</v>
      </c>
      <c r="Q3935" s="22" t="n">
        <f>M3935/H3935</f>
        <v>1</v>
      </c>
    </row>
    <row r="3936" ht="22.5" customHeight="1">
      <c r="A3936" s="74"/>
      <c r="B3936" s="12"/>
      <c r="C3936" s="12" t="n">
        <v>11836152</v>
      </c>
      <c r="D3936" s="12" t="s">
        <v>65</v>
      </c>
      <c r="E3936" s="12" t="s">
        <v>37</v>
      </c>
      <c r="F3936" s="12" t="s">
        <v>15</v>
      </c>
      <c r="G3936" s="20" t="n">
        <v>0.09</v>
      </c>
      <c r="H3936" s="13" t="n">
        <v>100</v>
      </c>
      <c r="I3936" s="20" t="n">
        <f>G3936*H3936*7</f>
        <v>63</v>
      </c>
      <c r="J3936" s="12" t="s">
        <v>112</v>
      </c>
      <c r="K3936" s="16" t="n">
        <v>1316</v>
      </c>
      <c r="L3936" s="14" t="n">
        <v>226</v>
      </c>
      <c r="M3936" s="16" t="n">
        <v>4</v>
      </c>
      <c r="N3936" s="11" t="n">
        <v>0.002</v>
      </c>
      <c r="O3936" s="11" t="n">
        <v>0.09</v>
      </c>
      <c r="P3936" s="11" t="n">
        <v>0.36</v>
      </c>
      <c r="Q3936" s="22" t="n">
        <f>M3936/H3936</f>
        <v>0.04</v>
      </c>
    </row>
    <row r="3937" ht="22.5" customHeight="1">
      <c r="A3937" s="74"/>
      <c r="B3937" s="12"/>
      <c r="C3937" s="12" t="n">
        <v>12038500</v>
      </c>
      <c r="D3937" s="12" t="s">
        <v>68</v>
      </c>
      <c r="E3937" s="12" t="s">
        <v>14</v>
      </c>
      <c r="F3937" s="12" t="s">
        <v>15</v>
      </c>
      <c r="G3937" s="20" t="n">
        <v>0.4</v>
      </c>
      <c r="H3937" s="13" t="n">
        <v>100</v>
      </c>
      <c r="I3937" s="20" t="n">
        <f>G3937*H3937*7</f>
        <v>280</v>
      </c>
      <c r="J3937" s="12" t="s">
        <v>112</v>
      </c>
      <c r="K3937" s="16" t="n">
        <v>14887</v>
      </c>
      <c r="L3937" s="14" t="n">
        <v>1777</v>
      </c>
      <c r="M3937" s="16" t="n">
        <v>53</v>
      </c>
      <c r="N3937" s="11" t="n">
        <v>0.012</v>
      </c>
      <c r="O3937" s="11" t="n">
        <v>0.4</v>
      </c>
      <c r="P3937" s="11" t="n">
        <v>21.2</v>
      </c>
      <c r="Q3937" s="22" t="n">
        <f>M3937/H3937</f>
        <v>0.53</v>
      </c>
    </row>
    <row r="3938" ht="22.5" customHeight="1">
      <c r="A3938" s="74"/>
      <c r="B3938" s="12"/>
      <c r="C3938" s="12" t="n">
        <v>91565943</v>
      </c>
      <c r="D3938" s="12" t="s">
        <v>66</v>
      </c>
      <c r="E3938" s="12" t="s">
        <v>43</v>
      </c>
      <c r="F3938" s="12" t="s">
        <v>15</v>
      </c>
      <c r="G3938" s="20" t="n">
        <v>0.14</v>
      </c>
      <c r="H3938" s="13" t="n">
        <v>200</v>
      </c>
      <c r="I3938" s="20" t="n">
        <f>G3938*H3938*7</f>
        <v>196</v>
      </c>
      <c r="J3938" s="12" t="s">
        <v>112</v>
      </c>
      <c r="K3938" s="16" t="n">
        <v>2195</v>
      </c>
      <c r="L3938" s="16" t="n">
        <v>214</v>
      </c>
      <c r="M3938" s="16" t="n">
        <v>1</v>
      </c>
      <c r="N3938" s="11" t="n">
        <v>0.001</v>
      </c>
      <c r="O3938" s="11" t="n">
        <v>0.14</v>
      </c>
      <c r="P3938" s="11" t="n">
        <v>0.14</v>
      </c>
      <c r="Q3938" s="22" t="n">
        <f>M3938/H3938</f>
        <v>0.005</v>
      </c>
    </row>
    <row r="3939" ht="22.5" customHeight="1">
      <c r="A3939" s="74"/>
      <c r="B3939" s="12"/>
      <c r="C3939" s="12" t="n">
        <v>91565945</v>
      </c>
      <c r="D3939" s="12" t="s">
        <v>66</v>
      </c>
      <c r="E3939" s="12" t="s">
        <v>37</v>
      </c>
      <c r="F3939" s="12" t="s">
        <v>15</v>
      </c>
      <c r="G3939" s="20" t="n">
        <v>0.12</v>
      </c>
      <c r="H3939" s="13" t="n">
        <v>200</v>
      </c>
      <c r="I3939" s="20" t="n">
        <f>G3939*H3939*7</f>
        <v>168</v>
      </c>
      <c r="J3939" s="12" t="s">
        <v>112</v>
      </c>
      <c r="K3939" s="16" t="n">
        <v>93244</v>
      </c>
      <c r="L3939" s="14" t="n">
        <v>17572</v>
      </c>
      <c r="M3939" s="16" t="n">
        <v>82</v>
      </c>
      <c r="N3939" s="11" t="n">
        <v>0.001</v>
      </c>
      <c r="O3939" s="11" t="n">
        <v>0.12</v>
      </c>
      <c r="P3939" s="11" t="n">
        <v>9.84</v>
      </c>
      <c r="Q3939" s="22" t="n">
        <f>M3939/H3939</f>
        <v>0.41</v>
      </c>
    </row>
    <row r="3940" ht="22.5" customHeight="1">
      <c r="A3940" s="74"/>
      <c r="B3940" s="12"/>
      <c r="C3940" s="12" t="n">
        <v>91551845</v>
      </c>
      <c r="D3940" s="12" t="s">
        <v>66</v>
      </c>
      <c r="E3940" s="12" t="s">
        <v>11</v>
      </c>
      <c r="F3940" s="12" t="s">
        <v>15</v>
      </c>
      <c r="G3940" s="20" t="n">
        <v>0.14</v>
      </c>
      <c r="H3940" s="13" t="n">
        <v>150</v>
      </c>
      <c r="I3940" s="20" t="n">
        <f>G3940*H3940*7</f>
        <v>147</v>
      </c>
      <c r="J3940" s="12" t="s">
        <v>112</v>
      </c>
      <c r="K3940" s="16" t="n">
        <v>35345</v>
      </c>
      <c r="L3940" s="14" t="n">
        <v>6552</v>
      </c>
      <c r="M3940" s="16" t="n">
        <v>30</v>
      </c>
      <c r="N3940" s="11" t="n">
        <v>0.001</v>
      </c>
      <c r="O3940" s="11" t="n">
        <v>0.14</v>
      </c>
      <c r="P3940" s="11" t="n">
        <v>4.2</v>
      </c>
      <c r="Q3940" s="22" t="n">
        <f>M3940/H3940</f>
        <v>0.2</v>
      </c>
    </row>
    <row r="3941" ht="22.5" customHeight="1">
      <c r="A3941" s="74"/>
      <c r="B3941" s="12"/>
      <c r="C3941" s="12" t="n">
        <v>91565949</v>
      </c>
      <c r="D3941" s="12" t="s">
        <v>66</v>
      </c>
      <c r="E3941" s="12" t="s">
        <v>67</v>
      </c>
      <c r="F3941" s="12" t="s">
        <v>15</v>
      </c>
      <c r="G3941" s="20" t="n">
        <v>0.15</v>
      </c>
      <c r="H3941" s="13" t="n">
        <v>50</v>
      </c>
      <c r="I3941" s="20" t="n">
        <f>G3941*H3941*7</f>
        <v>52.5</v>
      </c>
      <c r="J3941" s="12" t="s">
        <v>112</v>
      </c>
      <c r="K3941" s="16" t="n">
        <v>69088</v>
      </c>
      <c r="L3941" s="14" t="n">
        <v>15584</v>
      </c>
      <c r="M3941" s="16" t="n">
        <v>50</v>
      </c>
      <c r="N3941" s="11" t="n">
        <v>0</v>
      </c>
      <c r="O3941" s="11" t="n">
        <v>0.15</v>
      </c>
      <c r="P3941" s="11" t="n">
        <v>7.5</v>
      </c>
      <c r="Q3941" s="22" t="n">
        <f>M3941/H3941</f>
        <v>1</v>
      </c>
    </row>
    <row r="3942" ht="22.5" customHeight="1">
      <c r="A3942" s="74"/>
      <c r="B3942" s="12"/>
      <c r="C3942" s="12" t="n">
        <v>91573130</v>
      </c>
      <c r="D3942" s="12" t="s">
        <v>46</v>
      </c>
      <c r="E3942" s="12" t="s">
        <v>17</v>
      </c>
      <c r="F3942" s="12" t="s">
        <v>15</v>
      </c>
      <c r="G3942" s="20" t="n">
        <v>0.2</v>
      </c>
      <c r="H3942" s="13" t="n">
        <v>80</v>
      </c>
      <c r="I3942" s="20" t="n">
        <f>G3942*H3942*7</f>
        <v>112</v>
      </c>
      <c r="J3942" s="12" t="s">
        <v>112</v>
      </c>
      <c r="K3942" s="16" t="n">
        <v>22083</v>
      </c>
      <c r="L3942" s="14" t="n">
        <v>922</v>
      </c>
      <c r="M3942" s="16" t="n">
        <v>2</v>
      </c>
      <c r="N3942" s="11" t="n">
        <v>0</v>
      </c>
      <c r="O3942" s="11" t="n">
        <v>0.2</v>
      </c>
      <c r="P3942" s="11" t="n">
        <v>0.4</v>
      </c>
      <c r="Q3942" s="22" t="n">
        <f>M3942/H3942</f>
        <v>0.025</v>
      </c>
    </row>
    <row r="3943" ht="22.5" customHeight="1">
      <c r="A3943" s="74"/>
      <c r="B3943" s="12"/>
      <c r="C3943" s="12" t="n">
        <v>91573131</v>
      </c>
      <c r="D3943" s="12" t="s">
        <v>46</v>
      </c>
      <c r="E3943" s="12" t="s">
        <v>32</v>
      </c>
      <c r="F3943" s="12" t="s">
        <v>15</v>
      </c>
      <c r="G3943" s="20" t="n">
        <v>0.2</v>
      </c>
      <c r="H3943" s="13" t="n">
        <v>80</v>
      </c>
      <c r="I3943" s="20" t="n">
        <f>G3943*H3943*7</f>
        <v>112</v>
      </c>
      <c r="J3943" s="12" t="s">
        <v>112</v>
      </c>
      <c r="K3943" s="16" t="n">
        <v>8188</v>
      </c>
      <c r="L3943" s="16" t="n">
        <v>262</v>
      </c>
      <c r="M3943" s="16" t="n">
        <v>0</v>
      </c>
      <c r="N3943" s="11" t="n">
        <v>0</v>
      </c>
      <c r="O3943" s="11" t="n">
        <v>0</v>
      </c>
      <c r="P3943" s="11" t="n">
        <v>0</v>
      </c>
      <c r="Q3943" s="22" t="n">
        <f>M3943/H3943</f>
        <v>0</v>
      </c>
    </row>
    <row r="3944" ht="22.5" customHeight="1">
      <c r="A3944" s="74"/>
      <c r="B3944" s="37" t="s">
        <v>121</v>
      </c>
      <c r="C3944" s="12" t="n">
        <v>6395488</v>
      </c>
      <c r="D3944" s="12" t="s">
        <v>39</v>
      </c>
      <c r="E3944" s="12" t="s">
        <v>14</v>
      </c>
      <c r="F3944" s="12" t="s">
        <v>15</v>
      </c>
      <c r="G3944" s="20" t="n">
        <v>0.3</v>
      </c>
      <c r="H3944" s="13" t="n">
        <v>200</v>
      </c>
      <c r="I3944" s="20" t="n">
        <f>G3944*H3944*7</f>
        <v>420</v>
      </c>
      <c r="J3944" s="12" t="s">
        <v>112</v>
      </c>
      <c r="K3944" s="14" t="n">
        <v>44502</v>
      </c>
      <c r="L3944" s="14" t="n">
        <v>18729</v>
      </c>
      <c r="M3944" s="15" t="n">
        <v>200</v>
      </c>
      <c r="N3944" s="11" t="n">
        <v>0.003</v>
      </c>
      <c r="O3944" s="11" t="n">
        <v>0.3</v>
      </c>
      <c r="P3944" s="11" t="n">
        <v>60</v>
      </c>
      <c r="Q3944" s="22" t="n">
        <f>M3944/H3944</f>
        <v>1</v>
      </c>
    </row>
    <row r="3945" ht="22.5" customHeight="1">
      <c r="A3945" s="74"/>
      <c r="B3945" s="12"/>
      <c r="C3945" s="12" t="n">
        <v>8291713</v>
      </c>
      <c r="D3945" s="12" t="s">
        <v>79</v>
      </c>
      <c r="E3945" s="12" t="s">
        <v>14</v>
      </c>
      <c r="F3945" s="12" t="s">
        <v>15</v>
      </c>
      <c r="G3945" s="20" t="n">
        <v>0.14</v>
      </c>
      <c r="H3945" s="13" t="n">
        <v>2000</v>
      </c>
      <c r="I3945" s="20" t="n">
        <f>G3945*H3945*7</f>
        <v>1960</v>
      </c>
      <c r="J3945" s="12" t="s">
        <v>112</v>
      </c>
      <c r="K3945" s="14" t="n">
        <v>83975</v>
      </c>
      <c r="L3945" s="14" t="n">
        <v>26564</v>
      </c>
      <c r="M3945" s="14" t="n">
        <v>1500</v>
      </c>
      <c r="N3945" s="11" t="n">
        <v>0.008</v>
      </c>
      <c r="O3945" s="11" t="n">
        <v>0.14</v>
      </c>
      <c r="P3945" s="11" t="n">
        <v>209.945</v>
      </c>
      <c r="Q3945" s="22" t="n">
        <f>M3945/H3945</f>
        <v>0.75</v>
      </c>
    </row>
    <row r="3946" ht="22.5" customHeight="1">
      <c r="A3946" s="74"/>
      <c r="B3946" s="12"/>
      <c r="C3946" s="12" t="n">
        <v>8566541</v>
      </c>
      <c r="D3946" s="12" t="s">
        <v>85</v>
      </c>
      <c r="E3946" s="12" t="s">
        <v>14</v>
      </c>
      <c r="F3946" s="12" t="s">
        <v>26</v>
      </c>
      <c r="G3946" s="20" t="n">
        <v>0.13</v>
      </c>
      <c r="H3946" s="13" t="n">
        <v>500</v>
      </c>
      <c r="I3946" s="20" t="n">
        <f>G3946*H3946*7</f>
        <v>455</v>
      </c>
      <c r="J3946" s="12" t="s">
        <v>112</v>
      </c>
      <c r="K3946" s="14" t="n">
        <v>521398</v>
      </c>
      <c r="L3946" s="14" t="n">
        <v>2421</v>
      </c>
      <c r="M3946" s="15" t="n">
        <v>363</v>
      </c>
      <c r="N3946" s="11" t="n">
        <v>0.03</v>
      </c>
      <c r="O3946" s="11" t="n">
        <v>0.18</v>
      </c>
      <c r="P3946" s="11" t="n">
        <v>66.98</v>
      </c>
      <c r="Q3946" s="22" t="n">
        <f>M3946/H3946</f>
        <v>0.726</v>
      </c>
    </row>
    <row r="3947" ht="22.5" customHeight="1">
      <c r="A3947" s="74"/>
      <c r="B3947" s="12"/>
      <c r="C3947" s="12" t="n">
        <v>8566084</v>
      </c>
      <c r="D3947" s="12" t="s">
        <v>73</v>
      </c>
      <c r="E3947" s="12" t="s">
        <v>40</v>
      </c>
      <c r="F3947" s="12" t="s">
        <v>15</v>
      </c>
      <c r="G3947" s="20" t="n">
        <v>0.12</v>
      </c>
      <c r="H3947" s="13" t="n">
        <v>100</v>
      </c>
      <c r="I3947" s="20" t="n">
        <f>G3947*H3947*7</f>
        <v>84</v>
      </c>
      <c r="J3947" s="12" t="s">
        <v>112</v>
      </c>
      <c r="K3947" s="14" t="n">
        <v>25892</v>
      </c>
      <c r="L3947" s="14" t="n">
        <v>5728</v>
      </c>
      <c r="M3947" s="15" t="n">
        <v>100</v>
      </c>
      <c r="N3947" s="11" t="n">
        <v>0.002</v>
      </c>
      <c r="O3947" s="11" t="n">
        <v>0.12</v>
      </c>
      <c r="P3947" s="11" t="n">
        <v>12</v>
      </c>
      <c r="Q3947" s="22" t="n">
        <f>M3947/H3947</f>
        <v>1</v>
      </c>
    </row>
    <row r="3948" ht="22.5" customHeight="1">
      <c r="A3948" s="74"/>
      <c r="B3948" s="12"/>
      <c r="C3948" s="12" t="n">
        <v>2937658</v>
      </c>
      <c r="D3948" s="12" t="s">
        <v>80</v>
      </c>
      <c r="E3948" s="12" t="s">
        <v>14</v>
      </c>
      <c r="F3948" s="12" t="s">
        <v>15</v>
      </c>
      <c r="G3948" s="20" t="n">
        <v>0.15</v>
      </c>
      <c r="H3948" s="13" t="n">
        <v>100</v>
      </c>
      <c r="I3948" s="20" t="n">
        <f>G3948*H3948*7</f>
        <v>105</v>
      </c>
      <c r="J3948" s="12" t="s">
        <v>112</v>
      </c>
      <c r="K3948" s="14" t="n">
        <v>3395</v>
      </c>
      <c r="L3948" s="14" t="n">
        <v>1837</v>
      </c>
      <c r="M3948" s="15" t="n">
        <v>100</v>
      </c>
      <c r="N3948" s="11" t="n">
        <v>0.007</v>
      </c>
      <c r="O3948" s="11" t="n">
        <v>0.123</v>
      </c>
      <c r="P3948" s="11" t="n">
        <v>12.3</v>
      </c>
      <c r="Q3948" s="22" t="n">
        <f>M3948/H3948</f>
        <v>1</v>
      </c>
    </row>
    <row r="3949" ht="22.5" customHeight="1">
      <c r="A3949" s="74"/>
      <c r="B3949" s="12"/>
      <c r="C3949" s="12" t="n">
        <v>6706444</v>
      </c>
      <c r="D3949" s="12" t="s">
        <v>74</v>
      </c>
      <c r="E3949" s="12" t="s">
        <v>75</v>
      </c>
      <c r="F3949" s="12" t="s">
        <v>12</v>
      </c>
      <c r="G3949" s="20" t="n">
        <v>0.5</v>
      </c>
      <c r="H3949" s="13" t="n">
        <v>100</v>
      </c>
      <c r="I3949" s="20" t="n">
        <f>G3949*H3949*7</f>
        <v>350</v>
      </c>
      <c r="J3949" s="12" t="s">
        <v>112</v>
      </c>
      <c r="K3949" s="14" t="n">
        <v>111535</v>
      </c>
      <c r="L3949" s="14" t="n">
        <v>9579</v>
      </c>
      <c r="M3949" s="15" t="n">
        <v>16</v>
      </c>
      <c r="N3949" s="11" t="n">
        <v>0.001</v>
      </c>
      <c r="O3949" s="11" t="n">
        <v>0.606</v>
      </c>
      <c r="P3949" s="11" t="n">
        <v>9.6908</v>
      </c>
      <c r="Q3949" s="22" t="n">
        <f>M3949/H3949</f>
        <v>0.16</v>
      </c>
    </row>
    <row r="3950" ht="22.5" customHeight="1">
      <c r="A3950" s="74"/>
      <c r="B3950" s="12"/>
      <c r="C3950" s="12" t="n">
        <v>5963354</v>
      </c>
      <c r="D3950" s="12" t="s">
        <v>74</v>
      </c>
      <c r="E3950" s="12" t="s">
        <v>75</v>
      </c>
      <c r="F3950" s="12" t="s">
        <v>15</v>
      </c>
      <c r="G3950" s="20" t="n">
        <v>0.55</v>
      </c>
      <c r="H3950" s="13" t="n">
        <v>500</v>
      </c>
      <c r="I3950" s="20" t="n">
        <f>G3950*H3950*7</f>
        <v>1925</v>
      </c>
      <c r="J3950" s="12" t="s">
        <v>112</v>
      </c>
      <c r="K3950" s="14" t="n">
        <v>288044</v>
      </c>
      <c r="L3950" s="14" t="n">
        <v>92732</v>
      </c>
      <c r="M3950" s="15" t="n">
        <v>349</v>
      </c>
      <c r="N3950" s="11" t="n">
        <v>0.002</v>
      </c>
      <c r="O3950" s="11" t="n">
        <v>0.571</v>
      </c>
      <c r="P3950" s="11" t="n">
        <v>199.26</v>
      </c>
      <c r="Q3950" s="22" t="n">
        <f>M3950/H3950</f>
        <v>0.698</v>
      </c>
    </row>
    <row r="3951" ht="22.5" customHeight="1">
      <c r="A3951" s="74"/>
      <c r="B3951" s="12"/>
      <c r="C3951" s="12" t="n">
        <v>9686529</v>
      </c>
      <c r="D3951" s="12" t="s">
        <v>74</v>
      </c>
      <c r="E3951" s="12" t="s">
        <v>76</v>
      </c>
      <c r="F3951" s="12" t="s">
        <v>15</v>
      </c>
      <c r="G3951" s="20" t="n">
        <v>0.4</v>
      </c>
      <c r="H3951" s="13" t="n">
        <v>200</v>
      </c>
      <c r="I3951" s="20" t="n">
        <f>G3951*H3951*7</f>
        <v>560</v>
      </c>
      <c r="J3951" s="12" t="s">
        <v>112</v>
      </c>
      <c r="K3951" s="14" t="n">
        <v>51934</v>
      </c>
      <c r="L3951" s="14" t="n">
        <v>15933</v>
      </c>
      <c r="M3951" s="15" t="n">
        <v>46</v>
      </c>
      <c r="N3951" s="11" t="n">
        <v>0.001</v>
      </c>
      <c r="O3951" s="11" t="n">
        <v>0.5</v>
      </c>
      <c r="P3951" s="11" t="n">
        <v>23</v>
      </c>
      <c r="Q3951" s="22" t="n">
        <f>M3951/H3951</f>
        <v>0.23</v>
      </c>
    </row>
    <row r="3952" ht="22.5" customHeight="1">
      <c r="A3952" s="74"/>
      <c r="B3952" s="12"/>
      <c r="C3952" s="12" t="n">
        <v>5963400</v>
      </c>
      <c r="D3952" s="12" t="s">
        <v>74</v>
      </c>
      <c r="E3952" s="12" t="s">
        <v>77</v>
      </c>
      <c r="F3952" s="12" t="s">
        <v>15</v>
      </c>
      <c r="G3952" s="20" t="n">
        <v>0.2</v>
      </c>
      <c r="H3952" s="13" t="n">
        <v>50</v>
      </c>
      <c r="I3952" s="20" t="n">
        <f>G3952*H3952*7</f>
        <v>70</v>
      </c>
      <c r="J3952" s="12" t="s">
        <v>112</v>
      </c>
      <c r="K3952" s="14" t="n">
        <v>21119</v>
      </c>
      <c r="L3952" s="14" t="n">
        <v>4648</v>
      </c>
      <c r="M3952" s="15" t="n">
        <v>47</v>
      </c>
      <c r="N3952" s="11" t="n">
        <v>0.002</v>
      </c>
      <c r="O3952" s="11" t="n">
        <v>0.2</v>
      </c>
      <c r="P3952" s="11" t="n">
        <v>9.4</v>
      </c>
      <c r="Q3952" s="22" t="n">
        <f>M3952/H3952</f>
        <v>0.94</v>
      </c>
    </row>
    <row r="3953" ht="22.5" customHeight="1">
      <c r="A3953" s="74"/>
      <c r="B3953" s="12"/>
      <c r="C3953" s="12" t="n">
        <v>10080665</v>
      </c>
      <c r="D3953" s="12" t="s">
        <v>74</v>
      </c>
      <c r="E3953" s="12" t="s">
        <v>78</v>
      </c>
      <c r="F3953" s="12" t="s">
        <v>15</v>
      </c>
      <c r="G3953" s="20" t="n">
        <v>0.38</v>
      </c>
      <c r="H3953" s="13" t="n">
        <v>40</v>
      </c>
      <c r="I3953" s="20" t="n">
        <f>G3953*H3953*7</f>
        <v>106.4</v>
      </c>
      <c r="J3953" s="12" t="s">
        <v>112</v>
      </c>
      <c r="K3953" s="14" t="n">
        <v>6791</v>
      </c>
      <c r="L3953" s="14" t="n">
        <v>1821</v>
      </c>
      <c r="M3953" s="15" t="n">
        <v>8</v>
      </c>
      <c r="N3953" s="11" t="n">
        <v>0.002</v>
      </c>
      <c r="O3953" s="11" t="n">
        <v>0.38</v>
      </c>
      <c r="P3953" s="11" t="n">
        <v>3.04</v>
      </c>
      <c r="Q3953" s="22" t="n">
        <f>M3953/H3953</f>
        <v>0.2</v>
      </c>
    </row>
    <row r="3954" ht="22.5" customHeight="1">
      <c r="A3954" s="74"/>
      <c r="B3954" s="12"/>
      <c r="C3954" s="12" t="n">
        <v>91520433</v>
      </c>
      <c r="D3954" s="12" t="s">
        <v>66</v>
      </c>
      <c r="E3954" s="12" t="s">
        <v>14</v>
      </c>
      <c r="F3954" s="12" t="s">
        <v>15</v>
      </c>
      <c r="G3954" s="20" t="n">
        <v>0.16</v>
      </c>
      <c r="H3954" s="13" t="n">
        <v>200</v>
      </c>
      <c r="I3954" s="20" t="n">
        <f>G3954*H3954*7</f>
        <v>224</v>
      </c>
      <c r="J3954" s="12" t="s">
        <v>112</v>
      </c>
      <c r="K3954" s="14" t="n">
        <v>27366</v>
      </c>
      <c r="L3954" s="14" t="n">
        <v>1978</v>
      </c>
      <c r="M3954" s="15" t="n">
        <v>3</v>
      </c>
      <c r="N3954" s="11" t="n">
        <v>0</v>
      </c>
      <c r="O3954" s="11" t="n">
        <v>0.16</v>
      </c>
      <c r="P3954" s="11" t="n">
        <v>0.48</v>
      </c>
      <c r="Q3954" s="22" t="n">
        <f>M3954/H3954</f>
        <v>0.015</v>
      </c>
    </row>
    <row r="3955" ht="22.5" customHeight="1">
      <c r="A3955" s="74"/>
      <c r="B3955" s="12"/>
      <c r="C3955" s="12" t="n">
        <v>11078827</v>
      </c>
      <c r="D3955" s="12" t="s">
        <v>74</v>
      </c>
      <c r="E3955" s="12" t="s">
        <v>77</v>
      </c>
      <c r="F3955" s="12" t="s">
        <v>15</v>
      </c>
      <c r="G3955" s="20" t="n">
        <v>0.2</v>
      </c>
      <c r="H3955" s="13" t="n">
        <v>50</v>
      </c>
      <c r="I3955" s="20" t="n">
        <f>G3955*H3955*7</f>
        <v>70</v>
      </c>
      <c r="J3955" s="12" t="s">
        <v>112</v>
      </c>
      <c r="K3955" s="14" t="n">
        <v>814</v>
      </c>
      <c r="L3955" s="14" t="n">
        <v>195</v>
      </c>
      <c r="M3955" s="15" t="n">
        <v>2</v>
      </c>
      <c r="N3955" s="11" t="n">
        <v>0.003</v>
      </c>
      <c r="O3955" s="11" t="n">
        <v>0.3</v>
      </c>
      <c r="P3955" s="11" t="n">
        <v>0.6</v>
      </c>
      <c r="Q3955" s="22" t="n">
        <f>M3955/H3955</f>
        <v>0.04</v>
      </c>
    </row>
    <row r="3956" ht="22.5" customHeight="1">
      <c r="A3956" s="74"/>
      <c r="B3956" s="12"/>
      <c r="C3956" s="12" t="n">
        <v>11078981</v>
      </c>
      <c r="D3956" s="12" t="s">
        <v>74</v>
      </c>
      <c r="E3956" s="12" t="s">
        <v>75</v>
      </c>
      <c r="F3956" s="12" t="s">
        <v>15</v>
      </c>
      <c r="G3956" s="20" t="n">
        <v>0.2</v>
      </c>
      <c r="H3956" s="13" t="n">
        <v>50</v>
      </c>
      <c r="I3956" s="20" t="n">
        <f>G3956*H3956*7</f>
        <v>70</v>
      </c>
      <c r="J3956" s="12" t="s">
        <v>112</v>
      </c>
      <c r="K3956" s="14" t="n">
        <v>233</v>
      </c>
      <c r="L3956" s="14" t="n">
        <v>18</v>
      </c>
      <c r="M3956" s="15" t="n">
        <v>0</v>
      </c>
      <c r="N3956" s="11" t="n">
        <v>0</v>
      </c>
      <c r="O3956" s="11" t="n">
        <v>0</v>
      </c>
      <c r="P3956" s="11" t="n">
        <v>0</v>
      </c>
      <c r="Q3956" s="22" t="n">
        <f>M3956/H3956</f>
        <v>0</v>
      </c>
    </row>
    <row r="3957" ht="22.5" customHeight="1">
      <c r="A3957" s="74"/>
      <c r="B3957" s="12"/>
      <c r="C3957" s="12" t="n">
        <v>11080833</v>
      </c>
      <c r="D3957" s="12" t="s">
        <v>74</v>
      </c>
      <c r="E3957" s="12" t="s">
        <v>76</v>
      </c>
      <c r="F3957" s="12" t="s">
        <v>15</v>
      </c>
      <c r="G3957" s="20" t="n">
        <v>0.2</v>
      </c>
      <c r="H3957" s="13" t="n">
        <v>50</v>
      </c>
      <c r="I3957" s="20" t="n">
        <f>G3957*H3957*7</f>
        <v>70</v>
      </c>
      <c r="J3957" s="12" t="s">
        <v>112</v>
      </c>
      <c r="K3957" s="14" t="n">
        <v>24</v>
      </c>
      <c r="L3957" s="14" t="n">
        <v>4</v>
      </c>
      <c r="M3957" s="15" t="n">
        <v>0</v>
      </c>
      <c r="N3957" s="11" t="n">
        <v>0</v>
      </c>
      <c r="O3957" s="11" t="n">
        <v>0</v>
      </c>
      <c r="P3957" s="11" t="n">
        <v>0</v>
      </c>
      <c r="Q3957" s="22" t="n">
        <f>M3957/H3957</f>
        <v>0</v>
      </c>
    </row>
    <row r="3958" ht="22.5" customHeight="1">
      <c r="A3958" s="74"/>
      <c r="B3958" s="12"/>
      <c r="C3958" s="12" t="n">
        <v>11081056</v>
      </c>
      <c r="D3958" s="12" t="s">
        <v>74</v>
      </c>
      <c r="E3958" s="12" t="s">
        <v>78</v>
      </c>
      <c r="F3958" s="12" t="s">
        <v>15</v>
      </c>
      <c r="G3958" s="20" t="n">
        <v>0.2</v>
      </c>
      <c r="H3958" s="13" t="n">
        <v>50</v>
      </c>
      <c r="I3958" s="20" t="n">
        <f>G3958*H3958*7</f>
        <v>70</v>
      </c>
      <c r="J3958" s="12" t="s">
        <v>112</v>
      </c>
      <c r="K3958" s="14" t="n">
        <v>93</v>
      </c>
      <c r="L3958" s="14" t="n">
        <v>11</v>
      </c>
      <c r="M3958" s="15" t="n">
        <v>0</v>
      </c>
      <c r="N3958" s="11" t="n">
        <v>0</v>
      </c>
      <c r="O3958" s="11" t="n">
        <v>0</v>
      </c>
      <c r="P3958" s="11" t="n">
        <v>0</v>
      </c>
      <c r="Q3958" s="22" t="n">
        <f>M3958/H3958</f>
        <v>0</v>
      </c>
    </row>
    <row r="3959" ht="22.5" customHeight="1">
      <c r="A3959" s="74"/>
      <c r="B3959" s="12"/>
      <c r="C3959" s="12" t="n">
        <v>11078963</v>
      </c>
      <c r="D3959" s="12" t="s">
        <v>80</v>
      </c>
      <c r="E3959" s="12" t="s">
        <v>14</v>
      </c>
      <c r="F3959" s="12" t="s">
        <v>15</v>
      </c>
      <c r="G3959" s="20" t="n">
        <v>0.4</v>
      </c>
      <c r="H3959" s="13" t="n">
        <v>100</v>
      </c>
      <c r="I3959" s="20" t="n">
        <f>G3959*H3959*7</f>
        <v>280</v>
      </c>
      <c r="J3959" s="12" t="s">
        <v>112</v>
      </c>
      <c r="K3959" s="14" t="n">
        <v>11059</v>
      </c>
      <c r="L3959" s="14" t="n">
        <v>2042</v>
      </c>
      <c r="M3959" s="15" t="n">
        <v>74</v>
      </c>
      <c r="N3959" s="11" t="n">
        <v>0.015</v>
      </c>
      <c r="O3959" s="11" t="n">
        <v>0.4</v>
      </c>
      <c r="P3959" s="11" t="n">
        <v>29.6</v>
      </c>
      <c r="Q3959" s="22" t="n">
        <f>M3959/H3959</f>
        <v>0.74</v>
      </c>
    </row>
    <row r="3960" ht="22.5" customHeight="1">
      <c r="A3960" s="74"/>
      <c r="B3960" s="12"/>
      <c r="C3960" s="12" t="n">
        <v>91538300</v>
      </c>
      <c r="D3960" s="12" t="s">
        <v>66</v>
      </c>
      <c r="E3960" s="12" t="s">
        <v>37</v>
      </c>
      <c r="F3960" s="12" t="s">
        <v>15</v>
      </c>
      <c r="G3960" s="20" t="n">
        <v>0.14</v>
      </c>
      <c r="H3960" s="13" t="n">
        <v>300</v>
      </c>
      <c r="I3960" s="20" t="n">
        <f>G3960*H3960*7</f>
        <v>294</v>
      </c>
      <c r="J3960" s="12" t="s">
        <v>112</v>
      </c>
      <c r="K3960" s="14" t="n">
        <v>2724</v>
      </c>
      <c r="L3960" s="14" t="n">
        <v>467</v>
      </c>
      <c r="M3960" s="15" t="n">
        <v>3</v>
      </c>
      <c r="N3960" s="11" t="n">
        <v>0.001</v>
      </c>
      <c r="O3960" s="11" t="n">
        <v>0.14</v>
      </c>
      <c r="P3960" s="11" t="n">
        <v>0.42</v>
      </c>
      <c r="Q3960" s="22" t="n">
        <f>M3960/H3960</f>
        <v>0.01</v>
      </c>
    </row>
    <row r="3961" ht="22.5" customHeight="1">
      <c r="A3961" s="74"/>
      <c r="B3961" s="12"/>
      <c r="C3961" s="12" t="n">
        <v>91538301</v>
      </c>
      <c r="D3961" s="12" t="s">
        <v>66</v>
      </c>
      <c r="E3961" s="12" t="s">
        <v>14</v>
      </c>
      <c r="F3961" s="12" t="s">
        <v>15</v>
      </c>
      <c r="G3961" s="20" t="n">
        <v>0.22</v>
      </c>
      <c r="H3961" s="13" t="n">
        <v>200</v>
      </c>
      <c r="I3961" s="20" t="n">
        <f>G3961*H3961*7</f>
        <v>308</v>
      </c>
      <c r="J3961" s="12" t="s">
        <v>112</v>
      </c>
      <c r="K3961" s="14" t="n">
        <v>178</v>
      </c>
      <c r="L3961" s="14" t="n">
        <v>49</v>
      </c>
      <c r="M3961" s="15" t="n">
        <v>0</v>
      </c>
      <c r="N3961" s="11" t="n">
        <v>0</v>
      </c>
      <c r="O3961" s="11" t="n">
        <v>0</v>
      </c>
      <c r="P3961" s="11" t="n">
        <v>0</v>
      </c>
      <c r="Q3961" s="22" t="n">
        <f>M3961/H3961</f>
        <v>0</v>
      </c>
    </row>
    <row r="3962" ht="22.5" customHeight="1">
      <c r="A3962" s="74"/>
      <c r="B3962" s="12"/>
      <c r="C3962" s="12" t="n">
        <v>91538306</v>
      </c>
      <c r="D3962" s="12" t="s">
        <v>66</v>
      </c>
      <c r="E3962" s="12" t="s">
        <v>67</v>
      </c>
      <c r="F3962" s="12" t="s">
        <v>15</v>
      </c>
      <c r="G3962" s="20" t="n">
        <v>0.18</v>
      </c>
      <c r="H3962" s="13" t="n">
        <v>250</v>
      </c>
      <c r="I3962" s="20" t="n">
        <f>G3962*H3962*7</f>
        <v>315</v>
      </c>
      <c r="J3962" s="12" t="s">
        <v>112</v>
      </c>
      <c r="K3962" s="14" t="n">
        <v>1197</v>
      </c>
      <c r="L3962" s="14" t="n">
        <v>355</v>
      </c>
      <c r="M3962" s="15" t="n">
        <v>2</v>
      </c>
      <c r="N3962" s="11" t="n">
        <v>0.001</v>
      </c>
      <c r="O3962" s="11" t="n">
        <v>0.18</v>
      </c>
      <c r="P3962" s="11" t="n">
        <v>0.36</v>
      </c>
      <c r="Q3962" s="22" t="n">
        <f>M3962/H3962</f>
        <v>0.008</v>
      </c>
    </row>
    <row r="3963" ht="22.5" customHeight="1">
      <c r="A3963" s="74"/>
      <c r="B3963" s="12"/>
      <c r="C3963" s="12" t="n">
        <v>91538307</v>
      </c>
      <c r="D3963" s="12" t="s">
        <v>66</v>
      </c>
      <c r="E3963" s="12" t="s">
        <v>17</v>
      </c>
      <c r="F3963" s="12" t="s">
        <v>15</v>
      </c>
      <c r="G3963" s="20" t="n">
        <v>0.22</v>
      </c>
      <c r="H3963" s="13" t="n">
        <v>200</v>
      </c>
      <c r="I3963" s="20" t="n">
        <f>G3963*H3963*7</f>
        <v>308</v>
      </c>
      <c r="J3963" s="12" t="s">
        <v>112</v>
      </c>
      <c r="K3963" s="14" t="n">
        <v>34</v>
      </c>
      <c r="L3963" s="14" t="n">
        <v>5</v>
      </c>
      <c r="M3963" s="15" t="n">
        <v>0</v>
      </c>
      <c r="N3963" s="11" t="n">
        <v>0</v>
      </c>
      <c r="O3963" s="11" t="n">
        <v>0</v>
      </c>
      <c r="P3963" s="11" t="n">
        <v>0</v>
      </c>
      <c r="Q3963" s="22" t="n">
        <f>M3963/H3963</f>
        <v>0</v>
      </c>
    </row>
    <row r="3964" ht="22.5" customHeight="1">
      <c r="A3964" s="74"/>
      <c r="B3964" s="12"/>
      <c r="C3964" s="12" t="n">
        <v>91538308</v>
      </c>
      <c r="D3964" s="12" t="s">
        <v>66</v>
      </c>
      <c r="E3964" s="12" t="s">
        <v>11</v>
      </c>
      <c r="F3964" s="12" t="s">
        <v>15</v>
      </c>
      <c r="G3964" s="20" t="n">
        <v>0.18</v>
      </c>
      <c r="H3964" s="13" t="n">
        <v>200</v>
      </c>
      <c r="I3964" s="20" t="n">
        <f>G3964*H3964*7</f>
        <v>252</v>
      </c>
      <c r="J3964" s="12" t="s">
        <v>112</v>
      </c>
      <c r="K3964" s="14" t="n">
        <v>90</v>
      </c>
      <c r="L3964" s="14" t="n">
        <v>4</v>
      </c>
      <c r="M3964" s="15" t="n">
        <v>0</v>
      </c>
      <c r="N3964" s="11" t="n">
        <v>0</v>
      </c>
      <c r="O3964" s="11" t="n">
        <v>0</v>
      </c>
      <c r="P3964" s="11" t="n">
        <v>0</v>
      </c>
      <c r="Q3964" s="22" t="n">
        <f>M3964/H3964</f>
        <v>0</v>
      </c>
    </row>
    <row r="3965" ht="22.5" customHeight="1">
      <c r="A3965" s="74"/>
      <c r="B3965" s="12"/>
      <c r="C3965" s="12" t="n">
        <v>91538309</v>
      </c>
      <c r="D3965" s="12" t="s">
        <v>66</v>
      </c>
      <c r="E3965" s="12" t="s">
        <v>43</v>
      </c>
      <c r="F3965" s="12" t="s">
        <v>15</v>
      </c>
      <c r="G3965" s="20" t="n">
        <v>0.18</v>
      </c>
      <c r="H3965" s="13" t="n">
        <v>198</v>
      </c>
      <c r="I3965" s="20" t="n">
        <f>G3965*H3965*7</f>
        <v>249.48</v>
      </c>
      <c r="J3965" s="12" t="s">
        <v>112</v>
      </c>
      <c r="K3965" s="14" t="n">
        <v>151</v>
      </c>
      <c r="L3965" s="14" t="n">
        <v>36</v>
      </c>
      <c r="M3965" s="15" t="n">
        <v>0</v>
      </c>
      <c r="N3965" s="11" t="n">
        <v>0</v>
      </c>
      <c r="O3965" s="11" t="n">
        <v>0</v>
      </c>
      <c r="P3965" s="11" t="n">
        <v>0</v>
      </c>
      <c r="Q3965" s="22" t="n">
        <f>M3965/H3965</f>
        <v>0</v>
      </c>
    </row>
    <row r="3966" ht="22.5" customHeight="1">
      <c r="A3966" s="74"/>
      <c r="B3966" s="12"/>
      <c r="C3966" s="12" t="n">
        <v>11511535</v>
      </c>
      <c r="D3966" s="12" t="s">
        <v>80</v>
      </c>
      <c r="E3966" s="12" t="s">
        <v>14</v>
      </c>
      <c r="F3966" s="12" t="s">
        <v>26</v>
      </c>
      <c r="G3966" s="20" t="n">
        <v>0.4</v>
      </c>
      <c r="H3966" s="13" t="n">
        <v>600</v>
      </c>
      <c r="I3966" s="20" t="n">
        <f>G3966*H3966*7</f>
        <v>1680</v>
      </c>
      <c r="J3966" s="12" t="s">
        <v>112</v>
      </c>
      <c r="K3966" s="14" t="n">
        <f>1937930+7531</f>
        <v>1945461</v>
      </c>
      <c r="L3966" s="14" t="n">
        <f>6755+3242</f>
        <v>9997</v>
      </c>
      <c r="M3966" s="15" t="n">
        <f>398+250</f>
        <v>648</v>
      </c>
      <c r="N3966" s="11" t="n">
        <v>0.02</v>
      </c>
      <c r="O3966" s="11" t="n">
        <f>P3966/M3966</f>
        <v>0.368518518518519</v>
      </c>
      <c r="P3966" s="11" t="n">
        <f>154.57+84.23</f>
        <v>238.8</v>
      </c>
      <c r="Q3966" s="22" t="n">
        <f>M3966/H3966</f>
        <v>1.08</v>
      </c>
    </row>
    <row r="3967" ht="22.5" customHeight="1">
      <c r="A3967" s="74"/>
      <c r="B3967" s="12"/>
      <c r="C3967" s="12" t="n">
        <v>11792342</v>
      </c>
      <c r="D3967" s="12" t="s">
        <v>81</v>
      </c>
      <c r="E3967" s="12" t="s">
        <v>40</v>
      </c>
      <c r="F3967" s="12" t="s">
        <v>15</v>
      </c>
      <c r="G3967" s="20" t="n">
        <v>0.2</v>
      </c>
      <c r="H3967" s="76" t="n">
        <v>40</v>
      </c>
      <c r="I3967" s="20" t="n">
        <f>G3967*H3967*7</f>
        <v>56</v>
      </c>
      <c r="J3967" s="12" t="s">
        <v>112</v>
      </c>
      <c r="K3967" s="14" t="n">
        <v>8142</v>
      </c>
      <c r="L3967" s="14" t="n">
        <v>136</v>
      </c>
      <c r="M3967" s="15" t="n">
        <v>0</v>
      </c>
      <c r="N3967" s="11" t="n">
        <v>0</v>
      </c>
      <c r="O3967" s="11" t="n">
        <v>0</v>
      </c>
      <c r="P3967" s="11" t="n">
        <v>0</v>
      </c>
      <c r="Q3967" s="22" t="n">
        <f>M3967/H3967</f>
        <v>0</v>
      </c>
    </row>
    <row r="3968" ht="22.5" customHeight="1">
      <c r="A3968" s="74"/>
      <c r="B3968" s="12"/>
      <c r="C3968" s="12" t="n">
        <v>5365722</v>
      </c>
      <c r="D3968" s="12" t="s">
        <v>55</v>
      </c>
      <c r="E3968" s="12" t="s">
        <v>54</v>
      </c>
      <c r="F3968" s="12" t="s">
        <v>12</v>
      </c>
      <c r="G3968" s="20" t="n">
        <v>0.3</v>
      </c>
      <c r="H3968" s="76" t="n">
        <v>50</v>
      </c>
      <c r="I3968" s="20" t="n">
        <f>G3968*H3968*7</f>
        <v>105</v>
      </c>
      <c r="J3968" s="12" t="s">
        <v>112</v>
      </c>
      <c r="K3968" s="14" t="n">
        <v>38677</v>
      </c>
      <c r="L3968" s="14" t="n">
        <v>12771</v>
      </c>
      <c r="M3968" s="15" t="n">
        <v>23</v>
      </c>
      <c r="N3968" s="11" t="n">
        <v>0</v>
      </c>
      <c r="O3968" s="11" t="n">
        <v>0.272</v>
      </c>
      <c r="P3968" s="11" t="n">
        <v>6.2543</v>
      </c>
      <c r="Q3968" s="22" t="n">
        <f>M3968/H3968</f>
        <v>0.46</v>
      </c>
    </row>
    <row r="3969" ht="22.5" customHeight="1">
      <c r="A3969" s="74"/>
      <c r="B3969" s="12"/>
      <c r="C3969" s="12" t="n">
        <v>11924654</v>
      </c>
      <c r="D3969" s="12" t="s">
        <v>55</v>
      </c>
      <c r="E3969" s="12" t="s">
        <v>54</v>
      </c>
      <c r="F3969" s="12" t="s">
        <v>12</v>
      </c>
      <c r="G3969" s="20" t="n">
        <v>0.3</v>
      </c>
      <c r="H3969" s="76" t="n">
        <v>50</v>
      </c>
      <c r="I3969" s="20" t="n">
        <f>G3969*H3969*7</f>
        <v>105</v>
      </c>
      <c r="J3969" s="12" t="s">
        <v>112</v>
      </c>
      <c r="K3969" s="14" t="n">
        <v>545</v>
      </c>
      <c r="L3969" s="14" t="n">
        <v>211</v>
      </c>
      <c r="M3969" s="15" t="n">
        <v>1</v>
      </c>
      <c r="N3969" s="11" t="n">
        <v>0.001</v>
      </c>
      <c r="O3969" s="11" t="n">
        <v>0.248</v>
      </c>
      <c r="P3969" s="11" t="n">
        <v>0.2484</v>
      </c>
      <c r="Q3969" s="22" t="n">
        <f>M3969/H3969</f>
        <v>0.02</v>
      </c>
    </row>
    <row r="3970" ht="22.5" customHeight="1">
      <c r="A3970" s="74"/>
      <c r="B3970" s="12"/>
      <c r="C3970" s="12" t="n">
        <v>12011132</v>
      </c>
      <c r="D3970" s="12" t="s">
        <v>92</v>
      </c>
      <c r="E3970" s="12" t="s">
        <v>14</v>
      </c>
      <c r="F3970" s="12" t="s">
        <v>15</v>
      </c>
      <c r="G3970" s="20" t="n">
        <v>0.2</v>
      </c>
      <c r="H3970" s="76" t="n">
        <v>150</v>
      </c>
      <c r="I3970" s="20" t="n">
        <f>G3970*H3970*7</f>
        <v>210</v>
      </c>
      <c r="J3970" s="12" t="s">
        <v>112</v>
      </c>
      <c r="K3970" s="14" t="n">
        <v>29298</v>
      </c>
      <c r="L3970" s="14" t="n">
        <v>8550</v>
      </c>
      <c r="M3970" s="15" t="n">
        <v>150</v>
      </c>
      <c r="N3970" s="11" t="n">
        <v>0.004</v>
      </c>
      <c r="O3970" s="11" t="n">
        <v>0.2</v>
      </c>
      <c r="P3970" s="11" t="n">
        <v>30</v>
      </c>
      <c r="Q3970" s="22" t="n">
        <f>M3970/H3970</f>
        <v>1</v>
      </c>
    </row>
    <row r="3971" ht="22.5" customHeight="1">
      <c r="A3971" s="74"/>
      <c r="B3971" s="12"/>
      <c r="C3971" s="12" t="n">
        <v>12072287</v>
      </c>
      <c r="D3971" s="12" t="s">
        <v>80</v>
      </c>
      <c r="E3971" s="12" t="s">
        <v>14</v>
      </c>
      <c r="F3971" s="12" t="s">
        <v>15</v>
      </c>
      <c r="G3971" s="20" t="n">
        <v>0.5</v>
      </c>
      <c r="H3971" s="76" t="n">
        <v>200</v>
      </c>
      <c r="I3971" s="20" t="n">
        <f>G3971*H3971*7</f>
        <v>700</v>
      </c>
      <c r="J3971" s="12" t="s">
        <v>112</v>
      </c>
      <c r="K3971" s="14" t="n">
        <v>375126</v>
      </c>
      <c r="L3971" s="14" t="n">
        <v>1975</v>
      </c>
      <c r="M3971" s="15" t="n">
        <v>233</v>
      </c>
      <c r="N3971" s="11" t="n">
        <v>0.051</v>
      </c>
      <c r="O3971" s="11" t="n">
        <v>0.43</v>
      </c>
      <c r="P3971" s="11" t="n">
        <v>100.233</v>
      </c>
      <c r="Q3971" s="22" t="n">
        <f>M3971/H3971</f>
        <v>1.165</v>
      </c>
    </row>
    <row r="3972" ht="22.5" customHeight="1">
      <c r="A3972" s="74"/>
      <c r="B3972" s="12"/>
      <c r="C3972" s="12" t="n">
        <v>6529449</v>
      </c>
      <c r="D3972" s="12" t="s">
        <v>80</v>
      </c>
      <c r="E3972" s="12" t="s">
        <v>14</v>
      </c>
      <c r="F3972" s="12" t="s">
        <v>12</v>
      </c>
      <c r="G3972" s="20" t="n">
        <v>0.2</v>
      </c>
      <c r="H3972" s="76" t="n">
        <v>200</v>
      </c>
      <c r="I3972" s="20" t="n">
        <f>G3972*H3972*7</f>
        <v>280</v>
      </c>
      <c r="J3972" s="12" t="s">
        <v>112</v>
      </c>
      <c r="K3972" s="14" t="n">
        <v>15878</v>
      </c>
      <c r="L3972" s="14" t="n">
        <v>2152</v>
      </c>
      <c r="M3972" s="15" t="n">
        <v>171</v>
      </c>
      <c r="N3972" s="11" t="n">
        <v>0.023</v>
      </c>
      <c r="O3972" s="11" t="n">
        <v>0.29</v>
      </c>
      <c r="P3972" s="11" t="n">
        <v>49.5459</v>
      </c>
      <c r="Q3972" s="22" t="n">
        <f>M3972/H3972</f>
        <v>0.855</v>
      </c>
    </row>
    <row r="3973" ht="22.5" customHeight="1">
      <c r="A3973" s="74"/>
      <c r="B3973" s="12"/>
      <c r="C3973" s="12" t="n">
        <v>5623760</v>
      </c>
      <c r="D3973" s="12" t="s">
        <v>86</v>
      </c>
      <c r="E3973" s="12" t="s">
        <v>14</v>
      </c>
      <c r="F3973" s="12" t="s">
        <v>15</v>
      </c>
      <c r="G3973" s="20" t="n">
        <v>0.15</v>
      </c>
      <c r="H3973" s="13" t="n">
        <v>50</v>
      </c>
      <c r="I3973" s="20" t="n">
        <f>G3973*H3973*7</f>
        <v>52.5</v>
      </c>
      <c r="J3973" s="12" t="s">
        <v>112</v>
      </c>
      <c r="K3973" s="14" t="n">
        <v>5972</v>
      </c>
      <c r="L3973" s="14" t="n">
        <v>1936</v>
      </c>
      <c r="M3973" s="15" t="n">
        <v>50</v>
      </c>
      <c r="N3973" s="11" t="n">
        <v>0.004</v>
      </c>
      <c r="O3973" s="11" t="n">
        <v>0.15</v>
      </c>
      <c r="P3973" s="11" t="n">
        <v>7.5</v>
      </c>
      <c r="Q3973" s="22" t="n">
        <f>M3973/H3973</f>
        <v>1</v>
      </c>
    </row>
    <row r="3974" ht="22.5" customHeight="1">
      <c r="A3974" s="74"/>
      <c r="B3974" s="12"/>
      <c r="C3974" s="12" t="n">
        <v>12542512</v>
      </c>
      <c r="D3974" s="12" t="s">
        <v>92</v>
      </c>
      <c r="E3974" s="12" t="s">
        <v>14</v>
      </c>
      <c r="F3974" s="12" t="s">
        <v>15</v>
      </c>
      <c r="G3974" s="20" t="n">
        <v>0.15</v>
      </c>
      <c r="H3974" s="76" t="n">
        <v>100</v>
      </c>
      <c r="I3974" s="20" t="n">
        <f>G3974*H3974*7</f>
        <v>105</v>
      </c>
      <c r="J3974" s="12" t="s">
        <v>112</v>
      </c>
      <c r="K3974" s="14" t="n">
        <v>11070</v>
      </c>
      <c r="L3974" s="14" t="n">
        <v>679</v>
      </c>
      <c r="M3974" s="15" t="n">
        <v>20</v>
      </c>
      <c r="N3974" s="11" t="n">
        <v>0.004</v>
      </c>
      <c r="O3974" s="11" t="n">
        <v>0.15</v>
      </c>
      <c r="P3974" s="11" t="n">
        <v>3</v>
      </c>
      <c r="Q3974" s="22" t="n">
        <f>M3974/H3974</f>
        <v>0.2</v>
      </c>
    </row>
    <row r="3975" ht="22.5" customHeight="1">
      <c r="A3975" s="74"/>
      <c r="B3975" s="12"/>
      <c r="C3975" s="12" t="n">
        <v>91573327</v>
      </c>
      <c r="D3975" s="12" t="s">
        <v>87</v>
      </c>
      <c r="E3975" s="12" t="s">
        <v>14</v>
      </c>
      <c r="F3975" s="12" t="s">
        <v>15</v>
      </c>
      <c r="G3975" s="20" t="n">
        <v>0.25</v>
      </c>
      <c r="H3975" s="76" t="n">
        <v>300</v>
      </c>
      <c r="I3975" s="20" t="n">
        <f>G3975*H3975*7</f>
        <v>525</v>
      </c>
      <c r="J3975" s="12" t="s">
        <v>112</v>
      </c>
      <c r="K3975" s="14" t="n">
        <v>1298</v>
      </c>
      <c r="L3975" s="14" t="n">
        <v>87</v>
      </c>
      <c r="M3975" s="15" t="n">
        <v>0</v>
      </c>
      <c r="N3975" s="11" t="n">
        <v>0</v>
      </c>
      <c r="O3975" s="11" t="n">
        <v>0</v>
      </c>
      <c r="P3975" s="11" t="n">
        <v>0</v>
      </c>
      <c r="Q3975" s="22" t="n">
        <f>M3975/H3975</f>
        <v>0</v>
      </c>
    </row>
    <row r="3976" ht="22.5" customHeight="1">
      <c r="A3976" s="18"/>
      <c r="C3976" s="10"/>
      <c r="D3976" s="10"/>
      <c r="E3976" s="10"/>
      <c r="F3976" s="10"/>
      <c r="G3976" s="17"/>
      <c r="H3976" s="10"/>
      <c r="I3976" s="17"/>
      <c r="J3976" s="10"/>
      <c r="K3976" s="15"/>
      <c r="L3976" s="15"/>
      <c r="M3976" s="15"/>
      <c r="N3976" s="15"/>
      <c r="O3976" s="15"/>
      <c r="P3976" s="75"/>
      <c r="Q3976" s="7"/>
    </row>
    <row r="3977" ht="22.5" customHeight="1">
      <c r="A3977" s="18" t="s">
        <v>107</v>
      </c>
      <c r="B3977" s="8" t="s">
        <v>141</v>
      </c>
      <c r="C3977" s="10"/>
      <c r="D3977" s="10"/>
      <c r="E3977" s="10"/>
      <c r="F3977" s="10"/>
      <c r="G3977" s="17"/>
      <c r="H3977" s="10"/>
      <c r="I3977" s="17"/>
      <c r="J3977" s="10"/>
      <c r="K3977" s="21" t="n">
        <f>SUM(K3978:K4114)</f>
        <v>13554827</v>
      </c>
      <c r="L3977" s="21" t="n">
        <f>SUM(L3978:L4114)</f>
        <v>1813368</v>
      </c>
      <c r="M3977" s="15"/>
      <c r="N3977" s="15"/>
      <c r="O3977" s="15"/>
      <c r="P3977" s="24" t="n">
        <f>SUM(P3978:P4114)</f>
        <v>5879.9336</v>
      </c>
      <c r="Q3977" s="7"/>
    </row>
    <row r="3978" ht="22.5" customHeight="1">
      <c r="A3978" s="73" t="n">
        <v>46298</v>
      </c>
      <c r="B3978" s="37" t="s">
        <v>109</v>
      </c>
      <c r="C3978" s="12" t="n">
        <v>10813123</v>
      </c>
      <c r="D3978" s="12" t="s">
        <v>10</v>
      </c>
      <c r="E3978" s="12" t="s">
        <v>11</v>
      </c>
      <c r="F3978" s="12" t="s">
        <v>12</v>
      </c>
      <c r="G3978" s="20" t="n">
        <v>0.25</v>
      </c>
      <c r="H3978" s="13" t="n">
        <v>1000</v>
      </c>
      <c r="I3978" s="20" t="n">
        <f>G3978*H3978*7</f>
        <v>1750</v>
      </c>
      <c r="J3978" s="12" t="s">
        <v>112</v>
      </c>
      <c r="K3978" s="10" t="n">
        <v>70691</v>
      </c>
      <c r="L3978" s="10" t="n">
        <v>2078</v>
      </c>
      <c r="M3978" s="10" t="n">
        <v>32</v>
      </c>
      <c r="N3978" s="11" t="n">
        <v>0.005</v>
      </c>
      <c r="O3978" s="11" t="n">
        <v>0.3251</v>
      </c>
      <c r="P3978" s="11" t="n">
        <v>10.4026</v>
      </c>
      <c r="Q3978" s="22" t="n">
        <f>M3978/H3978</f>
        <v>0.032</v>
      </c>
    </row>
    <row r="3979" ht="22.5" customHeight="1">
      <c r="A3979" s="74"/>
      <c r="B3979" s="12"/>
      <c r="C3979" s="12" t="n">
        <v>1745925</v>
      </c>
      <c r="D3979" s="12" t="s">
        <v>13</v>
      </c>
      <c r="E3979" s="12" t="s">
        <v>14</v>
      </c>
      <c r="F3979" s="12" t="s">
        <v>15</v>
      </c>
      <c r="G3979" s="20" t="n">
        <v>0.15</v>
      </c>
      <c r="H3979" s="13" t="n">
        <v>400</v>
      </c>
      <c r="I3979" s="20" t="n">
        <f>G3979*H3979*7</f>
        <v>420</v>
      </c>
      <c r="J3979" s="12" t="s">
        <v>112</v>
      </c>
      <c r="K3979" s="16" t="n">
        <v>59402</v>
      </c>
      <c r="L3979" s="14" t="n">
        <v>25241</v>
      </c>
      <c r="M3979" s="14" t="n">
        <v>400</v>
      </c>
      <c r="N3979" s="11" t="n">
        <v>0.002</v>
      </c>
      <c r="O3979" s="11" t="n">
        <v>0.15</v>
      </c>
      <c r="P3979" s="11" t="n">
        <v>60</v>
      </c>
      <c r="Q3979" s="22" t="n">
        <f>M3979/H3979</f>
        <v>1</v>
      </c>
    </row>
    <row r="3980" ht="22.5" customHeight="1">
      <c r="A3980" s="74"/>
      <c r="B3980" s="12"/>
      <c r="C3980" s="12" t="n">
        <v>6951600</v>
      </c>
      <c r="D3980" s="12" t="s">
        <v>16</v>
      </c>
      <c r="E3980" s="12" t="s">
        <v>17</v>
      </c>
      <c r="F3980" s="12" t="s">
        <v>15</v>
      </c>
      <c r="G3980" s="20" t="n">
        <v>0.17</v>
      </c>
      <c r="H3980" s="13" t="n">
        <v>100</v>
      </c>
      <c r="I3980" s="20" t="n">
        <f>G3980*H3980*7</f>
        <v>119</v>
      </c>
      <c r="J3980" s="12" t="s">
        <v>112</v>
      </c>
      <c r="K3980" s="14" t="n">
        <v>30214</v>
      </c>
      <c r="L3980" s="14" t="n">
        <v>12160</v>
      </c>
      <c r="M3980" s="14" t="n">
        <v>87</v>
      </c>
      <c r="N3980" s="11" t="n">
        <v>0.001</v>
      </c>
      <c r="O3980" s="11" t="n">
        <v>0.175</v>
      </c>
      <c r="P3980" s="11" t="n">
        <v>15.232</v>
      </c>
      <c r="Q3980" s="22" t="n">
        <f>M3980/H3980</f>
        <v>0.87</v>
      </c>
    </row>
    <row r="3981" ht="22.5" customHeight="1">
      <c r="A3981" s="74"/>
      <c r="B3981" s="12"/>
      <c r="C3981" s="12" t="n">
        <v>6951594</v>
      </c>
      <c r="D3981" s="12" t="s">
        <v>16</v>
      </c>
      <c r="E3981" s="12" t="s">
        <v>18</v>
      </c>
      <c r="F3981" s="12" t="s">
        <v>15</v>
      </c>
      <c r="G3981" s="20" t="n">
        <v>0.7</v>
      </c>
      <c r="H3981" s="13" t="n">
        <v>400</v>
      </c>
      <c r="I3981" s="20" t="n">
        <f>G3981*H3981*7</f>
        <v>1960</v>
      </c>
      <c r="J3981" s="12" t="s">
        <v>112</v>
      </c>
      <c r="K3981" s="14" t="n">
        <v>195337</v>
      </c>
      <c r="L3981" s="14" t="n">
        <v>84674</v>
      </c>
      <c r="M3981" s="14" t="n">
        <v>292</v>
      </c>
      <c r="N3981" s="11" t="n">
        <v>0.002</v>
      </c>
      <c r="O3981" s="11" t="n">
        <v>0.708</v>
      </c>
      <c r="P3981" s="11" t="n">
        <v>206.71</v>
      </c>
      <c r="Q3981" s="22" t="n">
        <f>M3981/H3981</f>
        <v>0.73</v>
      </c>
    </row>
    <row r="3982" ht="22.5" customHeight="1">
      <c r="A3982" s="74"/>
      <c r="B3982" s="12"/>
      <c r="C3982" s="12" t="n">
        <v>2732727</v>
      </c>
      <c r="D3982" s="12" t="s">
        <v>10</v>
      </c>
      <c r="E3982" s="12" t="s">
        <v>19</v>
      </c>
      <c r="F3982" s="12" t="s">
        <v>15</v>
      </c>
      <c r="G3982" s="20" t="n">
        <v>0.25</v>
      </c>
      <c r="H3982" s="13" t="n">
        <v>1000</v>
      </c>
      <c r="I3982" s="20" t="n">
        <f>G3982*H3982*7</f>
        <v>1750</v>
      </c>
      <c r="J3982" s="12" t="s">
        <v>112</v>
      </c>
      <c r="K3982" s="14" t="n">
        <v>49888</v>
      </c>
      <c r="L3982" s="14" t="n">
        <v>19190</v>
      </c>
      <c r="M3982" s="14" t="n">
        <v>614</v>
      </c>
      <c r="N3982" s="11" t="n">
        <v>0.008</v>
      </c>
      <c r="O3982" s="11" t="n">
        <v>0.249</v>
      </c>
      <c r="P3982" s="11" t="n">
        <v>153.125</v>
      </c>
      <c r="Q3982" s="22" t="n">
        <f>M3982/H3982</f>
        <v>0.614</v>
      </c>
    </row>
    <row r="3983" ht="22.5" customHeight="1">
      <c r="A3983" s="74"/>
      <c r="B3983" s="12"/>
      <c r="C3983" s="12" t="n">
        <v>5619156</v>
      </c>
      <c r="D3983" s="12" t="s">
        <v>10</v>
      </c>
      <c r="E3983" s="12" t="s">
        <v>19</v>
      </c>
      <c r="F3983" s="12" t="s">
        <v>12</v>
      </c>
      <c r="G3983" s="20" t="n">
        <v>0.24</v>
      </c>
      <c r="H3983" s="13" t="n">
        <v>500</v>
      </c>
      <c r="I3983" s="20" t="n">
        <f>G3983*H3983*7</f>
        <v>840</v>
      </c>
      <c r="J3983" s="12" t="s">
        <v>112</v>
      </c>
      <c r="K3983" s="14" t="n">
        <v>296189</v>
      </c>
      <c r="L3983" s="14" t="n">
        <v>55312</v>
      </c>
      <c r="M3983" s="14" t="n">
        <v>28</v>
      </c>
      <c r="N3983" s="11" t="n">
        <v>0</v>
      </c>
      <c r="O3983" s="11" t="n">
        <v>0.3989</v>
      </c>
      <c r="P3983" s="11" t="n">
        <v>11.169</v>
      </c>
      <c r="Q3983" s="22" t="n">
        <f>M3983/H3983</f>
        <v>0.056</v>
      </c>
    </row>
    <row r="3984" ht="22.5" customHeight="1">
      <c r="A3984" s="74"/>
      <c r="B3984" s="12"/>
      <c r="C3984" s="12" t="n">
        <v>6425889</v>
      </c>
      <c r="D3984" s="12" t="s">
        <v>10</v>
      </c>
      <c r="E3984" s="12" t="s">
        <v>20</v>
      </c>
      <c r="F3984" s="12" t="s">
        <v>15</v>
      </c>
      <c r="G3984" s="20" t="n">
        <v>0.25</v>
      </c>
      <c r="H3984" s="13" t="n">
        <v>400</v>
      </c>
      <c r="I3984" s="20" t="n">
        <f>G3984*H3984*7</f>
        <v>700</v>
      </c>
      <c r="J3984" s="12" t="s">
        <v>112</v>
      </c>
      <c r="K3984" s="14" t="n">
        <v>29358</v>
      </c>
      <c r="L3984" s="14" t="n">
        <v>10549</v>
      </c>
      <c r="M3984" s="14" t="n">
        <v>264</v>
      </c>
      <c r="N3984" s="11" t="n">
        <v>0.006</v>
      </c>
      <c r="O3984" s="11" t="n">
        <v>0.251</v>
      </c>
      <c r="P3984" s="11" t="n">
        <v>66.175</v>
      </c>
      <c r="Q3984" s="22" t="n">
        <f>M3984/H3984</f>
        <v>0.66</v>
      </c>
    </row>
    <row r="3985" ht="22.5" customHeight="1">
      <c r="A3985" s="74"/>
      <c r="B3985" s="12"/>
      <c r="C3985" s="12" t="n">
        <v>6439005</v>
      </c>
      <c r="D3985" s="12" t="s">
        <v>10</v>
      </c>
      <c r="E3985" s="12" t="s">
        <v>20</v>
      </c>
      <c r="F3985" s="12" t="s">
        <v>21</v>
      </c>
      <c r="G3985" s="20" t="n">
        <v>0.3</v>
      </c>
      <c r="H3985" s="13" t="n">
        <v>300</v>
      </c>
      <c r="I3985" s="20" t="n">
        <f>G3985*H3985*7</f>
        <v>630</v>
      </c>
      <c r="J3985" s="12" t="s">
        <v>112</v>
      </c>
      <c r="K3985" s="14" t="n">
        <v>49309</v>
      </c>
      <c r="L3985" s="14" t="n">
        <v>15324</v>
      </c>
      <c r="M3985" s="14" t="n">
        <v>66</v>
      </c>
      <c r="N3985" s="11" t="n">
        <v>0.0013</v>
      </c>
      <c r="O3985" s="11" t="n">
        <v>0.3</v>
      </c>
      <c r="P3985" s="11" t="n">
        <v>19.8</v>
      </c>
      <c r="Q3985" s="22" t="n">
        <f>M3985/H3985</f>
        <v>0.22</v>
      </c>
    </row>
    <row r="3986" ht="22.5" customHeight="1">
      <c r="A3986" s="74"/>
      <c r="B3986" s="12"/>
      <c r="C3986" s="12" t="n">
        <v>7203110</v>
      </c>
      <c r="D3986" s="12" t="s">
        <v>22</v>
      </c>
      <c r="E3986" s="12" t="s">
        <v>23</v>
      </c>
      <c r="F3986" s="12" t="s">
        <v>15</v>
      </c>
      <c r="G3986" s="20" t="n">
        <v>0.2</v>
      </c>
      <c r="H3986" s="13" t="n">
        <v>100</v>
      </c>
      <c r="I3986" s="20" t="n">
        <f>G3986*H3986*7</f>
        <v>140</v>
      </c>
      <c r="J3986" s="12" t="s">
        <v>112</v>
      </c>
      <c r="K3986" s="14" t="n">
        <v>11810</v>
      </c>
      <c r="L3986" s="14" t="n">
        <v>5393</v>
      </c>
      <c r="M3986" s="14" t="n">
        <v>3</v>
      </c>
      <c r="N3986" s="11" t="n">
        <v>0</v>
      </c>
      <c r="O3986" s="11" t="n">
        <v>0.2</v>
      </c>
      <c r="P3986" s="11" t="n">
        <v>0.6</v>
      </c>
      <c r="Q3986" s="22" t="n">
        <f>M3986/H3986</f>
        <v>0.03</v>
      </c>
    </row>
    <row r="3987" ht="22.5" customHeight="1">
      <c r="A3987" s="74"/>
      <c r="B3987" s="12"/>
      <c r="C3987" s="12" t="n">
        <v>7202934</v>
      </c>
      <c r="D3987" s="12" t="s">
        <v>22</v>
      </c>
      <c r="E3987" s="12" t="s">
        <v>24</v>
      </c>
      <c r="F3987" s="12" t="s">
        <v>15</v>
      </c>
      <c r="G3987" s="20" t="n">
        <v>0.35</v>
      </c>
      <c r="H3987" s="13" t="n">
        <v>200</v>
      </c>
      <c r="I3987" s="20" t="n">
        <f>G3987*H3987*7</f>
        <v>490</v>
      </c>
      <c r="J3987" s="12" t="s">
        <v>112</v>
      </c>
      <c r="K3987" s="14" t="n">
        <v>245923</v>
      </c>
      <c r="L3987" s="14" t="n">
        <v>151669</v>
      </c>
      <c r="M3987" s="14" t="n">
        <v>63</v>
      </c>
      <c r="N3987" s="11" t="n">
        <v>0</v>
      </c>
      <c r="O3987" s="11" t="n">
        <v>0.35</v>
      </c>
      <c r="P3987" s="11" t="n">
        <v>22.05</v>
      </c>
      <c r="Q3987" s="22" t="n">
        <f>M3987/H3987</f>
        <v>0.315</v>
      </c>
    </row>
    <row r="3988" ht="22.5" customHeight="1">
      <c r="A3988" s="74"/>
      <c r="B3988" s="12"/>
      <c r="C3988" s="12" t="n">
        <v>5847496</v>
      </c>
      <c r="D3988" s="12" t="s">
        <v>10</v>
      </c>
      <c r="E3988" s="12" t="s">
        <v>25</v>
      </c>
      <c r="F3988" s="12" t="s">
        <v>12</v>
      </c>
      <c r="G3988" s="20" t="n">
        <v>0.3</v>
      </c>
      <c r="H3988" s="13" t="n">
        <v>200</v>
      </c>
      <c r="I3988" s="20" t="n">
        <f>G3988*H3988*7</f>
        <v>420</v>
      </c>
      <c r="J3988" s="12" t="s">
        <v>112</v>
      </c>
      <c r="K3988" s="14" t="n">
        <v>31810</v>
      </c>
      <c r="L3988" s="14" t="n">
        <v>1524</v>
      </c>
      <c r="M3988" s="14" t="n">
        <v>3</v>
      </c>
      <c r="N3988" s="11" t="n">
        <v>0.002</v>
      </c>
      <c r="O3988" s="11" t="n">
        <v>0.893</v>
      </c>
      <c r="P3988" s="11" t="n">
        <v>2.6794</v>
      </c>
      <c r="Q3988" s="22" t="n">
        <f>M3988/H3988</f>
        <v>0.015</v>
      </c>
    </row>
    <row r="3989" ht="22.5" customHeight="1">
      <c r="A3989" s="74"/>
      <c r="B3989" s="12"/>
      <c r="C3989" s="12" t="n">
        <v>7572369</v>
      </c>
      <c r="D3989" s="12" t="s">
        <v>10</v>
      </c>
      <c r="E3989" s="12" t="s">
        <v>25</v>
      </c>
      <c r="F3989" s="12" t="s">
        <v>15</v>
      </c>
      <c r="G3989" s="20" t="n">
        <v>0.3</v>
      </c>
      <c r="H3989" s="13" t="n">
        <v>400</v>
      </c>
      <c r="I3989" s="20" t="n">
        <f>G3989*H3989*7</f>
        <v>840</v>
      </c>
      <c r="J3989" s="12" t="s">
        <v>112</v>
      </c>
      <c r="K3989" s="14" t="n">
        <v>15463</v>
      </c>
      <c r="L3989" s="14" t="n">
        <v>6691</v>
      </c>
      <c r="M3989" s="14" t="n">
        <v>133</v>
      </c>
      <c r="N3989" s="11" t="n">
        <v>0.006</v>
      </c>
      <c r="O3989" s="11" t="n">
        <v>0.303</v>
      </c>
      <c r="P3989" s="11" t="n">
        <v>40.32</v>
      </c>
      <c r="Q3989" s="22" t="n">
        <f>M3989/H3989</f>
        <v>0.3325</v>
      </c>
    </row>
    <row r="3990" ht="22.5" customHeight="1">
      <c r="A3990" s="74"/>
      <c r="B3990" s="12"/>
      <c r="C3990" s="12" t="n">
        <v>8460883</v>
      </c>
      <c r="D3990" s="12" t="s">
        <v>16</v>
      </c>
      <c r="E3990" s="12" t="s">
        <v>11</v>
      </c>
      <c r="F3990" s="12" t="s">
        <v>15</v>
      </c>
      <c r="G3990" s="20" t="n">
        <v>0.14</v>
      </c>
      <c r="H3990" s="13" t="n">
        <v>1400</v>
      </c>
      <c r="I3990" s="20" t="n">
        <f>G3990*H3990*7</f>
        <v>1372</v>
      </c>
      <c r="J3990" s="12" t="s">
        <v>112</v>
      </c>
      <c r="K3990" s="14" t="n">
        <v>92112</v>
      </c>
      <c r="L3990" s="14" t="n">
        <v>31402</v>
      </c>
      <c r="M3990" s="14" t="n">
        <v>1222</v>
      </c>
      <c r="N3990" s="11" t="n">
        <v>0.005</v>
      </c>
      <c r="O3990" s="11" t="n">
        <v>0.141</v>
      </c>
      <c r="P3990" s="11" t="n">
        <v>171.934</v>
      </c>
      <c r="Q3990" s="22" t="n">
        <f>M3990/H3990</f>
        <v>0.872857142857143</v>
      </c>
    </row>
    <row r="3991" ht="22.5" customHeight="1">
      <c r="A3991" s="74"/>
      <c r="B3991" s="12"/>
      <c r="C3991" s="12" t="n">
        <v>8531973</v>
      </c>
      <c r="D3991" s="12" t="s">
        <v>16</v>
      </c>
      <c r="E3991" s="12" t="s">
        <v>18</v>
      </c>
      <c r="F3991" s="12" t="s">
        <v>26</v>
      </c>
      <c r="G3991" s="20" t="n">
        <v>0.45</v>
      </c>
      <c r="H3991" s="13" t="n">
        <v>150</v>
      </c>
      <c r="I3991" s="20" t="n">
        <f>G3991*H3991*7</f>
        <v>472.5</v>
      </c>
      <c r="J3991" s="12" t="s">
        <v>112</v>
      </c>
      <c r="K3991" s="14" t="n">
        <v>285117</v>
      </c>
      <c r="L3991" s="14" t="n">
        <v>783</v>
      </c>
      <c r="M3991" s="14" t="n">
        <v>35</v>
      </c>
      <c r="N3991" s="11" t="n">
        <v>0.02</v>
      </c>
      <c r="O3991" s="11" t="n">
        <v>0.46</v>
      </c>
      <c r="P3991" s="11" t="n">
        <v>16.16</v>
      </c>
      <c r="Q3991" s="22" t="n">
        <f>M3991/H3991</f>
        <v>0.233333333333333</v>
      </c>
    </row>
    <row r="3992" ht="22.5" customHeight="1">
      <c r="A3992" s="74"/>
      <c r="B3992" s="12"/>
      <c r="C3992" s="12" t="n">
        <v>8156506</v>
      </c>
      <c r="D3992" s="12" t="s">
        <v>82</v>
      </c>
      <c r="E3992" s="12" t="s">
        <v>14</v>
      </c>
      <c r="F3992" s="12" t="s">
        <v>15</v>
      </c>
      <c r="G3992" s="20" t="n">
        <v>0.13</v>
      </c>
      <c r="H3992" s="13" t="n">
        <v>1000</v>
      </c>
      <c r="I3992" s="20" t="n">
        <f>G3992*H3992*7</f>
        <v>910</v>
      </c>
      <c r="J3992" s="12" t="s">
        <v>112</v>
      </c>
      <c r="K3992" s="14" t="n">
        <v>36498</v>
      </c>
      <c r="L3992" s="14" t="n">
        <v>14207</v>
      </c>
      <c r="M3992" s="14" t="n">
        <v>1000</v>
      </c>
      <c r="N3992" s="11" t="n">
        <v>0.01</v>
      </c>
      <c r="O3992" s="11" t="n">
        <v>0.138</v>
      </c>
      <c r="P3992" s="11" t="n">
        <v>137.599</v>
      </c>
      <c r="Q3992" s="22" t="n">
        <f>M3992/H3992</f>
        <v>1</v>
      </c>
    </row>
    <row r="3993" ht="22.5" customHeight="1">
      <c r="A3993" s="74"/>
      <c r="B3993" s="12"/>
      <c r="C3993" s="12" t="n">
        <v>8819666</v>
      </c>
      <c r="D3993" s="12" t="s">
        <v>82</v>
      </c>
      <c r="E3993" s="12" t="s">
        <v>14</v>
      </c>
      <c r="F3993" s="12" t="s">
        <v>12</v>
      </c>
      <c r="G3993" s="20" t="n">
        <v>0.08</v>
      </c>
      <c r="H3993" s="13" t="n">
        <v>200</v>
      </c>
      <c r="I3993" s="20" t="n">
        <f>G3993*H3993*7</f>
        <v>112</v>
      </c>
      <c r="J3993" s="12" t="s">
        <v>112</v>
      </c>
      <c r="K3993" s="14" t="n">
        <v>8371</v>
      </c>
      <c r="L3993" s="14" t="n">
        <v>1473</v>
      </c>
      <c r="M3993" s="14" t="n">
        <v>194</v>
      </c>
      <c r="N3993" s="11" t="n">
        <v>0.014</v>
      </c>
      <c r="O3993" s="11" t="n">
        <v>0.103</v>
      </c>
      <c r="P3993" s="11" t="n">
        <v>20.0309</v>
      </c>
      <c r="Q3993" s="22" t="n">
        <f>M3993/H3993</f>
        <v>0.97</v>
      </c>
    </row>
    <row r="3994" ht="22.5" customHeight="1">
      <c r="A3994" s="74"/>
      <c r="B3994" s="12"/>
      <c r="C3994" s="12" t="n">
        <v>7872826</v>
      </c>
      <c r="D3994" s="12" t="s">
        <v>27</v>
      </c>
      <c r="E3994" s="12" t="s">
        <v>14</v>
      </c>
      <c r="F3994" s="12" t="s">
        <v>15</v>
      </c>
      <c r="G3994" s="20" t="n">
        <v>0.48</v>
      </c>
      <c r="H3994" s="13" t="n">
        <v>100</v>
      </c>
      <c r="I3994" s="20" t="n">
        <f>G3994*H3994*7</f>
        <v>336</v>
      </c>
      <c r="J3994" s="12" t="s">
        <v>112</v>
      </c>
      <c r="K3994" s="14" t="n">
        <v>34778</v>
      </c>
      <c r="L3994" s="14" t="n">
        <v>8446</v>
      </c>
      <c r="M3994" s="14" t="n">
        <v>100</v>
      </c>
      <c r="N3994" s="11" t="n">
        <v>0.006</v>
      </c>
      <c r="O3994" s="11" t="n">
        <v>0.482</v>
      </c>
      <c r="P3994" s="11" t="n">
        <v>48.168</v>
      </c>
      <c r="Q3994" s="22" t="n">
        <f>M3994/H3994</f>
        <v>1</v>
      </c>
    </row>
    <row r="3995" ht="22.5" customHeight="1">
      <c r="A3995" s="74"/>
      <c r="B3995" s="12"/>
      <c r="C3995" s="12" t="n">
        <v>9311355</v>
      </c>
      <c r="D3995" s="12" t="s">
        <v>28</v>
      </c>
      <c r="E3995" s="12" t="s">
        <v>14</v>
      </c>
      <c r="F3995" s="12" t="s">
        <v>15</v>
      </c>
      <c r="G3995" s="20" t="n">
        <v>0.15</v>
      </c>
      <c r="H3995" s="13" t="n">
        <v>80</v>
      </c>
      <c r="I3995" s="20" t="n">
        <f>G3995*H3995*7</f>
        <v>84</v>
      </c>
      <c r="J3995" s="12" t="s">
        <v>112</v>
      </c>
      <c r="K3995" s="14" t="n">
        <v>36982</v>
      </c>
      <c r="L3995" s="14" t="n">
        <v>5413</v>
      </c>
      <c r="M3995" s="14" t="n">
        <v>79</v>
      </c>
      <c r="N3995" s="11" t="n">
        <v>0.004</v>
      </c>
      <c r="O3995" s="11" t="n">
        <v>0.25</v>
      </c>
      <c r="P3995" s="11" t="n">
        <v>19.75</v>
      </c>
      <c r="Q3995" s="22" t="n">
        <f>M3995/H3995</f>
        <v>0.9875</v>
      </c>
    </row>
    <row r="3996" ht="22.5" customHeight="1">
      <c r="A3996" s="74"/>
      <c r="B3996" s="12"/>
      <c r="C3996" s="12" t="n">
        <v>12114239</v>
      </c>
      <c r="D3996" s="12" t="s">
        <v>82</v>
      </c>
      <c r="E3996" s="12" t="s">
        <v>14</v>
      </c>
      <c r="F3996" s="12" t="s">
        <v>26</v>
      </c>
      <c r="G3996" s="20" t="n">
        <v>0.2</v>
      </c>
      <c r="H3996" s="13" t="n">
        <v>100</v>
      </c>
      <c r="I3996" s="20" t="n">
        <f>G3996*H3996*7</f>
        <v>140</v>
      </c>
      <c r="J3996" s="12" t="s">
        <v>112</v>
      </c>
      <c r="K3996" s="14" t="n">
        <v>25537</v>
      </c>
      <c r="L3996" s="14" t="n">
        <v>582</v>
      </c>
      <c r="M3996" s="14" t="n">
        <v>58</v>
      </c>
      <c r="N3996" s="11" t="n">
        <v>0.01</v>
      </c>
      <c r="O3996" s="11" t="n">
        <v>0.14</v>
      </c>
      <c r="P3996" s="11" t="n">
        <v>8.21</v>
      </c>
      <c r="Q3996" s="22" t="n">
        <f>M3996/H3996</f>
        <v>0.58</v>
      </c>
    </row>
    <row r="3997" ht="22.5" customHeight="1">
      <c r="A3997" s="74"/>
      <c r="B3997" s="12"/>
      <c r="C3997" s="12" t="n">
        <v>10501490</v>
      </c>
      <c r="D3997" s="12" t="s">
        <v>13</v>
      </c>
      <c r="E3997" s="12" t="s">
        <v>14</v>
      </c>
      <c r="F3997" s="12" t="s">
        <v>15</v>
      </c>
      <c r="G3997" s="20" t="n">
        <v>0.15</v>
      </c>
      <c r="H3997" s="13" t="n">
        <v>100</v>
      </c>
      <c r="I3997" s="20" t="n">
        <f>G3997*H3997*7</f>
        <v>105</v>
      </c>
      <c r="J3997" s="12" t="s">
        <v>112</v>
      </c>
      <c r="K3997" s="14" t="n">
        <v>1039</v>
      </c>
      <c r="L3997" s="14" t="n">
        <v>387</v>
      </c>
      <c r="M3997" s="14" t="n">
        <v>6</v>
      </c>
      <c r="N3997" s="11" t="n">
        <v>0.002</v>
      </c>
      <c r="O3997" s="11" t="n">
        <v>0.13</v>
      </c>
      <c r="P3997" s="11" t="n">
        <v>0.78</v>
      </c>
      <c r="Q3997" s="22" t="n">
        <f>M3997/H3997</f>
        <v>0.06</v>
      </c>
    </row>
    <row r="3998" ht="22.5" customHeight="1">
      <c r="A3998" s="74"/>
      <c r="B3998" s="12"/>
      <c r="C3998" s="39" t="n">
        <v>10912510</v>
      </c>
      <c r="D3998" s="12" t="s">
        <v>10</v>
      </c>
      <c r="E3998" s="12" t="s">
        <v>11</v>
      </c>
      <c r="F3998" s="12" t="s">
        <v>29</v>
      </c>
      <c r="G3998" s="20" t="n">
        <v>0.17</v>
      </c>
      <c r="H3998" s="13" t="n">
        <v>1500</v>
      </c>
      <c r="I3998" s="20" t="n">
        <f>G3998*H3998*7</f>
        <v>1785</v>
      </c>
      <c r="J3998" s="12" t="s">
        <v>112</v>
      </c>
      <c r="K3998" s="14" t="n">
        <v>29898</v>
      </c>
      <c r="L3998" s="14" t="n">
        <v>5071</v>
      </c>
      <c r="M3998" s="14" t="n">
        <v>108</v>
      </c>
      <c r="N3998" s="11" t="n">
        <v>0.01</v>
      </c>
      <c r="O3998" s="11" t="n">
        <v>0.33</v>
      </c>
      <c r="P3998" s="11" t="n">
        <v>35.57</v>
      </c>
      <c r="Q3998" s="22" t="n">
        <f>M3998/H3998</f>
        <v>0.072</v>
      </c>
    </row>
    <row r="3999" ht="22.5" customHeight="1">
      <c r="A3999" s="74"/>
      <c r="B3999" s="12"/>
      <c r="C3999" s="39" t="n">
        <v>11080098</v>
      </c>
      <c r="D3999" s="12" t="s">
        <v>22</v>
      </c>
      <c r="E3999" s="12" t="s">
        <v>24</v>
      </c>
      <c r="F3999" s="12" t="s">
        <v>15</v>
      </c>
      <c r="G3999" s="20" t="n">
        <v>0.6</v>
      </c>
      <c r="H3999" s="13" t="n">
        <v>100</v>
      </c>
      <c r="I3999" s="20" t="n">
        <f>G3999*H3999*7</f>
        <v>420</v>
      </c>
      <c r="J3999" s="12" t="s">
        <v>112</v>
      </c>
      <c r="K3999" s="14" t="n">
        <v>2727</v>
      </c>
      <c r="L3999" s="14" t="n">
        <v>1421</v>
      </c>
      <c r="M3999" s="14" t="n">
        <v>0</v>
      </c>
      <c r="N3999" s="11" t="n">
        <v>0</v>
      </c>
      <c r="O3999" s="11" t="n">
        <v>0</v>
      </c>
      <c r="P3999" s="11" t="n">
        <v>0</v>
      </c>
      <c r="Q3999" s="22" t="n">
        <f>M3999/H3999</f>
        <v>0</v>
      </c>
    </row>
    <row r="4000" ht="22.5" customHeight="1">
      <c r="A4000" s="74"/>
      <c r="B4000" s="12"/>
      <c r="C4000" s="39" t="n">
        <v>11715627</v>
      </c>
      <c r="D4000" s="12" t="s">
        <v>28</v>
      </c>
      <c r="E4000" s="12" t="s">
        <v>14</v>
      </c>
      <c r="F4000" s="12" t="s">
        <v>15</v>
      </c>
      <c r="G4000" s="20" t="n">
        <v>0.4</v>
      </c>
      <c r="H4000" s="13" t="n">
        <v>100</v>
      </c>
      <c r="I4000" s="20" t="n">
        <f>G4000*H4000*7</f>
        <v>280</v>
      </c>
      <c r="J4000" s="12" t="s">
        <v>112</v>
      </c>
      <c r="K4000" s="14" t="n">
        <v>75</v>
      </c>
      <c r="L4000" s="14" t="n">
        <v>6</v>
      </c>
      <c r="M4000" s="14" t="n">
        <v>0</v>
      </c>
      <c r="N4000" s="11" t="n">
        <v>0</v>
      </c>
      <c r="O4000" s="11" t="n">
        <v>0</v>
      </c>
      <c r="P4000" s="11" t="n">
        <v>0</v>
      </c>
      <c r="Q4000" s="22" t="n">
        <f>M4000/H4000</f>
        <v>0</v>
      </c>
    </row>
    <row r="4001" ht="22.5" customHeight="1">
      <c r="A4001" s="74"/>
      <c r="B4001" s="12"/>
      <c r="C4001" s="39" t="n">
        <v>11715655</v>
      </c>
      <c r="D4001" s="12" t="s">
        <v>16</v>
      </c>
      <c r="E4001" s="12" t="s">
        <v>11</v>
      </c>
      <c r="F4001" s="12" t="s">
        <v>15</v>
      </c>
      <c r="G4001" s="20" t="n">
        <v>0.15</v>
      </c>
      <c r="H4001" s="13" t="n">
        <v>100</v>
      </c>
      <c r="I4001" s="20" t="n">
        <f>G4001*H4001*7</f>
        <v>105</v>
      </c>
      <c r="J4001" s="12" t="s">
        <v>112</v>
      </c>
      <c r="K4001" s="14" t="n">
        <v>472</v>
      </c>
      <c r="L4001" s="14" t="n">
        <v>10</v>
      </c>
      <c r="M4001" s="14" t="n">
        <v>0</v>
      </c>
      <c r="N4001" s="11" t="n">
        <v>0</v>
      </c>
      <c r="O4001" s="11" t="n">
        <v>0</v>
      </c>
      <c r="P4001" s="11" t="n">
        <v>0</v>
      </c>
      <c r="Q4001" s="22" t="n">
        <f>M4001/H4001</f>
        <v>0</v>
      </c>
    </row>
    <row r="4002" ht="22.5" customHeight="1">
      <c r="A4002" s="74"/>
      <c r="B4002" s="12"/>
      <c r="C4002" s="39" t="n">
        <v>11715811</v>
      </c>
      <c r="D4002" s="12" t="s">
        <v>16</v>
      </c>
      <c r="E4002" s="12" t="s">
        <v>17</v>
      </c>
      <c r="F4002" s="12" t="s">
        <v>15</v>
      </c>
      <c r="G4002" s="20" t="n">
        <v>0.17</v>
      </c>
      <c r="H4002" s="13" t="n">
        <v>100</v>
      </c>
      <c r="I4002" s="20" t="n">
        <f>G4002*H4002*7</f>
        <v>119</v>
      </c>
      <c r="J4002" s="12" t="s">
        <v>112</v>
      </c>
      <c r="K4002" s="14" t="n">
        <v>217</v>
      </c>
      <c r="L4002" s="14" t="n">
        <v>2</v>
      </c>
      <c r="M4002" s="14" t="n">
        <v>0</v>
      </c>
      <c r="N4002" s="11" t="n">
        <v>0</v>
      </c>
      <c r="O4002" s="11" t="n">
        <v>0</v>
      </c>
      <c r="P4002" s="11" t="n">
        <v>0</v>
      </c>
      <c r="Q4002" s="22" t="n">
        <f>M4002/H4002</f>
        <v>0</v>
      </c>
    </row>
    <row r="4003" ht="22.5" customHeight="1">
      <c r="A4003" s="74"/>
      <c r="B4003" s="12"/>
      <c r="C4003" s="39" t="n">
        <v>11729927</v>
      </c>
      <c r="D4003" s="12" t="s">
        <v>10</v>
      </c>
      <c r="E4003" s="12" t="s">
        <v>20</v>
      </c>
      <c r="F4003" s="12" t="s">
        <v>15</v>
      </c>
      <c r="G4003" s="20" t="n">
        <v>0.25</v>
      </c>
      <c r="H4003" s="13" t="n">
        <v>100</v>
      </c>
      <c r="I4003" s="20" t="n">
        <f>G4003*H4003*7</f>
        <v>175</v>
      </c>
      <c r="J4003" s="12" t="s">
        <v>112</v>
      </c>
      <c r="K4003" s="14" t="n">
        <v>666</v>
      </c>
      <c r="L4003" s="14" t="n">
        <v>46</v>
      </c>
      <c r="M4003" s="14" t="n">
        <v>0</v>
      </c>
      <c r="N4003" s="11" t="n">
        <v>0</v>
      </c>
      <c r="O4003" s="11" t="n">
        <v>0</v>
      </c>
      <c r="P4003" s="11" t="n">
        <v>0</v>
      </c>
      <c r="Q4003" s="22" t="n">
        <f>M4003/H4003</f>
        <v>0</v>
      </c>
    </row>
    <row r="4004" ht="22.5" customHeight="1">
      <c r="A4004" s="74"/>
      <c r="B4004" s="12"/>
      <c r="C4004" s="39" t="n">
        <v>11729820</v>
      </c>
      <c r="D4004" s="12" t="s">
        <v>10</v>
      </c>
      <c r="E4004" s="12" t="s">
        <v>25</v>
      </c>
      <c r="F4004" s="12" t="s">
        <v>15</v>
      </c>
      <c r="G4004" s="20" t="n">
        <v>0.3</v>
      </c>
      <c r="H4004" s="13" t="n">
        <v>100</v>
      </c>
      <c r="I4004" s="20" t="n">
        <f>G4004*H4004*7</f>
        <v>210</v>
      </c>
      <c r="J4004" s="12" t="s">
        <v>112</v>
      </c>
      <c r="K4004" s="14" t="n">
        <v>25</v>
      </c>
      <c r="L4004" s="14" t="n">
        <v>2</v>
      </c>
      <c r="M4004" s="14" t="n">
        <v>1</v>
      </c>
      <c r="N4004" s="11" t="n">
        <v>0.15</v>
      </c>
      <c r="O4004" s="11" t="n">
        <v>0.3</v>
      </c>
      <c r="P4004" s="11" t="n">
        <v>0.3</v>
      </c>
      <c r="Q4004" s="22" t="n">
        <f>M4004/H4004</f>
        <v>0.01</v>
      </c>
    </row>
    <row r="4005" ht="22.5" customHeight="1">
      <c r="A4005" s="74"/>
      <c r="B4005" s="12"/>
      <c r="C4005" s="39" t="n">
        <v>11729830</v>
      </c>
      <c r="D4005" s="12" t="s">
        <v>10</v>
      </c>
      <c r="E4005" s="12" t="s">
        <v>11</v>
      </c>
      <c r="F4005" s="12" t="s">
        <v>12</v>
      </c>
      <c r="G4005" s="20" t="n">
        <v>0.17</v>
      </c>
      <c r="H4005" s="13" t="n">
        <v>100</v>
      </c>
      <c r="I4005" s="20" t="n">
        <f>G4005*H4005*7</f>
        <v>119</v>
      </c>
      <c r="J4005" s="12" t="s">
        <v>112</v>
      </c>
      <c r="K4005" s="14" t="n">
        <v>82</v>
      </c>
      <c r="L4005" s="14" t="n">
        <v>2</v>
      </c>
      <c r="M4005" s="14" t="n">
        <v>0</v>
      </c>
      <c r="N4005" s="11" t="n">
        <v>0</v>
      </c>
      <c r="O4005" s="11" t="n">
        <v>0</v>
      </c>
      <c r="P4005" s="11" t="n">
        <v>0.0003</v>
      </c>
      <c r="Q4005" s="22" t="n">
        <f>M4005/H4005</f>
        <v>0</v>
      </c>
    </row>
    <row r="4006" ht="22.5" customHeight="1">
      <c r="A4006" s="74"/>
      <c r="B4006" s="12"/>
      <c r="C4006" s="39" t="n">
        <v>11892329</v>
      </c>
      <c r="D4006" s="12" t="s">
        <v>10</v>
      </c>
      <c r="E4006" s="12" t="s">
        <v>11</v>
      </c>
      <c r="F4006" s="12" t="s">
        <v>15</v>
      </c>
      <c r="G4006" s="20" t="n">
        <v>0.25</v>
      </c>
      <c r="H4006" s="13" t="n">
        <v>2500</v>
      </c>
      <c r="I4006" s="20" t="n">
        <f>G4006*H4006*7</f>
        <v>4375</v>
      </c>
      <c r="J4006" s="12" t="s">
        <v>112</v>
      </c>
      <c r="K4006" s="14" t="n">
        <v>116236</v>
      </c>
      <c r="L4006" s="14" t="n">
        <v>36647</v>
      </c>
      <c r="M4006" s="14" t="n">
        <v>3001</v>
      </c>
      <c r="N4006" s="11" t="n">
        <v>0.02</v>
      </c>
      <c r="O4006" s="11" t="n">
        <v>0.25</v>
      </c>
      <c r="P4006" s="11" t="n">
        <v>750.09</v>
      </c>
      <c r="Q4006" s="22" t="n">
        <f>M4006/H4006</f>
        <v>1.2004</v>
      </c>
    </row>
    <row r="4007" ht="22.5" customHeight="1">
      <c r="A4007" s="74"/>
      <c r="B4007" s="12"/>
      <c r="C4007" s="39" t="n">
        <v>91560708</v>
      </c>
      <c r="D4007" s="12" t="s">
        <v>30</v>
      </c>
      <c r="E4007" s="12" t="s">
        <v>31</v>
      </c>
      <c r="F4007" s="12" t="s">
        <v>15</v>
      </c>
      <c r="G4007" s="20" t="n">
        <v>0.09</v>
      </c>
      <c r="H4007" s="13" t="n">
        <v>800</v>
      </c>
      <c r="I4007" s="20" t="n">
        <f>G4007*H4007*7</f>
        <v>504</v>
      </c>
      <c r="J4007" s="12" t="s">
        <v>112</v>
      </c>
      <c r="K4007" s="14" t="n">
        <v>37985</v>
      </c>
      <c r="L4007" s="14" t="n">
        <v>14118</v>
      </c>
      <c r="M4007" s="14" t="n">
        <v>223</v>
      </c>
      <c r="N4007" s="11" t="n">
        <v>0.002</v>
      </c>
      <c r="O4007" s="11" t="n">
        <v>0.101</v>
      </c>
      <c r="P4007" s="11" t="n">
        <v>22.54</v>
      </c>
      <c r="Q4007" s="22" t="n">
        <f>M4007/H4007</f>
        <v>0.27875</v>
      </c>
    </row>
    <row r="4008" ht="22.5" customHeight="1">
      <c r="A4008" s="74"/>
      <c r="B4008" s="12"/>
      <c r="C4008" s="39" t="n">
        <v>91560709</v>
      </c>
      <c r="D4008" s="12" t="s">
        <v>30</v>
      </c>
      <c r="E4008" s="12" t="s">
        <v>32</v>
      </c>
      <c r="F4008" s="12" t="s">
        <v>15</v>
      </c>
      <c r="G4008" s="20" t="n">
        <v>0.06</v>
      </c>
      <c r="H4008" s="13" t="n">
        <v>500</v>
      </c>
      <c r="I4008" s="20" t="n">
        <f>G4008*H4008*7</f>
        <v>210</v>
      </c>
      <c r="J4008" s="12" t="s">
        <v>112</v>
      </c>
      <c r="K4008" s="14" t="n">
        <v>81144</v>
      </c>
      <c r="L4008" s="14" t="n">
        <v>41744</v>
      </c>
      <c r="M4008" s="14" t="n">
        <v>501</v>
      </c>
      <c r="N4008" s="11" t="n">
        <v>0.001</v>
      </c>
      <c r="O4008" s="11" t="n">
        <v>0.06</v>
      </c>
      <c r="P4008" s="11" t="n">
        <v>30.06</v>
      </c>
      <c r="Q4008" s="22" t="n">
        <f>M4008/H4008</f>
        <v>1.002</v>
      </c>
    </row>
    <row r="4009" ht="22.5" customHeight="1">
      <c r="A4009" s="74"/>
      <c r="B4009" s="12"/>
      <c r="C4009" s="39" t="n">
        <v>12064281</v>
      </c>
      <c r="D4009" s="12" t="s">
        <v>16</v>
      </c>
      <c r="E4009" s="12" t="s">
        <v>18</v>
      </c>
      <c r="F4009" s="12" t="s">
        <v>15</v>
      </c>
      <c r="G4009" s="20" t="n">
        <v>0.7</v>
      </c>
      <c r="H4009" s="13" t="n">
        <v>100</v>
      </c>
      <c r="I4009" s="20" t="n">
        <f>G4009*H4009*7</f>
        <v>490</v>
      </c>
      <c r="J4009" s="12" t="s">
        <v>112</v>
      </c>
      <c r="K4009" s="14" t="n">
        <v>3583</v>
      </c>
      <c r="L4009" s="14" t="n">
        <v>7</v>
      </c>
      <c r="M4009" s="14" t="n">
        <v>0</v>
      </c>
      <c r="N4009" s="11" t="n">
        <v>0</v>
      </c>
      <c r="O4009" s="11" t="n">
        <v>0</v>
      </c>
      <c r="P4009" s="11" t="n">
        <v>0</v>
      </c>
      <c r="Q4009" s="22" t="n">
        <f>M4009/H4009</f>
        <v>0</v>
      </c>
    </row>
    <row r="4010" ht="22.5" customHeight="1">
      <c r="A4010" s="74"/>
      <c r="B4010" s="12"/>
      <c r="C4010" s="39" t="n">
        <v>11987622</v>
      </c>
      <c r="D4010" s="12" t="s">
        <v>10</v>
      </c>
      <c r="E4010" s="12" t="s">
        <v>11</v>
      </c>
      <c r="F4010" s="12" t="s">
        <v>29</v>
      </c>
      <c r="G4010" s="20" t="n">
        <v>0.23</v>
      </c>
      <c r="H4010" s="13" t="n">
        <v>200</v>
      </c>
      <c r="I4010" s="20" t="n">
        <f>G4010*H4010*7</f>
        <v>322</v>
      </c>
      <c r="J4010" s="12" t="s">
        <v>112</v>
      </c>
      <c r="K4010" s="14" t="n">
        <v>36947</v>
      </c>
      <c r="L4010" s="14" t="n">
        <v>8708</v>
      </c>
      <c r="M4010" s="14" t="n">
        <v>1</v>
      </c>
      <c r="N4010" s="11" t="n">
        <v>0</v>
      </c>
      <c r="O4010" s="11" t="n">
        <v>0.6</v>
      </c>
      <c r="P4010" s="11" t="n">
        <v>0.6</v>
      </c>
      <c r="Q4010" s="22" t="n">
        <f>M4010/H4010</f>
        <v>0.005</v>
      </c>
    </row>
    <row r="4011" ht="22.5" customHeight="1">
      <c r="A4011" s="74"/>
      <c r="B4011" s="12"/>
      <c r="C4011" s="39" t="n">
        <v>91567811</v>
      </c>
      <c r="D4011" s="12" t="s">
        <v>33</v>
      </c>
      <c r="E4011" s="12" t="s">
        <v>14</v>
      </c>
      <c r="F4011" s="12" t="s">
        <v>15</v>
      </c>
      <c r="G4011" s="20" t="n">
        <v>1</v>
      </c>
      <c r="H4011" s="13" t="n">
        <v>200</v>
      </c>
      <c r="I4011" s="20" t="n">
        <f>G4011*H4011*7</f>
        <v>1400</v>
      </c>
      <c r="J4011" s="12" t="s">
        <v>112</v>
      </c>
      <c r="K4011" s="14" t="n">
        <v>47774</v>
      </c>
      <c r="L4011" s="14" t="n">
        <v>8306</v>
      </c>
      <c r="M4011" s="14" t="n">
        <v>20</v>
      </c>
      <c r="N4011" s="11" t="n">
        <v>0.002</v>
      </c>
      <c r="O4011" s="11" t="n">
        <v>1</v>
      </c>
      <c r="P4011" s="11" t="n">
        <v>20</v>
      </c>
      <c r="Q4011" s="22" t="n">
        <f>M4011/H4011</f>
        <v>0.1</v>
      </c>
    </row>
    <row r="4012" ht="22.5" customHeight="1">
      <c r="A4012" s="74"/>
      <c r="B4012" s="12"/>
      <c r="C4012" s="39" t="n">
        <v>91548044</v>
      </c>
      <c r="D4012" s="12" t="s">
        <v>33</v>
      </c>
      <c r="E4012" s="12" t="s">
        <v>14</v>
      </c>
      <c r="F4012" s="12" t="s">
        <v>12</v>
      </c>
      <c r="G4012" s="20" t="n">
        <v>1</v>
      </c>
      <c r="H4012" s="13" t="n">
        <v>50</v>
      </c>
      <c r="I4012" s="20" t="n">
        <f>G4012*H4012*7</f>
        <v>350</v>
      </c>
      <c r="J4012" s="12" t="s">
        <v>112</v>
      </c>
      <c r="K4012" s="14" t="n">
        <v>65476</v>
      </c>
      <c r="L4012" s="14" t="n">
        <v>2870</v>
      </c>
      <c r="M4012" s="14" t="n">
        <v>12</v>
      </c>
      <c r="N4012" s="11" t="n">
        <v>0.006</v>
      </c>
      <c r="O4012" s="11" t="n">
        <v>1.51</v>
      </c>
      <c r="P4012" s="11" t="n">
        <v>18.1143</v>
      </c>
      <c r="Q4012" s="22" t="n">
        <f>M4012/H4012</f>
        <v>0.24</v>
      </c>
    </row>
    <row r="4013" ht="22.5" customHeight="1">
      <c r="A4013" s="74"/>
      <c r="B4013" s="12"/>
      <c r="C4013" s="39" t="n">
        <v>12801942</v>
      </c>
      <c r="D4013" s="12" t="s">
        <v>10</v>
      </c>
      <c r="E4013" s="12" t="s">
        <v>11</v>
      </c>
      <c r="F4013" s="12" t="s">
        <v>34</v>
      </c>
      <c r="G4013" s="20" t="n">
        <v>0.23</v>
      </c>
      <c r="H4013" s="13" t="n">
        <v>300</v>
      </c>
      <c r="I4013" s="20" t="n">
        <f>G4013*H4013*7</f>
        <v>483</v>
      </c>
      <c r="J4013" s="12" t="s">
        <v>112</v>
      </c>
      <c r="K4013" s="14" t="n">
        <v>0</v>
      </c>
      <c r="L4013" s="14" t="n">
        <v>0</v>
      </c>
      <c r="M4013" s="14" t="n">
        <v>0</v>
      </c>
      <c r="N4013" s="11" t="n">
        <v>0</v>
      </c>
      <c r="O4013" s="11" t="n">
        <v>0</v>
      </c>
      <c r="P4013" s="11" t="n">
        <v>0</v>
      </c>
      <c r="Q4013" s="22" t="n">
        <f>M4013/H4013</f>
        <v>0</v>
      </c>
    </row>
    <row r="4014" ht="22.5" customHeight="1">
      <c r="A4014" s="74"/>
      <c r="B4014" s="37" t="s">
        <v>113</v>
      </c>
      <c r="C4014" s="12" t="n">
        <v>6061077</v>
      </c>
      <c r="D4014" s="12" t="s">
        <v>36</v>
      </c>
      <c r="E4014" s="12" t="s">
        <v>14</v>
      </c>
      <c r="F4014" s="12" t="s">
        <v>15</v>
      </c>
      <c r="G4014" s="20" t="n">
        <v>2</v>
      </c>
      <c r="H4014" s="13" t="n">
        <v>20</v>
      </c>
      <c r="I4014" s="20" t="n">
        <f>G4014*H4014*7</f>
        <v>280</v>
      </c>
      <c r="J4014" s="12" t="s">
        <v>112</v>
      </c>
      <c r="K4014" s="14" t="n">
        <v>19757</v>
      </c>
      <c r="L4014" s="14" t="n">
        <v>150</v>
      </c>
      <c r="M4014" s="14" t="n">
        <v>2</v>
      </c>
      <c r="N4014" s="11" t="n">
        <v>0.008</v>
      </c>
      <c r="O4014" s="11" t="n">
        <v>0.584</v>
      </c>
      <c r="P4014" s="11" t="n">
        <v>1.168</v>
      </c>
      <c r="Q4014" s="22" t="n">
        <f>M4014/H4014</f>
        <v>0.1</v>
      </c>
    </row>
    <row r="4015" ht="22.5" customHeight="1">
      <c r="A4015" s="74"/>
      <c r="B4015" s="12"/>
      <c r="C4015" s="12" t="n">
        <v>6607117</v>
      </c>
      <c r="D4015" s="12" t="s">
        <v>36</v>
      </c>
      <c r="E4015" s="12" t="s">
        <v>14</v>
      </c>
      <c r="F4015" s="12" t="s">
        <v>15</v>
      </c>
      <c r="G4015" s="20" t="n">
        <v>2</v>
      </c>
      <c r="H4015" s="13" t="n">
        <v>300</v>
      </c>
      <c r="I4015" s="20" t="n">
        <f>G4015*H4015*7</f>
        <v>4200</v>
      </c>
      <c r="J4015" s="12" t="s">
        <v>112</v>
      </c>
      <c r="K4015" s="16" t="n">
        <v>38060</v>
      </c>
      <c r="L4015" s="14" t="n">
        <v>1638</v>
      </c>
      <c r="M4015" s="14" t="n">
        <v>145</v>
      </c>
      <c r="N4015" s="11" t="n">
        <v>0.076</v>
      </c>
      <c r="O4015" s="11" t="n">
        <v>0.863</v>
      </c>
      <c r="P4015" s="11" t="n">
        <v>125.098</v>
      </c>
      <c r="Q4015" s="22" t="n">
        <f>M4015/H4015</f>
        <v>0.483333333333333</v>
      </c>
    </row>
    <row r="4016" ht="22.5" customHeight="1">
      <c r="A4016" s="74"/>
      <c r="B4016" s="12"/>
      <c r="C4016" s="12" t="n">
        <v>5497580</v>
      </c>
      <c r="D4016" s="12" t="s">
        <v>30</v>
      </c>
      <c r="E4016" s="12" t="s">
        <v>17</v>
      </c>
      <c r="F4016" s="12" t="s">
        <v>15</v>
      </c>
      <c r="G4016" s="20" t="n">
        <v>0.28</v>
      </c>
      <c r="H4016" s="13" t="n">
        <v>1700</v>
      </c>
      <c r="I4016" s="20" t="n">
        <f>G4016*H4016*7</f>
        <v>3332</v>
      </c>
      <c r="J4016" s="12" t="s">
        <v>112</v>
      </c>
      <c r="K4016" s="16" t="n">
        <v>445430</v>
      </c>
      <c r="L4016" s="14" t="n">
        <v>141379</v>
      </c>
      <c r="M4016" s="14" t="n">
        <v>1659</v>
      </c>
      <c r="N4016" s="11" t="n">
        <v>0.003</v>
      </c>
      <c r="O4016" s="11" t="n">
        <v>0.25</v>
      </c>
      <c r="P4016" s="11" t="n">
        <v>414.468</v>
      </c>
      <c r="Q4016" s="22" t="n">
        <f>M4016/H4016</f>
        <v>0.975882352941176</v>
      </c>
    </row>
    <row r="4017" ht="22.5" customHeight="1">
      <c r="A4017" s="74"/>
      <c r="B4017" s="12"/>
      <c r="C4017" s="12" t="n">
        <v>91407542</v>
      </c>
      <c r="D4017" s="12" t="s">
        <v>30</v>
      </c>
      <c r="E4017" s="12" t="s">
        <v>37</v>
      </c>
      <c r="F4017" s="12" t="s">
        <v>15</v>
      </c>
      <c r="G4017" s="20" t="n">
        <v>0.02</v>
      </c>
      <c r="H4017" s="13" t="n">
        <v>300</v>
      </c>
      <c r="I4017" s="20" t="n">
        <f>G4017*H4017*7</f>
        <v>42</v>
      </c>
      <c r="J4017" s="12" t="s">
        <v>112</v>
      </c>
      <c r="K4017" s="16" t="n">
        <v>40125</v>
      </c>
      <c r="L4017" s="14" t="n">
        <v>7945</v>
      </c>
      <c r="M4017" s="14" t="n">
        <v>53</v>
      </c>
      <c r="N4017" s="11" t="n">
        <v>0</v>
      </c>
      <c r="O4017" s="11" t="n">
        <v>0.02</v>
      </c>
      <c r="P4017" s="11" t="n">
        <v>1.074</v>
      </c>
      <c r="Q4017" s="22" t="n">
        <f>M4017/H4017</f>
        <v>0.176666666666667</v>
      </c>
    </row>
    <row r="4018" ht="22.5" customHeight="1">
      <c r="A4018" s="74"/>
      <c r="B4018" s="12"/>
      <c r="C4018" s="12" t="n">
        <v>8998645</v>
      </c>
      <c r="D4018" s="12" t="s">
        <v>30</v>
      </c>
      <c r="E4018" s="12" t="s">
        <v>17</v>
      </c>
      <c r="F4018" s="12" t="s">
        <v>15</v>
      </c>
      <c r="G4018" s="20" t="n">
        <v>0.28</v>
      </c>
      <c r="H4018" s="13" t="n">
        <v>200</v>
      </c>
      <c r="I4018" s="20" t="n">
        <f>G4018*H4018*7</f>
        <v>392</v>
      </c>
      <c r="J4018" s="12" t="s">
        <v>112</v>
      </c>
      <c r="K4018" s="16" t="n">
        <v>154646</v>
      </c>
      <c r="L4018" s="14" t="n">
        <v>3973</v>
      </c>
      <c r="M4018" s="14" t="n">
        <v>77</v>
      </c>
      <c r="N4018" s="11" t="n">
        <v>0.02</v>
      </c>
      <c r="O4018" s="11" t="n">
        <v>1.047</v>
      </c>
      <c r="P4018" s="11" t="n">
        <v>80.64</v>
      </c>
      <c r="Q4018" s="22" t="n">
        <f>M4018/H4018</f>
        <v>0.385</v>
      </c>
    </row>
    <row r="4019" ht="22.5" customHeight="1">
      <c r="A4019" s="74"/>
      <c r="B4019" s="12"/>
      <c r="C4019" s="12" t="n">
        <v>4383473</v>
      </c>
      <c r="D4019" s="12" t="s">
        <v>36</v>
      </c>
      <c r="E4019" s="12" t="s">
        <v>14</v>
      </c>
      <c r="F4019" s="12" t="s">
        <v>15</v>
      </c>
      <c r="G4019" s="20" t="n">
        <v>0.2</v>
      </c>
      <c r="H4019" s="13" t="n">
        <v>150</v>
      </c>
      <c r="I4019" s="20" t="n">
        <f>G4019*H4019*7</f>
        <v>210</v>
      </c>
      <c r="J4019" s="12" t="s">
        <v>112</v>
      </c>
      <c r="K4019" s="16" t="n">
        <v>44784</v>
      </c>
      <c r="L4019" s="14" t="n">
        <v>7721</v>
      </c>
      <c r="M4019" s="14" t="n">
        <v>150</v>
      </c>
      <c r="N4019" s="11" t="n">
        <v>0.004</v>
      </c>
      <c r="O4019" s="11" t="n">
        <v>0.19</v>
      </c>
      <c r="P4019" s="11" t="n">
        <v>28.458</v>
      </c>
      <c r="Q4019" s="22" t="n">
        <f>M4019/H4019</f>
        <v>1</v>
      </c>
    </row>
    <row r="4020" ht="22.5" customHeight="1">
      <c r="A4020" s="74"/>
      <c r="B4020" s="12"/>
      <c r="C4020" s="12" t="n">
        <v>8094753</v>
      </c>
      <c r="D4020" s="12" t="s">
        <v>36</v>
      </c>
      <c r="E4020" s="12" t="s">
        <v>14</v>
      </c>
      <c r="F4020" s="12" t="s">
        <v>26</v>
      </c>
      <c r="G4020" s="20" t="n">
        <v>0.3</v>
      </c>
      <c r="H4020" s="13" t="n">
        <v>200</v>
      </c>
      <c r="I4020" s="20" t="n">
        <f>G4020*H4020*7</f>
        <v>420</v>
      </c>
      <c r="J4020" s="12" t="s">
        <v>112</v>
      </c>
      <c r="K4020" s="16" t="n">
        <v>2176581</v>
      </c>
      <c r="L4020" s="14" t="n">
        <v>6820</v>
      </c>
      <c r="M4020" s="14" t="n">
        <v>340</v>
      </c>
      <c r="N4020" s="11" t="n">
        <v>0.01</v>
      </c>
      <c r="O4020" s="11" t="n">
        <v>0.26</v>
      </c>
      <c r="P4020" s="11" t="n">
        <v>89.22</v>
      </c>
      <c r="Q4020" s="22" t="n">
        <f>M4020/H4020</f>
        <v>1.7</v>
      </c>
    </row>
    <row r="4021" ht="22.5" customHeight="1">
      <c r="A4021" s="74"/>
      <c r="B4021" s="12"/>
      <c r="C4021" s="12" t="n">
        <v>9415350</v>
      </c>
      <c r="D4021" s="12" t="s">
        <v>93</v>
      </c>
      <c r="E4021" s="12" t="s">
        <v>14</v>
      </c>
      <c r="F4021" s="12" t="s">
        <v>26</v>
      </c>
      <c r="G4021" s="20" t="n">
        <v>0.15</v>
      </c>
      <c r="H4021" s="13" t="n">
        <v>50</v>
      </c>
      <c r="I4021" s="20" t="n">
        <f>G4021*H4021*7</f>
        <v>52.5</v>
      </c>
      <c r="J4021" s="12" t="s">
        <v>112</v>
      </c>
      <c r="K4021" s="16" t="n">
        <v>74721</v>
      </c>
      <c r="L4021" s="14" t="n">
        <v>373</v>
      </c>
      <c r="M4021" s="14" t="n">
        <v>41</v>
      </c>
      <c r="N4021" s="11" t="n">
        <v>0.02</v>
      </c>
      <c r="O4021" s="11" t="n">
        <v>0.17</v>
      </c>
      <c r="P4021" s="11" t="n">
        <v>6.83</v>
      </c>
      <c r="Q4021" s="22" t="n">
        <f>M4021/H4021</f>
        <v>0.82</v>
      </c>
      <c r="R4021" s="4" t="s">
        <v>151</v>
      </c>
    </row>
    <row r="4022" ht="22.5" customHeight="1">
      <c r="A4022" s="74"/>
      <c r="B4022" s="12"/>
      <c r="C4022" s="12" t="n">
        <v>2783561</v>
      </c>
      <c r="D4022" s="12" t="s">
        <v>38</v>
      </c>
      <c r="E4022" s="12" t="s">
        <v>14</v>
      </c>
      <c r="F4022" s="12" t="s">
        <v>15</v>
      </c>
      <c r="G4022" s="20" t="n">
        <v>0.1</v>
      </c>
      <c r="H4022" s="13" t="n">
        <v>500</v>
      </c>
      <c r="I4022" s="20" t="n">
        <f>G4022*H4022*7</f>
        <v>350</v>
      </c>
      <c r="J4022" s="12" t="s">
        <v>112</v>
      </c>
      <c r="K4022" s="16" t="n">
        <v>67600</v>
      </c>
      <c r="L4022" s="14" t="n">
        <v>20036</v>
      </c>
      <c r="M4022" s="14" t="n">
        <v>444</v>
      </c>
      <c r="N4022" s="11" t="n">
        <v>0.002</v>
      </c>
      <c r="O4022" s="11" t="n">
        <v>0.102</v>
      </c>
      <c r="P4022" s="11" t="n">
        <v>45.13</v>
      </c>
      <c r="Q4022" s="22" t="n">
        <f>M4022/H4022</f>
        <v>0.888</v>
      </c>
    </row>
    <row r="4023" ht="22.5" customHeight="1">
      <c r="A4023" s="74"/>
      <c r="B4023" s="12"/>
      <c r="C4023" s="12" t="n">
        <v>10599157</v>
      </c>
      <c r="D4023" s="12" t="s">
        <v>39</v>
      </c>
      <c r="E4023" s="12" t="s">
        <v>14</v>
      </c>
      <c r="F4023" s="12" t="s">
        <v>15</v>
      </c>
      <c r="G4023" s="20" t="n">
        <v>0.3</v>
      </c>
      <c r="H4023" s="13" t="n">
        <v>150</v>
      </c>
      <c r="I4023" s="20" t="n">
        <f>G4023*H4023*7</f>
        <v>315</v>
      </c>
      <c r="J4023" s="12" t="s">
        <v>112</v>
      </c>
      <c r="K4023" s="16" t="n">
        <v>33703</v>
      </c>
      <c r="L4023" s="14" t="n">
        <v>8701</v>
      </c>
      <c r="M4023" s="14" t="n">
        <v>105</v>
      </c>
      <c r="N4023" s="11" t="n">
        <v>0.004</v>
      </c>
      <c r="O4023" s="11" t="n">
        <v>0.309</v>
      </c>
      <c r="P4023" s="11" t="n">
        <v>32.45</v>
      </c>
      <c r="Q4023" s="22" t="n">
        <f>M4023/H4023</f>
        <v>0.7</v>
      </c>
    </row>
    <row r="4024" ht="22.5" customHeight="1">
      <c r="A4024" s="74"/>
      <c r="B4024" s="12"/>
      <c r="C4024" s="12" t="n">
        <v>10599681</v>
      </c>
      <c r="D4024" s="12" t="s">
        <v>79</v>
      </c>
      <c r="E4024" s="12" t="s">
        <v>14</v>
      </c>
      <c r="F4024" s="12" t="s">
        <v>15</v>
      </c>
      <c r="G4024" s="20" t="n">
        <v>0.13</v>
      </c>
      <c r="H4024" s="13" t="n">
        <v>400</v>
      </c>
      <c r="I4024" s="20" t="n">
        <f>G4024*H4024*7</f>
        <v>364</v>
      </c>
      <c r="J4024" s="12" t="s">
        <v>112</v>
      </c>
      <c r="K4024" s="14" t="n">
        <v>24151</v>
      </c>
      <c r="L4024" s="14" t="n">
        <v>6950</v>
      </c>
      <c r="M4024" s="14" t="n">
        <v>397</v>
      </c>
      <c r="N4024" s="11" t="n">
        <v>0.007</v>
      </c>
      <c r="O4024" s="11" t="n">
        <v>0.13</v>
      </c>
      <c r="P4024" s="11" t="n">
        <v>51.61</v>
      </c>
      <c r="Q4024" s="22" t="n">
        <f>M4024/H4024</f>
        <v>0.9925</v>
      </c>
    </row>
    <row r="4025" ht="22.5" customHeight="1">
      <c r="A4025" s="74"/>
      <c r="B4025" s="12"/>
      <c r="C4025" s="12" t="n">
        <v>6060965</v>
      </c>
      <c r="D4025" s="12" t="s">
        <v>36</v>
      </c>
      <c r="E4025" s="12" t="s">
        <v>14</v>
      </c>
      <c r="F4025" s="12" t="s">
        <v>15</v>
      </c>
      <c r="G4025" s="20" t="n">
        <v>0.3</v>
      </c>
      <c r="H4025" s="69" t="n">
        <v>100</v>
      </c>
      <c r="I4025" s="31" t="n">
        <f>G4025*H4025*7</f>
        <v>210</v>
      </c>
      <c r="J4025" s="12" t="s">
        <v>112</v>
      </c>
      <c r="K4025" s="14" t="n">
        <v>22572</v>
      </c>
      <c r="L4025" s="14" t="n">
        <v>2799</v>
      </c>
      <c r="M4025" s="14" t="n">
        <v>100</v>
      </c>
      <c r="N4025" s="11" t="n">
        <v>0.011</v>
      </c>
      <c r="O4025" s="11" t="n">
        <v>0.3</v>
      </c>
      <c r="P4025" s="11" t="n">
        <v>30</v>
      </c>
      <c r="Q4025" s="22" t="n">
        <f>M4025/H4025</f>
        <v>1</v>
      </c>
    </row>
    <row r="4026" ht="22.5" customHeight="1">
      <c r="A4026" s="74"/>
      <c r="B4026" s="12"/>
      <c r="C4026" s="12" t="n">
        <v>10842514</v>
      </c>
      <c r="D4026" s="12" t="s">
        <v>42</v>
      </c>
      <c r="E4026" s="12" t="s">
        <v>14</v>
      </c>
      <c r="F4026" s="12" t="s">
        <v>26</v>
      </c>
      <c r="G4026" s="20" t="n">
        <v>0.15</v>
      </c>
      <c r="H4026" s="69" t="n">
        <v>100</v>
      </c>
      <c r="I4026" s="31" t="n">
        <f>G4026*H4026*7</f>
        <v>105</v>
      </c>
      <c r="J4026" s="12" t="s">
        <v>112</v>
      </c>
      <c r="K4026" s="14" t="n">
        <v>37463</v>
      </c>
      <c r="L4026" s="14" t="n">
        <v>544</v>
      </c>
      <c r="M4026" s="14" t="n">
        <v>23</v>
      </c>
      <c r="N4026" s="11" t="n">
        <v>0.02</v>
      </c>
      <c r="O4026" s="11" t="n">
        <v>0.37</v>
      </c>
      <c r="P4026" s="11" t="n">
        <v>8.61</v>
      </c>
      <c r="Q4026" s="22" t="n">
        <f>M4026/H4026</f>
        <v>0.23</v>
      </c>
    </row>
    <row r="4027" ht="22.5" customHeight="1">
      <c r="A4027" s="74"/>
      <c r="B4027" s="12"/>
      <c r="C4027" s="12" t="n">
        <v>10815258</v>
      </c>
      <c r="D4027" s="12" t="s">
        <v>42</v>
      </c>
      <c r="E4027" s="12" t="s">
        <v>14</v>
      </c>
      <c r="F4027" s="12" t="s">
        <v>15</v>
      </c>
      <c r="G4027" s="20" t="n">
        <v>0.15</v>
      </c>
      <c r="H4027" s="69" t="n">
        <v>100</v>
      </c>
      <c r="I4027" s="31" t="n">
        <f>G4027*H4027*7</f>
        <v>105</v>
      </c>
      <c r="J4027" s="12" t="s">
        <v>112</v>
      </c>
      <c r="K4027" s="14" t="n">
        <v>16867</v>
      </c>
      <c r="L4027" s="14" t="n">
        <v>511</v>
      </c>
      <c r="M4027" s="14" t="n">
        <v>2</v>
      </c>
      <c r="N4027" s="11" t="n">
        <v>0.001</v>
      </c>
      <c r="O4027" s="11" t="n">
        <v>0.15</v>
      </c>
      <c r="P4027" s="11" t="n">
        <v>0.3</v>
      </c>
      <c r="Q4027" s="22" t="n">
        <f>M4027/H4027</f>
        <v>0.02</v>
      </c>
    </row>
    <row r="4028" ht="22.5" customHeight="1">
      <c r="A4028" s="74"/>
      <c r="B4028" s="12"/>
      <c r="C4028" s="12" t="n">
        <v>91535229</v>
      </c>
      <c r="D4028" s="12" t="s">
        <v>30</v>
      </c>
      <c r="E4028" s="12" t="s">
        <v>37</v>
      </c>
      <c r="F4028" s="12" t="s">
        <v>15</v>
      </c>
      <c r="G4028" s="20" t="n">
        <v>0.02</v>
      </c>
      <c r="H4028" s="69" t="n">
        <v>500</v>
      </c>
      <c r="I4028" s="31" t="n">
        <f>G4028*H4028*7</f>
        <v>70</v>
      </c>
      <c r="J4028" s="12" t="s">
        <v>112</v>
      </c>
      <c r="K4028" s="14" t="n">
        <v>3098</v>
      </c>
      <c r="L4028" s="14" t="n">
        <v>951</v>
      </c>
      <c r="M4028" s="14" t="n">
        <v>4</v>
      </c>
      <c r="N4028" s="11" t="n">
        <v>0</v>
      </c>
      <c r="O4028" s="11" t="n">
        <v>0.04</v>
      </c>
      <c r="P4028" s="11" t="n">
        <v>0.16</v>
      </c>
      <c r="Q4028" s="22" t="n">
        <f>M4028/H4028</f>
        <v>0.008</v>
      </c>
    </row>
    <row r="4029" ht="22.5" customHeight="1">
      <c r="A4029" s="74"/>
      <c r="B4029" s="12"/>
      <c r="C4029" s="12" t="n">
        <v>91535331</v>
      </c>
      <c r="D4029" s="12" t="s">
        <v>30</v>
      </c>
      <c r="E4029" s="12" t="s">
        <v>40</v>
      </c>
      <c r="F4029" s="12" t="s">
        <v>15</v>
      </c>
      <c r="G4029" s="20" t="n">
        <v>0.02</v>
      </c>
      <c r="H4029" s="69" t="n">
        <v>750</v>
      </c>
      <c r="I4029" s="31" t="n">
        <f>G4029*H4029*7</f>
        <v>105</v>
      </c>
      <c r="J4029" s="12" t="s">
        <v>112</v>
      </c>
      <c r="K4029" s="14" t="n">
        <v>3019</v>
      </c>
      <c r="L4029" s="14" t="n">
        <v>797</v>
      </c>
      <c r="M4029" s="14" t="n">
        <v>3</v>
      </c>
      <c r="N4029" s="11" t="n">
        <v>0</v>
      </c>
      <c r="O4029" s="11" t="n">
        <v>0.04</v>
      </c>
      <c r="P4029" s="11" t="n">
        <v>0.12</v>
      </c>
      <c r="Q4029" s="22" t="n">
        <f>M4029/H4029</f>
        <v>0.004</v>
      </c>
    </row>
    <row r="4030" ht="22.5" customHeight="1">
      <c r="A4030" s="74"/>
      <c r="B4030" s="12"/>
      <c r="C4030" s="12" t="n">
        <v>11324493</v>
      </c>
      <c r="D4030" s="12" t="s">
        <v>30</v>
      </c>
      <c r="E4030" s="12" t="s">
        <v>17</v>
      </c>
      <c r="F4030" s="12" t="s">
        <v>15</v>
      </c>
      <c r="G4030" s="20" t="n">
        <v>0.28</v>
      </c>
      <c r="H4030" s="69" t="n">
        <v>100</v>
      </c>
      <c r="I4030" s="31" t="n">
        <f>G4030*H4030*7</f>
        <v>196</v>
      </c>
      <c r="J4030" s="12" t="s">
        <v>112</v>
      </c>
      <c r="K4030" s="14" t="n">
        <v>1345</v>
      </c>
      <c r="L4030" s="14" t="n">
        <v>488</v>
      </c>
      <c r="M4030" s="14" t="n">
        <v>1</v>
      </c>
      <c r="N4030" s="11" t="n">
        <v>0</v>
      </c>
      <c r="O4030" s="11" t="n">
        <v>0.4</v>
      </c>
      <c r="P4030" s="11" t="n">
        <v>0.4</v>
      </c>
      <c r="Q4030" s="22" t="n">
        <f>M4030/H4030</f>
        <v>0.01</v>
      </c>
    </row>
    <row r="4031" ht="22.5" customHeight="1">
      <c r="A4031" s="74"/>
      <c r="B4031" s="12"/>
      <c r="C4031" s="12" t="n">
        <v>10298628</v>
      </c>
      <c r="D4031" s="12" t="s">
        <v>83</v>
      </c>
      <c r="E4031" s="12" t="s">
        <v>14</v>
      </c>
      <c r="F4031" s="12" t="s">
        <v>26</v>
      </c>
      <c r="G4031" s="20" t="n">
        <v>0.14</v>
      </c>
      <c r="H4031" s="69" t="n">
        <v>80</v>
      </c>
      <c r="I4031" s="31" t="n">
        <f>G4031*H4031*7</f>
        <v>78.4</v>
      </c>
      <c r="J4031" s="12" t="s">
        <v>112</v>
      </c>
      <c r="K4031" s="14" t="n">
        <v>261136</v>
      </c>
      <c r="L4031" s="14" t="n">
        <v>781</v>
      </c>
      <c r="M4031" s="14" t="n">
        <v>64</v>
      </c>
      <c r="N4031" s="11" t="n">
        <v>0.01</v>
      </c>
      <c r="O4031" s="11" t="n">
        <v>0.17</v>
      </c>
      <c r="P4031" s="11" t="n">
        <v>10.97</v>
      </c>
      <c r="Q4031" s="22" t="n">
        <f>M4031/H4031</f>
        <v>0.8</v>
      </c>
    </row>
    <row r="4032" ht="22.5" customHeight="1">
      <c r="A4032" s="74"/>
      <c r="B4032" s="12"/>
      <c r="C4032" s="12" t="n">
        <v>11655595</v>
      </c>
      <c r="D4032" s="12" t="s">
        <v>41</v>
      </c>
      <c r="E4032" s="12" t="s">
        <v>14</v>
      </c>
      <c r="F4032" s="12" t="s">
        <v>26</v>
      </c>
      <c r="G4032" s="20" t="n">
        <v>0.4</v>
      </c>
      <c r="H4032" s="69" t="n">
        <v>100</v>
      </c>
      <c r="I4032" s="31" t="n">
        <f>G4032*H4032*7</f>
        <v>280</v>
      </c>
      <c r="J4032" s="12" t="s">
        <v>112</v>
      </c>
      <c r="K4032" s="14" t="n">
        <v>65321</v>
      </c>
      <c r="L4032" s="14" t="n">
        <v>433</v>
      </c>
      <c r="M4032" s="14" t="n">
        <v>0</v>
      </c>
      <c r="N4032" s="11" t="n">
        <v>0</v>
      </c>
      <c r="O4032" s="11" t="n">
        <v>0</v>
      </c>
      <c r="P4032" s="11" t="n">
        <v>11.15</v>
      </c>
      <c r="Q4032" s="22" t="n">
        <f>M4032/H4032</f>
        <v>0</v>
      </c>
    </row>
    <row r="4033" ht="22.5" customHeight="1">
      <c r="A4033" s="74"/>
      <c r="B4033" s="12"/>
      <c r="C4033" s="12" t="n">
        <v>11655596</v>
      </c>
      <c r="D4033" s="12" t="s">
        <v>41</v>
      </c>
      <c r="E4033" s="12" t="s">
        <v>14</v>
      </c>
      <c r="F4033" s="12" t="s">
        <v>12</v>
      </c>
      <c r="G4033" s="20" t="n">
        <v>0.3</v>
      </c>
      <c r="H4033" s="69" t="n">
        <v>50</v>
      </c>
      <c r="I4033" s="31" t="n">
        <f>G4033*H4033*7</f>
        <v>105</v>
      </c>
      <c r="J4033" s="12" t="s">
        <v>112</v>
      </c>
      <c r="K4033" s="14" t="n">
        <v>641</v>
      </c>
      <c r="L4033" s="14" t="n">
        <v>4</v>
      </c>
      <c r="M4033" s="14" t="n">
        <v>0</v>
      </c>
      <c r="N4033" s="11" t="n">
        <v>0</v>
      </c>
      <c r="O4033" s="11" t="n">
        <v>0</v>
      </c>
      <c r="P4033" s="11" t="n">
        <v>0.0003</v>
      </c>
      <c r="Q4033" s="22" t="n">
        <f>M4033/H4033</f>
        <v>0</v>
      </c>
    </row>
    <row r="4034" ht="22.5" customHeight="1">
      <c r="A4034" s="74"/>
      <c r="B4034" s="12"/>
      <c r="C4034" s="12" t="n">
        <v>11690183</v>
      </c>
      <c r="D4034" s="12" t="s">
        <v>38</v>
      </c>
      <c r="E4034" s="12" t="s">
        <v>14</v>
      </c>
      <c r="F4034" s="12" t="s">
        <v>15</v>
      </c>
      <c r="G4034" s="20" t="n">
        <v>0.1</v>
      </c>
      <c r="H4034" s="69" t="n">
        <v>100</v>
      </c>
      <c r="I4034" s="31" t="n">
        <f>G4034*H4034*7</f>
        <v>70</v>
      </c>
      <c r="J4034" s="12" t="s">
        <v>112</v>
      </c>
      <c r="K4034" s="14" t="n">
        <v>17161</v>
      </c>
      <c r="L4034" s="14" t="n">
        <v>5219</v>
      </c>
      <c r="M4034" s="14" t="n">
        <v>56</v>
      </c>
      <c r="N4034" s="11" t="n">
        <v>0.002</v>
      </c>
      <c r="O4034" s="11" t="n">
        <v>0.195</v>
      </c>
      <c r="P4034" s="11" t="n">
        <v>10.895</v>
      </c>
      <c r="Q4034" s="22" t="n">
        <f>M4034/H4034</f>
        <v>0.56</v>
      </c>
    </row>
    <row r="4035" ht="22.5" customHeight="1">
      <c r="A4035" s="74"/>
      <c r="B4035" s="12"/>
      <c r="C4035" s="12" t="n">
        <v>11763482</v>
      </c>
      <c r="D4035" s="12" t="s">
        <v>41</v>
      </c>
      <c r="E4035" s="12" t="s">
        <v>14</v>
      </c>
      <c r="F4035" s="12" t="s">
        <v>12</v>
      </c>
      <c r="G4035" s="20" t="n">
        <v>0.4</v>
      </c>
      <c r="H4035" s="69" t="n">
        <v>100</v>
      </c>
      <c r="I4035" s="31" t="n">
        <f>G4035*H4035*7</f>
        <v>280</v>
      </c>
      <c r="J4035" s="12" t="s">
        <v>112</v>
      </c>
      <c r="K4035" s="14" t="n">
        <v>442</v>
      </c>
      <c r="L4035" s="14" t="n">
        <v>96</v>
      </c>
      <c r="M4035" s="14" t="n">
        <v>0</v>
      </c>
      <c r="N4035" s="11" t="n">
        <v>0.002</v>
      </c>
      <c r="O4035" s="11" t="n">
        <v>0</v>
      </c>
      <c r="P4035" s="11" t="n">
        <v>0.1991</v>
      </c>
      <c r="Q4035" s="22" t="n">
        <f>M4035/H4035</f>
        <v>0</v>
      </c>
    </row>
    <row r="4036" ht="22.5" customHeight="1">
      <c r="A4036" s="74"/>
      <c r="B4036" s="12"/>
      <c r="C4036" s="12" t="n">
        <v>91565942</v>
      </c>
      <c r="D4036" s="12" t="s">
        <v>30</v>
      </c>
      <c r="E4036" s="12" t="s">
        <v>37</v>
      </c>
      <c r="F4036" s="12" t="s">
        <v>15</v>
      </c>
      <c r="G4036" s="20" t="n">
        <v>0.03</v>
      </c>
      <c r="H4036" s="69" t="n">
        <v>600</v>
      </c>
      <c r="I4036" s="31" t="n">
        <f>G4036*H4036*7</f>
        <v>126</v>
      </c>
      <c r="J4036" s="12" t="s">
        <v>112</v>
      </c>
      <c r="K4036" s="14" t="n">
        <v>41919</v>
      </c>
      <c r="L4036" s="14" t="n">
        <v>8912</v>
      </c>
      <c r="M4036" s="14" t="n">
        <v>55</v>
      </c>
      <c r="N4036" s="11" t="n">
        <v>0</v>
      </c>
      <c r="O4036" s="11" t="n">
        <v>0.031</v>
      </c>
      <c r="P4036" s="11" t="n">
        <v>1.704</v>
      </c>
      <c r="Q4036" s="22" t="n">
        <f>M4036/H4036</f>
        <v>0.0916666666666667</v>
      </c>
    </row>
    <row r="4037" ht="22.5" customHeight="1">
      <c r="A4037" s="74"/>
      <c r="B4037" s="12"/>
      <c r="C4037" s="12" t="n">
        <v>91565947</v>
      </c>
      <c r="D4037" s="12" t="s">
        <v>30</v>
      </c>
      <c r="E4037" s="12" t="s">
        <v>40</v>
      </c>
      <c r="F4037" s="12" t="s">
        <v>15</v>
      </c>
      <c r="G4037" s="20" t="n">
        <v>0.02</v>
      </c>
      <c r="H4037" s="69" t="n">
        <v>1000</v>
      </c>
      <c r="I4037" s="31" t="n">
        <f>G4037*H4037*7</f>
        <v>140</v>
      </c>
      <c r="J4037" s="12" t="s">
        <v>112</v>
      </c>
      <c r="K4037" s="14" t="n">
        <v>286097</v>
      </c>
      <c r="L4037" s="14" t="n">
        <v>111617</v>
      </c>
      <c r="M4037" s="14" t="n">
        <v>1000</v>
      </c>
      <c r="N4037" s="11" t="n">
        <v>0</v>
      </c>
      <c r="O4037" s="11" t="n">
        <v>0.02</v>
      </c>
      <c r="P4037" s="11" t="n">
        <v>20</v>
      </c>
      <c r="Q4037" s="22" t="n">
        <f>M4037/H4037</f>
        <v>1</v>
      </c>
    </row>
    <row r="4038" ht="22.5" customHeight="1">
      <c r="A4038" s="74"/>
      <c r="B4038" s="12"/>
      <c r="C4038" s="12" t="n">
        <v>12541739</v>
      </c>
      <c r="D4038" s="12" t="s">
        <v>94</v>
      </c>
      <c r="E4038" s="12" t="s">
        <v>14</v>
      </c>
      <c r="F4038" s="12" t="s">
        <v>15</v>
      </c>
      <c r="G4038" s="20" t="n">
        <v>0.3</v>
      </c>
      <c r="H4038" s="69" t="n">
        <v>200</v>
      </c>
      <c r="I4038" s="31" t="n">
        <f>G4038*H4038*7</f>
        <v>420</v>
      </c>
      <c r="J4038" s="12" t="s">
        <v>112</v>
      </c>
      <c r="K4038" s="14" t="n">
        <v>74882</v>
      </c>
      <c r="L4038" s="14" t="n">
        <v>3453</v>
      </c>
      <c r="M4038" s="14" t="n">
        <v>200</v>
      </c>
      <c r="N4038" s="11" t="n">
        <v>0</v>
      </c>
      <c r="O4038" s="11" t="n">
        <v>0.27</v>
      </c>
      <c r="P4038" s="11" t="n">
        <v>53.998</v>
      </c>
      <c r="Q4038" s="22" t="n">
        <f>M4038/H4038</f>
        <v>1</v>
      </c>
      <c r="R4038" s="4" t="s">
        <v>151</v>
      </c>
    </row>
    <row r="4039" ht="22.5" customHeight="1">
      <c r="A4039" s="74"/>
      <c r="B4039" s="12"/>
      <c r="C4039" s="12" t="n">
        <v>12807775</v>
      </c>
      <c r="D4039" s="12" t="s">
        <v>38</v>
      </c>
      <c r="E4039" s="12" t="s">
        <v>14</v>
      </c>
      <c r="F4039" s="12" t="s">
        <v>34</v>
      </c>
      <c r="G4039" s="20" t="n">
        <v>0.1</v>
      </c>
      <c r="H4039" s="69" t="n">
        <v>100</v>
      </c>
      <c r="I4039" s="31" t="n">
        <f>G4039*H4039*7</f>
        <v>70</v>
      </c>
      <c r="J4039" s="12" t="s">
        <v>112</v>
      </c>
      <c r="K4039" s="14" t="n">
        <v>0</v>
      </c>
      <c r="L4039" s="14" t="n">
        <v>0</v>
      </c>
      <c r="M4039" s="14" t="n">
        <v>0</v>
      </c>
      <c r="N4039" s="11" t="n">
        <v>0</v>
      </c>
      <c r="O4039" s="11" t="n">
        <v>0</v>
      </c>
      <c r="P4039" s="11" t="n">
        <v>0</v>
      </c>
      <c r="Q4039" s="22" t="n">
        <f>M4039/H4039</f>
        <v>0</v>
      </c>
    </row>
    <row r="4040" ht="22.5" customHeight="1">
      <c r="A4040" s="74"/>
      <c r="B4040" s="12"/>
      <c r="C4040" s="12" t="n">
        <v>12808718</v>
      </c>
      <c r="D4040" s="12" t="s">
        <v>36</v>
      </c>
      <c r="E4040" s="12" t="s">
        <v>14</v>
      </c>
      <c r="F4040" s="12" t="s">
        <v>34</v>
      </c>
      <c r="G4040" s="20" t="n">
        <v>0.2</v>
      </c>
      <c r="H4040" s="69" t="n">
        <v>100</v>
      </c>
      <c r="I4040" s="31" t="n">
        <f>G4040*H4040*7</f>
        <v>140</v>
      </c>
      <c r="J4040" s="12" t="s">
        <v>112</v>
      </c>
      <c r="K4040" s="14" t="n">
        <v>22</v>
      </c>
      <c r="L4040" s="14" t="n">
        <v>12</v>
      </c>
      <c r="M4040" s="14" t="n">
        <v>0</v>
      </c>
      <c r="N4040" s="11" t="n">
        <v>0</v>
      </c>
      <c r="O4040" s="11" t="n">
        <v>0</v>
      </c>
      <c r="P4040" s="11" t="n">
        <v>0</v>
      </c>
      <c r="Q4040" s="22" t="n">
        <f>M4040/H4040</f>
        <v>0</v>
      </c>
    </row>
    <row r="4041" ht="22.5" customHeight="1">
      <c r="A4041" s="74"/>
      <c r="B4041" s="37" t="s">
        <v>118</v>
      </c>
      <c r="C4041" s="12" t="n">
        <v>5464039</v>
      </c>
      <c r="D4041" s="12" t="s">
        <v>30</v>
      </c>
      <c r="E4041" s="12" t="s">
        <v>43</v>
      </c>
      <c r="F4041" s="12" t="s">
        <v>15</v>
      </c>
      <c r="G4041" s="20" t="n">
        <v>0.28</v>
      </c>
      <c r="H4041" s="13" t="n">
        <v>1700</v>
      </c>
      <c r="I4041" s="20" t="n">
        <f>G4041*H4041*7</f>
        <v>3332</v>
      </c>
      <c r="J4041" s="12" t="s">
        <v>112</v>
      </c>
      <c r="K4041" s="14" t="n">
        <v>427871</v>
      </c>
      <c r="L4041" s="14" t="n">
        <v>90207</v>
      </c>
      <c r="M4041" s="14" t="n">
        <v>1100</v>
      </c>
      <c r="N4041" s="11" t="n">
        <v>0.004</v>
      </c>
      <c r="O4041" s="11" t="n">
        <v>0.296</v>
      </c>
      <c r="P4041" s="11" t="n">
        <v>325.165</v>
      </c>
      <c r="Q4041" s="22" t="n">
        <f>M4041/H4041</f>
        <v>0.647058823529412</v>
      </c>
    </row>
    <row r="4042" ht="22.5" customHeight="1">
      <c r="A4042" s="74"/>
      <c r="B4042" s="12"/>
      <c r="C4042" s="12" t="n">
        <v>8057746</v>
      </c>
      <c r="D4042" s="12" t="s">
        <v>30</v>
      </c>
      <c r="E4042" s="12" t="s">
        <v>43</v>
      </c>
      <c r="F4042" s="12" t="s">
        <v>15</v>
      </c>
      <c r="G4042" s="20" t="n">
        <v>0.32</v>
      </c>
      <c r="H4042" s="13" t="n">
        <v>300</v>
      </c>
      <c r="I4042" s="20" t="n">
        <f>G4042*H4042*7</f>
        <v>672</v>
      </c>
      <c r="J4042" s="12" t="s">
        <v>112</v>
      </c>
      <c r="K4042" s="14" t="n">
        <v>390</v>
      </c>
      <c r="L4042" s="14" t="n">
        <v>59</v>
      </c>
      <c r="M4042" s="14" t="n">
        <v>2</v>
      </c>
      <c r="N4042" s="11" t="n">
        <v>0.009</v>
      </c>
      <c r="O4042" s="11" t="n">
        <v>0.28</v>
      </c>
      <c r="P4042" s="11" t="n">
        <v>0.56</v>
      </c>
      <c r="Q4042" s="22" t="n">
        <f>M4042/H4042</f>
        <v>0.00666666666666667</v>
      </c>
    </row>
    <row r="4043" ht="22.5" customHeight="1">
      <c r="A4043" s="74"/>
      <c r="B4043" s="12"/>
      <c r="C4043" s="12" t="n">
        <v>91399821</v>
      </c>
      <c r="D4043" s="12" t="s">
        <v>79</v>
      </c>
      <c r="E4043" s="12" t="s">
        <v>14</v>
      </c>
      <c r="F4043" s="12" t="s">
        <v>26</v>
      </c>
      <c r="G4043" s="20" t="n">
        <v>0.1</v>
      </c>
      <c r="H4043" s="13" t="n">
        <v>500</v>
      </c>
      <c r="I4043" s="20" t="n">
        <f>G4043*H4043*7</f>
        <v>350</v>
      </c>
      <c r="J4043" s="12" t="s">
        <v>112</v>
      </c>
      <c r="K4043" s="14" t="n">
        <v>112279</v>
      </c>
      <c r="L4043" s="14" t="n">
        <v>13793</v>
      </c>
      <c r="M4043" s="14" t="n">
        <v>459</v>
      </c>
      <c r="N4043" s="11" t="n">
        <v>0</v>
      </c>
      <c r="O4043" s="11" t="n">
        <v>0.1</v>
      </c>
      <c r="P4043" s="11" t="n">
        <v>47.27</v>
      </c>
      <c r="Q4043" s="22" t="n">
        <f>M4043/H4043</f>
        <v>0.918</v>
      </c>
    </row>
    <row r="4044" ht="22.5" customHeight="1">
      <c r="A4044" s="74"/>
      <c r="B4044" s="12"/>
      <c r="C4044" s="12" t="n">
        <v>8670368</v>
      </c>
      <c r="D4044" s="12" t="s">
        <v>16</v>
      </c>
      <c r="E4044" s="12" t="s">
        <v>11</v>
      </c>
      <c r="F4044" s="12" t="s">
        <v>29</v>
      </c>
      <c r="G4044" s="20" t="n">
        <v>0.12</v>
      </c>
      <c r="H4044" s="13" t="n">
        <v>100</v>
      </c>
      <c r="I4044" s="20" t="n">
        <f>G4044*H4044*7</f>
        <v>84</v>
      </c>
      <c r="J4044" s="12" t="s">
        <v>112</v>
      </c>
      <c r="K4044" s="14" t="n">
        <v>15572</v>
      </c>
      <c r="L4044" s="14" t="n">
        <v>2964</v>
      </c>
      <c r="M4044" s="14" t="n">
        <v>29</v>
      </c>
      <c r="N4044" s="11" t="n">
        <v>0</v>
      </c>
      <c r="O4044" s="11" t="n">
        <v>0.16</v>
      </c>
      <c r="P4044" s="11" t="n">
        <v>4.76</v>
      </c>
      <c r="Q4044" s="22" t="n">
        <f>M4044/H4044</f>
        <v>0.29</v>
      </c>
    </row>
    <row r="4045" ht="22.5" customHeight="1">
      <c r="A4045" s="74"/>
      <c r="B4045" s="12"/>
      <c r="C4045" s="12" t="n">
        <v>10514860</v>
      </c>
      <c r="D4045" s="12" t="s">
        <v>41</v>
      </c>
      <c r="E4045" s="12" t="s">
        <v>14</v>
      </c>
      <c r="F4045" s="12" t="s">
        <v>15</v>
      </c>
      <c r="G4045" s="20" t="n">
        <v>0.6</v>
      </c>
      <c r="H4045" s="13" t="n">
        <v>150</v>
      </c>
      <c r="I4045" s="20" t="n">
        <f>G4045*H4045*7</f>
        <v>630</v>
      </c>
      <c r="J4045" s="12" t="s">
        <v>112</v>
      </c>
      <c r="K4045" s="14" t="n">
        <v>84041</v>
      </c>
      <c r="L4045" s="14" t="n">
        <v>5518</v>
      </c>
      <c r="M4045" s="14" t="n">
        <v>65</v>
      </c>
      <c r="N4045" s="11" t="n">
        <v>0.008</v>
      </c>
      <c r="O4045" s="11" t="n">
        <v>0.71</v>
      </c>
      <c r="P4045" s="11" t="n">
        <v>46.17</v>
      </c>
      <c r="Q4045" s="22" t="n">
        <f>M4045/H4045</f>
        <v>0.433333333333333</v>
      </c>
    </row>
    <row r="4046" ht="22.5" customHeight="1">
      <c r="A4046" s="74"/>
      <c r="B4046" s="12"/>
      <c r="C4046" s="12" t="n">
        <v>91532857</v>
      </c>
      <c r="D4046" s="12" t="s">
        <v>44</v>
      </c>
      <c r="E4046" s="12" t="s">
        <v>14</v>
      </c>
      <c r="F4046" s="12" t="s">
        <v>12</v>
      </c>
      <c r="G4046" s="20" t="n">
        <v>0.12</v>
      </c>
      <c r="H4046" s="13" t="n">
        <v>100</v>
      </c>
      <c r="I4046" s="20" t="n">
        <f>G4046*H4046*7</f>
        <v>84</v>
      </c>
      <c r="J4046" s="12" t="s">
        <v>112</v>
      </c>
      <c r="K4046" s="14" t="n">
        <v>5066</v>
      </c>
      <c r="L4046" s="14" t="n">
        <v>899</v>
      </c>
      <c r="M4046" s="14" t="n">
        <v>32</v>
      </c>
      <c r="N4046" s="11" t="n">
        <v>0.008</v>
      </c>
      <c r="O4046" s="11" t="n">
        <v>0.234</v>
      </c>
      <c r="P4046" s="11" t="n">
        <v>7.5037</v>
      </c>
      <c r="Q4046" s="22" t="n">
        <f>M4046/H4046</f>
        <v>0.32</v>
      </c>
    </row>
    <row r="4047" ht="22.5" customHeight="1">
      <c r="A4047" s="74"/>
      <c r="B4047" s="12"/>
      <c r="C4047" s="12" t="n">
        <v>91545519</v>
      </c>
      <c r="D4047" s="12" t="s">
        <v>45</v>
      </c>
      <c r="E4047" s="12" t="s">
        <v>43</v>
      </c>
      <c r="F4047" s="12" t="s">
        <v>15</v>
      </c>
      <c r="G4047" s="20" t="n">
        <v>0.2</v>
      </c>
      <c r="H4047" s="13" t="n">
        <v>100</v>
      </c>
      <c r="I4047" s="20" t="n">
        <f>G4047*H4047*7</f>
        <v>140</v>
      </c>
      <c r="J4047" s="12" t="s">
        <v>112</v>
      </c>
      <c r="K4047" s="14" t="n">
        <v>64052</v>
      </c>
      <c r="L4047" s="14" t="n">
        <v>15801</v>
      </c>
      <c r="M4047" s="14" t="n">
        <v>75</v>
      </c>
      <c r="N4047" s="11" t="n">
        <v>0.001</v>
      </c>
      <c r="O4047" s="11" t="n">
        <v>0.153</v>
      </c>
      <c r="P4047" s="11" t="n">
        <v>11.44</v>
      </c>
      <c r="Q4047" s="22" t="n">
        <f>M4047/H4047</f>
        <v>0.75</v>
      </c>
    </row>
    <row r="4048" ht="22.5" customHeight="1">
      <c r="A4048" s="74"/>
      <c r="B4048" s="12"/>
      <c r="C4048" s="12" t="n">
        <v>91551388</v>
      </c>
      <c r="D4048" s="12" t="s">
        <v>46</v>
      </c>
      <c r="E4048" s="12" t="s">
        <v>47</v>
      </c>
      <c r="F4048" s="12" t="s">
        <v>12</v>
      </c>
      <c r="G4048" s="20" t="n">
        <v>0.8</v>
      </c>
      <c r="H4048" s="13" t="n">
        <v>100</v>
      </c>
      <c r="I4048" s="20" t="n">
        <f>G4048*H4048*7</f>
        <v>560</v>
      </c>
      <c r="J4048" s="12" t="s">
        <v>112</v>
      </c>
      <c r="K4048" s="14" t="n">
        <v>2713</v>
      </c>
      <c r="L4048" s="14" t="n">
        <v>901</v>
      </c>
      <c r="M4048" s="14" t="n">
        <v>27</v>
      </c>
      <c r="N4048" s="11" t="n">
        <v>0.026</v>
      </c>
      <c r="O4048" s="11" t="n">
        <v>0.876</v>
      </c>
      <c r="P4048" s="11" t="n">
        <v>23.6626</v>
      </c>
      <c r="Q4048" s="22" t="n">
        <f>M4048/H4048</f>
        <v>0.27</v>
      </c>
    </row>
    <row r="4049" ht="22.5" customHeight="1">
      <c r="A4049" s="74"/>
      <c r="B4049" s="12"/>
      <c r="C4049" s="12" t="n">
        <v>91565948</v>
      </c>
      <c r="D4049" s="12" t="s">
        <v>44</v>
      </c>
      <c r="E4049" s="12" t="s">
        <v>14</v>
      </c>
      <c r="F4049" s="12" t="s">
        <v>12</v>
      </c>
      <c r="G4049" s="20" t="n">
        <v>0.12</v>
      </c>
      <c r="H4049" s="13" t="n">
        <v>170</v>
      </c>
      <c r="I4049" s="20" t="n">
        <f>G4049*H4049*7</f>
        <v>142.8</v>
      </c>
      <c r="J4049" s="12" t="s">
        <v>112</v>
      </c>
      <c r="K4049" s="14" t="n">
        <v>8556</v>
      </c>
      <c r="L4049" s="14" t="n">
        <v>692</v>
      </c>
      <c r="M4049" s="14" t="n">
        <v>13</v>
      </c>
      <c r="N4049" s="11" t="n">
        <v>0.005</v>
      </c>
      <c r="O4049" s="11" t="n">
        <v>0.282</v>
      </c>
      <c r="P4049" s="11" t="n">
        <v>3.6615</v>
      </c>
      <c r="Q4049" s="22" t="n">
        <f>M4049/H4049</f>
        <v>0.0764705882352941</v>
      </c>
    </row>
    <row r="4050" ht="22.5" customHeight="1">
      <c r="A4050" s="74"/>
      <c r="B4050" s="12"/>
      <c r="C4050" s="12" t="n">
        <v>91550293</v>
      </c>
      <c r="D4050" s="12" t="s">
        <v>48</v>
      </c>
      <c r="E4050" s="12" t="s">
        <v>35</v>
      </c>
      <c r="F4050" s="12" t="s">
        <v>15</v>
      </c>
      <c r="G4050" s="20" t="n">
        <v>0.35</v>
      </c>
      <c r="H4050" s="13" t="n">
        <v>155</v>
      </c>
      <c r="I4050" s="20" t="n">
        <f>G4050*H4050*7</f>
        <v>379.75</v>
      </c>
      <c r="J4050" s="12" t="s">
        <v>112</v>
      </c>
      <c r="K4050" s="14" t="n">
        <v>51699</v>
      </c>
      <c r="L4050" s="14" t="n">
        <v>8130</v>
      </c>
      <c r="M4050" s="14" t="n">
        <v>25</v>
      </c>
      <c r="N4050" s="11" t="n">
        <v>0.001</v>
      </c>
      <c r="O4050" s="11" t="n">
        <v>0.35</v>
      </c>
      <c r="P4050" s="11" t="n">
        <v>8.75</v>
      </c>
      <c r="Q4050" s="22" t="n">
        <f>M4050/H4050</f>
        <v>0.161290322580645</v>
      </c>
    </row>
    <row r="4051" ht="22.5" customHeight="1">
      <c r="A4051" s="74"/>
      <c r="B4051" s="12"/>
      <c r="C4051" s="12" t="n">
        <v>9333145</v>
      </c>
      <c r="D4051" s="12" t="s">
        <v>90</v>
      </c>
      <c r="E4051" s="12" t="s">
        <v>14</v>
      </c>
      <c r="F4051" s="12" t="s">
        <v>26</v>
      </c>
      <c r="G4051" s="20" t="n">
        <v>0.35</v>
      </c>
      <c r="H4051" s="13" t="n">
        <v>120</v>
      </c>
      <c r="I4051" s="20" t="n">
        <f>G4051*H4051*7</f>
        <v>294</v>
      </c>
      <c r="J4051" s="12" t="s">
        <v>112</v>
      </c>
      <c r="K4051" s="14" t="n">
        <v>160643</v>
      </c>
      <c r="L4051" s="14" t="n">
        <v>688</v>
      </c>
      <c r="M4051" s="14" t="n">
        <v>23</v>
      </c>
      <c r="N4051" s="11" t="n">
        <v>0.01</v>
      </c>
      <c r="O4051" s="11" t="n">
        <v>0.26</v>
      </c>
      <c r="P4051" s="11" t="n">
        <v>6.07</v>
      </c>
      <c r="Q4051" s="22" t="n">
        <f>M4051/H4051</f>
        <v>0.191666666666667</v>
      </c>
    </row>
    <row r="4052" ht="22.5" customHeight="1">
      <c r="A4052" s="74"/>
      <c r="B4052" s="12"/>
      <c r="C4052" s="12" t="n">
        <v>91557347</v>
      </c>
      <c r="D4052" s="12" t="s">
        <v>49</v>
      </c>
      <c r="E4052" s="12" t="s">
        <v>14</v>
      </c>
      <c r="F4052" s="12" t="s">
        <v>15</v>
      </c>
      <c r="G4052" s="20" t="n">
        <v>0.5</v>
      </c>
      <c r="H4052" s="13" t="n">
        <v>50</v>
      </c>
      <c r="I4052" s="20" t="n">
        <f>G4052*H4052*7</f>
        <v>175</v>
      </c>
      <c r="J4052" s="12" t="s">
        <v>112</v>
      </c>
      <c r="K4052" s="14" t="n">
        <v>31466</v>
      </c>
      <c r="L4052" s="14" t="n">
        <v>5088</v>
      </c>
      <c r="M4052" s="14" t="n">
        <v>14</v>
      </c>
      <c r="N4052" s="11" t="n">
        <v>0.002</v>
      </c>
      <c r="O4052" s="11" t="n">
        <v>0.8</v>
      </c>
      <c r="P4052" s="11" t="n">
        <v>11.2</v>
      </c>
      <c r="Q4052" s="22" t="n">
        <f>M4052/H4052</f>
        <v>0.28</v>
      </c>
    </row>
    <row r="4053" ht="22.5" customHeight="1">
      <c r="A4053" s="74"/>
      <c r="B4053" s="12"/>
      <c r="C4053" s="12" t="n">
        <v>91564896</v>
      </c>
      <c r="D4053" s="12" t="s">
        <v>50</v>
      </c>
      <c r="E4053" s="12" t="s">
        <v>14</v>
      </c>
      <c r="F4053" s="12" t="s">
        <v>15</v>
      </c>
      <c r="G4053" s="20" t="n">
        <v>0.35</v>
      </c>
      <c r="H4053" s="13" t="n">
        <v>200</v>
      </c>
      <c r="I4053" s="20" t="n">
        <f>G4053*H4053*7</f>
        <v>490</v>
      </c>
      <c r="J4053" s="12" t="s">
        <v>112</v>
      </c>
      <c r="K4053" s="14" t="n">
        <v>53305</v>
      </c>
      <c r="L4053" s="14" t="n">
        <v>10708</v>
      </c>
      <c r="M4053" s="14" t="n">
        <v>89</v>
      </c>
      <c r="N4053" s="11" t="n">
        <v>0.003</v>
      </c>
      <c r="O4053" s="11" t="n">
        <v>0.35</v>
      </c>
      <c r="P4053" s="11" t="n">
        <v>31.15</v>
      </c>
      <c r="Q4053" s="22" t="n">
        <f>M4053/H4053</f>
        <v>0.445</v>
      </c>
    </row>
    <row r="4054" ht="22.5" customHeight="1">
      <c r="A4054" s="74"/>
      <c r="B4054" s="12"/>
      <c r="C4054" s="12" t="n">
        <v>91566789</v>
      </c>
      <c r="D4054" s="12" t="s">
        <v>84</v>
      </c>
      <c r="E4054" s="12" t="s">
        <v>40</v>
      </c>
      <c r="F4054" s="12" t="s">
        <v>15</v>
      </c>
      <c r="G4054" s="20" t="n">
        <v>0.15</v>
      </c>
      <c r="H4054" s="13" t="n">
        <v>50</v>
      </c>
      <c r="I4054" s="20" t="n">
        <f>G4054*H4054*7</f>
        <v>52.5</v>
      </c>
      <c r="J4054" s="12" t="s">
        <v>112</v>
      </c>
      <c r="K4054" s="14" t="n">
        <v>504</v>
      </c>
      <c r="L4054" s="14" t="n">
        <v>540</v>
      </c>
      <c r="M4054" s="14" t="n">
        <v>1</v>
      </c>
      <c r="N4054" s="11" t="n">
        <v>0</v>
      </c>
      <c r="O4054" s="11" t="n">
        <v>0.1</v>
      </c>
      <c r="P4054" s="11" t="n">
        <v>0.1</v>
      </c>
      <c r="Q4054" s="22" t="n">
        <f>M4054/H4054</f>
        <v>0.02</v>
      </c>
    </row>
    <row r="4055" ht="22.5" customHeight="1">
      <c r="A4055" s="74"/>
      <c r="B4055" s="12"/>
      <c r="C4055" s="12" t="n">
        <v>12306671</v>
      </c>
      <c r="D4055" s="12" t="s">
        <v>51</v>
      </c>
      <c r="E4055" s="12" t="s">
        <v>52</v>
      </c>
      <c r="F4055" s="12" t="s">
        <v>21</v>
      </c>
      <c r="G4055" s="20" t="n">
        <v>0.22</v>
      </c>
      <c r="H4055" s="13" t="n">
        <v>100</v>
      </c>
      <c r="I4055" s="20" t="n">
        <f>G4055*H4055*7</f>
        <v>154</v>
      </c>
      <c r="J4055" s="12" t="s">
        <v>112</v>
      </c>
      <c r="K4055" s="14" t="n">
        <v>14371</v>
      </c>
      <c r="L4055" s="14" t="n">
        <v>3901</v>
      </c>
      <c r="M4055" s="14" t="n">
        <v>9</v>
      </c>
      <c r="N4055" s="11" t="n">
        <v>0</v>
      </c>
      <c r="O4055" s="11" t="n">
        <v>0.22</v>
      </c>
      <c r="P4055" s="11" t="n">
        <v>1.98</v>
      </c>
      <c r="Q4055" s="22" t="n">
        <f>M4055/H4055</f>
        <v>0.09</v>
      </c>
    </row>
    <row r="4056" ht="22.5" customHeight="1">
      <c r="A4056" s="74"/>
      <c r="B4056" s="12"/>
      <c r="C4056" s="12" t="n">
        <v>91567363</v>
      </c>
      <c r="D4056" s="12" t="s">
        <v>53</v>
      </c>
      <c r="E4056" s="12" t="s">
        <v>14</v>
      </c>
      <c r="F4056" s="12" t="s">
        <v>15</v>
      </c>
      <c r="G4056" s="20" t="n">
        <v>0.25</v>
      </c>
      <c r="H4056" s="13" t="n">
        <v>200</v>
      </c>
      <c r="I4056" s="20" t="n">
        <f>G4056*H4056*7</f>
        <v>350</v>
      </c>
      <c r="J4056" s="12" t="s">
        <v>112</v>
      </c>
      <c r="K4056" s="14" t="n">
        <v>41371</v>
      </c>
      <c r="L4056" s="14" t="n">
        <v>12498</v>
      </c>
      <c r="M4056" s="14" t="n">
        <v>69</v>
      </c>
      <c r="N4056" s="11" t="n">
        <v>0.001</v>
      </c>
      <c r="O4056" s="11" t="n">
        <v>0.25</v>
      </c>
      <c r="P4056" s="11" t="n">
        <v>17.25</v>
      </c>
      <c r="Q4056" s="22" t="n">
        <f>M4056/H4056</f>
        <v>0.345</v>
      </c>
    </row>
    <row r="4057" ht="22.5" customHeight="1">
      <c r="A4057" s="74"/>
      <c r="B4057" s="12"/>
      <c r="C4057" s="12" t="n">
        <v>91567806</v>
      </c>
      <c r="D4057" s="12" t="s">
        <v>53</v>
      </c>
      <c r="E4057" s="12" t="s">
        <v>54</v>
      </c>
      <c r="F4057" s="12" t="s">
        <v>15</v>
      </c>
      <c r="G4057" s="20" t="n">
        <v>0.15</v>
      </c>
      <c r="H4057" s="13" t="n">
        <v>200</v>
      </c>
      <c r="I4057" s="20" t="n">
        <f>G4057*H4057*7</f>
        <v>210</v>
      </c>
      <c r="J4057" s="12" t="s">
        <v>112</v>
      </c>
      <c r="K4057" s="14" t="n">
        <v>90851</v>
      </c>
      <c r="L4057" s="14" t="n">
        <v>24719</v>
      </c>
      <c r="M4057" s="14" t="n">
        <v>77</v>
      </c>
      <c r="N4057" s="11" t="n">
        <v>0</v>
      </c>
      <c r="O4057" s="11" t="n">
        <v>0.15</v>
      </c>
      <c r="P4057" s="11" t="n">
        <v>11.55</v>
      </c>
      <c r="Q4057" s="22" t="n">
        <f>M4057/H4057</f>
        <v>0.385</v>
      </c>
    </row>
    <row r="4058" ht="22.5" customHeight="1">
      <c r="A4058" s="74"/>
      <c r="B4058" s="12"/>
      <c r="C4058" s="12" t="n">
        <v>12373981</v>
      </c>
      <c r="D4058" s="12" t="s">
        <v>89</v>
      </c>
      <c r="E4058" s="12" t="s">
        <v>37</v>
      </c>
      <c r="F4058" s="12" t="s">
        <v>15</v>
      </c>
      <c r="G4058" s="20" t="n">
        <v>0.04</v>
      </c>
      <c r="H4058" s="13" t="n">
        <v>250</v>
      </c>
      <c r="I4058" s="20" t="n">
        <f>G4058*H4058*7</f>
        <v>70</v>
      </c>
      <c r="J4058" s="12" t="s">
        <v>112</v>
      </c>
      <c r="K4058" s="14" t="n">
        <v>56354</v>
      </c>
      <c r="L4058" s="14" t="n">
        <v>2384</v>
      </c>
      <c r="M4058" s="14" t="n">
        <v>191</v>
      </c>
      <c r="N4058" s="11" t="n">
        <v>0.003</v>
      </c>
      <c r="O4058" s="11" t="n">
        <v>0.04</v>
      </c>
      <c r="P4058" s="11" t="n">
        <v>7.64</v>
      </c>
      <c r="Q4058" s="22" t="n">
        <f>M4058/H4058</f>
        <v>0.764</v>
      </c>
    </row>
    <row r="4059" ht="22.5" customHeight="1">
      <c r="A4059" s="74"/>
      <c r="B4059" s="12"/>
      <c r="C4059" s="12" t="n">
        <v>5365721</v>
      </c>
      <c r="D4059" s="12" t="s">
        <v>55</v>
      </c>
      <c r="E4059" s="12" t="s">
        <v>54</v>
      </c>
      <c r="F4059" s="12" t="s">
        <v>15</v>
      </c>
      <c r="G4059" s="20" t="n">
        <v>0.5</v>
      </c>
      <c r="H4059" s="13" t="n">
        <v>100</v>
      </c>
      <c r="I4059" s="20" t="n">
        <f>G4059*H4059*7</f>
        <v>350</v>
      </c>
      <c r="J4059" s="12" t="s">
        <v>112</v>
      </c>
      <c r="K4059" s="14" t="n">
        <v>92153</v>
      </c>
      <c r="L4059" s="14" t="n">
        <v>37938</v>
      </c>
      <c r="M4059" s="14" t="n">
        <v>85</v>
      </c>
      <c r="N4059" s="11" t="n">
        <v>0.001</v>
      </c>
      <c r="O4059" s="11" t="n">
        <v>0.5</v>
      </c>
      <c r="P4059" s="11" t="n">
        <v>42.5</v>
      </c>
      <c r="Q4059" s="22" t="n">
        <f>M4059/H4059</f>
        <v>0.85</v>
      </c>
    </row>
    <row r="4060" ht="22.5" customHeight="1">
      <c r="A4060" s="74"/>
      <c r="B4060" s="12"/>
      <c r="C4060" s="12" t="n">
        <v>91568575</v>
      </c>
      <c r="D4060" s="12" t="s">
        <v>56</v>
      </c>
      <c r="E4060" s="12" t="s">
        <v>14</v>
      </c>
      <c r="F4060" s="12" t="s">
        <v>15</v>
      </c>
      <c r="G4060" s="20" t="n">
        <v>0.4</v>
      </c>
      <c r="H4060" s="13" t="n">
        <v>30</v>
      </c>
      <c r="I4060" s="20" t="n">
        <f>G4060*H4060*7</f>
        <v>84</v>
      </c>
      <c r="J4060" s="12" t="s">
        <v>112</v>
      </c>
      <c r="K4060" s="14" t="n">
        <v>6771</v>
      </c>
      <c r="L4060" s="14" t="n">
        <v>117</v>
      </c>
      <c r="M4060" s="14" t="n">
        <v>0</v>
      </c>
      <c r="N4060" s="11" t="n">
        <v>0</v>
      </c>
      <c r="O4060" s="11" t="n">
        <v>0</v>
      </c>
      <c r="P4060" s="11" t="n">
        <v>0</v>
      </c>
      <c r="Q4060" s="22" t="n">
        <f>M4060/H4060</f>
        <v>0</v>
      </c>
    </row>
    <row r="4061" ht="22.5" customHeight="1">
      <c r="A4061" s="74"/>
      <c r="B4061" s="12"/>
      <c r="C4061" s="12" t="n">
        <v>9298539</v>
      </c>
      <c r="D4061" s="12" t="s">
        <v>90</v>
      </c>
      <c r="E4061" s="12" t="s">
        <v>14</v>
      </c>
      <c r="F4061" s="12" t="s">
        <v>15</v>
      </c>
      <c r="G4061" s="20" t="n">
        <v>0.3</v>
      </c>
      <c r="H4061" s="13" t="n">
        <v>150</v>
      </c>
      <c r="I4061" s="20" t="n">
        <f>G4061*H4061*7</f>
        <v>315</v>
      </c>
      <c r="J4061" s="12" t="s">
        <v>112</v>
      </c>
      <c r="K4061" s="14" t="n">
        <v>53145</v>
      </c>
      <c r="L4061" s="14" t="n">
        <v>9066</v>
      </c>
      <c r="M4061" s="14" t="n">
        <v>150</v>
      </c>
      <c r="N4061" s="11" t="n">
        <v>0.005</v>
      </c>
      <c r="O4061" s="11" t="n">
        <v>0.3</v>
      </c>
      <c r="P4061" s="11" t="n">
        <v>45</v>
      </c>
      <c r="Q4061" s="22" t="n">
        <f>M4061/H4061</f>
        <v>1</v>
      </c>
    </row>
    <row r="4062" ht="22.5" customHeight="1">
      <c r="A4062" s="74"/>
      <c r="B4062" s="12"/>
      <c r="C4062" s="12" t="n">
        <v>12811904</v>
      </c>
      <c r="D4062" s="12" t="s">
        <v>51</v>
      </c>
      <c r="E4062" s="12" t="s">
        <v>52</v>
      </c>
      <c r="F4062" s="12" t="s">
        <v>34</v>
      </c>
      <c r="G4062" s="20" t="n">
        <v>0.24</v>
      </c>
      <c r="H4062" s="13" t="n">
        <v>100</v>
      </c>
      <c r="I4062" s="20" t="n">
        <f>G4062*H4062*7</f>
        <v>168</v>
      </c>
      <c r="J4062" s="12" t="s">
        <v>112</v>
      </c>
      <c r="K4062" s="14" t="n">
        <v>24</v>
      </c>
      <c r="L4062" s="14" t="n">
        <v>12</v>
      </c>
      <c r="M4062" s="14" t="n">
        <v>0</v>
      </c>
      <c r="N4062" s="11" t="n">
        <v>0</v>
      </c>
      <c r="O4062" s="11" t="n">
        <v>0</v>
      </c>
      <c r="P4062" s="11" t="n">
        <v>0</v>
      </c>
      <c r="Q4062" s="22" t="n">
        <f>M4062/H4062</f>
        <v>0</v>
      </c>
    </row>
    <row r="4063" ht="22.5" customHeight="1">
      <c r="A4063" s="74"/>
      <c r="B4063" s="12" t="s">
        <v>120</v>
      </c>
      <c r="C4063" s="12" t="n">
        <v>91399437</v>
      </c>
      <c r="D4063" s="12" t="s">
        <v>91</v>
      </c>
      <c r="E4063" s="12" t="s">
        <v>67</v>
      </c>
      <c r="F4063" s="12" t="s">
        <v>15</v>
      </c>
      <c r="G4063" s="20" t="n">
        <v>0.15</v>
      </c>
      <c r="H4063" s="13" t="n">
        <v>50</v>
      </c>
      <c r="I4063" s="20" t="n">
        <f>G4063*H4063*7</f>
        <v>52.5</v>
      </c>
      <c r="J4063" s="12" t="s">
        <v>112</v>
      </c>
      <c r="K4063" s="16" t="n">
        <v>26203</v>
      </c>
      <c r="L4063" s="14" t="n">
        <v>11004</v>
      </c>
      <c r="M4063" s="14" t="n">
        <v>50</v>
      </c>
      <c r="N4063" s="11" t="n">
        <v>0.001</v>
      </c>
      <c r="O4063" s="11" t="n">
        <v>0.15</v>
      </c>
      <c r="P4063" s="11" t="n">
        <v>7.5</v>
      </c>
      <c r="Q4063" s="22" t="n">
        <f>M4063/H4063</f>
        <v>1</v>
      </c>
    </row>
    <row r="4064" ht="22.5" customHeight="1">
      <c r="A4064" s="74"/>
      <c r="B4064" s="12"/>
      <c r="C4064" s="12" t="n">
        <v>5556054</v>
      </c>
      <c r="D4064" s="12" t="s">
        <v>64</v>
      </c>
      <c r="E4064" s="12" t="s">
        <v>37</v>
      </c>
      <c r="F4064" s="12" t="s">
        <v>15</v>
      </c>
      <c r="G4064" s="20" t="n">
        <v>0.8</v>
      </c>
      <c r="H4064" s="13" t="n">
        <v>100</v>
      </c>
      <c r="I4064" s="20" t="n">
        <f>G4064*H4064*7</f>
        <v>560</v>
      </c>
      <c r="J4064" s="12" t="s">
        <v>112</v>
      </c>
      <c r="K4064" s="16" t="n">
        <v>12994</v>
      </c>
      <c r="L4064" s="14" t="n">
        <v>536</v>
      </c>
      <c r="M4064" s="16" t="n">
        <v>4</v>
      </c>
      <c r="N4064" s="11" t="n">
        <v>0.014</v>
      </c>
      <c r="O4064" s="11" t="n">
        <v>1.941</v>
      </c>
      <c r="P4064" s="11" t="n">
        <v>7.764</v>
      </c>
      <c r="Q4064" s="22" t="n">
        <f>M4064/H4064</f>
        <v>0.04</v>
      </c>
    </row>
    <row r="4065" ht="22.5" customHeight="1">
      <c r="A4065" s="74"/>
      <c r="B4065" s="12"/>
      <c r="C4065" s="12" t="n">
        <v>8628042</v>
      </c>
      <c r="D4065" s="12" t="s">
        <v>27</v>
      </c>
      <c r="E4065" s="12" t="s">
        <v>14</v>
      </c>
      <c r="F4065" s="12" t="s">
        <v>26</v>
      </c>
      <c r="G4065" s="20" t="n">
        <v>0.48</v>
      </c>
      <c r="H4065" s="13" t="n">
        <v>400</v>
      </c>
      <c r="I4065" s="20" t="n">
        <f>G4065*H4065*7</f>
        <v>1344</v>
      </c>
      <c r="J4065" s="12" t="s">
        <v>112</v>
      </c>
      <c r="K4065" s="16" t="n">
        <v>54805</v>
      </c>
      <c r="L4065" s="14" t="n">
        <v>13532</v>
      </c>
      <c r="M4065" s="16" t="n">
        <v>384</v>
      </c>
      <c r="N4065" s="11" t="n">
        <v>0.01</v>
      </c>
      <c r="O4065" s="11" t="n">
        <v>0.39</v>
      </c>
      <c r="P4065" s="11" t="n">
        <v>150.43</v>
      </c>
      <c r="Q4065" s="22" t="n">
        <f>M4065/H4065</f>
        <v>0.96</v>
      </c>
    </row>
    <row r="4066" ht="22.5" customHeight="1">
      <c r="A4066" s="74"/>
      <c r="B4066" s="12"/>
      <c r="C4066" s="12" t="n">
        <v>9297014</v>
      </c>
      <c r="D4066" s="12" t="s">
        <v>13</v>
      </c>
      <c r="E4066" s="12" t="s">
        <v>14</v>
      </c>
      <c r="F4066" s="12" t="s">
        <v>26</v>
      </c>
      <c r="G4066" s="20" t="n">
        <v>0.18</v>
      </c>
      <c r="H4066" s="13" t="n">
        <v>200</v>
      </c>
      <c r="I4066" s="20" t="n">
        <f>G4066*H4066*7</f>
        <v>252</v>
      </c>
      <c r="J4066" s="12" t="s">
        <v>112</v>
      </c>
      <c r="K4066" s="16" t="n">
        <v>27891</v>
      </c>
      <c r="L4066" s="14" t="n">
        <v>3009</v>
      </c>
      <c r="M4066" s="16" t="n">
        <v>195</v>
      </c>
      <c r="N4066" s="11" t="n">
        <v>0.01</v>
      </c>
      <c r="O4066" s="11" t="n">
        <v>0.15</v>
      </c>
      <c r="P4066" s="11" t="n">
        <v>30.21</v>
      </c>
      <c r="Q4066" s="22" t="n">
        <f>M4066/H4066</f>
        <v>0.975</v>
      </c>
    </row>
    <row r="4067" ht="22.5" customHeight="1">
      <c r="A4067" s="74"/>
      <c r="B4067" s="12"/>
      <c r="C4067" s="12" t="n">
        <v>7815836</v>
      </c>
      <c r="D4067" s="12" t="s">
        <v>65</v>
      </c>
      <c r="E4067" s="12" t="s">
        <v>37</v>
      </c>
      <c r="F4067" s="12" t="s">
        <v>15</v>
      </c>
      <c r="G4067" s="20" t="n">
        <v>0.08</v>
      </c>
      <c r="H4067" s="13" t="n">
        <v>12000</v>
      </c>
      <c r="I4067" s="20" t="n">
        <f>G4067*H4067*7</f>
        <v>6720</v>
      </c>
      <c r="J4067" s="12" t="s">
        <v>112</v>
      </c>
      <c r="K4067" s="16" t="n">
        <v>1301416</v>
      </c>
      <c r="L4067" s="14" t="n">
        <v>211717</v>
      </c>
      <c r="M4067" s="16" t="n">
        <v>3781</v>
      </c>
      <c r="N4067" s="11" t="n">
        <v>0.002</v>
      </c>
      <c r="O4067" s="11" t="n">
        <v>0.115</v>
      </c>
      <c r="P4067" s="11" t="n">
        <v>433.97</v>
      </c>
      <c r="Q4067" s="22" t="n">
        <f>M4067/H4067</f>
        <v>0.315083333333333</v>
      </c>
    </row>
    <row r="4068" ht="22.5" customHeight="1">
      <c r="A4068" s="74"/>
      <c r="B4068" s="12"/>
      <c r="C4068" s="12" t="n">
        <v>91467820</v>
      </c>
      <c r="D4068" s="12" t="s">
        <v>66</v>
      </c>
      <c r="E4068" s="12" t="s">
        <v>37</v>
      </c>
      <c r="F4068" s="12" t="s">
        <v>15</v>
      </c>
      <c r="G4068" s="20" t="n">
        <v>0.1</v>
      </c>
      <c r="H4068" s="13" t="n">
        <v>300</v>
      </c>
      <c r="I4068" s="20" t="n">
        <f>G4068*H4068*7</f>
        <v>210</v>
      </c>
      <c r="J4068" s="12" t="s">
        <v>112</v>
      </c>
      <c r="K4068" s="16" t="n">
        <v>116685</v>
      </c>
      <c r="L4068" s="14" t="n">
        <v>38656</v>
      </c>
      <c r="M4068" s="16" t="n">
        <v>223</v>
      </c>
      <c r="N4068" s="11" t="n">
        <v>0.001</v>
      </c>
      <c r="O4068" s="11" t="n">
        <v>0.1</v>
      </c>
      <c r="P4068" s="11" t="n">
        <v>22.3</v>
      </c>
      <c r="Q4068" s="22" t="n">
        <f>M4068/H4068</f>
        <v>0.743333333333333</v>
      </c>
    </row>
    <row r="4069" ht="22.5" customHeight="1">
      <c r="A4069" s="74"/>
      <c r="B4069" s="12"/>
      <c r="C4069" s="12" t="n">
        <v>91496145</v>
      </c>
      <c r="D4069" s="12" t="s">
        <v>66</v>
      </c>
      <c r="E4069" s="12" t="s">
        <v>67</v>
      </c>
      <c r="F4069" s="12" t="s">
        <v>15</v>
      </c>
      <c r="G4069" s="20" t="n">
        <v>0.14</v>
      </c>
      <c r="H4069" s="13" t="n">
        <v>50</v>
      </c>
      <c r="I4069" s="20" t="n">
        <f>G4069*H4069*7</f>
        <v>49</v>
      </c>
      <c r="J4069" s="12" t="s">
        <v>112</v>
      </c>
      <c r="K4069" s="16" t="n">
        <v>48647</v>
      </c>
      <c r="L4069" s="16" t="n">
        <v>10074</v>
      </c>
      <c r="M4069" s="16" t="n">
        <v>30</v>
      </c>
      <c r="N4069" s="11" t="n">
        <v>0</v>
      </c>
      <c r="O4069" s="11" t="n">
        <v>0.15</v>
      </c>
      <c r="P4069" s="11" t="n">
        <v>4.5</v>
      </c>
      <c r="Q4069" s="22" t="n">
        <f>M4069/H4069</f>
        <v>0.6</v>
      </c>
    </row>
    <row r="4070" ht="22.5" customHeight="1">
      <c r="A4070" s="74"/>
      <c r="B4070" s="12"/>
      <c r="C4070" s="12" t="n">
        <v>91496146</v>
      </c>
      <c r="D4070" s="12" t="s">
        <v>66</v>
      </c>
      <c r="E4070" s="12" t="s">
        <v>43</v>
      </c>
      <c r="F4070" s="12" t="s">
        <v>15</v>
      </c>
      <c r="G4070" s="20" t="n">
        <v>0.14</v>
      </c>
      <c r="H4070" s="13" t="n">
        <v>200</v>
      </c>
      <c r="I4070" s="20" t="n">
        <f>G4070*H4070*7</f>
        <v>196</v>
      </c>
      <c r="J4070" s="12" t="s">
        <v>112</v>
      </c>
      <c r="K4070" s="16" t="n">
        <v>39755</v>
      </c>
      <c r="L4070" s="14" t="n">
        <v>12566</v>
      </c>
      <c r="M4070" s="16" t="n">
        <v>50</v>
      </c>
      <c r="N4070" s="11" t="n">
        <v>0.001</v>
      </c>
      <c r="O4070" s="11" t="n">
        <v>0.14</v>
      </c>
      <c r="P4070" s="11" t="n">
        <v>7</v>
      </c>
      <c r="Q4070" s="22" t="n">
        <f>M4070/H4070</f>
        <v>0.25</v>
      </c>
    </row>
    <row r="4071" ht="22.5" customHeight="1">
      <c r="A4071" s="74"/>
      <c r="B4071" s="12"/>
      <c r="C4071" s="12" t="n">
        <v>91496147</v>
      </c>
      <c r="D4071" s="12" t="s">
        <v>66</v>
      </c>
      <c r="E4071" s="12" t="s">
        <v>11</v>
      </c>
      <c r="F4071" s="12" t="s">
        <v>15</v>
      </c>
      <c r="G4071" s="20" t="n">
        <v>0.14</v>
      </c>
      <c r="H4071" s="13" t="n">
        <v>150</v>
      </c>
      <c r="I4071" s="20" t="n">
        <f>G4071*H4071*7</f>
        <v>147</v>
      </c>
      <c r="J4071" s="12" t="s">
        <v>112</v>
      </c>
      <c r="K4071" s="16" t="n">
        <v>24459</v>
      </c>
      <c r="L4071" s="14" t="n">
        <v>6831</v>
      </c>
      <c r="M4071" s="16" t="n">
        <v>90</v>
      </c>
      <c r="N4071" s="11" t="n">
        <v>0.002</v>
      </c>
      <c r="O4071" s="11" t="n">
        <v>0.13</v>
      </c>
      <c r="P4071" s="11" t="n">
        <v>11.7</v>
      </c>
      <c r="Q4071" s="22" t="n">
        <f>M4071/H4071</f>
        <v>0.6</v>
      </c>
    </row>
    <row r="4072" ht="22.5" customHeight="1">
      <c r="A4072" s="74"/>
      <c r="B4072" s="12"/>
      <c r="C4072" s="12" t="n">
        <v>91496148</v>
      </c>
      <c r="D4072" s="12" t="s">
        <v>66</v>
      </c>
      <c r="E4072" s="12" t="s">
        <v>14</v>
      </c>
      <c r="F4072" s="12" t="s">
        <v>15</v>
      </c>
      <c r="G4072" s="20" t="n">
        <v>0.15</v>
      </c>
      <c r="H4072" s="13" t="n">
        <v>160</v>
      </c>
      <c r="I4072" s="20" t="n">
        <f>G4072*H4072*7</f>
        <v>168</v>
      </c>
      <c r="J4072" s="12" t="s">
        <v>112</v>
      </c>
      <c r="K4072" s="16" t="n">
        <v>50855</v>
      </c>
      <c r="L4072" s="16" t="n">
        <v>22095</v>
      </c>
      <c r="M4072" s="16" t="n">
        <v>160</v>
      </c>
      <c r="N4072" s="11" t="n">
        <v>0.001</v>
      </c>
      <c r="O4072" s="11" t="n">
        <v>0.15</v>
      </c>
      <c r="P4072" s="11" t="n">
        <v>24</v>
      </c>
      <c r="Q4072" s="22" t="n">
        <f>M4072/H4072</f>
        <v>1</v>
      </c>
    </row>
    <row r="4073" ht="22.5" customHeight="1">
      <c r="A4073" s="74"/>
      <c r="B4073" s="12"/>
      <c r="C4073" s="12" t="n">
        <v>11079953</v>
      </c>
      <c r="D4073" s="12" t="s">
        <v>64</v>
      </c>
      <c r="E4073" s="12" t="s">
        <v>37</v>
      </c>
      <c r="F4073" s="12" t="s">
        <v>15</v>
      </c>
      <c r="G4073" s="20" t="n">
        <v>0.8</v>
      </c>
      <c r="H4073" s="13" t="n">
        <v>100</v>
      </c>
      <c r="I4073" s="20" t="n">
        <f>G4073*H4073*7</f>
        <v>560</v>
      </c>
      <c r="J4073" s="12" t="s">
        <v>112</v>
      </c>
      <c r="K4073" s="14" t="n">
        <v>8757</v>
      </c>
      <c r="L4073" s="14" t="n">
        <v>699</v>
      </c>
      <c r="M4073" s="16" t="n">
        <v>0</v>
      </c>
      <c r="N4073" s="11" t="n">
        <v>0</v>
      </c>
      <c r="O4073" s="11" t="n">
        <v>0</v>
      </c>
      <c r="P4073" s="11" t="n">
        <v>0</v>
      </c>
      <c r="Q4073" s="22" t="n">
        <f>M4073/H4073</f>
        <v>0</v>
      </c>
    </row>
    <row r="4074" ht="22.5" customHeight="1">
      <c r="A4074" s="74"/>
      <c r="B4074" s="12"/>
      <c r="C4074" s="12" t="n">
        <v>11690181</v>
      </c>
      <c r="D4074" s="12" t="s">
        <v>68</v>
      </c>
      <c r="E4074" s="12" t="s">
        <v>14</v>
      </c>
      <c r="F4074" s="12" t="s">
        <v>15</v>
      </c>
      <c r="G4074" s="20" t="n">
        <v>0.45</v>
      </c>
      <c r="H4074" s="13" t="n">
        <v>1000</v>
      </c>
      <c r="I4074" s="20" t="n">
        <f>G4074*H4074*7</f>
        <v>3150</v>
      </c>
      <c r="J4074" s="12" t="s">
        <v>112</v>
      </c>
      <c r="K4074" s="16" t="n">
        <v>576647</v>
      </c>
      <c r="L4074" s="16" t="n">
        <v>31704</v>
      </c>
      <c r="M4074" s="14" t="n">
        <v>1000</v>
      </c>
      <c r="N4074" s="11" t="n">
        <v>0.013</v>
      </c>
      <c r="O4074" s="11" t="n">
        <v>0.42</v>
      </c>
      <c r="P4074" s="11" t="n">
        <v>420</v>
      </c>
      <c r="Q4074" s="22" t="n">
        <f>M4074/H4074</f>
        <v>1</v>
      </c>
      <c r="R4074" s="4" t="s">
        <v>152</v>
      </c>
    </row>
    <row r="4075" ht="22.5" customHeight="1">
      <c r="A4075" s="74"/>
      <c r="B4075" s="12"/>
      <c r="C4075" s="12" t="n">
        <v>11836152</v>
      </c>
      <c r="D4075" s="12" t="s">
        <v>65</v>
      </c>
      <c r="E4075" s="12" t="s">
        <v>37</v>
      </c>
      <c r="F4075" s="12" t="s">
        <v>15</v>
      </c>
      <c r="G4075" s="20" t="n">
        <v>0.09</v>
      </c>
      <c r="H4075" s="13" t="n">
        <v>100</v>
      </c>
      <c r="I4075" s="20" t="n">
        <f>G4075*H4075*7</f>
        <v>63</v>
      </c>
      <c r="J4075" s="12" t="s">
        <v>112</v>
      </c>
      <c r="K4075" s="16" t="n">
        <v>1314</v>
      </c>
      <c r="L4075" s="14" t="n">
        <v>234</v>
      </c>
      <c r="M4075" s="16" t="n">
        <v>1</v>
      </c>
      <c r="N4075" s="11" t="n">
        <v>0</v>
      </c>
      <c r="O4075" s="11" t="n">
        <v>0.09</v>
      </c>
      <c r="P4075" s="11" t="n">
        <v>0.09</v>
      </c>
      <c r="Q4075" s="22" t="n">
        <f>M4075/H4075</f>
        <v>0.01</v>
      </c>
    </row>
    <row r="4076" ht="22.5" customHeight="1">
      <c r="A4076" s="74"/>
      <c r="B4076" s="12"/>
      <c r="C4076" s="12" t="n">
        <v>12038500</v>
      </c>
      <c r="D4076" s="12" t="s">
        <v>68</v>
      </c>
      <c r="E4076" s="12" t="s">
        <v>14</v>
      </c>
      <c r="F4076" s="12" t="s">
        <v>15</v>
      </c>
      <c r="G4076" s="20" t="n">
        <v>0.4</v>
      </c>
      <c r="H4076" s="13" t="n">
        <v>100</v>
      </c>
      <c r="I4076" s="20" t="n">
        <f>G4076*H4076*7</f>
        <v>280</v>
      </c>
      <c r="J4076" s="12" t="s">
        <v>112</v>
      </c>
      <c r="K4076" s="16" t="n">
        <v>12391</v>
      </c>
      <c r="L4076" s="14" t="n">
        <v>1399</v>
      </c>
      <c r="M4076" s="16" t="n">
        <v>36</v>
      </c>
      <c r="N4076" s="11" t="n">
        <v>0.01</v>
      </c>
      <c r="O4076" s="11" t="n">
        <v>0.4</v>
      </c>
      <c r="P4076" s="11" t="n">
        <v>14.4</v>
      </c>
      <c r="Q4076" s="22" t="n">
        <f>M4076/H4076</f>
        <v>0.36</v>
      </c>
    </row>
    <row r="4077" ht="22.5" customHeight="1">
      <c r="A4077" s="74"/>
      <c r="B4077" s="12"/>
      <c r="C4077" s="12" t="n">
        <v>91565943</v>
      </c>
      <c r="D4077" s="12" t="s">
        <v>66</v>
      </c>
      <c r="E4077" s="12" t="s">
        <v>43</v>
      </c>
      <c r="F4077" s="12" t="s">
        <v>15</v>
      </c>
      <c r="G4077" s="20" t="n">
        <v>0.14</v>
      </c>
      <c r="H4077" s="13" t="n">
        <v>200</v>
      </c>
      <c r="I4077" s="20" t="n">
        <f>G4077*H4077*7</f>
        <v>196</v>
      </c>
      <c r="J4077" s="12" t="s">
        <v>112</v>
      </c>
      <c r="K4077" s="16" t="n">
        <v>3525</v>
      </c>
      <c r="L4077" s="16" t="n">
        <v>312</v>
      </c>
      <c r="M4077" s="16" t="n">
        <v>0</v>
      </c>
      <c r="N4077" s="11" t="n">
        <v>0</v>
      </c>
      <c r="O4077" s="11" t="n">
        <v>0</v>
      </c>
      <c r="P4077" s="11" t="n">
        <v>0</v>
      </c>
      <c r="Q4077" s="22" t="n">
        <f>M4077/H4077</f>
        <v>0</v>
      </c>
    </row>
    <row r="4078" ht="22.5" customHeight="1">
      <c r="A4078" s="74"/>
      <c r="B4078" s="12"/>
      <c r="C4078" s="12" t="n">
        <v>91565945</v>
      </c>
      <c r="D4078" s="12" t="s">
        <v>66</v>
      </c>
      <c r="E4078" s="12" t="s">
        <v>37</v>
      </c>
      <c r="F4078" s="12" t="s">
        <v>15</v>
      </c>
      <c r="G4078" s="20" t="n">
        <v>0.12</v>
      </c>
      <c r="H4078" s="13" t="n">
        <v>200</v>
      </c>
      <c r="I4078" s="20" t="n">
        <f>G4078*H4078*7</f>
        <v>168</v>
      </c>
      <c r="J4078" s="12" t="s">
        <v>112</v>
      </c>
      <c r="K4078" s="16" t="n">
        <v>103945</v>
      </c>
      <c r="L4078" s="14" t="n">
        <v>15725</v>
      </c>
      <c r="M4078" s="16" t="n">
        <v>51</v>
      </c>
      <c r="N4078" s="11" t="n">
        <v>0</v>
      </c>
      <c r="O4078" s="11" t="n">
        <v>0.12</v>
      </c>
      <c r="P4078" s="11" t="n">
        <v>6.12</v>
      </c>
      <c r="Q4078" s="22" t="n">
        <f>M4078/H4078</f>
        <v>0.255</v>
      </c>
    </row>
    <row r="4079" ht="22.5" customHeight="1">
      <c r="A4079" s="74"/>
      <c r="B4079" s="12"/>
      <c r="C4079" s="12" t="n">
        <v>91551845</v>
      </c>
      <c r="D4079" s="12" t="s">
        <v>66</v>
      </c>
      <c r="E4079" s="12" t="s">
        <v>11</v>
      </c>
      <c r="F4079" s="12" t="s">
        <v>15</v>
      </c>
      <c r="G4079" s="20" t="n">
        <v>0.14</v>
      </c>
      <c r="H4079" s="13" t="n">
        <v>150</v>
      </c>
      <c r="I4079" s="20" t="n">
        <f>G4079*H4079*7</f>
        <v>147</v>
      </c>
      <c r="J4079" s="12" t="s">
        <v>112</v>
      </c>
      <c r="K4079" s="16" t="n">
        <v>57646</v>
      </c>
      <c r="L4079" s="14" t="n">
        <v>9569</v>
      </c>
      <c r="M4079" s="16" t="n">
        <v>60</v>
      </c>
      <c r="N4079" s="11" t="n">
        <v>0.001</v>
      </c>
      <c r="O4079" s="11" t="n">
        <v>0.14</v>
      </c>
      <c r="P4079" s="11" t="n">
        <v>8.4</v>
      </c>
      <c r="Q4079" s="22" t="n">
        <f>M4079/H4079</f>
        <v>0.4</v>
      </c>
    </row>
    <row r="4080" ht="22.5" customHeight="1">
      <c r="A4080" s="74"/>
      <c r="B4080" s="12"/>
      <c r="C4080" s="12" t="n">
        <v>91565949</v>
      </c>
      <c r="D4080" s="12" t="s">
        <v>66</v>
      </c>
      <c r="E4080" s="12" t="s">
        <v>67</v>
      </c>
      <c r="F4080" s="12" t="s">
        <v>15</v>
      </c>
      <c r="G4080" s="20" t="n">
        <v>0.15</v>
      </c>
      <c r="H4080" s="13" t="n">
        <v>50</v>
      </c>
      <c r="I4080" s="20" t="n">
        <f>G4080*H4080*7</f>
        <v>52.5</v>
      </c>
      <c r="J4080" s="12" t="s">
        <v>112</v>
      </c>
      <c r="K4080" s="16" t="n">
        <v>84582</v>
      </c>
      <c r="L4080" s="14" t="n">
        <v>15034</v>
      </c>
      <c r="M4080" s="16" t="n">
        <v>46</v>
      </c>
      <c r="N4080" s="11" t="n">
        <v>0</v>
      </c>
      <c r="O4080" s="11" t="n">
        <v>0.15</v>
      </c>
      <c r="P4080" s="11" t="n">
        <v>6.9</v>
      </c>
      <c r="Q4080" s="22" t="n">
        <f>M4080/H4080</f>
        <v>0.92</v>
      </c>
    </row>
    <row r="4081" ht="22.5" customHeight="1">
      <c r="A4081" s="74"/>
      <c r="B4081" s="12"/>
      <c r="C4081" s="12" t="n">
        <v>91573130</v>
      </c>
      <c r="D4081" s="12" t="s">
        <v>46</v>
      </c>
      <c r="E4081" s="12" t="s">
        <v>17</v>
      </c>
      <c r="F4081" s="12" t="s">
        <v>15</v>
      </c>
      <c r="G4081" s="20" t="n">
        <v>0.2</v>
      </c>
      <c r="H4081" s="13" t="n">
        <v>80</v>
      </c>
      <c r="I4081" s="20" t="n">
        <f>G4081*H4081*7</f>
        <v>112</v>
      </c>
      <c r="J4081" s="12" t="s">
        <v>112</v>
      </c>
      <c r="K4081" s="16" t="n">
        <v>28313</v>
      </c>
      <c r="L4081" s="14" t="n">
        <v>1129</v>
      </c>
      <c r="M4081" s="16" t="n">
        <v>2</v>
      </c>
      <c r="N4081" s="11" t="n">
        <v>0</v>
      </c>
      <c r="O4081" s="11" t="n">
        <v>0.2</v>
      </c>
      <c r="P4081" s="11" t="n">
        <v>0.4</v>
      </c>
      <c r="Q4081" s="22" t="n">
        <f>M4081/H4081</f>
        <v>0.025</v>
      </c>
    </row>
    <row r="4082" ht="22.5" customHeight="1">
      <c r="A4082" s="74"/>
      <c r="B4082" s="12"/>
      <c r="C4082" s="12" t="n">
        <v>91573131</v>
      </c>
      <c r="D4082" s="12" t="s">
        <v>46</v>
      </c>
      <c r="E4082" s="12" t="s">
        <v>32</v>
      </c>
      <c r="F4082" s="12" t="s">
        <v>15</v>
      </c>
      <c r="G4082" s="20" t="n">
        <v>0.2</v>
      </c>
      <c r="H4082" s="13" t="n">
        <v>80</v>
      </c>
      <c r="I4082" s="20" t="n">
        <f>G4082*H4082*7</f>
        <v>112</v>
      </c>
      <c r="J4082" s="12" t="s">
        <v>112</v>
      </c>
      <c r="K4082" s="16" t="n">
        <v>10741</v>
      </c>
      <c r="L4082" s="16" t="n">
        <v>227</v>
      </c>
      <c r="M4082" s="16" t="n">
        <v>0</v>
      </c>
      <c r="N4082" s="11" t="n">
        <v>0</v>
      </c>
      <c r="O4082" s="11" t="n">
        <v>0</v>
      </c>
      <c r="P4082" s="11" t="n">
        <v>0</v>
      </c>
      <c r="Q4082" s="22" t="n">
        <f>M4082/H4082</f>
        <v>0</v>
      </c>
    </row>
    <row r="4083" ht="22.5" customHeight="1">
      <c r="A4083" s="74"/>
      <c r="B4083" s="37" t="s">
        <v>121</v>
      </c>
      <c r="C4083" s="12" t="n">
        <v>6395488</v>
      </c>
      <c r="D4083" s="12" t="s">
        <v>39</v>
      </c>
      <c r="E4083" s="12" t="s">
        <v>14</v>
      </c>
      <c r="F4083" s="12" t="s">
        <v>15</v>
      </c>
      <c r="G4083" s="20" t="n">
        <v>0.3</v>
      </c>
      <c r="H4083" s="13" t="n">
        <v>200</v>
      </c>
      <c r="I4083" s="20" t="n">
        <f>G4083*H4083*7</f>
        <v>420</v>
      </c>
      <c r="J4083" s="12" t="s">
        <v>112</v>
      </c>
      <c r="K4083" s="14" t="n">
        <v>43718</v>
      </c>
      <c r="L4083" s="14" t="n">
        <v>16310</v>
      </c>
      <c r="M4083" s="15" t="n">
        <v>200</v>
      </c>
      <c r="N4083" s="11" t="n">
        <v>0.004</v>
      </c>
      <c r="O4083" s="11" t="n">
        <v>0.3</v>
      </c>
      <c r="P4083" s="11" t="n">
        <v>60</v>
      </c>
      <c r="Q4083" s="22" t="n">
        <f>M4083/H4083</f>
        <v>1</v>
      </c>
    </row>
    <row r="4084" ht="22.5" customHeight="1">
      <c r="A4084" s="74"/>
      <c r="B4084" s="12"/>
      <c r="C4084" s="12" t="n">
        <v>8291713</v>
      </c>
      <c r="D4084" s="12" t="s">
        <v>79</v>
      </c>
      <c r="E4084" s="12" t="s">
        <v>14</v>
      </c>
      <c r="F4084" s="12" t="s">
        <v>15</v>
      </c>
      <c r="G4084" s="20" t="n">
        <v>0.14</v>
      </c>
      <c r="H4084" s="13" t="n">
        <v>2000</v>
      </c>
      <c r="I4084" s="20" t="n">
        <f>G4084*H4084*7</f>
        <v>1960</v>
      </c>
      <c r="J4084" s="12" t="s">
        <v>112</v>
      </c>
      <c r="K4084" s="14" t="n">
        <v>109897</v>
      </c>
      <c r="L4084" s="14" t="n">
        <v>37315</v>
      </c>
      <c r="M4084" s="15" t="n">
        <v>1500</v>
      </c>
      <c r="N4084" s="11" t="n">
        <v>0.006</v>
      </c>
      <c r="O4084" s="11" t="n">
        <v>0.14</v>
      </c>
      <c r="P4084" s="11" t="n">
        <v>209.895</v>
      </c>
      <c r="Q4084" s="22" t="n">
        <f>M4084/H4084</f>
        <v>0.75</v>
      </c>
    </row>
    <row r="4085" ht="22.5" customHeight="1">
      <c r="A4085" s="74"/>
      <c r="B4085" s="12"/>
      <c r="C4085" s="12" t="n">
        <v>8566541</v>
      </c>
      <c r="D4085" s="12" t="s">
        <v>85</v>
      </c>
      <c r="E4085" s="12" t="s">
        <v>14</v>
      </c>
      <c r="F4085" s="12" t="s">
        <v>26</v>
      </c>
      <c r="G4085" s="20" t="n">
        <v>0.13</v>
      </c>
      <c r="H4085" s="13" t="n">
        <v>500</v>
      </c>
      <c r="I4085" s="20" t="n">
        <f>G4085*H4085*7</f>
        <v>455</v>
      </c>
      <c r="J4085" s="12" t="s">
        <v>112</v>
      </c>
      <c r="K4085" s="14" t="n">
        <v>514162</v>
      </c>
      <c r="L4085" s="14" t="n">
        <v>2510</v>
      </c>
      <c r="M4085" s="15" t="n">
        <v>361</v>
      </c>
      <c r="N4085" s="11" t="n">
        <v>0.03</v>
      </c>
      <c r="O4085" s="11" t="n">
        <v>0.18</v>
      </c>
      <c r="P4085" s="11" t="n">
        <v>66.17</v>
      </c>
      <c r="Q4085" s="22" t="n">
        <f>M4085/H4085</f>
        <v>0.722</v>
      </c>
    </row>
    <row r="4086" ht="22.5" customHeight="1">
      <c r="A4086" s="74"/>
      <c r="B4086" s="12"/>
      <c r="C4086" s="12" t="n">
        <v>8566084</v>
      </c>
      <c r="D4086" s="12" t="s">
        <v>73</v>
      </c>
      <c r="E4086" s="12" t="s">
        <v>40</v>
      </c>
      <c r="F4086" s="12" t="s">
        <v>15</v>
      </c>
      <c r="G4086" s="20" t="n">
        <v>0.12</v>
      </c>
      <c r="H4086" s="13" t="n">
        <v>100</v>
      </c>
      <c r="I4086" s="20" t="n">
        <f>G4086*H4086*7</f>
        <v>84</v>
      </c>
      <c r="J4086" s="12" t="s">
        <v>112</v>
      </c>
      <c r="K4086" s="14" t="n">
        <v>31336</v>
      </c>
      <c r="L4086" s="14" t="n">
        <v>6655</v>
      </c>
      <c r="M4086" s="15" t="n">
        <v>100</v>
      </c>
      <c r="N4086" s="11" t="n">
        <v>0.002</v>
      </c>
      <c r="O4086" s="11" t="n">
        <v>0.12</v>
      </c>
      <c r="P4086" s="11" t="n">
        <v>12</v>
      </c>
      <c r="Q4086" s="22" t="n">
        <f>M4086/H4086</f>
        <v>1</v>
      </c>
    </row>
    <row r="4087" ht="22.5" customHeight="1">
      <c r="A4087" s="74"/>
      <c r="B4087" s="12"/>
      <c r="C4087" s="12" t="n">
        <v>2937658</v>
      </c>
      <c r="D4087" s="12" t="s">
        <v>80</v>
      </c>
      <c r="E4087" s="12" t="s">
        <v>14</v>
      </c>
      <c r="F4087" s="12" t="s">
        <v>15</v>
      </c>
      <c r="G4087" s="20" t="n">
        <v>0.15</v>
      </c>
      <c r="H4087" s="13" t="n">
        <v>100</v>
      </c>
      <c r="I4087" s="20" t="n">
        <f>G4087*H4087*7</f>
        <v>105</v>
      </c>
      <c r="J4087" s="12" t="s">
        <v>112</v>
      </c>
      <c r="K4087" s="14" t="n">
        <v>4177</v>
      </c>
      <c r="L4087" s="14" t="n">
        <v>2090</v>
      </c>
      <c r="M4087" s="15" t="n">
        <v>100</v>
      </c>
      <c r="N4087" s="11" t="n">
        <v>0.006</v>
      </c>
      <c r="O4087" s="11" t="n">
        <v>0.123</v>
      </c>
      <c r="P4087" s="11" t="n">
        <v>12.3</v>
      </c>
      <c r="Q4087" s="22" t="n">
        <f>M4087/H4087</f>
        <v>1</v>
      </c>
    </row>
    <row r="4088" ht="22.5" customHeight="1">
      <c r="A4088" s="74"/>
      <c r="B4088" s="12"/>
      <c r="C4088" s="12" t="n">
        <v>6706444</v>
      </c>
      <c r="D4088" s="12" t="s">
        <v>74</v>
      </c>
      <c r="E4088" s="12" t="s">
        <v>75</v>
      </c>
      <c r="F4088" s="12" t="s">
        <v>12</v>
      </c>
      <c r="G4088" s="20" t="n">
        <v>0.5</v>
      </c>
      <c r="H4088" s="13" t="n">
        <v>100</v>
      </c>
      <c r="I4088" s="20" t="n">
        <f>G4088*H4088*7</f>
        <v>350</v>
      </c>
      <c r="J4088" s="12" t="s">
        <v>112</v>
      </c>
      <c r="K4088" s="14" t="n">
        <v>92840</v>
      </c>
      <c r="L4088" s="14" t="n">
        <v>10756</v>
      </c>
      <c r="M4088" s="15" t="n">
        <v>8</v>
      </c>
      <c r="N4088" s="11" t="n">
        <v>0.001</v>
      </c>
      <c r="O4088" s="11" t="n">
        <v>1.068</v>
      </c>
      <c r="P4088" s="11" t="n">
        <v>8.5479</v>
      </c>
      <c r="Q4088" s="22" t="n">
        <f>M4088/H4088</f>
        <v>0.08</v>
      </c>
    </row>
    <row r="4089" ht="22.5" customHeight="1">
      <c r="A4089" s="74"/>
      <c r="B4089" s="12"/>
      <c r="C4089" s="12" t="n">
        <v>5963354</v>
      </c>
      <c r="D4089" s="12" t="s">
        <v>74</v>
      </c>
      <c r="E4089" s="12" t="s">
        <v>75</v>
      </c>
      <c r="F4089" s="12" t="s">
        <v>15</v>
      </c>
      <c r="G4089" s="20" t="n">
        <v>0.55</v>
      </c>
      <c r="H4089" s="13" t="n">
        <v>500</v>
      </c>
      <c r="I4089" s="20" t="n">
        <f>G4089*H4089*7</f>
        <v>1925</v>
      </c>
      <c r="J4089" s="12" t="s">
        <v>112</v>
      </c>
      <c r="K4089" s="14" t="n">
        <v>321107</v>
      </c>
      <c r="L4089" s="14" t="n">
        <v>98955</v>
      </c>
      <c r="M4089" s="15" t="n">
        <v>440</v>
      </c>
      <c r="N4089" s="11" t="n">
        <v>0.003</v>
      </c>
      <c r="O4089" s="11" t="n">
        <v>0.569</v>
      </c>
      <c r="P4089" s="11" t="n">
        <v>250.557</v>
      </c>
      <c r="Q4089" s="22" t="n">
        <f>M4089/H4089</f>
        <v>0.88</v>
      </c>
    </row>
    <row r="4090" ht="22.5" customHeight="1">
      <c r="A4090" s="74"/>
      <c r="B4090" s="12"/>
      <c r="C4090" s="12" t="n">
        <v>9686529</v>
      </c>
      <c r="D4090" s="12" t="s">
        <v>74</v>
      </c>
      <c r="E4090" s="12" t="s">
        <v>76</v>
      </c>
      <c r="F4090" s="12" t="s">
        <v>15</v>
      </c>
      <c r="G4090" s="20" t="n">
        <v>0.4</v>
      </c>
      <c r="H4090" s="13" t="n">
        <v>200</v>
      </c>
      <c r="I4090" s="20" t="n">
        <f>G4090*H4090*7</f>
        <v>560</v>
      </c>
      <c r="J4090" s="12" t="s">
        <v>112</v>
      </c>
      <c r="K4090" s="14" t="n">
        <v>58429</v>
      </c>
      <c r="L4090" s="14" t="n">
        <v>20689</v>
      </c>
      <c r="M4090" s="15" t="n">
        <v>40</v>
      </c>
      <c r="N4090" s="11" t="n">
        <v>0.001</v>
      </c>
      <c r="O4090" s="11" t="n">
        <v>0.5</v>
      </c>
      <c r="P4090" s="11" t="n">
        <v>20</v>
      </c>
      <c r="Q4090" s="22" t="n">
        <f>M4090/H4090</f>
        <v>0.2</v>
      </c>
    </row>
    <row r="4091" ht="22.5" customHeight="1">
      <c r="A4091" s="74"/>
      <c r="B4091" s="12"/>
      <c r="C4091" s="12" t="n">
        <v>5963400</v>
      </c>
      <c r="D4091" s="12" t="s">
        <v>74</v>
      </c>
      <c r="E4091" s="12" t="s">
        <v>77</v>
      </c>
      <c r="F4091" s="12" t="s">
        <v>15</v>
      </c>
      <c r="G4091" s="20" t="n">
        <v>0.2</v>
      </c>
      <c r="H4091" s="13" t="n">
        <v>50</v>
      </c>
      <c r="I4091" s="20" t="n">
        <f>G4091*H4091*7</f>
        <v>70</v>
      </c>
      <c r="J4091" s="12" t="s">
        <v>112</v>
      </c>
      <c r="K4091" s="14" t="n">
        <v>32902</v>
      </c>
      <c r="L4091" s="14" t="n">
        <v>6004</v>
      </c>
      <c r="M4091" s="15" t="n">
        <v>38</v>
      </c>
      <c r="N4091" s="11" t="n">
        <v>0.001</v>
      </c>
      <c r="O4091" s="11" t="n">
        <v>0.2</v>
      </c>
      <c r="P4091" s="11" t="n">
        <v>7.6</v>
      </c>
      <c r="Q4091" s="22" t="n">
        <f>M4091/H4091</f>
        <v>0.76</v>
      </c>
    </row>
    <row r="4092" ht="22.5" customHeight="1">
      <c r="A4092" s="74"/>
      <c r="B4092" s="12"/>
      <c r="C4092" s="12" t="n">
        <v>10080665</v>
      </c>
      <c r="D4092" s="12" t="s">
        <v>74</v>
      </c>
      <c r="E4092" s="12" t="s">
        <v>78</v>
      </c>
      <c r="F4092" s="12" t="s">
        <v>15</v>
      </c>
      <c r="G4092" s="20" t="n">
        <v>0.38</v>
      </c>
      <c r="H4092" s="13" t="n">
        <v>40</v>
      </c>
      <c r="I4092" s="20" t="n">
        <f>G4092*H4092*7</f>
        <v>106.4</v>
      </c>
      <c r="J4092" s="12" t="s">
        <v>112</v>
      </c>
      <c r="K4092" s="14" t="n">
        <v>9288</v>
      </c>
      <c r="L4092" s="14" t="n">
        <v>2575</v>
      </c>
      <c r="M4092" s="15" t="n">
        <v>6</v>
      </c>
      <c r="N4092" s="11" t="n">
        <v>0.001</v>
      </c>
      <c r="O4092" s="11" t="n">
        <v>0.38</v>
      </c>
      <c r="P4092" s="11" t="n">
        <v>2.28</v>
      </c>
      <c r="Q4092" s="22" t="n">
        <f>M4092/H4092</f>
        <v>0.15</v>
      </c>
    </row>
    <row r="4093" ht="22.5" customHeight="1">
      <c r="A4093" s="74"/>
      <c r="B4093" s="12"/>
      <c r="C4093" s="12" t="n">
        <v>91520433</v>
      </c>
      <c r="D4093" s="12" t="s">
        <v>66</v>
      </c>
      <c r="E4093" s="12" t="s">
        <v>14</v>
      </c>
      <c r="F4093" s="12" t="s">
        <v>15</v>
      </c>
      <c r="G4093" s="20" t="n">
        <v>0.16</v>
      </c>
      <c r="H4093" s="13" t="n">
        <v>200</v>
      </c>
      <c r="I4093" s="20" t="n">
        <f>G4093*H4093*7</f>
        <v>224</v>
      </c>
      <c r="J4093" s="12" t="s">
        <v>112</v>
      </c>
      <c r="K4093" s="14" t="n">
        <v>37680</v>
      </c>
      <c r="L4093" s="14" t="n">
        <v>1865</v>
      </c>
      <c r="M4093" s="15" t="n">
        <v>2</v>
      </c>
      <c r="N4093" s="11" t="n">
        <v>0</v>
      </c>
      <c r="O4093" s="11" t="n">
        <v>0.16</v>
      </c>
      <c r="P4093" s="11" t="n">
        <v>0.32</v>
      </c>
      <c r="Q4093" s="22" t="n">
        <f>M4093/H4093</f>
        <v>0.01</v>
      </c>
    </row>
    <row r="4094" ht="22.5" customHeight="1">
      <c r="A4094" s="74"/>
      <c r="B4094" s="12"/>
      <c r="C4094" s="12" t="n">
        <v>11078827</v>
      </c>
      <c r="D4094" s="12" t="s">
        <v>74</v>
      </c>
      <c r="E4094" s="12" t="s">
        <v>77</v>
      </c>
      <c r="F4094" s="12" t="s">
        <v>15</v>
      </c>
      <c r="G4094" s="20" t="n">
        <v>0.2</v>
      </c>
      <c r="H4094" s="13" t="n">
        <v>50</v>
      </c>
      <c r="I4094" s="20" t="n">
        <f>G4094*H4094*7</f>
        <v>70</v>
      </c>
      <c r="J4094" s="12" t="s">
        <v>112</v>
      </c>
      <c r="K4094" s="14" t="n">
        <v>1106</v>
      </c>
      <c r="L4094" s="14" t="n">
        <v>224</v>
      </c>
      <c r="M4094" s="15" t="n">
        <v>1</v>
      </c>
      <c r="N4094" s="11" t="n">
        <v>0.001</v>
      </c>
      <c r="O4094" s="11" t="n">
        <v>0.3</v>
      </c>
      <c r="P4094" s="11" t="n">
        <v>0.3</v>
      </c>
      <c r="Q4094" s="22" t="n">
        <f>M4094/H4094</f>
        <v>0.02</v>
      </c>
    </row>
    <row r="4095" ht="22.5" customHeight="1">
      <c r="A4095" s="74"/>
      <c r="B4095" s="12"/>
      <c r="C4095" s="12" t="n">
        <v>11078981</v>
      </c>
      <c r="D4095" s="12" t="s">
        <v>74</v>
      </c>
      <c r="E4095" s="12" t="s">
        <v>75</v>
      </c>
      <c r="F4095" s="12" t="s">
        <v>15</v>
      </c>
      <c r="G4095" s="20" t="n">
        <v>0.2</v>
      </c>
      <c r="H4095" s="13" t="n">
        <v>50</v>
      </c>
      <c r="I4095" s="20" t="n">
        <f>G4095*H4095*7</f>
        <v>70</v>
      </c>
      <c r="J4095" s="12" t="s">
        <v>112</v>
      </c>
      <c r="K4095" s="14" t="n">
        <v>208</v>
      </c>
      <c r="L4095" s="14" t="n">
        <v>9</v>
      </c>
      <c r="M4095" s="15" t="n">
        <v>1</v>
      </c>
      <c r="N4095" s="11" t="n">
        <v>0.033</v>
      </c>
      <c r="O4095" s="11" t="n">
        <v>0.3</v>
      </c>
      <c r="P4095" s="11" t="n">
        <v>0.3</v>
      </c>
      <c r="Q4095" s="22" t="n">
        <f>M4095/H4095</f>
        <v>0.02</v>
      </c>
    </row>
    <row r="4096" ht="22.5" customHeight="1">
      <c r="A4096" s="74"/>
      <c r="B4096" s="12"/>
      <c r="C4096" s="12" t="n">
        <v>11080833</v>
      </c>
      <c r="D4096" s="12" t="s">
        <v>74</v>
      </c>
      <c r="E4096" s="12" t="s">
        <v>76</v>
      </c>
      <c r="F4096" s="12" t="s">
        <v>15</v>
      </c>
      <c r="G4096" s="20" t="n">
        <v>0.2</v>
      </c>
      <c r="H4096" s="13" t="n">
        <v>50</v>
      </c>
      <c r="I4096" s="20" t="n">
        <f>G4096*H4096*7</f>
        <v>70</v>
      </c>
      <c r="J4096" s="12" t="s">
        <v>112</v>
      </c>
      <c r="K4096" s="14" t="n">
        <v>13</v>
      </c>
      <c r="L4096" s="14" t="n">
        <v>2</v>
      </c>
      <c r="M4096" s="15" t="n">
        <v>0</v>
      </c>
      <c r="N4096" s="11" t="n">
        <v>0</v>
      </c>
      <c r="O4096" s="11" t="n">
        <v>0</v>
      </c>
      <c r="P4096" s="11" t="n">
        <v>0</v>
      </c>
      <c r="Q4096" s="22" t="n">
        <f>M4096/H4096</f>
        <v>0</v>
      </c>
    </row>
    <row r="4097" ht="22.5" customHeight="1">
      <c r="A4097" s="74"/>
      <c r="B4097" s="12"/>
      <c r="C4097" s="12" t="n">
        <v>11081056</v>
      </c>
      <c r="D4097" s="12" t="s">
        <v>74</v>
      </c>
      <c r="E4097" s="12" t="s">
        <v>78</v>
      </c>
      <c r="F4097" s="12" t="s">
        <v>15</v>
      </c>
      <c r="G4097" s="20" t="n">
        <v>0.2</v>
      </c>
      <c r="H4097" s="13" t="n">
        <v>50</v>
      </c>
      <c r="I4097" s="20" t="n">
        <f>G4097*H4097*7</f>
        <v>70</v>
      </c>
      <c r="J4097" s="12" t="s">
        <v>112</v>
      </c>
      <c r="K4097" s="14" t="n">
        <v>114</v>
      </c>
      <c r="L4097" s="14" t="n">
        <v>15</v>
      </c>
      <c r="M4097" s="15" t="n">
        <v>0</v>
      </c>
      <c r="N4097" s="11" t="n">
        <v>0</v>
      </c>
      <c r="O4097" s="11" t="n">
        <v>0</v>
      </c>
      <c r="P4097" s="11" t="n">
        <v>0</v>
      </c>
      <c r="Q4097" s="22" t="n">
        <f>M4097/H4097</f>
        <v>0</v>
      </c>
    </row>
    <row r="4098" ht="22.5" customHeight="1">
      <c r="A4098" s="74"/>
      <c r="B4098" s="12"/>
      <c r="C4098" s="12" t="n">
        <v>11078963</v>
      </c>
      <c r="D4098" s="12" t="s">
        <v>80</v>
      </c>
      <c r="E4098" s="12" t="s">
        <v>14</v>
      </c>
      <c r="F4098" s="12" t="s">
        <v>15</v>
      </c>
      <c r="G4098" s="20" t="n">
        <v>0.4</v>
      </c>
      <c r="H4098" s="13" t="n">
        <v>100</v>
      </c>
      <c r="I4098" s="20" t="n">
        <f>G4098*H4098*7</f>
        <v>280</v>
      </c>
      <c r="J4098" s="12" t="s">
        <v>112</v>
      </c>
      <c r="K4098" s="14" t="n">
        <v>11679</v>
      </c>
      <c r="L4098" s="14" t="n">
        <v>2100</v>
      </c>
      <c r="M4098" s="15" t="n">
        <v>77</v>
      </c>
      <c r="N4098" s="11" t="n">
        <v>0.015</v>
      </c>
      <c r="O4098" s="11" t="n">
        <v>0.4</v>
      </c>
      <c r="P4098" s="11" t="n">
        <v>30.8</v>
      </c>
      <c r="Q4098" s="22" t="n">
        <f>M4098/H4098</f>
        <v>0.77</v>
      </c>
    </row>
    <row r="4099" ht="22.5" customHeight="1">
      <c r="A4099" s="74"/>
      <c r="B4099" s="12"/>
      <c r="C4099" s="12" t="n">
        <v>91538300</v>
      </c>
      <c r="D4099" s="12" t="s">
        <v>66</v>
      </c>
      <c r="E4099" s="12" t="s">
        <v>37</v>
      </c>
      <c r="F4099" s="12" t="s">
        <v>15</v>
      </c>
      <c r="G4099" s="20" t="n">
        <v>0.14</v>
      </c>
      <c r="H4099" s="13" t="n">
        <v>300</v>
      </c>
      <c r="I4099" s="20" t="n">
        <f>G4099*H4099*7</f>
        <v>294</v>
      </c>
      <c r="J4099" s="12" t="s">
        <v>112</v>
      </c>
      <c r="K4099" s="14" t="n">
        <v>3295</v>
      </c>
      <c r="L4099" s="14" t="n">
        <v>491</v>
      </c>
      <c r="M4099" s="15" t="n">
        <v>2</v>
      </c>
      <c r="N4099" s="11" t="n">
        <v>0.001</v>
      </c>
      <c r="O4099" s="11" t="n">
        <v>0.14</v>
      </c>
      <c r="P4099" s="11" t="n">
        <v>0.28</v>
      </c>
      <c r="Q4099" s="22" t="n">
        <f>M4099/H4099</f>
        <v>0.00666666666666667</v>
      </c>
    </row>
    <row r="4100" ht="22.5" customHeight="1">
      <c r="A4100" s="74"/>
      <c r="B4100" s="12"/>
      <c r="C4100" s="12" t="n">
        <v>91538301</v>
      </c>
      <c r="D4100" s="12" t="s">
        <v>66</v>
      </c>
      <c r="E4100" s="12" t="s">
        <v>14</v>
      </c>
      <c r="F4100" s="12" t="s">
        <v>15</v>
      </c>
      <c r="G4100" s="20" t="n">
        <v>0.22</v>
      </c>
      <c r="H4100" s="13" t="n">
        <v>200</v>
      </c>
      <c r="I4100" s="20" t="n">
        <f>G4100*H4100*7</f>
        <v>308</v>
      </c>
      <c r="J4100" s="12" t="s">
        <v>112</v>
      </c>
      <c r="K4100" s="14" t="n">
        <v>259</v>
      </c>
      <c r="L4100" s="14" t="n">
        <v>74</v>
      </c>
      <c r="M4100" s="15" t="n">
        <v>0</v>
      </c>
      <c r="N4100" s="11" t="n">
        <v>0</v>
      </c>
      <c r="O4100" s="11" t="n">
        <v>0</v>
      </c>
      <c r="P4100" s="11" t="n">
        <v>0</v>
      </c>
      <c r="Q4100" s="22" t="n">
        <f>M4100/H4100</f>
        <v>0</v>
      </c>
    </row>
    <row r="4101" ht="22.5" customHeight="1">
      <c r="A4101" s="74"/>
      <c r="B4101" s="12"/>
      <c r="C4101" s="12" t="n">
        <v>91538306</v>
      </c>
      <c r="D4101" s="12" t="s">
        <v>66</v>
      </c>
      <c r="E4101" s="12" t="s">
        <v>67</v>
      </c>
      <c r="F4101" s="12" t="s">
        <v>15</v>
      </c>
      <c r="G4101" s="20" t="n">
        <v>0.18</v>
      </c>
      <c r="H4101" s="13" t="n">
        <v>250</v>
      </c>
      <c r="I4101" s="20" t="n">
        <f>G4101*H4101*7</f>
        <v>315</v>
      </c>
      <c r="J4101" s="12" t="s">
        <v>112</v>
      </c>
      <c r="K4101" s="14" t="n">
        <v>1372</v>
      </c>
      <c r="L4101" s="14" t="n">
        <v>356</v>
      </c>
      <c r="M4101" s="15" t="n">
        <v>1</v>
      </c>
      <c r="N4101" s="11" t="n">
        <v>0.001</v>
      </c>
      <c r="O4101" s="11" t="n">
        <v>0.18</v>
      </c>
      <c r="P4101" s="11" t="n">
        <v>0.18</v>
      </c>
      <c r="Q4101" s="22" t="n">
        <f>M4101/H4101</f>
        <v>0.004</v>
      </c>
    </row>
    <row r="4102" ht="22.5" customHeight="1">
      <c r="A4102" s="74"/>
      <c r="B4102" s="12"/>
      <c r="C4102" s="12" t="n">
        <v>91538307</v>
      </c>
      <c r="D4102" s="12" t="s">
        <v>66</v>
      </c>
      <c r="E4102" s="12" t="s">
        <v>17</v>
      </c>
      <c r="F4102" s="12" t="s">
        <v>15</v>
      </c>
      <c r="G4102" s="20" t="n">
        <v>0.22</v>
      </c>
      <c r="H4102" s="13" t="n">
        <v>200</v>
      </c>
      <c r="I4102" s="20" t="n">
        <f>G4102*H4102*7</f>
        <v>308</v>
      </c>
      <c r="J4102" s="12" t="s">
        <v>112</v>
      </c>
      <c r="K4102" s="14" t="n">
        <v>21</v>
      </c>
      <c r="L4102" s="14" t="n">
        <v>3</v>
      </c>
      <c r="M4102" s="15" t="n">
        <v>0</v>
      </c>
      <c r="N4102" s="11" t="n">
        <v>0</v>
      </c>
      <c r="O4102" s="11" t="n">
        <v>0</v>
      </c>
      <c r="P4102" s="11" t="n">
        <v>0</v>
      </c>
      <c r="Q4102" s="22" t="n">
        <f>M4102/H4102</f>
        <v>0</v>
      </c>
    </row>
    <row r="4103" ht="22.5" customHeight="1">
      <c r="A4103" s="74"/>
      <c r="B4103" s="12"/>
      <c r="C4103" s="12" t="n">
        <v>91538308</v>
      </c>
      <c r="D4103" s="12" t="s">
        <v>66</v>
      </c>
      <c r="E4103" s="12" t="s">
        <v>11</v>
      </c>
      <c r="F4103" s="12" t="s">
        <v>15</v>
      </c>
      <c r="G4103" s="20" t="n">
        <v>0.18</v>
      </c>
      <c r="H4103" s="13" t="n">
        <v>200</v>
      </c>
      <c r="I4103" s="20" t="n">
        <f>G4103*H4103*7</f>
        <v>252</v>
      </c>
      <c r="J4103" s="12" t="s">
        <v>112</v>
      </c>
      <c r="K4103" s="14" t="n">
        <v>102</v>
      </c>
      <c r="L4103" s="14" t="n">
        <v>4</v>
      </c>
      <c r="M4103" s="15" t="n">
        <v>0</v>
      </c>
      <c r="N4103" s="11" t="n">
        <v>0</v>
      </c>
      <c r="O4103" s="11" t="n">
        <v>0</v>
      </c>
      <c r="P4103" s="11" t="n">
        <v>0</v>
      </c>
      <c r="Q4103" s="22" t="n">
        <f>M4103/H4103</f>
        <v>0</v>
      </c>
    </row>
    <row r="4104" ht="22.5" customHeight="1">
      <c r="A4104" s="74"/>
      <c r="B4104" s="12"/>
      <c r="C4104" s="12" t="n">
        <v>91538309</v>
      </c>
      <c r="D4104" s="12" t="s">
        <v>66</v>
      </c>
      <c r="E4104" s="12" t="s">
        <v>43</v>
      </c>
      <c r="F4104" s="12" t="s">
        <v>15</v>
      </c>
      <c r="G4104" s="20" t="n">
        <v>0.18</v>
      </c>
      <c r="H4104" s="13" t="n">
        <v>198</v>
      </c>
      <c r="I4104" s="20" t="n">
        <f>G4104*H4104*7</f>
        <v>249.48</v>
      </c>
      <c r="J4104" s="12" t="s">
        <v>112</v>
      </c>
      <c r="K4104" s="14" t="n">
        <v>223</v>
      </c>
      <c r="L4104" s="14" t="n">
        <v>44</v>
      </c>
      <c r="M4104" s="15" t="n">
        <v>0</v>
      </c>
      <c r="N4104" s="11" t="n">
        <v>0</v>
      </c>
      <c r="O4104" s="11" t="n">
        <v>0</v>
      </c>
      <c r="P4104" s="11" t="n">
        <v>0</v>
      </c>
      <c r="Q4104" s="22" t="n">
        <f>M4104/H4104</f>
        <v>0</v>
      </c>
    </row>
    <row r="4105" ht="22.5" customHeight="1">
      <c r="A4105" s="74"/>
      <c r="B4105" s="12"/>
      <c r="C4105" s="12" t="n">
        <v>11511535</v>
      </c>
      <c r="D4105" s="12" t="s">
        <v>80</v>
      </c>
      <c r="E4105" s="12" t="s">
        <v>14</v>
      </c>
      <c r="F4105" s="12" t="s">
        <v>26</v>
      </c>
      <c r="G4105" s="20" t="n">
        <v>0.4</v>
      </c>
      <c r="H4105" s="13" t="n">
        <v>600</v>
      </c>
      <c r="I4105" s="20" t="n">
        <f>G4105*H4105*7</f>
        <v>1680</v>
      </c>
      <c r="J4105" s="12" t="s">
        <v>112</v>
      </c>
      <c r="K4105" s="14" t="n">
        <f>1868253+6984</f>
        <v>1875237</v>
      </c>
      <c r="L4105" s="14" t="n">
        <f>6759+3091</f>
        <v>9850</v>
      </c>
      <c r="M4105" s="15" t="n">
        <f>366+277</f>
        <v>643</v>
      </c>
      <c r="N4105" s="11" t="n">
        <v>0.02</v>
      </c>
      <c r="O4105" s="11" t="n">
        <f>P4105/M4105</f>
        <v>0.370575427682737</v>
      </c>
      <c r="P4105" s="11" t="n">
        <f>153.42+84.86</f>
        <v>238.28</v>
      </c>
      <c r="Q4105" s="22" t="n">
        <f>M4105/H4105</f>
        <v>1.07166666666667</v>
      </c>
    </row>
    <row r="4106" ht="22.5" customHeight="1">
      <c r="A4106" s="74"/>
      <c r="B4106" s="12"/>
      <c r="C4106" s="12" t="n">
        <v>11792342</v>
      </c>
      <c r="D4106" s="12" t="s">
        <v>81</v>
      </c>
      <c r="E4106" s="12" t="s">
        <v>40</v>
      </c>
      <c r="F4106" s="12" t="s">
        <v>15</v>
      </c>
      <c r="G4106" s="20" t="n">
        <v>0.2</v>
      </c>
      <c r="H4106" s="76" t="n">
        <v>40</v>
      </c>
      <c r="I4106" s="20" t="n">
        <f>G4106*H4106*7</f>
        <v>56</v>
      </c>
      <c r="J4106" s="12" t="s">
        <v>112</v>
      </c>
      <c r="K4106" s="14" t="n">
        <v>7816</v>
      </c>
      <c r="L4106" s="14" t="n">
        <v>210</v>
      </c>
      <c r="M4106" s="15" t="n">
        <v>0</v>
      </c>
      <c r="N4106" s="11" t="n">
        <v>0</v>
      </c>
      <c r="O4106" s="11" t="n">
        <v>0</v>
      </c>
      <c r="P4106" s="11" t="n">
        <v>0</v>
      </c>
      <c r="Q4106" s="22" t="n">
        <f>M4106/H4106</f>
        <v>0</v>
      </c>
    </row>
    <row r="4107" ht="22.5" customHeight="1">
      <c r="A4107" s="74"/>
      <c r="B4107" s="12"/>
      <c r="C4107" s="12" t="n">
        <v>5365722</v>
      </c>
      <c r="D4107" s="12" t="s">
        <v>55</v>
      </c>
      <c r="E4107" s="12" t="s">
        <v>54</v>
      </c>
      <c r="F4107" s="12" t="s">
        <v>12</v>
      </c>
      <c r="G4107" s="20" t="n">
        <v>0.3</v>
      </c>
      <c r="H4107" s="76" t="n">
        <v>50</v>
      </c>
      <c r="I4107" s="20" t="n">
        <f>G4107*H4107*7</f>
        <v>105</v>
      </c>
      <c r="J4107" s="12" t="s">
        <v>112</v>
      </c>
      <c r="K4107" s="14" t="n">
        <v>34414</v>
      </c>
      <c r="L4107" s="14" t="n">
        <v>12033</v>
      </c>
      <c r="M4107" s="15" t="n">
        <v>16</v>
      </c>
      <c r="N4107" s="11" t="n">
        <v>0</v>
      </c>
      <c r="O4107" s="11" t="n">
        <v>0.312</v>
      </c>
      <c r="P4107" s="11" t="n">
        <v>4.9903</v>
      </c>
      <c r="Q4107" s="22" t="n">
        <f>M4107/H4107</f>
        <v>0.32</v>
      </c>
    </row>
    <row r="4108" ht="22.5" customHeight="1">
      <c r="A4108" s="74"/>
      <c r="B4108" s="12"/>
      <c r="C4108" s="12" t="n">
        <v>11924654</v>
      </c>
      <c r="D4108" s="12" t="s">
        <v>55</v>
      </c>
      <c r="E4108" s="12" t="s">
        <v>54</v>
      </c>
      <c r="F4108" s="12" t="s">
        <v>12</v>
      </c>
      <c r="G4108" s="20" t="n">
        <v>0.3</v>
      </c>
      <c r="H4108" s="76" t="n">
        <v>50</v>
      </c>
      <c r="I4108" s="20" t="n">
        <f>G4108*H4108*7</f>
        <v>105</v>
      </c>
      <c r="J4108" s="12" t="s">
        <v>112</v>
      </c>
      <c r="K4108" s="14" t="n">
        <v>608</v>
      </c>
      <c r="L4108" s="14" t="n">
        <v>261</v>
      </c>
      <c r="M4108" s="15" t="n">
        <v>0</v>
      </c>
      <c r="N4108" s="11" t="n">
        <v>0.001</v>
      </c>
      <c r="O4108" s="11" t="n">
        <v>0</v>
      </c>
      <c r="P4108" s="11" t="n">
        <v>0.1467</v>
      </c>
      <c r="Q4108" s="22" t="n">
        <f>M4108/H4108</f>
        <v>0</v>
      </c>
    </row>
    <row r="4109" ht="22.5" customHeight="1">
      <c r="A4109" s="74"/>
      <c r="B4109" s="12"/>
      <c r="C4109" s="12" t="n">
        <v>12011132</v>
      </c>
      <c r="D4109" s="12" t="s">
        <v>92</v>
      </c>
      <c r="E4109" s="12" t="s">
        <v>14</v>
      </c>
      <c r="F4109" s="12" t="s">
        <v>15</v>
      </c>
      <c r="G4109" s="20" t="n">
        <v>0.2</v>
      </c>
      <c r="H4109" s="76" t="n">
        <v>150</v>
      </c>
      <c r="I4109" s="20" t="n">
        <f>G4109*H4109*7</f>
        <v>210</v>
      </c>
      <c r="J4109" s="12" t="s">
        <v>112</v>
      </c>
      <c r="K4109" s="14" t="n">
        <v>26956</v>
      </c>
      <c r="L4109" s="14" t="n">
        <v>7282</v>
      </c>
      <c r="M4109" s="15" t="n">
        <v>150</v>
      </c>
      <c r="N4109" s="11" t="n">
        <v>0.004</v>
      </c>
      <c r="O4109" s="11" t="n">
        <v>0.2</v>
      </c>
      <c r="P4109" s="11" t="n">
        <v>30</v>
      </c>
      <c r="Q4109" s="22" t="n">
        <f>M4109/H4109</f>
        <v>1</v>
      </c>
    </row>
    <row r="4110" ht="22.5" customHeight="1">
      <c r="A4110" s="74"/>
      <c r="B4110" s="12"/>
      <c r="C4110" s="12" t="n">
        <v>12072287</v>
      </c>
      <c r="D4110" s="12" t="s">
        <v>80</v>
      </c>
      <c r="E4110" s="12" t="s">
        <v>14</v>
      </c>
      <c r="F4110" s="12" t="s">
        <v>15</v>
      </c>
      <c r="G4110" s="20" t="n">
        <v>0.5</v>
      </c>
      <c r="H4110" s="76" t="n">
        <v>200</v>
      </c>
      <c r="I4110" s="20" t="n">
        <f>G4110*H4110*7</f>
        <v>700</v>
      </c>
      <c r="J4110" s="12" t="s">
        <v>112</v>
      </c>
      <c r="K4110" s="14" t="n">
        <v>352626</v>
      </c>
      <c r="L4110" s="14" t="n">
        <v>2017</v>
      </c>
      <c r="M4110" s="15" t="n">
        <v>250</v>
      </c>
      <c r="N4110" s="11" t="n">
        <v>0.06</v>
      </c>
      <c r="O4110" s="11" t="n">
        <v>0.485</v>
      </c>
      <c r="P4110" s="11" t="n">
        <v>121.345</v>
      </c>
      <c r="Q4110" s="22" t="n">
        <f>M4110/H4110</f>
        <v>1.25</v>
      </c>
    </row>
    <row r="4111" ht="22.5" customHeight="1">
      <c r="A4111" s="74"/>
      <c r="B4111" s="12"/>
      <c r="C4111" s="12" t="n">
        <v>6529449</v>
      </c>
      <c r="D4111" s="12" t="s">
        <v>80</v>
      </c>
      <c r="E4111" s="12" t="s">
        <v>14</v>
      </c>
      <c r="F4111" s="12" t="s">
        <v>12</v>
      </c>
      <c r="G4111" s="20" t="n">
        <v>0.2</v>
      </c>
      <c r="H4111" s="76" t="n">
        <v>200</v>
      </c>
      <c r="I4111" s="20" t="n">
        <f>G4111*H4111*7</f>
        <v>280</v>
      </c>
      <c r="J4111" s="12" t="s">
        <v>112</v>
      </c>
      <c r="K4111" s="14" t="n">
        <v>15002</v>
      </c>
      <c r="L4111" s="14" t="n">
        <v>2101</v>
      </c>
      <c r="M4111" s="15" t="n">
        <v>221</v>
      </c>
      <c r="N4111" s="11" t="n">
        <v>0.024</v>
      </c>
      <c r="O4111" s="11" t="n">
        <v>0.231</v>
      </c>
      <c r="P4111" s="11" t="n">
        <v>51.103</v>
      </c>
      <c r="Q4111" s="22" t="n">
        <f>M4111/H4111</f>
        <v>1.105</v>
      </c>
    </row>
    <row r="4112" ht="22.5" customHeight="1">
      <c r="A4112" s="74"/>
      <c r="B4112" s="12"/>
      <c r="C4112" s="12" t="n">
        <v>5623760</v>
      </c>
      <c r="D4112" s="12" t="s">
        <v>86</v>
      </c>
      <c r="E4112" s="12" t="s">
        <v>14</v>
      </c>
      <c r="F4112" s="12" t="s">
        <v>15</v>
      </c>
      <c r="G4112" s="20" t="n">
        <v>0.15</v>
      </c>
      <c r="H4112" s="13" t="n">
        <v>50</v>
      </c>
      <c r="I4112" s="20" t="n">
        <f>G4112*H4112*7</f>
        <v>52.5</v>
      </c>
      <c r="J4112" s="12" t="s">
        <v>112</v>
      </c>
      <c r="K4112" s="14" t="n">
        <v>9887</v>
      </c>
      <c r="L4112" s="14" t="n">
        <v>3198</v>
      </c>
      <c r="M4112" s="15" t="n">
        <v>50</v>
      </c>
      <c r="N4112" s="11" t="n">
        <v>0.002</v>
      </c>
      <c r="O4112" s="11" t="n">
        <v>0.15</v>
      </c>
      <c r="P4112" s="11" t="n">
        <v>7.5</v>
      </c>
      <c r="Q4112" s="22" t="n">
        <f>M4112/H4112</f>
        <v>1</v>
      </c>
    </row>
    <row r="4113" ht="22.5" customHeight="1">
      <c r="A4113" s="74"/>
      <c r="B4113" s="12"/>
      <c r="C4113" s="12" t="n">
        <v>12542512</v>
      </c>
      <c r="D4113" s="12" t="s">
        <v>92</v>
      </c>
      <c r="E4113" s="12" t="s">
        <v>14</v>
      </c>
      <c r="F4113" s="12" t="s">
        <v>15</v>
      </c>
      <c r="G4113" s="20" t="n">
        <v>0.15</v>
      </c>
      <c r="H4113" s="76" t="n">
        <v>100</v>
      </c>
      <c r="I4113" s="20" t="n">
        <f>G4113*H4113*7</f>
        <v>105</v>
      </c>
      <c r="J4113" s="12" t="s">
        <v>112</v>
      </c>
      <c r="K4113" s="14" t="n">
        <v>11348</v>
      </c>
      <c r="L4113" s="14" t="n">
        <v>743</v>
      </c>
      <c r="M4113" s="15" t="n">
        <v>21</v>
      </c>
      <c r="N4113" s="11" t="n">
        <v>0.004</v>
      </c>
      <c r="O4113" s="11" t="n">
        <v>0.15</v>
      </c>
      <c r="P4113" s="11" t="n">
        <v>3.15</v>
      </c>
      <c r="Q4113" s="22" t="n">
        <f>M4113/H4113</f>
        <v>0.21</v>
      </c>
    </row>
    <row r="4114" ht="22.5" customHeight="1">
      <c r="A4114" s="74"/>
      <c r="B4114" s="12"/>
      <c r="C4114" s="12" t="n">
        <v>91573327</v>
      </c>
      <c r="D4114" s="12" t="s">
        <v>87</v>
      </c>
      <c r="E4114" s="12" t="s">
        <v>14</v>
      </c>
      <c r="F4114" s="12" t="s">
        <v>15</v>
      </c>
      <c r="G4114" s="20" t="n">
        <v>0.25</v>
      </c>
      <c r="H4114" s="76" t="n">
        <v>300</v>
      </c>
      <c r="I4114" s="20" t="n">
        <f>G4114*H4114*7</f>
        <v>525</v>
      </c>
      <c r="J4114" s="12" t="s">
        <v>112</v>
      </c>
      <c r="K4114" s="14" t="n">
        <v>1559</v>
      </c>
      <c r="L4114" s="14" t="n">
        <v>191</v>
      </c>
      <c r="M4114" s="15" t="n">
        <v>0</v>
      </c>
      <c r="N4114" s="11" t="n">
        <v>0</v>
      </c>
      <c r="O4114" s="11" t="n">
        <v>0</v>
      </c>
      <c r="P4114" s="11" t="n">
        <v>0</v>
      </c>
      <c r="Q4114" s="22" t="n">
        <f>M4114/H4114</f>
        <v>0</v>
      </c>
    </row>
    <row r="4115" ht="22.5" customHeight="1">
      <c r="A4115" s="18"/>
      <c r="C4115" s="10"/>
      <c r="D4115" s="10"/>
      <c r="E4115" s="10"/>
      <c r="F4115" s="10"/>
      <c r="G4115" s="17"/>
      <c r="H4115" s="10"/>
      <c r="I4115" s="17"/>
      <c r="J4115" s="10"/>
      <c r="K4115" s="15"/>
      <c r="L4115" s="15"/>
      <c r="M4115" s="15"/>
      <c r="N4115" s="15"/>
      <c r="O4115" s="15"/>
      <c r="P4115" s="75"/>
      <c r="Q4115" s="7"/>
    </row>
    <row r="4116" ht="22.5" customHeight="1">
      <c r="A4116" s="18" t="s">
        <v>107</v>
      </c>
      <c r="B4116" s="8" t="s">
        <v>143</v>
      </c>
      <c r="C4116" s="10"/>
      <c r="D4116" s="10"/>
      <c r="E4116" s="10"/>
      <c r="F4116" s="10"/>
      <c r="G4116" s="17"/>
      <c r="H4116" s="10"/>
      <c r="I4116" s="17"/>
      <c r="J4116" s="10"/>
      <c r="K4116" s="21" t="n">
        <f>SUM(K4117:K4253)</f>
        <v>14298178</v>
      </c>
      <c r="L4116" s="21" t="n">
        <f>SUM(L4117:L4253)</f>
        <v>1774060</v>
      </c>
      <c r="M4116" s="15"/>
      <c r="N4116" s="15"/>
      <c r="O4116" s="15"/>
      <c r="P4116" s="24" t="n">
        <f>SUM(P4117:P4253)</f>
        <v>4901.283</v>
      </c>
      <c r="Q4116" s="7"/>
    </row>
    <row r="4117" ht="22.5" customHeight="1">
      <c r="A4117" s="73" t="n">
        <v>46297</v>
      </c>
      <c r="B4117" s="37" t="s">
        <v>109</v>
      </c>
      <c r="C4117" s="12" t="n">
        <v>10813123</v>
      </c>
      <c r="D4117" s="12" t="s">
        <v>10</v>
      </c>
      <c r="E4117" s="12" t="s">
        <v>11</v>
      </c>
      <c r="F4117" s="12" t="s">
        <v>12</v>
      </c>
      <c r="G4117" s="20" t="n">
        <v>0.25</v>
      </c>
      <c r="H4117" s="13" t="n">
        <v>1000</v>
      </c>
      <c r="I4117" s="20" t="n">
        <f>G4117*H4117*7</f>
        <v>1750</v>
      </c>
      <c r="J4117" s="12" t="s">
        <v>112</v>
      </c>
      <c r="K4117" s="10" t="n">
        <v>73355</v>
      </c>
      <c r="L4117" s="10" t="n">
        <v>1178</v>
      </c>
      <c r="M4117" s="10" t="n">
        <v>22</v>
      </c>
      <c r="N4117" s="11" t="n">
        <v>0.01</v>
      </c>
      <c r="O4117" s="11" t="n">
        <v>0.3278</v>
      </c>
      <c r="P4117" s="11" t="n">
        <v>7.2105</v>
      </c>
      <c r="Q4117" s="22" t="n">
        <f>M4117/H4117</f>
        <v>0.022</v>
      </c>
    </row>
    <row r="4118" ht="22.5" customHeight="1">
      <c r="A4118" s="74"/>
      <c r="B4118" s="12"/>
      <c r="C4118" s="12" t="n">
        <v>1745925</v>
      </c>
      <c r="D4118" s="12" t="s">
        <v>13</v>
      </c>
      <c r="E4118" s="12" t="s">
        <v>14</v>
      </c>
      <c r="F4118" s="12" t="s">
        <v>15</v>
      </c>
      <c r="G4118" s="20" t="n">
        <v>0.15</v>
      </c>
      <c r="H4118" s="13" t="n">
        <v>400</v>
      </c>
      <c r="I4118" s="20" t="n">
        <f>G4118*H4118*7</f>
        <v>420</v>
      </c>
      <c r="J4118" s="12" t="s">
        <v>112</v>
      </c>
      <c r="K4118" s="16" t="n">
        <v>82951</v>
      </c>
      <c r="L4118" s="14" t="n">
        <v>36913</v>
      </c>
      <c r="M4118" s="14" t="n">
        <v>400</v>
      </c>
      <c r="N4118" s="11" t="n">
        <v>0.002</v>
      </c>
      <c r="O4118" s="11" t="n">
        <v>0.15</v>
      </c>
      <c r="P4118" s="11" t="n">
        <v>60</v>
      </c>
      <c r="Q4118" s="22" t="n">
        <f>M4118/H4118</f>
        <v>1</v>
      </c>
    </row>
    <row r="4119" ht="22.5" customHeight="1">
      <c r="A4119" s="74"/>
      <c r="B4119" s="12"/>
      <c r="C4119" s="12" t="n">
        <v>6951600</v>
      </c>
      <c r="D4119" s="12" t="s">
        <v>16</v>
      </c>
      <c r="E4119" s="12" t="s">
        <v>17</v>
      </c>
      <c r="F4119" s="12" t="s">
        <v>15</v>
      </c>
      <c r="G4119" s="20" t="n">
        <v>0.17</v>
      </c>
      <c r="H4119" s="13" t="n">
        <v>100</v>
      </c>
      <c r="I4119" s="20" t="n">
        <f>G4119*H4119*7</f>
        <v>119</v>
      </c>
      <c r="J4119" s="12" t="s">
        <v>112</v>
      </c>
      <c r="K4119" s="14" t="n">
        <v>26719</v>
      </c>
      <c r="L4119" s="14" t="n">
        <v>10560</v>
      </c>
      <c r="M4119" s="14" t="n">
        <v>80</v>
      </c>
      <c r="N4119" s="11" t="n">
        <v>0.001</v>
      </c>
      <c r="O4119" s="11" t="n">
        <v>0.173</v>
      </c>
      <c r="P4119" s="11" t="n">
        <v>13.872</v>
      </c>
      <c r="Q4119" s="22" t="n">
        <f>M4119/H4119</f>
        <v>0.8</v>
      </c>
    </row>
    <row r="4120" ht="22.5" customHeight="1">
      <c r="A4120" s="74"/>
      <c r="B4120" s="12"/>
      <c r="C4120" s="12" t="n">
        <v>6951594</v>
      </c>
      <c r="D4120" s="12" t="s">
        <v>16</v>
      </c>
      <c r="E4120" s="12" t="s">
        <v>18</v>
      </c>
      <c r="F4120" s="12" t="s">
        <v>15</v>
      </c>
      <c r="G4120" s="20" t="n">
        <v>0.7</v>
      </c>
      <c r="H4120" s="13" t="n">
        <v>400</v>
      </c>
      <c r="I4120" s="20" t="n">
        <f>G4120*H4120*7</f>
        <v>1960</v>
      </c>
      <c r="J4120" s="12" t="s">
        <v>112</v>
      </c>
      <c r="K4120" s="14" t="n">
        <v>209909</v>
      </c>
      <c r="L4120" s="14" t="n">
        <v>90049</v>
      </c>
      <c r="M4120" s="14" t="n">
        <v>290</v>
      </c>
      <c r="N4120" s="11" t="n">
        <v>0.002</v>
      </c>
      <c r="O4120" s="11" t="n">
        <v>0.7</v>
      </c>
      <c r="P4120" s="11" t="n">
        <v>202.93</v>
      </c>
      <c r="Q4120" s="22" t="n">
        <f>M4120/H4120</f>
        <v>0.725</v>
      </c>
    </row>
    <row r="4121" ht="22.5" customHeight="1">
      <c r="A4121" s="74"/>
      <c r="B4121" s="12"/>
      <c r="C4121" s="12" t="n">
        <v>2732727</v>
      </c>
      <c r="D4121" s="12" t="s">
        <v>10</v>
      </c>
      <c r="E4121" s="12" t="s">
        <v>19</v>
      </c>
      <c r="F4121" s="12" t="s">
        <v>15</v>
      </c>
      <c r="G4121" s="20" t="n">
        <v>0.25</v>
      </c>
      <c r="H4121" s="13" t="n">
        <v>1000</v>
      </c>
      <c r="I4121" s="20" t="n">
        <f>G4121*H4121*7</f>
        <v>1750</v>
      </c>
      <c r="J4121" s="12" t="s">
        <v>112</v>
      </c>
      <c r="K4121" s="14" t="n">
        <v>45570</v>
      </c>
      <c r="L4121" s="14" t="n">
        <v>17174</v>
      </c>
      <c r="M4121" s="14" t="n">
        <v>624</v>
      </c>
      <c r="N4121" s="11" t="n">
        <v>0.009</v>
      </c>
      <c r="O4121" s="11" t="n">
        <v>0.25</v>
      </c>
      <c r="P4121" s="11" t="n">
        <v>155.7</v>
      </c>
      <c r="Q4121" s="22" t="n">
        <f>M4121/H4121</f>
        <v>0.624</v>
      </c>
    </row>
    <row r="4122" ht="22.5" customHeight="1">
      <c r="A4122" s="74"/>
      <c r="B4122" s="12"/>
      <c r="C4122" s="12" t="n">
        <v>5619156</v>
      </c>
      <c r="D4122" s="12" t="s">
        <v>10</v>
      </c>
      <c r="E4122" s="12" t="s">
        <v>19</v>
      </c>
      <c r="F4122" s="12" t="s">
        <v>12</v>
      </c>
      <c r="G4122" s="20" t="n">
        <v>0.24</v>
      </c>
      <c r="H4122" s="13" t="n">
        <v>500</v>
      </c>
      <c r="I4122" s="20" t="n">
        <f>G4122*H4122*7</f>
        <v>840</v>
      </c>
      <c r="J4122" s="12" t="s">
        <v>112</v>
      </c>
      <c r="K4122" s="14" t="n">
        <v>376904</v>
      </c>
      <c r="L4122" s="14" t="n">
        <v>49609</v>
      </c>
      <c r="M4122" s="14" t="n">
        <v>43</v>
      </c>
      <c r="N4122" s="11" t="n">
        <v>0</v>
      </c>
      <c r="O4122" s="11" t="n">
        <v>0.321</v>
      </c>
      <c r="P4122" s="11" t="n">
        <v>13.8051</v>
      </c>
      <c r="Q4122" s="22" t="n">
        <f>M4122/H4122</f>
        <v>0.086</v>
      </c>
    </row>
    <row r="4123" ht="22.5" customHeight="1">
      <c r="A4123" s="74"/>
      <c r="B4123" s="12"/>
      <c r="C4123" s="12" t="n">
        <v>6425889</v>
      </c>
      <c r="D4123" s="12" t="s">
        <v>10</v>
      </c>
      <c r="E4123" s="12" t="s">
        <v>20</v>
      </c>
      <c r="F4123" s="12" t="s">
        <v>15</v>
      </c>
      <c r="G4123" s="20" t="n">
        <v>0.25</v>
      </c>
      <c r="H4123" s="13" t="n">
        <v>400</v>
      </c>
      <c r="I4123" s="20" t="n">
        <f>G4123*H4123*7</f>
        <v>700</v>
      </c>
      <c r="J4123" s="12" t="s">
        <v>112</v>
      </c>
      <c r="K4123" s="14" t="n">
        <v>25370</v>
      </c>
      <c r="L4123" s="14" t="n">
        <v>8708</v>
      </c>
      <c r="M4123" s="14" t="n">
        <v>202</v>
      </c>
      <c r="N4123" s="11" t="n">
        <v>0.006</v>
      </c>
      <c r="O4123" s="11" t="n">
        <v>0.249</v>
      </c>
      <c r="P4123" s="11" t="n">
        <v>50.35</v>
      </c>
      <c r="Q4123" s="22" t="n">
        <f>M4123/H4123</f>
        <v>0.505</v>
      </c>
    </row>
    <row r="4124" ht="22.5" customHeight="1">
      <c r="A4124" s="74"/>
      <c r="B4124" s="12"/>
      <c r="C4124" s="12" t="n">
        <v>6439005</v>
      </c>
      <c r="D4124" s="12" t="s">
        <v>10</v>
      </c>
      <c r="E4124" s="12" t="s">
        <v>20</v>
      </c>
      <c r="F4124" s="12" t="s">
        <v>21</v>
      </c>
      <c r="G4124" s="20" t="n">
        <v>0.3</v>
      </c>
      <c r="H4124" s="13" t="n">
        <v>300</v>
      </c>
      <c r="I4124" s="20" t="n">
        <f>G4124*H4124*7</f>
        <v>630</v>
      </c>
      <c r="J4124" s="12" t="s">
        <v>112</v>
      </c>
      <c r="K4124" s="14" t="n">
        <v>54153</v>
      </c>
      <c r="L4124" s="14" t="n">
        <v>16242</v>
      </c>
      <c r="M4124" s="14" t="n">
        <v>73</v>
      </c>
      <c r="N4124" s="11" t="n">
        <v>0.0013</v>
      </c>
      <c r="O4124" s="11" t="n">
        <v>0.3</v>
      </c>
      <c r="P4124" s="11" t="n">
        <v>21.9</v>
      </c>
      <c r="Q4124" s="22" t="n">
        <f>M4124/H4124</f>
        <v>0.243333333333333</v>
      </c>
    </row>
    <row r="4125" ht="22.5" customHeight="1">
      <c r="A4125" s="74"/>
      <c r="B4125" s="12"/>
      <c r="C4125" s="12" t="n">
        <v>7203110</v>
      </c>
      <c r="D4125" s="12" t="s">
        <v>22</v>
      </c>
      <c r="E4125" s="12" t="s">
        <v>23</v>
      </c>
      <c r="F4125" s="12" t="s">
        <v>15</v>
      </c>
      <c r="G4125" s="20" t="n">
        <v>0.2</v>
      </c>
      <c r="H4125" s="13" t="n">
        <v>100</v>
      </c>
      <c r="I4125" s="20" t="n">
        <f>G4125*H4125*7</f>
        <v>140</v>
      </c>
      <c r="J4125" s="12" t="s">
        <v>112</v>
      </c>
      <c r="K4125" s="14" t="n">
        <v>14562</v>
      </c>
      <c r="L4125" s="14" t="n">
        <v>6576</v>
      </c>
      <c r="M4125" s="14" t="n">
        <v>3</v>
      </c>
      <c r="N4125" s="11" t="n">
        <v>0</v>
      </c>
      <c r="O4125" s="11" t="n">
        <v>0.2</v>
      </c>
      <c r="P4125" s="11" t="n">
        <v>0.6</v>
      </c>
      <c r="Q4125" s="22" t="n">
        <f>M4125/H4125</f>
        <v>0.03</v>
      </c>
    </row>
    <row r="4126" ht="22.5" customHeight="1">
      <c r="A4126" s="74"/>
      <c r="B4126" s="12"/>
      <c r="C4126" s="12" t="n">
        <v>7202934</v>
      </c>
      <c r="D4126" s="12" t="s">
        <v>22</v>
      </c>
      <c r="E4126" s="12" t="s">
        <v>24</v>
      </c>
      <c r="F4126" s="12" t="s">
        <v>15</v>
      </c>
      <c r="G4126" s="20" t="n">
        <v>0.35</v>
      </c>
      <c r="H4126" s="13" t="n">
        <v>200</v>
      </c>
      <c r="I4126" s="20" t="n">
        <f>G4126*H4126*7</f>
        <v>490</v>
      </c>
      <c r="J4126" s="12" t="s">
        <v>112</v>
      </c>
      <c r="K4126" s="14" t="n">
        <v>316683</v>
      </c>
      <c r="L4126" s="14" t="n">
        <v>197426</v>
      </c>
      <c r="M4126" s="14" t="n">
        <v>81</v>
      </c>
      <c r="N4126" s="11" t="n">
        <v>0</v>
      </c>
      <c r="O4126" s="11" t="n">
        <v>0.35</v>
      </c>
      <c r="P4126" s="11" t="n">
        <v>25.2</v>
      </c>
      <c r="Q4126" s="22" t="n">
        <f>M4126/H4126</f>
        <v>0.405</v>
      </c>
    </row>
    <row r="4127" ht="22.5" customHeight="1">
      <c r="A4127" s="74"/>
      <c r="B4127" s="12"/>
      <c r="C4127" s="12" t="n">
        <v>5847496</v>
      </c>
      <c r="D4127" s="12" t="s">
        <v>10</v>
      </c>
      <c r="E4127" s="12" t="s">
        <v>25</v>
      </c>
      <c r="F4127" s="12" t="s">
        <v>12</v>
      </c>
      <c r="G4127" s="20" t="n">
        <v>0.3</v>
      </c>
      <c r="H4127" s="13" t="n">
        <v>200</v>
      </c>
      <c r="I4127" s="20" t="n">
        <f>G4127*H4127*7</f>
        <v>420</v>
      </c>
      <c r="J4127" s="12" t="s">
        <v>112</v>
      </c>
      <c r="K4127" s="14" t="n">
        <v>101782</v>
      </c>
      <c r="L4127" s="14" t="n">
        <v>2136</v>
      </c>
      <c r="M4127" s="14" t="n">
        <v>6</v>
      </c>
      <c r="N4127" s="11" t="n">
        <v>0.002</v>
      </c>
      <c r="O4127" s="11" t="n">
        <v>0.607</v>
      </c>
      <c r="P4127" s="11" t="n">
        <v>3.6436</v>
      </c>
      <c r="Q4127" s="22" t="n">
        <f>M4127/H4127</f>
        <v>0.03</v>
      </c>
    </row>
    <row r="4128" ht="22.5" customHeight="1">
      <c r="A4128" s="74"/>
      <c r="B4128" s="12"/>
      <c r="C4128" s="12" t="n">
        <v>7572369</v>
      </c>
      <c r="D4128" s="12" t="s">
        <v>10</v>
      </c>
      <c r="E4128" s="12" t="s">
        <v>25</v>
      </c>
      <c r="F4128" s="12" t="s">
        <v>15</v>
      </c>
      <c r="G4128" s="20" t="n">
        <v>0.3</v>
      </c>
      <c r="H4128" s="13" t="n">
        <v>400</v>
      </c>
      <c r="I4128" s="20" t="n">
        <f>G4128*H4128*7</f>
        <v>840</v>
      </c>
      <c r="J4128" s="12" t="s">
        <v>112</v>
      </c>
      <c r="K4128" s="14" t="n">
        <v>12467</v>
      </c>
      <c r="L4128" s="14" t="n">
        <v>5181</v>
      </c>
      <c r="M4128" s="14" t="n">
        <v>133</v>
      </c>
      <c r="N4128" s="11" t="n">
        <v>0.008</v>
      </c>
      <c r="O4128" s="11" t="n">
        <v>0.305</v>
      </c>
      <c r="P4128" s="11" t="n">
        <v>40.62</v>
      </c>
      <c r="Q4128" s="22" t="n">
        <f>M4128/H4128</f>
        <v>0.3325</v>
      </c>
    </row>
    <row r="4129" ht="22.5" customHeight="1">
      <c r="A4129" s="74"/>
      <c r="B4129" s="12"/>
      <c r="C4129" s="12" t="n">
        <v>8460883</v>
      </c>
      <c r="D4129" s="12" t="s">
        <v>16</v>
      </c>
      <c r="E4129" s="12" t="s">
        <v>11</v>
      </c>
      <c r="F4129" s="12" t="s">
        <v>15</v>
      </c>
      <c r="G4129" s="20" t="n">
        <v>0.14</v>
      </c>
      <c r="H4129" s="13" t="n">
        <v>1400</v>
      </c>
      <c r="I4129" s="20" t="n">
        <f>G4129*H4129*7</f>
        <v>1372</v>
      </c>
      <c r="J4129" s="12" t="s">
        <v>112</v>
      </c>
      <c r="K4129" s="14" t="n">
        <v>102548</v>
      </c>
      <c r="L4129" s="14" t="n">
        <v>33605</v>
      </c>
      <c r="M4129" s="14" t="n">
        <v>1146</v>
      </c>
      <c r="N4129" s="11" t="n">
        <v>0.005</v>
      </c>
      <c r="O4129" s="11" t="n">
        <v>0.141</v>
      </c>
      <c r="P4129" s="11" t="n">
        <v>161.938</v>
      </c>
      <c r="Q4129" s="22" t="n">
        <f>M4129/H4129</f>
        <v>0.818571428571429</v>
      </c>
    </row>
    <row r="4130" ht="22.5" customHeight="1">
      <c r="A4130" s="74"/>
      <c r="B4130" s="12"/>
      <c r="C4130" s="12" t="n">
        <v>8531973</v>
      </c>
      <c r="D4130" s="12" t="s">
        <v>16</v>
      </c>
      <c r="E4130" s="12" t="s">
        <v>18</v>
      </c>
      <c r="F4130" s="12" t="s">
        <v>26</v>
      </c>
      <c r="G4130" s="20" t="n">
        <v>0.45</v>
      </c>
      <c r="H4130" s="13" t="n">
        <v>150</v>
      </c>
      <c r="I4130" s="20" t="n">
        <f>G4130*H4130*7</f>
        <v>472.5</v>
      </c>
      <c r="J4130" s="12" t="s">
        <v>112</v>
      </c>
      <c r="K4130" s="14" t="n">
        <v>321943</v>
      </c>
      <c r="L4130" s="14" t="n">
        <v>860</v>
      </c>
      <c r="M4130" s="14" t="n">
        <v>39</v>
      </c>
      <c r="N4130" s="11" t="n">
        <v>0.02</v>
      </c>
      <c r="O4130" s="11" t="n">
        <v>0.47</v>
      </c>
      <c r="P4130" s="11" t="n">
        <v>18.19</v>
      </c>
      <c r="Q4130" s="22" t="n">
        <f>M4130/H4130</f>
        <v>0.26</v>
      </c>
    </row>
    <row r="4131" ht="22.5" customHeight="1">
      <c r="A4131" s="74"/>
      <c r="B4131" s="12"/>
      <c r="C4131" s="12" t="n">
        <v>8156506</v>
      </c>
      <c r="D4131" s="12" t="s">
        <v>82</v>
      </c>
      <c r="E4131" s="12" t="s">
        <v>14</v>
      </c>
      <c r="F4131" s="12" t="s">
        <v>15</v>
      </c>
      <c r="G4131" s="20" t="n">
        <v>0.13</v>
      </c>
      <c r="H4131" s="13" t="n">
        <v>1000</v>
      </c>
      <c r="I4131" s="20" t="n">
        <f>G4131*H4131*7</f>
        <v>910</v>
      </c>
      <c r="J4131" s="12" t="s">
        <v>112</v>
      </c>
      <c r="K4131" s="14" t="n">
        <v>53839</v>
      </c>
      <c r="L4131" s="14" t="n">
        <v>22000</v>
      </c>
      <c r="M4131" s="14" t="n">
        <v>1000</v>
      </c>
      <c r="N4131" s="11" t="n">
        <v>0.006</v>
      </c>
      <c r="O4131" s="11" t="n">
        <v>0.137</v>
      </c>
      <c r="P4131" s="11" t="n">
        <v>136.689</v>
      </c>
      <c r="Q4131" s="22" t="n">
        <f>M4131/H4131</f>
        <v>1</v>
      </c>
    </row>
    <row r="4132" ht="22.5" customHeight="1">
      <c r="A4132" s="74"/>
      <c r="B4132" s="12"/>
      <c r="C4132" s="12" t="n">
        <v>8819666</v>
      </c>
      <c r="D4132" s="12" t="s">
        <v>82</v>
      </c>
      <c r="E4132" s="12" t="s">
        <v>14</v>
      </c>
      <c r="F4132" s="12" t="s">
        <v>12</v>
      </c>
      <c r="G4132" s="20" t="n">
        <v>0.08</v>
      </c>
      <c r="H4132" s="13" t="n">
        <v>200</v>
      </c>
      <c r="I4132" s="20" t="n">
        <f>G4132*H4132*7</f>
        <v>112</v>
      </c>
      <c r="J4132" s="12" t="s">
        <v>112</v>
      </c>
      <c r="K4132" s="14" t="n">
        <v>10374</v>
      </c>
      <c r="L4132" s="14" t="n">
        <v>1559</v>
      </c>
      <c r="M4132" s="14" t="n">
        <v>199</v>
      </c>
      <c r="N4132" s="11" t="n">
        <v>0.013</v>
      </c>
      <c r="O4132" s="11" t="n">
        <v>0.101</v>
      </c>
      <c r="P4132" s="11" t="n">
        <v>20.083</v>
      </c>
      <c r="Q4132" s="22" t="n">
        <f>M4132/H4132</f>
        <v>0.995</v>
      </c>
    </row>
    <row r="4133" ht="22.5" customHeight="1">
      <c r="A4133" s="74"/>
      <c r="B4133" s="12"/>
      <c r="C4133" s="12" t="n">
        <v>7872826</v>
      </c>
      <c r="D4133" s="12" t="s">
        <v>27</v>
      </c>
      <c r="E4133" s="12" t="s">
        <v>14</v>
      </c>
      <c r="F4133" s="12" t="s">
        <v>15</v>
      </c>
      <c r="G4133" s="20" t="n">
        <v>0.48</v>
      </c>
      <c r="H4133" s="13" t="n">
        <v>100</v>
      </c>
      <c r="I4133" s="20" t="n">
        <f>G4133*H4133*7</f>
        <v>336</v>
      </c>
      <c r="J4133" s="12" t="s">
        <v>112</v>
      </c>
      <c r="K4133" s="14" t="n">
        <v>32703</v>
      </c>
      <c r="L4133" s="14" t="n">
        <v>8969</v>
      </c>
      <c r="M4133" s="14" t="n">
        <v>100</v>
      </c>
      <c r="N4133" s="11" t="n">
        <v>0.005</v>
      </c>
      <c r="O4133" s="11" t="n">
        <v>0.481</v>
      </c>
      <c r="P4133" s="11" t="n">
        <v>48.144</v>
      </c>
      <c r="Q4133" s="22" t="n">
        <f>M4133/H4133</f>
        <v>1</v>
      </c>
    </row>
    <row r="4134" ht="22.5" customHeight="1">
      <c r="A4134" s="74"/>
      <c r="B4134" s="12"/>
      <c r="C4134" s="12" t="n">
        <v>9311355</v>
      </c>
      <c r="D4134" s="12" t="s">
        <v>28</v>
      </c>
      <c r="E4134" s="12" t="s">
        <v>14</v>
      </c>
      <c r="F4134" s="12" t="s">
        <v>15</v>
      </c>
      <c r="G4134" s="20" t="n">
        <v>0.15</v>
      </c>
      <c r="H4134" s="13" t="n">
        <v>80</v>
      </c>
      <c r="I4134" s="20" t="n">
        <f>G4134*H4134*7</f>
        <v>84</v>
      </c>
      <c r="J4134" s="12" t="s">
        <v>112</v>
      </c>
      <c r="K4134" s="14" t="n">
        <v>29191</v>
      </c>
      <c r="L4134" s="14" t="n">
        <v>3787</v>
      </c>
      <c r="M4134" s="14" t="n">
        <v>69</v>
      </c>
      <c r="N4134" s="11" t="n">
        <v>0.005</v>
      </c>
      <c r="O4134" s="11" t="n">
        <v>0.25</v>
      </c>
      <c r="P4134" s="11" t="n">
        <v>17.25</v>
      </c>
      <c r="Q4134" s="22" t="n">
        <f>M4134/H4134</f>
        <v>0.8625</v>
      </c>
    </row>
    <row r="4135" ht="22.5" customHeight="1">
      <c r="A4135" s="74"/>
      <c r="B4135" s="12"/>
      <c r="C4135" s="12" t="n">
        <v>12114239</v>
      </c>
      <c r="D4135" s="12" t="s">
        <v>82</v>
      </c>
      <c r="E4135" s="12" t="s">
        <v>14</v>
      </c>
      <c r="F4135" s="12" t="s">
        <v>26</v>
      </c>
      <c r="G4135" s="20" t="n">
        <v>0.2</v>
      </c>
      <c r="H4135" s="13" t="n">
        <v>100</v>
      </c>
      <c r="I4135" s="20" t="n">
        <f>G4135*H4135*7</f>
        <v>140</v>
      </c>
      <c r="J4135" s="12" t="s">
        <v>112</v>
      </c>
      <c r="K4135" s="14" t="n">
        <v>27394</v>
      </c>
      <c r="L4135" s="14" t="n">
        <v>446</v>
      </c>
      <c r="M4135" s="14" t="n">
        <v>47</v>
      </c>
      <c r="N4135" s="11" t="n">
        <v>0.02</v>
      </c>
      <c r="O4135" s="11" t="n">
        <v>0.15</v>
      </c>
      <c r="P4135" s="11" t="n">
        <v>6.88</v>
      </c>
      <c r="Q4135" s="22" t="n">
        <f>M4135/H4135</f>
        <v>0.47</v>
      </c>
    </row>
    <row r="4136" ht="22.5" customHeight="1">
      <c r="A4136" s="74"/>
      <c r="B4136" s="12"/>
      <c r="C4136" s="12" t="n">
        <v>10501490</v>
      </c>
      <c r="D4136" s="12" t="s">
        <v>13</v>
      </c>
      <c r="E4136" s="12" t="s">
        <v>14</v>
      </c>
      <c r="F4136" s="12" t="s">
        <v>15</v>
      </c>
      <c r="G4136" s="20" t="n">
        <v>0.15</v>
      </c>
      <c r="H4136" s="13" t="n">
        <v>100</v>
      </c>
      <c r="I4136" s="20" t="n">
        <f>G4136*H4136*7</f>
        <v>105</v>
      </c>
      <c r="J4136" s="12" t="s">
        <v>112</v>
      </c>
      <c r="K4136" s="14" t="n">
        <v>1201</v>
      </c>
      <c r="L4136" s="14" t="n">
        <v>524</v>
      </c>
      <c r="M4136" s="14" t="n">
        <v>7</v>
      </c>
      <c r="N4136" s="11" t="n">
        <v>0.002</v>
      </c>
      <c r="O4136" s="11" t="n">
        <v>0.13</v>
      </c>
      <c r="P4136" s="11" t="n">
        <v>0.91</v>
      </c>
      <c r="Q4136" s="22" t="n">
        <f>M4136/H4136</f>
        <v>0.07</v>
      </c>
    </row>
    <row r="4137" ht="22.5" customHeight="1">
      <c r="A4137" s="74"/>
      <c r="B4137" s="12"/>
      <c r="C4137" s="39" t="n">
        <v>10912510</v>
      </c>
      <c r="D4137" s="12" t="s">
        <v>10</v>
      </c>
      <c r="E4137" s="12" t="s">
        <v>11</v>
      </c>
      <c r="F4137" s="12" t="s">
        <v>29</v>
      </c>
      <c r="G4137" s="20" t="n">
        <v>0.17</v>
      </c>
      <c r="H4137" s="13" t="n">
        <v>1500</v>
      </c>
      <c r="I4137" s="20" t="n">
        <f>G4137*H4137*7</f>
        <v>1785</v>
      </c>
      <c r="J4137" s="12" t="s">
        <v>112</v>
      </c>
      <c r="K4137" s="14" t="n">
        <v>22555</v>
      </c>
      <c r="L4137" s="14" t="n">
        <v>4057</v>
      </c>
      <c r="M4137" s="14" t="n">
        <v>82</v>
      </c>
      <c r="N4137" s="11" t="n">
        <v>0.01</v>
      </c>
      <c r="O4137" s="11" t="n">
        <v>0.35</v>
      </c>
      <c r="P4137" s="11" t="n">
        <v>28.29</v>
      </c>
      <c r="Q4137" s="22" t="n">
        <f>M4137/H4137</f>
        <v>0.0546666666666667</v>
      </c>
    </row>
    <row r="4138" ht="22.5" customHeight="1">
      <c r="A4138" s="74"/>
      <c r="B4138" s="12"/>
      <c r="C4138" s="39" t="n">
        <v>11080098</v>
      </c>
      <c r="D4138" s="12" t="s">
        <v>22</v>
      </c>
      <c r="E4138" s="12" t="s">
        <v>24</v>
      </c>
      <c r="F4138" s="12" t="s">
        <v>15</v>
      </c>
      <c r="G4138" s="20" t="n">
        <v>0.6</v>
      </c>
      <c r="H4138" s="13" t="n">
        <v>100</v>
      </c>
      <c r="I4138" s="20" t="n">
        <f>G4138*H4138*7</f>
        <v>420</v>
      </c>
      <c r="J4138" s="12" t="s">
        <v>112</v>
      </c>
      <c r="K4138" s="14" t="n">
        <v>2844</v>
      </c>
      <c r="L4138" s="14" t="n">
        <v>1488</v>
      </c>
      <c r="M4138" s="14" t="n">
        <v>3</v>
      </c>
      <c r="N4138" s="11" t="n">
        <v>0.001</v>
      </c>
      <c r="O4138" s="11" t="n">
        <v>0.6</v>
      </c>
      <c r="P4138" s="11" t="n">
        <v>1.8</v>
      </c>
      <c r="Q4138" s="22" t="n">
        <f>M4138/H4138</f>
        <v>0.03</v>
      </c>
    </row>
    <row r="4139" ht="22.5" customHeight="1">
      <c r="A4139" s="74"/>
      <c r="B4139" s="12"/>
      <c r="C4139" s="39" t="n">
        <v>11715627</v>
      </c>
      <c r="D4139" s="12" t="s">
        <v>28</v>
      </c>
      <c r="E4139" s="12" t="s">
        <v>14</v>
      </c>
      <c r="F4139" s="12" t="s">
        <v>15</v>
      </c>
      <c r="G4139" s="20" t="n">
        <v>0.4</v>
      </c>
      <c r="H4139" s="13" t="n">
        <v>100</v>
      </c>
      <c r="I4139" s="20" t="n">
        <f>G4139*H4139*7</f>
        <v>280</v>
      </c>
      <c r="J4139" s="12" t="s">
        <v>112</v>
      </c>
      <c r="K4139" s="14" t="n">
        <v>73</v>
      </c>
      <c r="L4139" s="14" t="n">
        <v>0</v>
      </c>
      <c r="M4139" s="14" t="n">
        <v>0</v>
      </c>
      <c r="N4139" s="11" t="n">
        <v>0</v>
      </c>
      <c r="O4139" s="11" t="n">
        <v>0</v>
      </c>
      <c r="P4139" s="11" t="n">
        <v>0</v>
      </c>
      <c r="Q4139" s="22" t="n">
        <f>M4139/H4139</f>
        <v>0</v>
      </c>
    </row>
    <row r="4140" ht="22.5" customHeight="1">
      <c r="A4140" s="74"/>
      <c r="B4140" s="12"/>
      <c r="C4140" s="39" t="n">
        <v>11715655</v>
      </c>
      <c r="D4140" s="12" t="s">
        <v>16</v>
      </c>
      <c r="E4140" s="12" t="s">
        <v>11</v>
      </c>
      <c r="F4140" s="12" t="s">
        <v>15</v>
      </c>
      <c r="G4140" s="20" t="n">
        <v>0.15</v>
      </c>
      <c r="H4140" s="13" t="n">
        <v>100</v>
      </c>
      <c r="I4140" s="20" t="n">
        <f>G4140*H4140*7</f>
        <v>105</v>
      </c>
      <c r="J4140" s="12" t="s">
        <v>112</v>
      </c>
      <c r="K4140" s="14" t="n">
        <v>511</v>
      </c>
      <c r="L4140" s="14" t="n">
        <v>18</v>
      </c>
      <c r="M4140" s="14" t="n">
        <v>0</v>
      </c>
      <c r="N4140" s="11" t="n">
        <v>0</v>
      </c>
      <c r="O4140" s="11" t="n">
        <v>0</v>
      </c>
      <c r="P4140" s="11" t="n">
        <v>0</v>
      </c>
      <c r="Q4140" s="22" t="n">
        <f>M4140/H4140</f>
        <v>0</v>
      </c>
    </row>
    <row r="4141" ht="22.5" customHeight="1">
      <c r="A4141" s="74"/>
      <c r="B4141" s="12"/>
      <c r="C4141" s="39" t="n">
        <v>11715811</v>
      </c>
      <c r="D4141" s="12" t="s">
        <v>16</v>
      </c>
      <c r="E4141" s="12" t="s">
        <v>17</v>
      </c>
      <c r="F4141" s="12" t="s">
        <v>15</v>
      </c>
      <c r="G4141" s="20" t="n">
        <v>0.17</v>
      </c>
      <c r="H4141" s="13" t="n">
        <v>100</v>
      </c>
      <c r="I4141" s="20" t="n">
        <f>G4141*H4141*7</f>
        <v>119</v>
      </c>
      <c r="J4141" s="12" t="s">
        <v>112</v>
      </c>
      <c r="K4141" s="14" t="n">
        <v>168</v>
      </c>
      <c r="L4141" s="14" t="n">
        <v>1</v>
      </c>
      <c r="M4141" s="14" t="n">
        <v>0</v>
      </c>
      <c r="N4141" s="11" t="n">
        <v>0</v>
      </c>
      <c r="O4141" s="11" t="n">
        <v>0</v>
      </c>
      <c r="P4141" s="11" t="n">
        <v>0</v>
      </c>
      <c r="Q4141" s="22" t="n">
        <f>M4141/H4141</f>
        <v>0</v>
      </c>
    </row>
    <row r="4142" ht="22.5" customHeight="1">
      <c r="A4142" s="74"/>
      <c r="B4142" s="12"/>
      <c r="C4142" s="39" t="n">
        <v>11729927</v>
      </c>
      <c r="D4142" s="12" t="s">
        <v>10</v>
      </c>
      <c r="E4142" s="12" t="s">
        <v>20</v>
      </c>
      <c r="F4142" s="12" t="s">
        <v>15</v>
      </c>
      <c r="G4142" s="20" t="n">
        <v>0.25</v>
      </c>
      <c r="H4142" s="13" t="n">
        <v>100</v>
      </c>
      <c r="I4142" s="20" t="n">
        <f>G4142*H4142*7</f>
        <v>175</v>
      </c>
      <c r="J4142" s="12" t="s">
        <v>112</v>
      </c>
      <c r="K4142" s="14" t="n">
        <v>662</v>
      </c>
      <c r="L4142" s="14" t="n">
        <v>21</v>
      </c>
      <c r="M4142" s="14" t="n">
        <v>0</v>
      </c>
      <c r="N4142" s="11" t="n">
        <v>0</v>
      </c>
      <c r="O4142" s="11" t="n">
        <v>0</v>
      </c>
      <c r="P4142" s="11" t="n">
        <v>0</v>
      </c>
      <c r="Q4142" s="22" t="n">
        <f>M4142/H4142</f>
        <v>0</v>
      </c>
    </row>
    <row r="4143" ht="22.5" customHeight="1">
      <c r="A4143" s="74"/>
      <c r="B4143" s="12"/>
      <c r="C4143" s="39" t="n">
        <v>11729820</v>
      </c>
      <c r="D4143" s="12" t="s">
        <v>10</v>
      </c>
      <c r="E4143" s="12" t="s">
        <v>25</v>
      </c>
      <c r="F4143" s="12" t="s">
        <v>15</v>
      </c>
      <c r="G4143" s="20" t="n">
        <v>0.3</v>
      </c>
      <c r="H4143" s="13" t="n">
        <v>100</v>
      </c>
      <c r="I4143" s="20" t="n">
        <f>G4143*H4143*7</f>
        <v>210</v>
      </c>
      <c r="J4143" s="12" t="s">
        <v>112</v>
      </c>
      <c r="K4143" s="14" t="n">
        <v>38</v>
      </c>
      <c r="L4143" s="14" t="n">
        <v>7</v>
      </c>
      <c r="M4143" s="14" t="n">
        <v>0</v>
      </c>
      <c r="N4143" s="11" t="n">
        <v>0</v>
      </c>
      <c r="O4143" s="11" t="n">
        <v>0</v>
      </c>
      <c r="P4143" s="11" t="n">
        <v>0</v>
      </c>
      <c r="Q4143" s="22" t="n">
        <f>M4143/H4143</f>
        <v>0</v>
      </c>
    </row>
    <row r="4144" ht="22.5" customHeight="1">
      <c r="A4144" s="74"/>
      <c r="B4144" s="12"/>
      <c r="C4144" s="39" t="n">
        <v>11729830</v>
      </c>
      <c r="D4144" s="12" t="s">
        <v>10</v>
      </c>
      <c r="E4144" s="12" t="s">
        <v>11</v>
      </c>
      <c r="F4144" s="12" t="s">
        <v>12</v>
      </c>
      <c r="G4144" s="20" t="n">
        <v>0.17</v>
      </c>
      <c r="H4144" s="13" t="n">
        <v>100</v>
      </c>
      <c r="I4144" s="20" t="n">
        <f>G4144*H4144*7</f>
        <v>119</v>
      </c>
      <c r="J4144" s="12" t="s">
        <v>112</v>
      </c>
      <c r="K4144" s="14" t="n">
        <v>131</v>
      </c>
      <c r="L4144" s="14" t="n">
        <v>3</v>
      </c>
      <c r="M4144" s="14" t="n">
        <v>0</v>
      </c>
      <c r="N4144" s="11" t="n">
        <v>0</v>
      </c>
      <c r="O4144" s="11" t="n">
        <v>0</v>
      </c>
      <c r="P4144" s="11" t="n">
        <v>0.0002</v>
      </c>
      <c r="Q4144" s="22" t="n">
        <f>M4144/H4144</f>
        <v>0</v>
      </c>
    </row>
    <row r="4145" ht="22.5" customHeight="1">
      <c r="A4145" s="74"/>
      <c r="B4145" s="12"/>
      <c r="C4145" s="39" t="n">
        <v>11892329</v>
      </c>
      <c r="D4145" s="12" t="s">
        <v>10</v>
      </c>
      <c r="E4145" s="12" t="s">
        <v>11</v>
      </c>
      <c r="F4145" s="12" t="s">
        <v>15</v>
      </c>
      <c r="G4145" s="20" t="n">
        <v>0.25</v>
      </c>
      <c r="H4145" s="13" t="n">
        <v>2500</v>
      </c>
      <c r="I4145" s="20" t="n">
        <f>G4145*H4145*7</f>
        <v>4375</v>
      </c>
      <c r="J4145" s="12" t="s">
        <v>112</v>
      </c>
      <c r="K4145" s="14" t="n">
        <v>74563</v>
      </c>
      <c r="L4145" s="14" t="n">
        <v>18450</v>
      </c>
      <c r="M4145" s="14" t="n">
        <v>1009</v>
      </c>
      <c r="N4145" s="11" t="n">
        <v>0.014</v>
      </c>
      <c r="O4145" s="11" t="n">
        <v>0.25</v>
      </c>
      <c r="P4145" s="11" t="n">
        <v>251.95</v>
      </c>
      <c r="Q4145" s="22" t="n">
        <f>M4145/H4145</f>
        <v>0.4036</v>
      </c>
    </row>
    <row r="4146" ht="22.5" customHeight="1">
      <c r="A4146" s="74"/>
      <c r="B4146" s="12"/>
      <c r="C4146" s="39" t="n">
        <v>91560708</v>
      </c>
      <c r="D4146" s="12" t="s">
        <v>30</v>
      </c>
      <c r="E4146" s="12" t="s">
        <v>31</v>
      </c>
      <c r="F4146" s="12" t="s">
        <v>15</v>
      </c>
      <c r="G4146" s="20" t="n">
        <v>0.09</v>
      </c>
      <c r="H4146" s="13" t="n">
        <v>800</v>
      </c>
      <c r="I4146" s="20" t="n">
        <f>G4146*H4146*7</f>
        <v>504</v>
      </c>
      <c r="J4146" s="12" t="s">
        <v>112</v>
      </c>
      <c r="K4146" s="14" t="n">
        <v>27712</v>
      </c>
      <c r="L4146" s="14" t="n">
        <v>8792</v>
      </c>
      <c r="M4146" s="14" t="n">
        <v>198</v>
      </c>
      <c r="N4146" s="11" t="n">
        <v>0.002</v>
      </c>
      <c r="O4146" s="11" t="n">
        <v>0.101</v>
      </c>
      <c r="P4146" s="11" t="n">
        <v>19.95</v>
      </c>
      <c r="Q4146" s="22" t="n">
        <f>M4146/H4146</f>
        <v>0.2475</v>
      </c>
    </row>
    <row r="4147" ht="22.5" customHeight="1">
      <c r="A4147" s="74"/>
      <c r="B4147" s="12"/>
      <c r="C4147" s="39" t="n">
        <v>91560709</v>
      </c>
      <c r="D4147" s="12" t="s">
        <v>30</v>
      </c>
      <c r="E4147" s="12" t="s">
        <v>32</v>
      </c>
      <c r="F4147" s="12" t="s">
        <v>15</v>
      </c>
      <c r="G4147" s="20" t="n">
        <v>0.06</v>
      </c>
      <c r="H4147" s="13" t="n">
        <v>500</v>
      </c>
      <c r="I4147" s="20" t="n">
        <f>G4147*H4147*7</f>
        <v>210</v>
      </c>
      <c r="J4147" s="12" t="s">
        <v>112</v>
      </c>
      <c r="K4147" s="14" t="n">
        <v>60022</v>
      </c>
      <c r="L4147" s="14" t="n">
        <v>31308</v>
      </c>
      <c r="M4147" s="14" t="n">
        <v>500</v>
      </c>
      <c r="N4147" s="11" t="n">
        <v>0.001</v>
      </c>
      <c r="O4147" s="11" t="n">
        <v>0.06</v>
      </c>
      <c r="P4147" s="11" t="n">
        <v>30</v>
      </c>
      <c r="Q4147" s="22" t="n">
        <f>M4147/H4147</f>
        <v>1</v>
      </c>
    </row>
    <row r="4148" ht="22.5" customHeight="1">
      <c r="A4148" s="74"/>
      <c r="B4148" s="12"/>
      <c r="C4148" s="39" t="n">
        <v>12064281</v>
      </c>
      <c r="D4148" s="12" t="s">
        <v>16</v>
      </c>
      <c r="E4148" s="12" t="s">
        <v>18</v>
      </c>
      <c r="F4148" s="12" t="s">
        <v>15</v>
      </c>
      <c r="G4148" s="20" t="n">
        <v>0.7</v>
      </c>
      <c r="H4148" s="13" t="n">
        <v>100</v>
      </c>
      <c r="I4148" s="20" t="n">
        <f>G4148*H4148*7</f>
        <v>490</v>
      </c>
      <c r="J4148" s="12" t="s">
        <v>112</v>
      </c>
      <c r="K4148" s="14" t="n">
        <v>3242</v>
      </c>
      <c r="L4148" s="14" t="n">
        <v>6</v>
      </c>
      <c r="M4148" s="14" t="n">
        <v>0</v>
      </c>
      <c r="N4148" s="11" t="n">
        <v>0</v>
      </c>
      <c r="O4148" s="11" t="n">
        <v>0</v>
      </c>
      <c r="P4148" s="11" t="n">
        <v>0</v>
      </c>
      <c r="Q4148" s="22" t="n">
        <f>M4148/H4148</f>
        <v>0</v>
      </c>
    </row>
    <row r="4149" ht="22.5" customHeight="1">
      <c r="A4149" s="74"/>
      <c r="B4149" s="12"/>
      <c r="C4149" s="39" t="n">
        <v>11987622</v>
      </c>
      <c r="D4149" s="12" t="s">
        <v>10</v>
      </c>
      <c r="E4149" s="12" t="s">
        <v>11</v>
      </c>
      <c r="F4149" s="12" t="s">
        <v>29</v>
      </c>
      <c r="G4149" s="20" t="n">
        <v>0.23</v>
      </c>
      <c r="H4149" s="13" t="n">
        <v>200</v>
      </c>
      <c r="I4149" s="20" t="n">
        <f>G4149*H4149*7</f>
        <v>322</v>
      </c>
      <c r="J4149" s="12" t="s">
        <v>112</v>
      </c>
      <c r="K4149" s="14" t="n">
        <v>38673</v>
      </c>
      <c r="L4149" s="14" t="n">
        <v>8787</v>
      </c>
      <c r="M4149" s="14" t="n">
        <v>5</v>
      </c>
      <c r="N4149" s="11" t="n">
        <v>0</v>
      </c>
      <c r="O4149" s="11" t="n">
        <v>0.34</v>
      </c>
      <c r="P4149" s="11" t="n">
        <v>1.72</v>
      </c>
      <c r="Q4149" s="22" t="n">
        <f>M4149/H4149</f>
        <v>0.025</v>
      </c>
    </row>
    <row r="4150" ht="22.5" customHeight="1">
      <c r="A4150" s="74"/>
      <c r="B4150" s="12"/>
      <c r="C4150" s="39" t="n">
        <v>91567811</v>
      </c>
      <c r="D4150" s="12" t="s">
        <v>33</v>
      </c>
      <c r="E4150" s="12" t="s">
        <v>14</v>
      </c>
      <c r="F4150" s="12" t="s">
        <v>15</v>
      </c>
      <c r="G4150" s="20" t="n">
        <v>1</v>
      </c>
      <c r="H4150" s="13" t="n">
        <v>200</v>
      </c>
      <c r="I4150" s="20" t="n">
        <f>G4150*H4150*7</f>
        <v>1400</v>
      </c>
      <c r="J4150" s="12" t="s">
        <v>112</v>
      </c>
      <c r="K4150" s="14" t="n">
        <v>32154</v>
      </c>
      <c r="L4150" s="14" t="n">
        <v>3392</v>
      </c>
      <c r="M4150" s="14" t="n">
        <v>22</v>
      </c>
      <c r="N4150" s="11" t="n">
        <v>0.001</v>
      </c>
      <c r="O4150" s="11" t="n">
        <v>1</v>
      </c>
      <c r="P4150" s="11" t="n">
        <v>22</v>
      </c>
      <c r="Q4150" s="22" t="n">
        <f>M4150/H4150</f>
        <v>0.11</v>
      </c>
    </row>
    <row r="4151" ht="22.5" customHeight="1">
      <c r="A4151" s="74"/>
      <c r="B4151" s="12"/>
      <c r="C4151" s="39" t="n">
        <v>91548044</v>
      </c>
      <c r="D4151" s="12" t="s">
        <v>33</v>
      </c>
      <c r="E4151" s="12" t="s">
        <v>14</v>
      </c>
      <c r="F4151" s="12" t="s">
        <v>12</v>
      </c>
      <c r="G4151" s="20" t="n">
        <v>1</v>
      </c>
      <c r="H4151" s="13" t="n">
        <v>50</v>
      </c>
      <c r="I4151" s="20" t="n">
        <f>G4151*H4151*7</f>
        <v>350</v>
      </c>
      <c r="J4151" s="12" t="s">
        <v>112</v>
      </c>
      <c r="K4151" s="14" t="n">
        <v>58302</v>
      </c>
      <c r="L4151" s="14" t="n">
        <v>2294</v>
      </c>
      <c r="M4151" s="14" t="n">
        <v>9</v>
      </c>
      <c r="N4151" s="11" t="n">
        <v>0.006</v>
      </c>
      <c r="O4151" s="11" t="n">
        <v>1.557</v>
      </c>
      <c r="P4151" s="11" t="n">
        <v>14.0116</v>
      </c>
      <c r="Q4151" s="22" t="n">
        <f>M4151/H4151</f>
        <v>0.18</v>
      </c>
    </row>
    <row r="4152" ht="22.5" customHeight="1">
      <c r="A4152" s="74"/>
      <c r="B4152" s="12"/>
      <c r="C4152" s="39" t="n">
        <v>12801942</v>
      </c>
      <c r="D4152" s="12" t="s">
        <v>10</v>
      </c>
      <c r="E4152" s="12" t="s">
        <v>11</v>
      </c>
      <c r="F4152" s="12" t="s">
        <v>34</v>
      </c>
      <c r="G4152" s="20" t="n">
        <v>0.23</v>
      </c>
      <c r="H4152" s="13" t="n">
        <v>300</v>
      </c>
      <c r="I4152" s="20" t="n">
        <f>G4152*H4152*7</f>
        <v>483</v>
      </c>
      <c r="J4152" s="12" t="s">
        <v>112</v>
      </c>
      <c r="K4152" s="14" t="n">
        <v>4133</v>
      </c>
      <c r="L4152" s="14" t="n">
        <v>1971</v>
      </c>
      <c r="M4152" s="14" t="n">
        <v>1</v>
      </c>
      <c r="N4152" s="11" t="n">
        <v>0.01</v>
      </c>
      <c r="O4152" s="11" t="n">
        <v>19.71</v>
      </c>
      <c r="P4152" s="11" t="n">
        <v>19.71</v>
      </c>
      <c r="Q4152" s="22" t="n">
        <f>M4152/H4152</f>
        <v>0.00333333333333333</v>
      </c>
    </row>
    <row r="4153" ht="22.5" customHeight="1">
      <c r="A4153" s="74"/>
      <c r="B4153" s="37" t="s">
        <v>113</v>
      </c>
      <c r="C4153" s="12" t="n">
        <v>6061077</v>
      </c>
      <c r="D4153" s="12" t="s">
        <v>36</v>
      </c>
      <c r="E4153" s="12" t="s">
        <v>14</v>
      </c>
      <c r="F4153" s="12" t="s">
        <v>15</v>
      </c>
      <c r="G4153" s="20" t="n">
        <v>2</v>
      </c>
      <c r="H4153" s="13" t="n">
        <v>20</v>
      </c>
      <c r="I4153" s="20" t="n">
        <f>G4153*H4153*7</f>
        <v>280</v>
      </c>
      <c r="J4153" s="12" t="s">
        <v>112</v>
      </c>
      <c r="K4153" s="16" t="n">
        <v>26339</v>
      </c>
      <c r="L4153" s="14" t="n">
        <v>252</v>
      </c>
      <c r="M4153" s="14" t="n">
        <v>1</v>
      </c>
      <c r="N4153" s="11" t="n">
        <v>0.001</v>
      </c>
      <c r="O4153" s="11" t="n">
        <v>0.182</v>
      </c>
      <c r="P4153" s="11" t="n">
        <v>0.182</v>
      </c>
      <c r="Q4153" s="22" t="n">
        <f>M4153/H4153</f>
        <v>0.05</v>
      </c>
    </row>
    <row r="4154" ht="22.5" customHeight="1">
      <c r="A4154" s="74"/>
      <c r="B4154" s="12"/>
      <c r="C4154" s="12" t="n">
        <v>6607117</v>
      </c>
      <c r="D4154" s="12" t="s">
        <v>36</v>
      </c>
      <c r="E4154" s="12" t="s">
        <v>14</v>
      </c>
      <c r="F4154" s="12" t="s">
        <v>15</v>
      </c>
      <c r="G4154" s="20" t="n">
        <v>2</v>
      </c>
      <c r="H4154" s="13" t="n">
        <v>300</v>
      </c>
      <c r="I4154" s="20" t="n">
        <f>G4154*H4154*7</f>
        <v>4200</v>
      </c>
      <c r="J4154" s="12" t="s">
        <v>112</v>
      </c>
      <c r="K4154" s="16" t="n">
        <v>57214</v>
      </c>
      <c r="L4154" s="14" t="n">
        <v>1872</v>
      </c>
      <c r="M4154" s="14" t="n">
        <v>159</v>
      </c>
      <c r="N4154" s="11" t="n">
        <v>0.058</v>
      </c>
      <c r="O4154" s="11" t="n">
        <v>0.678</v>
      </c>
      <c r="P4154" s="11" t="n">
        <v>107.757</v>
      </c>
      <c r="Q4154" s="22" t="n">
        <f>M4154/H4154</f>
        <v>0.53</v>
      </c>
    </row>
    <row r="4155" ht="22.5" customHeight="1">
      <c r="A4155" s="74"/>
      <c r="B4155" s="12"/>
      <c r="C4155" s="12" t="n">
        <v>5497580</v>
      </c>
      <c r="D4155" s="12" t="s">
        <v>30</v>
      </c>
      <c r="E4155" s="12" t="s">
        <v>17</v>
      </c>
      <c r="F4155" s="12" t="s">
        <v>15</v>
      </c>
      <c r="G4155" s="20" t="n">
        <v>0.28</v>
      </c>
      <c r="H4155" s="13" t="n">
        <v>1700</v>
      </c>
      <c r="I4155" s="20" t="n">
        <f>G4155*H4155*7</f>
        <v>3332</v>
      </c>
      <c r="J4155" s="12" t="s">
        <v>112</v>
      </c>
      <c r="K4155" s="16" t="n">
        <v>280983</v>
      </c>
      <c r="L4155" s="14" t="n">
        <v>65227</v>
      </c>
      <c r="M4155" s="14" t="n">
        <v>1444</v>
      </c>
      <c r="N4155" s="11" t="n">
        <v>0.006</v>
      </c>
      <c r="O4155" s="11" t="n">
        <v>0.251</v>
      </c>
      <c r="P4155" s="11" t="n">
        <v>362.081</v>
      </c>
      <c r="Q4155" s="22" t="n">
        <f>M4155/H4155</f>
        <v>0.849411764705882</v>
      </c>
    </row>
    <row r="4156" ht="22.5" customHeight="1">
      <c r="A4156" s="74"/>
      <c r="B4156" s="12"/>
      <c r="C4156" s="12" t="n">
        <v>91407542</v>
      </c>
      <c r="D4156" s="12" t="s">
        <v>30</v>
      </c>
      <c r="E4156" s="12" t="s">
        <v>37</v>
      </c>
      <c r="F4156" s="12" t="s">
        <v>15</v>
      </c>
      <c r="G4156" s="20" t="n">
        <v>0.02</v>
      </c>
      <c r="H4156" s="13" t="n">
        <v>300</v>
      </c>
      <c r="I4156" s="20" t="n">
        <f>G4156*H4156*7</f>
        <v>42</v>
      </c>
      <c r="J4156" s="12" t="s">
        <v>112</v>
      </c>
      <c r="K4156" s="16" t="n">
        <v>38553</v>
      </c>
      <c r="L4156" s="14" t="n">
        <v>7588</v>
      </c>
      <c r="M4156" s="14" t="n">
        <v>66</v>
      </c>
      <c r="N4156" s="11" t="n">
        <v>0</v>
      </c>
      <c r="O4156" s="11" t="n">
        <v>0.02</v>
      </c>
      <c r="P4156" s="11" t="n">
        <v>1.34</v>
      </c>
      <c r="Q4156" s="22" t="n">
        <f>M4156/H4156</f>
        <v>0.22</v>
      </c>
    </row>
    <row r="4157" ht="22.5" customHeight="1">
      <c r="A4157" s="74"/>
      <c r="B4157" s="12"/>
      <c r="C4157" s="12" t="n">
        <v>8998645</v>
      </c>
      <c r="D4157" s="12" t="s">
        <v>30</v>
      </c>
      <c r="E4157" s="12" t="s">
        <v>17</v>
      </c>
      <c r="F4157" s="12" t="s">
        <v>15</v>
      </c>
      <c r="G4157" s="20" t="n">
        <v>0.28</v>
      </c>
      <c r="H4157" s="13" t="n">
        <v>200</v>
      </c>
      <c r="I4157" s="20" t="n">
        <f>G4157*H4157*7</f>
        <v>392</v>
      </c>
      <c r="J4157" s="12" t="s">
        <v>112</v>
      </c>
      <c r="K4157" s="16" t="n">
        <v>100893</v>
      </c>
      <c r="L4157" s="14" t="n">
        <v>1230</v>
      </c>
      <c r="M4157" s="14" t="n">
        <v>23</v>
      </c>
      <c r="N4157" s="11" t="n">
        <v>0.014</v>
      </c>
      <c r="O4157" s="11" t="n">
        <v>0.723</v>
      </c>
      <c r="P4157" s="11" t="n">
        <v>16.622</v>
      </c>
      <c r="Q4157" s="22" t="n">
        <f>M4157/H4157</f>
        <v>0.115</v>
      </c>
    </row>
    <row r="4158" ht="22.5" customHeight="1">
      <c r="A4158" s="74"/>
      <c r="B4158" s="12"/>
      <c r="C4158" s="12" t="n">
        <v>4383473</v>
      </c>
      <c r="D4158" s="12" t="s">
        <v>36</v>
      </c>
      <c r="E4158" s="12" t="s">
        <v>14</v>
      </c>
      <c r="F4158" s="12" t="s">
        <v>15</v>
      </c>
      <c r="G4158" s="20" t="n">
        <v>0.2</v>
      </c>
      <c r="H4158" s="13" t="n">
        <v>150</v>
      </c>
      <c r="I4158" s="20" t="n">
        <f>G4158*H4158*7</f>
        <v>210</v>
      </c>
      <c r="J4158" s="12" t="s">
        <v>112</v>
      </c>
      <c r="K4158" s="16" t="n">
        <v>52722</v>
      </c>
      <c r="L4158" s="14" t="n">
        <v>8976</v>
      </c>
      <c r="M4158" s="14" t="n">
        <v>150</v>
      </c>
      <c r="N4158" s="11" t="n">
        <v>0.003</v>
      </c>
      <c r="O4158" s="11" t="n">
        <v>0.19</v>
      </c>
      <c r="P4158" s="11" t="n">
        <v>28.512</v>
      </c>
      <c r="Q4158" s="22" t="n">
        <f>M4158/H4158</f>
        <v>1</v>
      </c>
    </row>
    <row r="4159" ht="22.5" customHeight="1">
      <c r="A4159" s="74"/>
      <c r="B4159" s="12"/>
      <c r="C4159" s="12" t="n">
        <v>8094753</v>
      </c>
      <c r="D4159" s="12" t="s">
        <v>36</v>
      </c>
      <c r="E4159" s="12" t="s">
        <v>14</v>
      </c>
      <c r="F4159" s="12" t="s">
        <v>26</v>
      </c>
      <c r="G4159" s="20" t="n">
        <v>0.3</v>
      </c>
      <c r="H4159" s="13" t="n">
        <v>200</v>
      </c>
      <c r="I4159" s="20" t="n">
        <f>G4159*H4159*7</f>
        <v>420</v>
      </c>
      <c r="J4159" s="12" t="s">
        <v>112</v>
      </c>
      <c r="K4159" s="16" t="n">
        <v>2521177</v>
      </c>
      <c r="L4159" s="14" t="n">
        <v>8361</v>
      </c>
      <c r="M4159" s="14" t="n">
        <v>329</v>
      </c>
      <c r="N4159" s="11" t="n">
        <v>0.01</v>
      </c>
      <c r="O4159" s="11" t="n">
        <v>0.28</v>
      </c>
      <c r="P4159" s="11" t="n">
        <v>93.19</v>
      </c>
      <c r="Q4159" s="22" t="n">
        <f>M4159/H4159</f>
        <v>1.645</v>
      </c>
    </row>
    <row r="4160" ht="22.5" customHeight="1">
      <c r="A4160" s="74"/>
      <c r="B4160" s="12"/>
      <c r="C4160" s="12" t="n">
        <v>9415350</v>
      </c>
      <c r="D4160" s="12" t="s">
        <v>93</v>
      </c>
      <c r="E4160" s="12" t="s">
        <v>14</v>
      </c>
      <c r="F4160" s="12" t="s">
        <v>26</v>
      </c>
      <c r="G4160" s="20" t="n">
        <v>0.15</v>
      </c>
      <c r="H4160" s="13" t="n">
        <v>50</v>
      </c>
      <c r="I4160" s="20" t="n">
        <f>G4160*H4160*7</f>
        <v>52.5</v>
      </c>
      <c r="J4160" s="12" t="s">
        <v>112</v>
      </c>
      <c r="K4160" s="16" t="n">
        <v>144618</v>
      </c>
      <c r="L4160" s="14" t="n">
        <v>502</v>
      </c>
      <c r="M4160" s="14" t="n">
        <v>41</v>
      </c>
      <c r="N4160" s="11" t="n">
        <v>0.01</v>
      </c>
      <c r="O4160" s="11" t="n">
        <v>0.22</v>
      </c>
      <c r="P4160" s="11" t="n">
        <v>8.92</v>
      </c>
      <c r="Q4160" s="22" t="n">
        <f>M4160/H4160</f>
        <v>0.82</v>
      </c>
    </row>
    <row r="4161" ht="22.5" customHeight="1">
      <c r="A4161" s="74"/>
      <c r="B4161" s="12"/>
      <c r="C4161" s="12" t="n">
        <v>2783561</v>
      </c>
      <c r="D4161" s="12" t="s">
        <v>38</v>
      </c>
      <c r="E4161" s="12" t="s">
        <v>14</v>
      </c>
      <c r="F4161" s="12" t="s">
        <v>15</v>
      </c>
      <c r="G4161" s="20" t="n">
        <v>0.1</v>
      </c>
      <c r="H4161" s="13" t="n">
        <v>500</v>
      </c>
      <c r="I4161" s="20" t="n">
        <f>G4161*H4161*7</f>
        <v>350</v>
      </c>
      <c r="J4161" s="12" t="s">
        <v>112</v>
      </c>
      <c r="K4161" s="16" t="n">
        <v>54872</v>
      </c>
      <c r="L4161" s="14" t="n">
        <v>13601</v>
      </c>
      <c r="M4161" s="14" t="n">
        <v>447</v>
      </c>
      <c r="N4161" s="11" t="n">
        <v>0.003</v>
      </c>
      <c r="O4161" s="11" t="n">
        <v>0.102</v>
      </c>
      <c r="P4161" s="11" t="n">
        <v>45.395</v>
      </c>
      <c r="Q4161" s="22" t="n">
        <f>M4161/H4161</f>
        <v>0.894</v>
      </c>
    </row>
    <row r="4162" ht="22.5" customHeight="1">
      <c r="A4162" s="74"/>
      <c r="B4162" s="12"/>
      <c r="C4162" s="12" t="n">
        <v>10599157</v>
      </c>
      <c r="D4162" s="12" t="s">
        <v>39</v>
      </c>
      <c r="E4162" s="12" t="s">
        <v>14</v>
      </c>
      <c r="F4162" s="12" t="s">
        <v>15</v>
      </c>
      <c r="G4162" s="20" t="n">
        <v>0.3</v>
      </c>
      <c r="H4162" s="13" t="n">
        <v>150</v>
      </c>
      <c r="I4162" s="20" t="n">
        <f>G4162*H4162*7</f>
        <v>315</v>
      </c>
      <c r="J4162" s="12" t="s">
        <v>112</v>
      </c>
      <c r="K4162" s="16" t="n">
        <v>19189</v>
      </c>
      <c r="L4162" s="14" t="n">
        <v>4628</v>
      </c>
      <c r="M4162" s="14" t="n">
        <v>101</v>
      </c>
      <c r="N4162" s="11" t="n">
        <v>0.007</v>
      </c>
      <c r="O4162" s="11" t="n">
        <v>0.311</v>
      </c>
      <c r="P4162" s="11" t="n">
        <v>31.4</v>
      </c>
      <c r="Q4162" s="22" t="n">
        <f>M4162/H4162</f>
        <v>0.673333333333333</v>
      </c>
    </row>
    <row r="4163" ht="22.5" customHeight="1">
      <c r="A4163" s="74"/>
      <c r="B4163" s="12"/>
      <c r="C4163" s="12" t="n">
        <v>10599681</v>
      </c>
      <c r="D4163" s="12" t="s">
        <v>79</v>
      </c>
      <c r="E4163" s="12" t="s">
        <v>14</v>
      </c>
      <c r="F4163" s="12" t="s">
        <v>15</v>
      </c>
      <c r="G4163" s="20" t="n">
        <v>0.13</v>
      </c>
      <c r="H4163" s="13" t="n">
        <v>400</v>
      </c>
      <c r="I4163" s="20" t="n">
        <f>G4163*H4163*7</f>
        <v>364</v>
      </c>
      <c r="J4163" s="12" t="s">
        <v>112</v>
      </c>
      <c r="K4163" s="14" t="n">
        <v>25740</v>
      </c>
      <c r="L4163" s="14" t="n">
        <v>7706</v>
      </c>
      <c r="M4163" s="14" t="n">
        <v>393</v>
      </c>
      <c r="N4163" s="11" t="n">
        <v>0.007</v>
      </c>
      <c r="O4163" s="11" t="n">
        <v>0.13</v>
      </c>
      <c r="P4163" s="11" t="n">
        <v>51.09</v>
      </c>
      <c r="Q4163" s="22" t="n">
        <f>M4163/H4163</f>
        <v>0.9825</v>
      </c>
    </row>
    <row r="4164" ht="22.5" customHeight="1">
      <c r="A4164" s="74"/>
      <c r="B4164" s="12"/>
      <c r="C4164" s="12" t="n">
        <v>6060965</v>
      </c>
      <c r="D4164" s="12" t="s">
        <v>36</v>
      </c>
      <c r="E4164" s="12" t="s">
        <v>14</v>
      </c>
      <c r="F4164" s="12" t="s">
        <v>15</v>
      </c>
      <c r="G4164" s="20" t="n">
        <v>0.3</v>
      </c>
      <c r="H4164" s="69" t="n">
        <v>100</v>
      </c>
      <c r="I4164" s="31" t="n">
        <f>G4164*H4164*7</f>
        <v>210</v>
      </c>
      <c r="J4164" s="12" t="s">
        <v>112</v>
      </c>
      <c r="K4164" s="14" t="n">
        <v>31252</v>
      </c>
      <c r="L4164" s="14" t="n">
        <v>4046</v>
      </c>
      <c r="M4164" s="14" t="n">
        <v>100</v>
      </c>
      <c r="N4164" s="11" t="n">
        <v>0.007</v>
      </c>
      <c r="O4164" s="11" t="n">
        <v>0.3</v>
      </c>
      <c r="P4164" s="11" t="n">
        <v>30</v>
      </c>
      <c r="Q4164" s="22" t="n">
        <f>M4164/H4164</f>
        <v>1</v>
      </c>
    </row>
    <row r="4165" ht="22.5" customHeight="1">
      <c r="A4165" s="74"/>
      <c r="B4165" s="12"/>
      <c r="C4165" s="12" t="n">
        <v>10842514</v>
      </c>
      <c r="D4165" s="12" t="s">
        <v>42</v>
      </c>
      <c r="E4165" s="12" t="s">
        <v>14</v>
      </c>
      <c r="F4165" s="12" t="s">
        <v>26</v>
      </c>
      <c r="G4165" s="20" t="n">
        <v>0.15</v>
      </c>
      <c r="H4165" s="69" t="n">
        <v>100</v>
      </c>
      <c r="I4165" s="31" t="n">
        <f>G4165*H4165*7</f>
        <v>105</v>
      </c>
      <c r="J4165" s="12" t="s">
        <v>112</v>
      </c>
      <c r="K4165" s="14" t="n">
        <v>59897</v>
      </c>
      <c r="L4165" s="14" t="n">
        <v>609</v>
      </c>
      <c r="M4165" s="14" t="n">
        <v>37</v>
      </c>
      <c r="N4165" s="11" t="n">
        <v>0.01</v>
      </c>
      <c r="O4165" s="11" t="n">
        <v>0.24</v>
      </c>
      <c r="P4165" s="11" t="n">
        <v>9.02</v>
      </c>
      <c r="Q4165" s="22" t="n">
        <f>M4165/H4165</f>
        <v>0.37</v>
      </c>
    </row>
    <row r="4166" ht="22.5" customHeight="1">
      <c r="A4166" s="74"/>
      <c r="B4166" s="12"/>
      <c r="C4166" s="12" t="n">
        <v>10815258</v>
      </c>
      <c r="D4166" s="12" t="s">
        <v>42</v>
      </c>
      <c r="E4166" s="12" t="s">
        <v>14</v>
      </c>
      <c r="F4166" s="12" t="s">
        <v>15</v>
      </c>
      <c r="G4166" s="20" t="n">
        <v>0.15</v>
      </c>
      <c r="H4166" s="69" t="n">
        <v>100</v>
      </c>
      <c r="I4166" s="31" t="n">
        <f>G4166*H4166*7</f>
        <v>105</v>
      </c>
      <c r="J4166" s="12" t="s">
        <v>112</v>
      </c>
      <c r="K4166" s="14" t="n">
        <v>13867</v>
      </c>
      <c r="L4166" s="14" t="n">
        <v>254</v>
      </c>
      <c r="M4166" s="14" t="n">
        <v>3</v>
      </c>
      <c r="N4166" s="11" t="n">
        <v>0.002</v>
      </c>
      <c r="O4166" s="11" t="n">
        <v>0.19</v>
      </c>
      <c r="P4166" s="11" t="n">
        <v>0.57</v>
      </c>
      <c r="Q4166" s="22" t="n">
        <f>M4166/H4166</f>
        <v>0.03</v>
      </c>
    </row>
    <row r="4167" ht="22.5" customHeight="1">
      <c r="A4167" s="74"/>
      <c r="B4167" s="12"/>
      <c r="C4167" s="12" t="n">
        <v>91535229</v>
      </c>
      <c r="D4167" s="12" t="s">
        <v>30</v>
      </c>
      <c r="E4167" s="12" t="s">
        <v>37</v>
      </c>
      <c r="F4167" s="12" t="s">
        <v>15</v>
      </c>
      <c r="G4167" s="20" t="n">
        <v>0.02</v>
      </c>
      <c r="H4167" s="69" t="n">
        <v>500</v>
      </c>
      <c r="I4167" s="31" t="n">
        <f>G4167*H4167*7</f>
        <v>70</v>
      </c>
      <c r="J4167" s="12" t="s">
        <v>112</v>
      </c>
      <c r="K4167" s="14" t="n">
        <v>3020</v>
      </c>
      <c r="L4167" s="14" t="n">
        <v>1036</v>
      </c>
      <c r="M4167" s="14" t="n">
        <v>5</v>
      </c>
      <c r="N4167" s="11" t="n">
        <v>0</v>
      </c>
      <c r="O4167" s="11" t="n">
        <v>0.04</v>
      </c>
      <c r="P4167" s="11" t="n">
        <v>0.2</v>
      </c>
      <c r="Q4167" s="22" t="n">
        <f>M4167/H4167</f>
        <v>0.01</v>
      </c>
    </row>
    <row r="4168" ht="22.5" customHeight="1">
      <c r="A4168" s="74"/>
      <c r="B4168" s="12"/>
      <c r="C4168" s="12" t="n">
        <v>91535331</v>
      </c>
      <c r="D4168" s="12" t="s">
        <v>30</v>
      </c>
      <c r="E4168" s="12" t="s">
        <v>40</v>
      </c>
      <c r="F4168" s="12" t="s">
        <v>15</v>
      </c>
      <c r="G4168" s="20" t="n">
        <v>0.02</v>
      </c>
      <c r="H4168" s="69" t="n">
        <v>750</v>
      </c>
      <c r="I4168" s="31" t="n">
        <f>G4168*H4168*7</f>
        <v>105</v>
      </c>
      <c r="J4168" s="12" t="s">
        <v>112</v>
      </c>
      <c r="K4168" s="14" t="n">
        <v>3076</v>
      </c>
      <c r="L4168" s="14" t="n">
        <v>912</v>
      </c>
      <c r="M4168" s="14" t="n">
        <v>4</v>
      </c>
      <c r="N4168" s="11" t="n">
        <v>0</v>
      </c>
      <c r="O4168" s="11" t="n">
        <v>0.038</v>
      </c>
      <c r="P4168" s="11" t="n">
        <v>0.15</v>
      </c>
      <c r="Q4168" s="22" t="n">
        <f>M4168/H4168</f>
        <v>0.00533333333333333</v>
      </c>
    </row>
    <row r="4169" ht="22.5" customHeight="1">
      <c r="A4169" s="74"/>
      <c r="B4169" s="12"/>
      <c r="C4169" s="12" t="n">
        <v>11324493</v>
      </c>
      <c r="D4169" s="12" t="s">
        <v>30</v>
      </c>
      <c r="E4169" s="12" t="s">
        <v>17</v>
      </c>
      <c r="F4169" s="12" t="s">
        <v>15</v>
      </c>
      <c r="G4169" s="20" t="n">
        <v>0.28</v>
      </c>
      <c r="H4169" s="69" t="n">
        <v>100</v>
      </c>
      <c r="I4169" s="31" t="n">
        <f>G4169*H4169*7</f>
        <v>196</v>
      </c>
      <c r="J4169" s="12" t="s">
        <v>112</v>
      </c>
      <c r="K4169" s="14" t="n">
        <v>881</v>
      </c>
      <c r="L4169" s="14" t="n">
        <v>298</v>
      </c>
      <c r="M4169" s="14" t="n">
        <v>2</v>
      </c>
      <c r="N4169" s="11" t="n">
        <v>0.003</v>
      </c>
      <c r="O4169" s="11" t="n">
        <v>0.5</v>
      </c>
      <c r="P4169" s="11" t="n">
        <v>1</v>
      </c>
      <c r="Q4169" s="22" t="n">
        <f>M4169/H4169</f>
        <v>0.02</v>
      </c>
    </row>
    <row r="4170" ht="22.5" customHeight="1">
      <c r="A4170" s="74"/>
      <c r="B4170" s="12"/>
      <c r="C4170" s="12" t="n">
        <v>10298628</v>
      </c>
      <c r="D4170" s="12" t="s">
        <v>83</v>
      </c>
      <c r="E4170" s="12" t="s">
        <v>14</v>
      </c>
      <c r="F4170" s="12" t="s">
        <v>26</v>
      </c>
      <c r="G4170" s="20" t="n">
        <v>0.14</v>
      </c>
      <c r="H4170" s="69" t="n">
        <v>80</v>
      </c>
      <c r="I4170" s="31" t="n">
        <f>G4170*H4170*7</f>
        <v>78.4</v>
      </c>
      <c r="J4170" s="12" t="s">
        <v>112</v>
      </c>
      <c r="K4170" s="14" t="n">
        <v>419627</v>
      </c>
      <c r="L4170" s="14" t="n">
        <v>938</v>
      </c>
      <c r="M4170" s="14" t="n">
        <v>65</v>
      </c>
      <c r="N4170" s="11" t="n">
        <v>0.01</v>
      </c>
      <c r="O4170" s="11" t="n">
        <v>0.2</v>
      </c>
      <c r="P4170" s="11" t="n">
        <v>13.16</v>
      </c>
      <c r="Q4170" s="22" t="n">
        <f>M4170/H4170</f>
        <v>0.8125</v>
      </c>
    </row>
    <row r="4171" ht="22.5" customHeight="1">
      <c r="A4171" s="74"/>
      <c r="B4171" s="12"/>
      <c r="C4171" s="12" t="n">
        <v>11655595</v>
      </c>
      <c r="D4171" s="12" t="s">
        <v>41</v>
      </c>
      <c r="E4171" s="12" t="s">
        <v>14</v>
      </c>
      <c r="F4171" s="12" t="s">
        <v>26</v>
      </c>
      <c r="G4171" s="20" t="n">
        <v>0.4</v>
      </c>
      <c r="H4171" s="69" t="n">
        <v>100</v>
      </c>
      <c r="I4171" s="31" t="n">
        <f>G4171*H4171*7</f>
        <v>280</v>
      </c>
      <c r="J4171" s="12" t="s">
        <v>112</v>
      </c>
      <c r="K4171" s="14" t="n">
        <v>81146</v>
      </c>
      <c r="L4171" s="14" t="n">
        <v>527</v>
      </c>
      <c r="M4171" s="14" t="n">
        <v>0</v>
      </c>
      <c r="N4171" s="11" t="n">
        <v>0</v>
      </c>
      <c r="O4171" s="11" t="n">
        <v>0</v>
      </c>
      <c r="P4171" s="11" t="n">
        <v>13.91</v>
      </c>
      <c r="Q4171" s="22" t="n">
        <f>M4171/H4171</f>
        <v>0</v>
      </c>
    </row>
    <row r="4172" ht="22.5" customHeight="1">
      <c r="A4172" s="74"/>
      <c r="B4172" s="12"/>
      <c r="C4172" s="12" t="n">
        <v>11655596</v>
      </c>
      <c r="D4172" s="12" t="s">
        <v>41</v>
      </c>
      <c r="E4172" s="12" t="s">
        <v>14</v>
      </c>
      <c r="F4172" s="12" t="s">
        <v>12</v>
      </c>
      <c r="G4172" s="20" t="n">
        <v>0.3</v>
      </c>
      <c r="H4172" s="69" t="n">
        <v>50</v>
      </c>
      <c r="I4172" s="31" t="n">
        <f>G4172*H4172*7</f>
        <v>105</v>
      </c>
      <c r="J4172" s="12" t="s">
        <v>112</v>
      </c>
      <c r="K4172" s="14" t="n">
        <v>546</v>
      </c>
      <c r="L4172" s="14" t="n">
        <v>4</v>
      </c>
      <c r="M4172" s="14" t="n">
        <v>0</v>
      </c>
      <c r="N4172" s="11" t="n">
        <v>0.001</v>
      </c>
      <c r="O4172" s="11" t="n">
        <v>0</v>
      </c>
      <c r="P4172" s="11" t="n">
        <v>0.0026</v>
      </c>
      <c r="Q4172" s="22" t="n">
        <f>M4172/H4172</f>
        <v>0</v>
      </c>
    </row>
    <row r="4173" ht="22.5" customHeight="1">
      <c r="A4173" s="74"/>
      <c r="B4173" s="12"/>
      <c r="C4173" s="12" t="n">
        <v>11690183</v>
      </c>
      <c r="D4173" s="12" t="s">
        <v>38</v>
      </c>
      <c r="E4173" s="12" t="s">
        <v>14</v>
      </c>
      <c r="F4173" s="12" t="s">
        <v>15</v>
      </c>
      <c r="G4173" s="20" t="n">
        <v>0.1</v>
      </c>
      <c r="H4173" s="69" t="n">
        <v>100</v>
      </c>
      <c r="I4173" s="31" t="n">
        <f>G4173*H4173*7</f>
        <v>70</v>
      </c>
      <c r="J4173" s="12" t="s">
        <v>112</v>
      </c>
      <c r="K4173" s="14" t="n">
        <v>10963</v>
      </c>
      <c r="L4173" s="14" t="n">
        <v>2947</v>
      </c>
      <c r="M4173" s="14" t="n">
        <v>53</v>
      </c>
      <c r="N4173" s="11" t="n">
        <v>0.004</v>
      </c>
      <c r="O4173" s="11" t="n">
        <v>0.2</v>
      </c>
      <c r="P4173" s="11" t="n">
        <v>10.59</v>
      </c>
      <c r="Q4173" s="22" t="n">
        <f>M4173/H4173</f>
        <v>0.53</v>
      </c>
    </row>
    <row r="4174" ht="22.5" customHeight="1">
      <c r="A4174" s="74"/>
      <c r="B4174" s="12"/>
      <c r="C4174" s="12" t="n">
        <v>11763482</v>
      </c>
      <c r="D4174" s="12" t="s">
        <v>41</v>
      </c>
      <c r="E4174" s="12" t="s">
        <v>14</v>
      </c>
      <c r="F4174" s="12" t="s">
        <v>12</v>
      </c>
      <c r="G4174" s="20" t="n">
        <v>0.4</v>
      </c>
      <c r="H4174" s="69" t="n">
        <v>100</v>
      </c>
      <c r="I4174" s="31" t="n">
        <f>G4174*H4174*7</f>
        <v>280</v>
      </c>
      <c r="J4174" s="12" t="s">
        <v>112</v>
      </c>
      <c r="K4174" s="14" t="n">
        <v>329</v>
      </c>
      <c r="L4174" s="14" t="n">
        <v>50</v>
      </c>
      <c r="M4174" s="14" t="n">
        <v>0</v>
      </c>
      <c r="N4174" s="11" t="n">
        <v>0.002</v>
      </c>
      <c r="O4174" s="11" t="n">
        <v>0</v>
      </c>
      <c r="P4174" s="11" t="n">
        <v>0.1129</v>
      </c>
      <c r="Q4174" s="22" t="n">
        <f>M4174/H4174</f>
        <v>0</v>
      </c>
    </row>
    <row r="4175" ht="22.5" customHeight="1">
      <c r="A4175" s="74"/>
      <c r="B4175" s="12"/>
      <c r="C4175" s="12" t="n">
        <v>91565942</v>
      </c>
      <c r="D4175" s="12" t="s">
        <v>30</v>
      </c>
      <c r="E4175" s="12" t="s">
        <v>37</v>
      </c>
      <c r="F4175" s="12" t="s">
        <v>15</v>
      </c>
      <c r="G4175" s="20" t="n">
        <v>0.03</v>
      </c>
      <c r="H4175" s="69" t="n">
        <v>600</v>
      </c>
      <c r="I4175" s="31" t="n">
        <f>G4175*H4175*7</f>
        <v>126</v>
      </c>
      <c r="J4175" s="12" t="s">
        <v>112</v>
      </c>
      <c r="K4175" s="14" t="n">
        <v>39281</v>
      </c>
      <c r="L4175" s="14" t="n">
        <v>8469</v>
      </c>
      <c r="M4175" s="14" t="n">
        <v>43</v>
      </c>
      <c r="N4175" s="11" t="n">
        <v>0</v>
      </c>
      <c r="O4175" s="11" t="n">
        <v>0.031</v>
      </c>
      <c r="P4175" s="11" t="n">
        <v>1.353</v>
      </c>
      <c r="Q4175" s="22" t="n">
        <f>M4175/H4175</f>
        <v>0.0716666666666667</v>
      </c>
    </row>
    <row r="4176" ht="22.5" customHeight="1">
      <c r="A4176" s="74"/>
      <c r="B4176" s="12"/>
      <c r="C4176" s="12" t="n">
        <v>91565947</v>
      </c>
      <c r="D4176" s="12" t="s">
        <v>30</v>
      </c>
      <c r="E4176" s="12" t="s">
        <v>40</v>
      </c>
      <c r="F4176" s="12" t="s">
        <v>15</v>
      </c>
      <c r="G4176" s="20" t="n">
        <v>0.02</v>
      </c>
      <c r="H4176" s="69" t="n">
        <v>1000</v>
      </c>
      <c r="I4176" s="31" t="n">
        <f>G4176*H4176*7</f>
        <v>140</v>
      </c>
      <c r="J4176" s="12" t="s">
        <v>112</v>
      </c>
      <c r="K4176" s="14" t="n">
        <v>244218</v>
      </c>
      <c r="L4176" s="14" t="n">
        <v>136036</v>
      </c>
      <c r="M4176" s="14" t="n">
        <v>1000</v>
      </c>
      <c r="N4176" s="11" t="n">
        <v>0</v>
      </c>
      <c r="O4176" s="11" t="n">
        <v>0.02</v>
      </c>
      <c r="P4176" s="11" t="n">
        <v>20</v>
      </c>
      <c r="Q4176" s="22" t="n">
        <f>M4176/H4176</f>
        <v>1</v>
      </c>
    </row>
    <row r="4177" ht="22.5" customHeight="1">
      <c r="A4177" s="74"/>
      <c r="B4177" s="12"/>
      <c r="C4177" s="12" t="n">
        <v>12541739</v>
      </c>
      <c r="D4177" s="12" t="s">
        <v>94</v>
      </c>
      <c r="E4177" s="12" t="s">
        <v>14</v>
      </c>
      <c r="F4177" s="12" t="s">
        <v>15</v>
      </c>
      <c r="G4177" s="20" t="n">
        <v>0.3</v>
      </c>
      <c r="H4177" s="69" t="n">
        <v>200</v>
      </c>
      <c r="I4177" s="31" t="n">
        <f>G4177*H4177*7</f>
        <v>420</v>
      </c>
      <c r="J4177" s="12" t="s">
        <v>112</v>
      </c>
      <c r="K4177" s="14" t="n">
        <v>73794</v>
      </c>
      <c r="L4177" s="14" t="n">
        <v>2941</v>
      </c>
      <c r="M4177" s="14" t="n">
        <v>200</v>
      </c>
      <c r="N4177" s="11" t="n">
        <v>0.018</v>
      </c>
      <c r="O4177" s="11" t="n">
        <v>0.268</v>
      </c>
      <c r="P4177" s="11" t="n">
        <v>53.555</v>
      </c>
      <c r="Q4177" s="22" t="n">
        <f>M4177/H4177</f>
        <v>1</v>
      </c>
    </row>
    <row r="4178" ht="22.5" customHeight="1">
      <c r="A4178" s="74"/>
      <c r="B4178" s="12"/>
      <c r="C4178" s="12" t="n">
        <v>12807775</v>
      </c>
      <c r="D4178" s="12" t="s">
        <v>38</v>
      </c>
      <c r="E4178" s="12" t="s">
        <v>14</v>
      </c>
      <c r="F4178" s="12" t="s">
        <v>34</v>
      </c>
      <c r="G4178" s="20" t="n">
        <v>0.1</v>
      </c>
      <c r="H4178" s="69" t="n">
        <v>100</v>
      </c>
      <c r="I4178" s="31" t="n">
        <f>G4178*H4178*7</f>
        <v>70</v>
      </c>
      <c r="J4178" s="12" t="s">
        <v>112</v>
      </c>
      <c r="K4178" s="14" t="n">
        <v>3</v>
      </c>
      <c r="L4178" s="14" t="n">
        <v>1</v>
      </c>
      <c r="M4178" s="14" t="n">
        <v>0</v>
      </c>
      <c r="N4178" s="11" t="n">
        <v>0</v>
      </c>
      <c r="O4178" s="11" t="n">
        <v>0</v>
      </c>
      <c r="P4178" s="11" t="n">
        <v>0</v>
      </c>
      <c r="Q4178" s="22" t="n">
        <f>M4178/H4178</f>
        <v>0</v>
      </c>
    </row>
    <row r="4179" ht="22.5" customHeight="1">
      <c r="A4179" s="74"/>
      <c r="B4179" s="12"/>
      <c r="C4179" s="12" t="n">
        <v>12808718</v>
      </c>
      <c r="D4179" s="12" t="s">
        <v>36</v>
      </c>
      <c r="E4179" s="12" t="s">
        <v>14</v>
      </c>
      <c r="F4179" s="12" t="s">
        <v>34</v>
      </c>
      <c r="G4179" s="20" t="n">
        <v>0.2</v>
      </c>
      <c r="H4179" s="69" t="n">
        <v>100</v>
      </c>
      <c r="I4179" s="31" t="n">
        <f>G4179*H4179*7</f>
        <v>140</v>
      </c>
      <c r="J4179" s="12" t="s">
        <v>112</v>
      </c>
      <c r="K4179" s="14" t="n">
        <v>20</v>
      </c>
      <c r="L4179" s="14" t="n">
        <v>4</v>
      </c>
      <c r="M4179" s="14" t="n">
        <v>0</v>
      </c>
      <c r="N4179" s="11" t="n">
        <v>0</v>
      </c>
      <c r="O4179" s="11" t="n">
        <v>0</v>
      </c>
      <c r="P4179" s="11" t="n">
        <v>0</v>
      </c>
      <c r="Q4179" s="22" t="n">
        <f>M4179/H4179</f>
        <v>0</v>
      </c>
    </row>
    <row r="4180" ht="22.5" customHeight="1">
      <c r="A4180" s="74"/>
      <c r="B4180" s="37" t="s">
        <v>118</v>
      </c>
      <c r="C4180" s="12" t="n">
        <v>5464039</v>
      </c>
      <c r="D4180" s="12" t="s">
        <v>30</v>
      </c>
      <c r="E4180" s="12" t="s">
        <v>43</v>
      </c>
      <c r="F4180" s="12" t="s">
        <v>15</v>
      </c>
      <c r="G4180" s="20" t="n">
        <v>0.28</v>
      </c>
      <c r="H4180" s="13" t="n">
        <v>1700</v>
      </c>
      <c r="I4180" s="20" t="n">
        <f>G4180*H4180*7</f>
        <v>3332</v>
      </c>
      <c r="J4180" s="12" t="s">
        <v>112</v>
      </c>
      <c r="K4180" s="14" t="n">
        <v>400368</v>
      </c>
      <c r="L4180" s="14" t="n">
        <v>83191</v>
      </c>
      <c r="M4180" s="14" t="n">
        <v>1034</v>
      </c>
      <c r="N4180" s="11" t="n">
        <v>0.004</v>
      </c>
      <c r="O4180" s="11" t="n">
        <v>0.296</v>
      </c>
      <c r="P4180" s="11" t="n">
        <v>306.205</v>
      </c>
      <c r="Q4180" s="22" t="n">
        <f>M4180/H4180</f>
        <v>0.608235294117647</v>
      </c>
    </row>
    <row r="4181" ht="22.5" customHeight="1">
      <c r="A4181" s="74"/>
      <c r="B4181" s="12"/>
      <c r="C4181" s="12" t="n">
        <v>8057746</v>
      </c>
      <c r="D4181" s="12" t="s">
        <v>30</v>
      </c>
      <c r="E4181" s="12" t="s">
        <v>43</v>
      </c>
      <c r="F4181" s="12" t="s">
        <v>15</v>
      </c>
      <c r="G4181" s="20" t="n">
        <v>0.32</v>
      </c>
      <c r="H4181" s="13" t="n">
        <v>300</v>
      </c>
      <c r="I4181" s="20" t="n">
        <f>G4181*H4181*7</f>
        <v>672</v>
      </c>
      <c r="J4181" s="12" t="s">
        <v>112</v>
      </c>
      <c r="K4181" s="14" t="n">
        <v>0</v>
      </c>
      <c r="L4181" s="14" t="n">
        <v>0</v>
      </c>
      <c r="M4181" s="14" t="n">
        <v>0</v>
      </c>
      <c r="N4181" s="11" t="n">
        <v>0</v>
      </c>
      <c r="O4181" s="11" t="n">
        <v>0</v>
      </c>
      <c r="P4181" s="11" t="n">
        <v>0</v>
      </c>
      <c r="Q4181" s="22" t="n">
        <f>M4181/H4181</f>
        <v>0</v>
      </c>
    </row>
    <row r="4182" ht="22.5" customHeight="1">
      <c r="A4182" s="74"/>
      <c r="B4182" s="12"/>
      <c r="C4182" s="12" t="n">
        <v>91399821</v>
      </c>
      <c r="D4182" s="12" t="s">
        <v>79</v>
      </c>
      <c r="E4182" s="12" t="s">
        <v>14</v>
      </c>
      <c r="F4182" s="12" t="s">
        <v>26</v>
      </c>
      <c r="G4182" s="20" t="n">
        <v>0.1</v>
      </c>
      <c r="H4182" s="13" t="n">
        <v>500</v>
      </c>
      <c r="I4182" s="20" t="n">
        <f>G4182*H4182*7</f>
        <v>350</v>
      </c>
      <c r="J4182" s="12" t="s">
        <v>112</v>
      </c>
      <c r="K4182" s="14" t="n">
        <v>96903</v>
      </c>
      <c r="L4182" s="14" t="n">
        <v>11958</v>
      </c>
      <c r="M4182" s="14" t="n">
        <v>470</v>
      </c>
      <c r="N4182" s="11" t="n">
        <v>0</v>
      </c>
      <c r="O4182" s="11" t="n">
        <v>0.11</v>
      </c>
      <c r="P4182" s="11" t="n">
        <v>49.65</v>
      </c>
      <c r="Q4182" s="22" t="n">
        <f>M4182/H4182</f>
        <v>0.94</v>
      </c>
    </row>
    <row r="4183" ht="22.5" customHeight="1">
      <c r="A4183" s="74"/>
      <c r="B4183" s="12"/>
      <c r="C4183" s="12" t="n">
        <v>8670368</v>
      </c>
      <c r="D4183" s="12" t="s">
        <v>16</v>
      </c>
      <c r="E4183" s="12" t="s">
        <v>11</v>
      </c>
      <c r="F4183" s="12" t="s">
        <v>29</v>
      </c>
      <c r="G4183" s="20" t="n">
        <v>0.12</v>
      </c>
      <c r="H4183" s="13" t="n">
        <v>100</v>
      </c>
      <c r="I4183" s="20" t="n">
        <f>G4183*H4183*7</f>
        <v>84</v>
      </c>
      <c r="J4183" s="12" t="s">
        <v>112</v>
      </c>
      <c r="K4183" s="14" t="n">
        <v>4268</v>
      </c>
      <c r="L4183" s="14" t="n">
        <v>1071</v>
      </c>
      <c r="M4183" s="14" t="n">
        <v>4</v>
      </c>
      <c r="N4183" s="11" t="n">
        <v>0</v>
      </c>
      <c r="O4183" s="11" t="n">
        <v>0.31</v>
      </c>
      <c r="P4183" s="11" t="n">
        <v>1.24</v>
      </c>
      <c r="Q4183" s="22" t="n">
        <f>M4183/H4183</f>
        <v>0.04</v>
      </c>
    </row>
    <row r="4184" ht="22.5" customHeight="1">
      <c r="A4184" s="74"/>
      <c r="B4184" s="12"/>
      <c r="C4184" s="12" t="n">
        <v>10514860</v>
      </c>
      <c r="D4184" s="12" t="s">
        <v>41</v>
      </c>
      <c r="E4184" s="12" t="s">
        <v>14</v>
      </c>
      <c r="F4184" s="12" t="s">
        <v>15</v>
      </c>
      <c r="G4184" s="20" t="n">
        <v>0.6</v>
      </c>
      <c r="H4184" s="13" t="n">
        <v>150</v>
      </c>
      <c r="I4184" s="20" t="n">
        <f>G4184*H4184*7</f>
        <v>630</v>
      </c>
      <c r="J4184" s="12" t="s">
        <v>112</v>
      </c>
      <c r="K4184" s="14" t="n">
        <v>79698</v>
      </c>
      <c r="L4184" s="14" t="n">
        <v>4649</v>
      </c>
      <c r="M4184" s="14" t="n">
        <v>41</v>
      </c>
      <c r="N4184" s="11" t="n">
        <v>0.006</v>
      </c>
      <c r="O4184" s="11" t="n">
        <v>0.7</v>
      </c>
      <c r="P4184" s="11" t="n">
        <v>28.7</v>
      </c>
      <c r="Q4184" s="22" t="n">
        <f>M4184/H4184</f>
        <v>0.273333333333333</v>
      </c>
    </row>
    <row r="4185" ht="22.5" customHeight="1">
      <c r="A4185" s="74"/>
      <c r="B4185" s="12"/>
      <c r="C4185" s="12" t="n">
        <v>91532857</v>
      </c>
      <c r="D4185" s="12" t="s">
        <v>44</v>
      </c>
      <c r="E4185" s="12" t="s">
        <v>14</v>
      </c>
      <c r="F4185" s="12" t="s">
        <v>12</v>
      </c>
      <c r="G4185" s="20" t="n">
        <v>0.12</v>
      </c>
      <c r="H4185" s="13" t="n">
        <v>100</v>
      </c>
      <c r="I4185" s="20" t="n">
        <f>G4185*H4185*7</f>
        <v>84</v>
      </c>
      <c r="J4185" s="12" t="s">
        <v>112</v>
      </c>
      <c r="K4185" s="14" t="n">
        <v>6500</v>
      </c>
      <c r="L4185" s="14" t="n">
        <v>1144</v>
      </c>
      <c r="M4185" s="14" t="n">
        <v>49</v>
      </c>
      <c r="N4185" s="11" t="n">
        <v>0.009</v>
      </c>
      <c r="O4185" s="11" t="n">
        <v>0.217</v>
      </c>
      <c r="P4185" s="11" t="n">
        <v>10.6363</v>
      </c>
      <c r="Q4185" s="22" t="n">
        <f>M4185/H4185</f>
        <v>0.49</v>
      </c>
      <c r="R4185" s="4" t="s">
        <v>153</v>
      </c>
    </row>
    <row r="4186" ht="22.5" customHeight="1">
      <c r="A4186" s="74"/>
      <c r="B4186" s="12"/>
      <c r="C4186" s="12" t="n">
        <v>91545519</v>
      </c>
      <c r="D4186" s="12" t="s">
        <v>45</v>
      </c>
      <c r="E4186" s="12" t="s">
        <v>43</v>
      </c>
      <c r="F4186" s="12" t="s">
        <v>15</v>
      </c>
      <c r="G4186" s="20" t="n">
        <v>0.2</v>
      </c>
      <c r="H4186" s="13" t="n">
        <v>100</v>
      </c>
      <c r="I4186" s="20" t="n">
        <f>G4186*H4186*7</f>
        <v>140</v>
      </c>
      <c r="J4186" s="12" t="s">
        <v>112</v>
      </c>
      <c r="K4186" s="14" t="n">
        <v>57678</v>
      </c>
      <c r="L4186" s="14" t="n">
        <v>14113</v>
      </c>
      <c r="M4186" s="14" t="n">
        <v>75</v>
      </c>
      <c r="N4186" s="11" t="n">
        <v>0.001</v>
      </c>
      <c r="O4186" s="11" t="n">
        <v>0.152</v>
      </c>
      <c r="P4186" s="11" t="n">
        <v>11.37</v>
      </c>
      <c r="Q4186" s="22" t="n">
        <f>M4186/H4186</f>
        <v>0.75</v>
      </c>
    </row>
    <row r="4187" ht="22.5" customHeight="1">
      <c r="A4187" s="74"/>
      <c r="B4187" s="12"/>
      <c r="C4187" s="12" t="n">
        <v>91551388</v>
      </c>
      <c r="D4187" s="12" t="s">
        <v>46</v>
      </c>
      <c r="E4187" s="12" t="s">
        <v>47</v>
      </c>
      <c r="F4187" s="12" t="s">
        <v>12</v>
      </c>
      <c r="G4187" s="20" t="n">
        <v>0.8</v>
      </c>
      <c r="H4187" s="13" t="n">
        <v>100</v>
      </c>
      <c r="I4187" s="20" t="n">
        <f>G4187*H4187*7</f>
        <v>560</v>
      </c>
      <c r="J4187" s="12" t="s">
        <v>112</v>
      </c>
      <c r="K4187" s="14" t="n">
        <v>3305</v>
      </c>
      <c r="L4187" s="14" t="n">
        <v>948</v>
      </c>
      <c r="M4187" s="14" t="n">
        <v>26</v>
      </c>
      <c r="N4187" s="11" t="n">
        <v>0.023</v>
      </c>
      <c r="O4187" s="11" t="n">
        <v>0.849</v>
      </c>
      <c r="P4187" s="11" t="n">
        <v>22.082</v>
      </c>
      <c r="Q4187" s="22" t="n">
        <f>M4187/H4187</f>
        <v>0.26</v>
      </c>
    </row>
    <row r="4188" ht="22.5" customHeight="1">
      <c r="A4188" s="74"/>
      <c r="B4188" s="12"/>
      <c r="C4188" s="12" t="n">
        <v>91565948</v>
      </c>
      <c r="D4188" s="12" t="s">
        <v>44</v>
      </c>
      <c r="E4188" s="12" t="s">
        <v>14</v>
      </c>
      <c r="F4188" s="12" t="s">
        <v>12</v>
      </c>
      <c r="G4188" s="20" t="n">
        <v>0.12</v>
      </c>
      <c r="H4188" s="13" t="n">
        <v>170</v>
      </c>
      <c r="I4188" s="20" t="n">
        <f>G4188*H4188*7</f>
        <v>142.8</v>
      </c>
      <c r="J4188" s="12" t="s">
        <v>112</v>
      </c>
      <c r="K4188" s="14" t="n">
        <v>5885</v>
      </c>
      <c r="L4188" s="14" t="n">
        <v>320</v>
      </c>
      <c r="M4188" s="14" t="n">
        <v>10</v>
      </c>
      <c r="N4188" s="11" t="n">
        <v>0.007</v>
      </c>
      <c r="O4188" s="11" t="n">
        <v>0.22</v>
      </c>
      <c r="P4188" s="11" t="n">
        <v>2.1963</v>
      </c>
      <c r="Q4188" s="22" t="n">
        <f>M4188/H4188</f>
        <v>0.0588235294117647</v>
      </c>
      <c r="R4188" s="4" t="s">
        <v>154</v>
      </c>
    </row>
    <row r="4189" ht="22.5" customHeight="1">
      <c r="A4189" s="74"/>
      <c r="B4189" s="12"/>
      <c r="C4189" s="12" t="n">
        <v>91550293</v>
      </c>
      <c r="D4189" s="12" t="s">
        <v>48</v>
      </c>
      <c r="E4189" s="12" t="s">
        <v>35</v>
      </c>
      <c r="F4189" s="12" t="s">
        <v>15</v>
      </c>
      <c r="G4189" s="20" t="n">
        <v>0.35</v>
      </c>
      <c r="H4189" s="13" t="n">
        <v>155</v>
      </c>
      <c r="I4189" s="20" t="n">
        <f>G4189*H4189*7</f>
        <v>379.75</v>
      </c>
      <c r="J4189" s="12" t="s">
        <v>112</v>
      </c>
      <c r="K4189" s="14" t="n">
        <v>51565</v>
      </c>
      <c r="L4189" s="14" t="n">
        <v>7296</v>
      </c>
      <c r="M4189" s="14" t="n">
        <v>17</v>
      </c>
      <c r="N4189" s="11" t="n">
        <v>0.001</v>
      </c>
      <c r="O4189" s="11" t="n">
        <v>0.35</v>
      </c>
      <c r="P4189" s="11" t="n">
        <v>5.95</v>
      </c>
      <c r="Q4189" s="22" t="n">
        <f>M4189/H4189</f>
        <v>0.109677419354839</v>
      </c>
    </row>
    <row r="4190" ht="22.5" customHeight="1">
      <c r="A4190" s="74"/>
      <c r="B4190" s="12"/>
      <c r="C4190" s="12" t="n">
        <v>9333145</v>
      </c>
      <c r="D4190" s="12" t="s">
        <v>90</v>
      </c>
      <c r="E4190" s="12" t="s">
        <v>14</v>
      </c>
      <c r="F4190" s="12" t="s">
        <v>26</v>
      </c>
      <c r="G4190" s="20" t="n">
        <v>0.35</v>
      </c>
      <c r="H4190" s="13" t="n">
        <v>120</v>
      </c>
      <c r="I4190" s="20" t="n">
        <f>G4190*H4190*7</f>
        <v>294</v>
      </c>
      <c r="J4190" s="12" t="s">
        <v>112</v>
      </c>
      <c r="K4190" s="14" t="n">
        <v>438538</v>
      </c>
      <c r="L4190" s="14" t="n">
        <v>2083</v>
      </c>
      <c r="M4190" s="14" t="n">
        <v>35</v>
      </c>
      <c r="N4190" s="11" t="n">
        <v>0.01</v>
      </c>
      <c r="O4190" s="11" t="n">
        <v>0.35</v>
      </c>
      <c r="P4190" s="11" t="n">
        <v>12.36</v>
      </c>
      <c r="Q4190" s="22" t="n">
        <f>M4190/H4190</f>
        <v>0.291666666666667</v>
      </c>
    </row>
    <row r="4191" ht="22.5" customHeight="1">
      <c r="A4191" s="74"/>
      <c r="B4191" s="12"/>
      <c r="C4191" s="12" t="n">
        <v>91557347</v>
      </c>
      <c r="D4191" s="12" t="s">
        <v>49</v>
      </c>
      <c r="E4191" s="12" t="s">
        <v>14</v>
      </c>
      <c r="F4191" s="12" t="s">
        <v>15</v>
      </c>
      <c r="G4191" s="20" t="n">
        <v>0.5</v>
      </c>
      <c r="H4191" s="13" t="n">
        <v>50</v>
      </c>
      <c r="I4191" s="20" t="n">
        <f>G4191*H4191*7</f>
        <v>175</v>
      </c>
      <c r="J4191" s="12" t="s">
        <v>112</v>
      </c>
      <c r="K4191" s="14" t="n">
        <v>25271</v>
      </c>
      <c r="L4191" s="14" t="n">
        <v>2250</v>
      </c>
      <c r="M4191" s="14" t="n">
        <v>6</v>
      </c>
      <c r="N4191" s="11" t="n">
        <v>0.002</v>
      </c>
      <c r="O4191" s="11" t="n">
        <v>0.8</v>
      </c>
      <c r="P4191" s="11" t="n">
        <v>4.8</v>
      </c>
      <c r="Q4191" s="22" t="n">
        <f>M4191/H4191</f>
        <v>0.12</v>
      </c>
    </row>
    <row r="4192" ht="22.5" customHeight="1">
      <c r="A4192" s="74"/>
      <c r="B4192" s="12"/>
      <c r="C4192" s="12" t="n">
        <v>91564896</v>
      </c>
      <c r="D4192" s="12" t="s">
        <v>50</v>
      </c>
      <c r="E4192" s="12" t="s">
        <v>14</v>
      </c>
      <c r="F4192" s="12" t="s">
        <v>15</v>
      </c>
      <c r="G4192" s="20" t="n">
        <v>0.35</v>
      </c>
      <c r="H4192" s="13" t="n">
        <v>200</v>
      </c>
      <c r="I4192" s="20" t="n">
        <f>G4192*H4192*7</f>
        <v>490</v>
      </c>
      <c r="J4192" s="12" t="s">
        <v>112</v>
      </c>
      <c r="K4192" s="14" t="n">
        <v>64636</v>
      </c>
      <c r="L4192" s="14" t="n">
        <v>14088</v>
      </c>
      <c r="M4192" s="14" t="n">
        <v>82</v>
      </c>
      <c r="N4192" s="11" t="n">
        <v>0.002</v>
      </c>
      <c r="O4192" s="11" t="n">
        <v>0.35</v>
      </c>
      <c r="P4192" s="11" t="n">
        <v>28.7</v>
      </c>
      <c r="Q4192" s="22" t="n">
        <f>M4192/H4192</f>
        <v>0.41</v>
      </c>
    </row>
    <row r="4193" ht="22.5" customHeight="1">
      <c r="A4193" s="74"/>
      <c r="B4193" s="12"/>
      <c r="C4193" s="12" t="n">
        <v>91566789</v>
      </c>
      <c r="D4193" s="12" t="s">
        <v>84</v>
      </c>
      <c r="E4193" s="12" t="s">
        <v>40</v>
      </c>
      <c r="F4193" s="12" t="s">
        <v>15</v>
      </c>
      <c r="G4193" s="20" t="n">
        <v>0.15</v>
      </c>
      <c r="H4193" s="13" t="n">
        <v>50</v>
      </c>
      <c r="I4193" s="20" t="n">
        <f>G4193*H4193*7</f>
        <v>52.5</v>
      </c>
      <c r="J4193" s="12" t="s">
        <v>112</v>
      </c>
      <c r="K4193" s="14" t="n">
        <v>508</v>
      </c>
      <c r="L4193" s="14" t="n">
        <v>567</v>
      </c>
      <c r="M4193" s="14" t="n">
        <v>1</v>
      </c>
      <c r="N4193" s="11" t="n">
        <v>0</v>
      </c>
      <c r="O4193" s="11" t="n">
        <v>0.1</v>
      </c>
      <c r="P4193" s="11" t="n">
        <v>0.1</v>
      </c>
      <c r="Q4193" s="22" t="n">
        <f>M4193/H4193</f>
        <v>0.02</v>
      </c>
    </row>
    <row r="4194" ht="22.5" customHeight="1">
      <c r="A4194" s="74"/>
      <c r="B4194" s="12"/>
      <c r="C4194" s="12" t="n">
        <v>12306671</v>
      </c>
      <c r="D4194" s="12" t="s">
        <v>51</v>
      </c>
      <c r="E4194" s="12" t="s">
        <v>52</v>
      </c>
      <c r="F4194" s="12" t="s">
        <v>21</v>
      </c>
      <c r="G4194" s="20" t="n">
        <v>0.22</v>
      </c>
      <c r="H4194" s="13" t="n">
        <v>100</v>
      </c>
      <c r="I4194" s="20" t="n">
        <f>G4194*H4194*7</f>
        <v>154</v>
      </c>
      <c r="J4194" s="12" t="s">
        <v>112</v>
      </c>
      <c r="K4194" s="14" t="n">
        <v>13511</v>
      </c>
      <c r="L4194" s="14" t="n">
        <v>3906</v>
      </c>
      <c r="M4194" s="14" t="n">
        <v>12</v>
      </c>
      <c r="N4194" s="11" t="n">
        <v>0</v>
      </c>
      <c r="O4194" s="11" t="n">
        <v>0.22</v>
      </c>
      <c r="P4194" s="11" t="n">
        <v>2.64</v>
      </c>
      <c r="Q4194" s="22" t="n">
        <f>M4194/H4194</f>
        <v>0.12</v>
      </c>
    </row>
    <row r="4195" ht="22.5" customHeight="1">
      <c r="A4195" s="74"/>
      <c r="B4195" s="12"/>
      <c r="C4195" s="12" t="n">
        <v>91567363</v>
      </c>
      <c r="D4195" s="12" t="s">
        <v>53</v>
      </c>
      <c r="E4195" s="12" t="s">
        <v>14</v>
      </c>
      <c r="F4195" s="12" t="s">
        <v>15</v>
      </c>
      <c r="G4195" s="20" t="n">
        <v>0.25</v>
      </c>
      <c r="H4195" s="13" t="n">
        <v>200</v>
      </c>
      <c r="I4195" s="20" t="n">
        <f>G4195*H4195*7</f>
        <v>350</v>
      </c>
      <c r="J4195" s="12" t="s">
        <v>112</v>
      </c>
      <c r="K4195" s="14" t="n">
        <v>17488</v>
      </c>
      <c r="L4195" s="14" t="n">
        <v>4288</v>
      </c>
      <c r="M4195" s="14" t="n">
        <v>71</v>
      </c>
      <c r="N4195" s="11" t="n">
        <v>0.004</v>
      </c>
      <c r="O4195" s="11" t="n">
        <v>0.25</v>
      </c>
      <c r="P4195" s="11" t="n">
        <v>17.75</v>
      </c>
      <c r="Q4195" s="22" t="n">
        <f>M4195/H4195</f>
        <v>0.355</v>
      </c>
    </row>
    <row r="4196" ht="22.5" customHeight="1">
      <c r="A4196" s="74"/>
      <c r="B4196" s="12"/>
      <c r="C4196" s="12" t="n">
        <v>91567806</v>
      </c>
      <c r="D4196" s="12" t="s">
        <v>53</v>
      </c>
      <c r="E4196" s="12" t="s">
        <v>54</v>
      </c>
      <c r="F4196" s="12" t="s">
        <v>15</v>
      </c>
      <c r="G4196" s="20" t="n">
        <v>0.15</v>
      </c>
      <c r="H4196" s="13" t="n">
        <v>200</v>
      </c>
      <c r="I4196" s="20" t="n">
        <f>G4196*H4196*7</f>
        <v>210</v>
      </c>
      <c r="J4196" s="12" t="s">
        <v>112</v>
      </c>
      <c r="K4196" s="14" t="n">
        <v>75323</v>
      </c>
      <c r="L4196" s="14" t="n">
        <v>20548</v>
      </c>
      <c r="M4196" s="14" t="n">
        <v>62</v>
      </c>
      <c r="N4196" s="11" t="n">
        <v>0</v>
      </c>
      <c r="O4196" s="11" t="n">
        <v>0.15</v>
      </c>
      <c r="P4196" s="11" t="n">
        <v>9.3</v>
      </c>
      <c r="Q4196" s="22" t="n">
        <f>M4196/H4196</f>
        <v>0.31</v>
      </c>
    </row>
    <row r="4197" ht="22.5" customHeight="1">
      <c r="A4197" s="74"/>
      <c r="B4197" s="12"/>
      <c r="C4197" s="12" t="n">
        <v>12373981</v>
      </c>
      <c r="D4197" s="12" t="s">
        <v>89</v>
      </c>
      <c r="E4197" s="12" t="s">
        <v>37</v>
      </c>
      <c r="F4197" s="12" t="s">
        <v>15</v>
      </c>
      <c r="G4197" s="20" t="n">
        <v>0.04</v>
      </c>
      <c r="H4197" s="13" t="n">
        <v>250</v>
      </c>
      <c r="I4197" s="20" t="n">
        <f>G4197*H4197*7</f>
        <v>70</v>
      </c>
      <c r="J4197" s="12" t="s">
        <v>112</v>
      </c>
      <c r="K4197" s="14" t="n">
        <v>49610</v>
      </c>
      <c r="L4197" s="14" t="n">
        <v>1509</v>
      </c>
      <c r="M4197" s="14" t="n">
        <v>148</v>
      </c>
      <c r="N4197" s="11" t="n">
        <v>0.004</v>
      </c>
      <c r="O4197" s="11" t="n">
        <v>0.04</v>
      </c>
      <c r="P4197" s="11" t="n">
        <v>5.92</v>
      </c>
      <c r="Q4197" s="22" t="n">
        <f>M4197/H4197</f>
        <v>0.592</v>
      </c>
    </row>
    <row r="4198" ht="22.5" customHeight="1">
      <c r="A4198" s="74"/>
      <c r="B4198" s="12"/>
      <c r="C4198" s="12" t="n">
        <v>5365721</v>
      </c>
      <c r="D4198" s="12" t="s">
        <v>55</v>
      </c>
      <c r="E4198" s="12" t="s">
        <v>54</v>
      </c>
      <c r="F4198" s="12" t="s">
        <v>15</v>
      </c>
      <c r="G4198" s="20" t="n">
        <v>0.5</v>
      </c>
      <c r="H4198" s="13" t="n">
        <v>100</v>
      </c>
      <c r="I4198" s="20" t="n">
        <f>G4198*H4198*7</f>
        <v>350</v>
      </c>
      <c r="J4198" s="12" t="s">
        <v>112</v>
      </c>
      <c r="K4198" s="14" t="n">
        <v>113913</v>
      </c>
      <c r="L4198" s="14" t="n">
        <v>49320</v>
      </c>
      <c r="M4198" s="14" t="n">
        <v>84</v>
      </c>
      <c r="N4198" s="11" t="n">
        <v>0.001</v>
      </c>
      <c r="O4198" s="11" t="n">
        <v>0.5</v>
      </c>
      <c r="P4198" s="11" t="n">
        <v>42</v>
      </c>
      <c r="Q4198" s="22" t="n">
        <f>M4198/H4198</f>
        <v>0.84</v>
      </c>
    </row>
    <row r="4199" ht="22.5" customHeight="1">
      <c r="A4199" s="74"/>
      <c r="B4199" s="12"/>
      <c r="C4199" s="12" t="n">
        <v>91568575</v>
      </c>
      <c r="D4199" s="12" t="s">
        <v>56</v>
      </c>
      <c r="E4199" s="12" t="s">
        <v>14</v>
      </c>
      <c r="F4199" s="12" t="s">
        <v>15</v>
      </c>
      <c r="G4199" s="20" t="n">
        <v>0.4</v>
      </c>
      <c r="H4199" s="13" t="n">
        <v>30</v>
      </c>
      <c r="I4199" s="20" t="n">
        <f>G4199*H4199*7</f>
        <v>84</v>
      </c>
      <c r="J4199" s="12" t="s">
        <v>112</v>
      </c>
      <c r="K4199" s="14" t="n">
        <v>8042</v>
      </c>
      <c r="L4199" s="14" t="n">
        <v>92</v>
      </c>
      <c r="M4199" s="14" t="n">
        <v>0</v>
      </c>
      <c r="N4199" s="11" t="n">
        <v>0</v>
      </c>
      <c r="O4199" s="11" t="n">
        <v>0</v>
      </c>
      <c r="P4199" s="11" t="n">
        <v>0</v>
      </c>
      <c r="Q4199" s="22" t="n">
        <f>M4199/H4199</f>
        <v>0</v>
      </c>
    </row>
    <row r="4200" ht="22.5" customHeight="1">
      <c r="A4200" s="74"/>
      <c r="B4200" s="12"/>
      <c r="C4200" s="12" t="n">
        <v>9298539</v>
      </c>
      <c r="D4200" s="12" t="s">
        <v>90</v>
      </c>
      <c r="E4200" s="12" t="s">
        <v>14</v>
      </c>
      <c r="F4200" s="12" t="s">
        <v>15</v>
      </c>
      <c r="G4200" s="20" t="n">
        <v>0.3</v>
      </c>
      <c r="H4200" s="13" t="n">
        <v>150</v>
      </c>
      <c r="I4200" s="20" t="n">
        <f>G4200*H4200*7</f>
        <v>315</v>
      </c>
      <c r="J4200" s="12" t="s">
        <v>112</v>
      </c>
      <c r="K4200" s="14" t="n">
        <v>61181</v>
      </c>
      <c r="L4200" s="14" t="n">
        <v>6885</v>
      </c>
      <c r="M4200" s="14" t="n">
        <v>150</v>
      </c>
      <c r="N4200" s="11" t="n">
        <v>0.007</v>
      </c>
      <c r="O4200" s="11" t="n">
        <v>0.3</v>
      </c>
      <c r="P4200" s="11" t="n">
        <v>45</v>
      </c>
      <c r="Q4200" s="22" t="n">
        <f>M4200/H4200</f>
        <v>1</v>
      </c>
    </row>
    <row r="4201" ht="22.5" customHeight="1">
      <c r="A4201" s="74"/>
      <c r="B4201" s="12"/>
      <c r="C4201" s="12" t="n">
        <v>12811904</v>
      </c>
      <c r="D4201" s="12" t="s">
        <v>51</v>
      </c>
      <c r="E4201" s="12" t="s">
        <v>52</v>
      </c>
      <c r="F4201" s="12" t="s">
        <v>34</v>
      </c>
      <c r="G4201" s="20" t="n">
        <v>0.24</v>
      </c>
      <c r="H4201" s="13" t="n">
        <v>100</v>
      </c>
      <c r="I4201" s="20" t="n">
        <f>G4201*H4201*7</f>
        <v>168</v>
      </c>
      <c r="J4201" s="12" t="s">
        <v>112</v>
      </c>
      <c r="K4201" s="14" t="n">
        <v>7639</v>
      </c>
      <c r="L4201" s="14" t="n">
        <v>3440</v>
      </c>
      <c r="M4201" s="14" t="n">
        <v>2</v>
      </c>
      <c r="N4201" s="11" t="n">
        <v>0</v>
      </c>
      <c r="O4201" s="11" t="n">
        <v>1.45</v>
      </c>
      <c r="P4201" s="11" t="n">
        <v>2.91</v>
      </c>
      <c r="Q4201" s="22" t="n">
        <f>M4201/H4201</f>
        <v>0.02</v>
      </c>
    </row>
    <row r="4202" ht="22.5" customHeight="1">
      <c r="A4202" s="74"/>
      <c r="B4202" s="12" t="s">
        <v>120</v>
      </c>
      <c r="C4202" s="12" t="n">
        <v>91399437</v>
      </c>
      <c r="D4202" s="12" t="s">
        <v>91</v>
      </c>
      <c r="E4202" s="12" t="s">
        <v>67</v>
      </c>
      <c r="F4202" s="12" t="s">
        <v>15</v>
      </c>
      <c r="G4202" s="20" t="n">
        <v>0.15</v>
      </c>
      <c r="H4202" s="13" t="n">
        <v>50</v>
      </c>
      <c r="I4202" s="20" t="n">
        <f>G4202*H4202*7</f>
        <v>52.5</v>
      </c>
      <c r="J4202" s="12" t="s">
        <v>112</v>
      </c>
      <c r="K4202" s="16" t="n">
        <v>14535</v>
      </c>
      <c r="L4202" s="14" t="n">
        <v>6287</v>
      </c>
      <c r="M4202" s="14" t="n">
        <v>50</v>
      </c>
      <c r="N4202" s="11" t="n">
        <v>0.001</v>
      </c>
      <c r="O4202" s="11" t="n">
        <v>0.15</v>
      </c>
      <c r="P4202" s="11" t="n">
        <v>7.5</v>
      </c>
      <c r="Q4202" s="22" t="n">
        <f>M4202/H4202</f>
        <v>1</v>
      </c>
    </row>
    <row r="4203" ht="22.5" customHeight="1">
      <c r="A4203" s="74"/>
      <c r="B4203" s="12"/>
      <c r="C4203" s="12" t="n">
        <v>5556054</v>
      </c>
      <c r="D4203" s="12" t="s">
        <v>64</v>
      </c>
      <c r="E4203" s="12" t="s">
        <v>37</v>
      </c>
      <c r="F4203" s="12" t="s">
        <v>15</v>
      </c>
      <c r="G4203" s="20" t="n">
        <v>0.8</v>
      </c>
      <c r="H4203" s="13" t="n">
        <v>100</v>
      </c>
      <c r="I4203" s="20" t="n">
        <f>G4203*H4203*7</f>
        <v>560</v>
      </c>
      <c r="J4203" s="12" t="s">
        <v>112</v>
      </c>
      <c r="K4203" s="16" t="n">
        <v>14899</v>
      </c>
      <c r="L4203" s="14" t="n">
        <v>572</v>
      </c>
      <c r="M4203" s="16" t="n">
        <v>3</v>
      </c>
      <c r="N4203" s="11" t="n">
        <v>0.014</v>
      </c>
      <c r="O4203" s="11" t="n">
        <v>2.719</v>
      </c>
      <c r="P4203" s="11" t="n">
        <v>8.156</v>
      </c>
      <c r="Q4203" s="22" t="n">
        <f>M4203/H4203</f>
        <v>0.03</v>
      </c>
    </row>
    <row r="4204" ht="22.5" customHeight="1">
      <c r="A4204" s="74"/>
      <c r="B4204" s="12"/>
      <c r="C4204" s="12" t="n">
        <v>8628042</v>
      </c>
      <c r="D4204" s="12" t="s">
        <v>27</v>
      </c>
      <c r="E4204" s="12" t="s">
        <v>14</v>
      </c>
      <c r="F4204" s="12" t="s">
        <v>26</v>
      </c>
      <c r="G4204" s="20" t="n">
        <v>0.48</v>
      </c>
      <c r="H4204" s="13" t="n">
        <v>400</v>
      </c>
      <c r="I4204" s="20" t="n">
        <f>G4204*H4204*7</f>
        <v>1344</v>
      </c>
      <c r="J4204" s="12" t="s">
        <v>112</v>
      </c>
      <c r="K4204" s="16" t="n">
        <v>37949</v>
      </c>
      <c r="L4204" s="14" t="n">
        <v>13317</v>
      </c>
      <c r="M4204" s="16" t="n">
        <v>381</v>
      </c>
      <c r="N4204" s="11" t="n">
        <v>0.01</v>
      </c>
      <c r="O4204" s="11" t="n">
        <v>0.36</v>
      </c>
      <c r="P4204" s="11" t="n">
        <v>138.69</v>
      </c>
      <c r="Q4204" s="22" t="n">
        <f>M4204/H4204</f>
        <v>0.9525</v>
      </c>
    </row>
    <row r="4205" ht="22.5" customHeight="1">
      <c r="A4205" s="74"/>
      <c r="B4205" s="12"/>
      <c r="C4205" s="12" t="n">
        <v>9297014</v>
      </c>
      <c r="D4205" s="12" t="s">
        <v>13</v>
      </c>
      <c r="E4205" s="12" t="s">
        <v>14</v>
      </c>
      <c r="F4205" s="12" t="s">
        <v>26</v>
      </c>
      <c r="G4205" s="20" t="n">
        <v>0.18</v>
      </c>
      <c r="H4205" s="13" t="n">
        <v>200</v>
      </c>
      <c r="I4205" s="20" t="n">
        <f>G4205*H4205*7</f>
        <v>252</v>
      </c>
      <c r="J4205" s="12" t="s">
        <v>112</v>
      </c>
      <c r="K4205" s="16" t="n">
        <v>31570</v>
      </c>
      <c r="L4205" s="14" t="n">
        <v>3189</v>
      </c>
      <c r="M4205" s="16" t="n">
        <v>200</v>
      </c>
      <c r="N4205" s="11" t="n">
        <v>0.01</v>
      </c>
      <c r="O4205" s="11" t="n">
        <v>0.16</v>
      </c>
      <c r="P4205" s="11" t="n">
        <v>32.49</v>
      </c>
      <c r="Q4205" s="22" t="n">
        <f>M4205/H4205</f>
        <v>1</v>
      </c>
    </row>
    <row r="4206" ht="22.5" customHeight="1">
      <c r="A4206" s="74"/>
      <c r="B4206" s="12"/>
      <c r="C4206" s="12" t="n">
        <v>7815836</v>
      </c>
      <c r="D4206" s="12" t="s">
        <v>65</v>
      </c>
      <c r="E4206" s="12" t="s">
        <v>37</v>
      </c>
      <c r="F4206" s="12" t="s">
        <v>15</v>
      </c>
      <c r="G4206" s="20" t="n">
        <v>0.08</v>
      </c>
      <c r="H4206" s="13" t="n">
        <v>12000</v>
      </c>
      <c r="I4206" s="20" t="n">
        <f>G4206*H4206*7</f>
        <v>6720</v>
      </c>
      <c r="J4206" s="12" t="s">
        <v>112</v>
      </c>
      <c r="K4206" s="16" t="n">
        <v>1316552</v>
      </c>
      <c r="L4206" s="14" t="n">
        <v>217270</v>
      </c>
      <c r="M4206" s="16" t="n">
        <v>3632</v>
      </c>
      <c r="N4206" s="11" t="n">
        <v>0.002</v>
      </c>
      <c r="O4206" s="11" t="n">
        <v>0.117</v>
      </c>
      <c r="P4206" s="11" t="n">
        <v>425.98</v>
      </c>
      <c r="Q4206" s="22" t="n">
        <f>M4206/H4206</f>
        <v>0.302666666666667</v>
      </c>
    </row>
    <row r="4207" ht="22.5" customHeight="1">
      <c r="A4207" s="74"/>
      <c r="B4207" s="12"/>
      <c r="C4207" s="12" t="n">
        <v>91467820</v>
      </c>
      <c r="D4207" s="12" t="s">
        <v>66</v>
      </c>
      <c r="E4207" s="12" t="s">
        <v>37</v>
      </c>
      <c r="F4207" s="12" t="s">
        <v>15</v>
      </c>
      <c r="G4207" s="20" t="n">
        <v>0.1</v>
      </c>
      <c r="H4207" s="13" t="n">
        <v>300</v>
      </c>
      <c r="I4207" s="20" t="n">
        <f>G4207*H4207*7</f>
        <v>210</v>
      </c>
      <c r="J4207" s="12" t="s">
        <v>112</v>
      </c>
      <c r="K4207" s="16" t="n">
        <v>122968</v>
      </c>
      <c r="L4207" s="14" t="n">
        <v>39854</v>
      </c>
      <c r="M4207" s="16" t="n">
        <v>224</v>
      </c>
      <c r="N4207" s="11" t="n">
        <v>0.001</v>
      </c>
      <c r="O4207" s="11" t="n">
        <v>0.1</v>
      </c>
      <c r="P4207" s="11" t="n">
        <v>22.4</v>
      </c>
      <c r="Q4207" s="22" t="n">
        <f>M4207/H4207</f>
        <v>0.746666666666667</v>
      </c>
    </row>
    <row r="4208" ht="22.5" customHeight="1">
      <c r="A4208" s="74"/>
      <c r="B4208" s="12"/>
      <c r="C4208" s="12" t="n">
        <v>91496145</v>
      </c>
      <c r="D4208" s="12" t="s">
        <v>66</v>
      </c>
      <c r="E4208" s="12" t="s">
        <v>67</v>
      </c>
      <c r="F4208" s="12" t="s">
        <v>15</v>
      </c>
      <c r="G4208" s="20" t="n">
        <v>0.14</v>
      </c>
      <c r="H4208" s="13" t="n">
        <v>50</v>
      </c>
      <c r="I4208" s="20" t="n">
        <f>G4208*H4208*7</f>
        <v>49</v>
      </c>
      <c r="J4208" s="12" t="s">
        <v>112</v>
      </c>
      <c r="K4208" s="16" t="n">
        <v>42685</v>
      </c>
      <c r="L4208" s="16" t="n">
        <v>8686</v>
      </c>
      <c r="M4208" s="16" t="n">
        <v>30</v>
      </c>
      <c r="N4208" s="11" t="n">
        <v>0.001</v>
      </c>
      <c r="O4208" s="11" t="n">
        <v>0.15</v>
      </c>
      <c r="P4208" s="11" t="n">
        <v>4.5</v>
      </c>
      <c r="Q4208" s="22" t="n">
        <f>M4208/H4208</f>
        <v>0.6</v>
      </c>
    </row>
    <row r="4209" ht="22.5" customHeight="1">
      <c r="A4209" s="74"/>
      <c r="B4209" s="12"/>
      <c r="C4209" s="12" t="n">
        <v>91496146</v>
      </c>
      <c r="D4209" s="12" t="s">
        <v>66</v>
      </c>
      <c r="E4209" s="12" t="s">
        <v>43</v>
      </c>
      <c r="F4209" s="12" t="s">
        <v>15</v>
      </c>
      <c r="G4209" s="20" t="n">
        <v>0.14</v>
      </c>
      <c r="H4209" s="13" t="n">
        <v>200</v>
      </c>
      <c r="I4209" s="20" t="n">
        <f>G4209*H4209*7</f>
        <v>196</v>
      </c>
      <c r="J4209" s="12" t="s">
        <v>112</v>
      </c>
      <c r="K4209" s="16" t="n">
        <v>47077</v>
      </c>
      <c r="L4209" s="14" t="n">
        <v>15297</v>
      </c>
      <c r="M4209" s="16" t="n">
        <v>49</v>
      </c>
      <c r="N4209" s="11" t="n">
        <v>0</v>
      </c>
      <c r="O4209" s="11" t="n">
        <v>0.14</v>
      </c>
      <c r="P4209" s="11" t="n">
        <v>6.86</v>
      </c>
      <c r="Q4209" s="22" t="n">
        <f>M4209/H4209</f>
        <v>0.245</v>
      </c>
    </row>
    <row r="4210" ht="22.5" customHeight="1">
      <c r="A4210" s="74"/>
      <c r="B4210" s="12"/>
      <c r="C4210" s="12" t="n">
        <v>91496147</v>
      </c>
      <c r="D4210" s="12" t="s">
        <v>66</v>
      </c>
      <c r="E4210" s="12" t="s">
        <v>11</v>
      </c>
      <c r="F4210" s="12" t="s">
        <v>15</v>
      </c>
      <c r="G4210" s="20" t="n">
        <v>0.14</v>
      </c>
      <c r="H4210" s="13" t="n">
        <v>150</v>
      </c>
      <c r="I4210" s="20" t="n">
        <f>G4210*H4210*7</f>
        <v>147</v>
      </c>
      <c r="J4210" s="12" t="s">
        <v>112</v>
      </c>
      <c r="K4210" s="16" t="n">
        <v>15325</v>
      </c>
      <c r="L4210" s="14" t="n">
        <v>3209</v>
      </c>
      <c r="M4210" s="16" t="n">
        <v>62</v>
      </c>
      <c r="N4210" s="11" t="n">
        <v>0.003</v>
      </c>
      <c r="O4210" s="11" t="n">
        <v>0.13</v>
      </c>
      <c r="P4210" s="11" t="n">
        <v>8.06</v>
      </c>
      <c r="Q4210" s="22" t="n">
        <f>M4210/H4210</f>
        <v>0.413333333333333</v>
      </c>
    </row>
    <row r="4211" ht="22.5" customHeight="1">
      <c r="A4211" s="74"/>
      <c r="B4211" s="12"/>
      <c r="C4211" s="12" t="n">
        <v>91496148</v>
      </c>
      <c r="D4211" s="12" t="s">
        <v>66</v>
      </c>
      <c r="E4211" s="12" t="s">
        <v>14</v>
      </c>
      <c r="F4211" s="12" t="s">
        <v>15</v>
      </c>
      <c r="G4211" s="20" t="n">
        <v>0.15</v>
      </c>
      <c r="H4211" s="13" t="n">
        <v>160</v>
      </c>
      <c r="I4211" s="20" t="n">
        <f>G4211*H4211*7</f>
        <v>168</v>
      </c>
      <c r="J4211" s="12" t="s">
        <v>112</v>
      </c>
      <c r="K4211" s="16" t="n">
        <v>36220</v>
      </c>
      <c r="L4211" s="16" t="n">
        <v>36220</v>
      </c>
      <c r="M4211" s="16" t="n">
        <v>160</v>
      </c>
      <c r="N4211" s="11" t="n">
        <v>0.002</v>
      </c>
      <c r="O4211" s="11" t="n">
        <v>0.15</v>
      </c>
      <c r="P4211" s="11" t="n">
        <v>24</v>
      </c>
      <c r="Q4211" s="22" t="n">
        <f>M4211/H4211</f>
        <v>1</v>
      </c>
    </row>
    <row r="4212" ht="22.5" customHeight="1">
      <c r="A4212" s="74"/>
      <c r="B4212" s="12"/>
      <c r="C4212" s="12" t="n">
        <v>11079953</v>
      </c>
      <c r="D4212" s="12" t="s">
        <v>64</v>
      </c>
      <c r="E4212" s="12" t="s">
        <v>37</v>
      </c>
      <c r="F4212" s="12" t="s">
        <v>15</v>
      </c>
      <c r="G4212" s="20" t="n">
        <v>0.8</v>
      </c>
      <c r="H4212" s="13" t="n">
        <v>100</v>
      </c>
      <c r="I4212" s="20" t="n">
        <f>G4212*H4212*7</f>
        <v>560</v>
      </c>
      <c r="J4212" s="12" t="s">
        <v>112</v>
      </c>
      <c r="K4212" s="14" t="n">
        <v>8621</v>
      </c>
      <c r="L4212" s="14" t="n">
        <v>713</v>
      </c>
      <c r="M4212" s="16" t="n">
        <v>1</v>
      </c>
      <c r="N4212" s="11" t="n">
        <v>0.001</v>
      </c>
      <c r="O4212" s="11" t="n">
        <v>0.8</v>
      </c>
      <c r="P4212" s="11" t="n">
        <v>0.8</v>
      </c>
      <c r="Q4212" s="22" t="n">
        <f>M4212/H4212</f>
        <v>0.01</v>
      </c>
    </row>
    <row r="4213" ht="22.5" customHeight="1">
      <c r="A4213" s="74"/>
      <c r="B4213" s="12"/>
      <c r="C4213" s="12" t="n">
        <v>11690181</v>
      </c>
      <c r="D4213" s="12" t="s">
        <v>68</v>
      </c>
      <c r="E4213" s="12" t="s">
        <v>14</v>
      </c>
      <c r="F4213" s="12" t="s">
        <v>15</v>
      </c>
      <c r="G4213" s="20" t="n">
        <v>0.45</v>
      </c>
      <c r="H4213" s="13" t="n">
        <v>400</v>
      </c>
      <c r="I4213" s="20" t="n">
        <f>G4213*H4213*7</f>
        <v>1260</v>
      </c>
      <c r="J4213" s="12" t="s">
        <v>112</v>
      </c>
      <c r="K4213" s="16" t="n">
        <v>226236</v>
      </c>
      <c r="L4213" s="16" t="n">
        <v>13714</v>
      </c>
      <c r="M4213" s="14" t="n">
        <v>471</v>
      </c>
      <c r="N4213" s="11" t="n">
        <v>0.014</v>
      </c>
      <c r="O4213" s="11" t="n">
        <v>0.42</v>
      </c>
      <c r="P4213" s="11" t="n">
        <v>197.82</v>
      </c>
      <c r="Q4213" s="22" t="n">
        <f>M4213/H4213</f>
        <v>1.1775</v>
      </c>
    </row>
    <row r="4214" ht="22.5" customHeight="1">
      <c r="A4214" s="74"/>
      <c r="B4214" s="12"/>
      <c r="C4214" s="12" t="n">
        <v>11836152</v>
      </c>
      <c r="D4214" s="12" t="s">
        <v>65</v>
      </c>
      <c r="E4214" s="12" t="s">
        <v>37</v>
      </c>
      <c r="F4214" s="12" t="s">
        <v>15</v>
      </c>
      <c r="G4214" s="20" t="n">
        <v>0.09</v>
      </c>
      <c r="H4214" s="13" t="n">
        <v>100</v>
      </c>
      <c r="I4214" s="20" t="n">
        <f>G4214*H4214*7</f>
        <v>63</v>
      </c>
      <c r="J4214" s="12" t="s">
        <v>112</v>
      </c>
      <c r="K4214" s="16" t="n">
        <v>1599</v>
      </c>
      <c r="L4214" s="14" t="n">
        <v>255</v>
      </c>
      <c r="M4214" s="16" t="n">
        <v>3</v>
      </c>
      <c r="N4214" s="11" t="n">
        <v>0.001</v>
      </c>
      <c r="O4214" s="11" t="n">
        <v>0.09</v>
      </c>
      <c r="P4214" s="11" t="n">
        <v>0.27</v>
      </c>
      <c r="Q4214" s="22" t="n">
        <f>M4214/H4214</f>
        <v>0.03</v>
      </c>
    </row>
    <row r="4215" ht="22.5" customHeight="1">
      <c r="A4215" s="74"/>
      <c r="B4215" s="12"/>
      <c r="C4215" s="12" t="n">
        <v>12038500</v>
      </c>
      <c r="D4215" s="12" t="s">
        <v>68</v>
      </c>
      <c r="E4215" s="12" t="s">
        <v>14</v>
      </c>
      <c r="F4215" s="12" t="s">
        <v>15</v>
      </c>
      <c r="G4215" s="20" t="n">
        <v>0.4</v>
      </c>
      <c r="H4215" s="13" t="n">
        <v>100</v>
      </c>
      <c r="I4215" s="20" t="n">
        <f>G4215*H4215*7</f>
        <v>280</v>
      </c>
      <c r="J4215" s="12" t="s">
        <v>112</v>
      </c>
      <c r="K4215" s="16" t="n">
        <v>10605</v>
      </c>
      <c r="L4215" s="14" t="n">
        <v>1471</v>
      </c>
      <c r="M4215" s="16" t="n">
        <v>42</v>
      </c>
      <c r="N4215" s="11" t="n">
        <v>0.011</v>
      </c>
      <c r="O4215" s="11" t="n">
        <v>0.4</v>
      </c>
      <c r="P4215" s="11" t="n">
        <v>16.8</v>
      </c>
      <c r="Q4215" s="22" t="n">
        <f>M4215/H4215</f>
        <v>0.42</v>
      </c>
    </row>
    <row r="4216" ht="22.5" customHeight="1">
      <c r="A4216" s="74"/>
      <c r="B4216" s="12"/>
      <c r="C4216" s="12" t="n">
        <v>91565943</v>
      </c>
      <c r="D4216" s="12" t="s">
        <v>66</v>
      </c>
      <c r="E4216" s="12" t="s">
        <v>43</v>
      </c>
      <c r="F4216" s="12" t="s">
        <v>15</v>
      </c>
      <c r="G4216" s="20" t="n">
        <v>0.14</v>
      </c>
      <c r="H4216" s="13" t="n">
        <v>200</v>
      </c>
      <c r="I4216" s="20" t="n">
        <f>G4216*H4216*7</f>
        <v>196</v>
      </c>
      <c r="J4216" s="12" t="s">
        <v>112</v>
      </c>
      <c r="K4216" s="16" t="n">
        <v>3232</v>
      </c>
      <c r="L4216" s="16" t="n">
        <v>291</v>
      </c>
      <c r="M4216" s="16" t="n">
        <v>1</v>
      </c>
      <c r="N4216" s="11" t="n">
        <v>0</v>
      </c>
      <c r="O4216" s="11" t="n">
        <v>0.14</v>
      </c>
      <c r="P4216" s="11" t="n">
        <v>0.14</v>
      </c>
      <c r="Q4216" s="22" t="n">
        <f>M4216/H4216</f>
        <v>0.005</v>
      </c>
    </row>
    <row r="4217" ht="22.5" customHeight="1">
      <c r="A4217" s="74"/>
      <c r="B4217" s="12"/>
      <c r="C4217" s="12" t="n">
        <v>91565945</v>
      </c>
      <c r="D4217" s="12" t="s">
        <v>66</v>
      </c>
      <c r="E4217" s="12" t="s">
        <v>37</v>
      </c>
      <c r="F4217" s="12" t="s">
        <v>15</v>
      </c>
      <c r="G4217" s="20" t="n">
        <v>0.12</v>
      </c>
      <c r="H4217" s="13" t="n">
        <v>200</v>
      </c>
      <c r="I4217" s="20" t="n">
        <f>G4217*H4217*7</f>
        <v>168</v>
      </c>
      <c r="J4217" s="12" t="s">
        <v>112</v>
      </c>
      <c r="K4217" s="16" t="n">
        <v>106378</v>
      </c>
      <c r="L4217" s="14" t="n">
        <v>15634</v>
      </c>
      <c r="M4217" s="16" t="n">
        <v>50</v>
      </c>
      <c r="N4217" s="11" t="n">
        <v>0</v>
      </c>
      <c r="O4217" s="11" t="n">
        <v>0.12</v>
      </c>
      <c r="P4217" s="11" t="n">
        <v>6</v>
      </c>
      <c r="Q4217" s="22" t="n">
        <f>M4217/H4217</f>
        <v>0.25</v>
      </c>
    </row>
    <row r="4218" ht="22.5" customHeight="1">
      <c r="A4218" s="74"/>
      <c r="B4218" s="12"/>
      <c r="C4218" s="12" t="n">
        <v>91551845</v>
      </c>
      <c r="D4218" s="12" t="s">
        <v>66</v>
      </c>
      <c r="E4218" s="12" t="s">
        <v>11</v>
      </c>
      <c r="F4218" s="12" t="s">
        <v>15</v>
      </c>
      <c r="G4218" s="20" t="n">
        <v>0.14</v>
      </c>
      <c r="H4218" s="13" t="n">
        <v>150</v>
      </c>
      <c r="I4218" s="20" t="n">
        <f>G4218*H4218*7</f>
        <v>147</v>
      </c>
      <c r="J4218" s="12" t="s">
        <v>112</v>
      </c>
      <c r="K4218" s="16" t="n">
        <v>110240</v>
      </c>
      <c r="L4218" s="14" t="n">
        <v>22070</v>
      </c>
      <c r="M4218" s="16" t="n">
        <v>89</v>
      </c>
      <c r="N4218" s="11" t="n">
        <v>0.002</v>
      </c>
      <c r="O4218" s="11" t="n">
        <v>0.14</v>
      </c>
      <c r="P4218" s="11" t="n">
        <v>12.46</v>
      </c>
      <c r="Q4218" s="22" t="n">
        <f>M4218/H4218</f>
        <v>0.593333333333333</v>
      </c>
    </row>
    <row r="4219" ht="22.5" customHeight="1">
      <c r="A4219" s="74"/>
      <c r="B4219" s="12"/>
      <c r="C4219" s="12" t="n">
        <v>91565949</v>
      </c>
      <c r="D4219" s="12" t="s">
        <v>66</v>
      </c>
      <c r="E4219" s="12" t="s">
        <v>67</v>
      </c>
      <c r="F4219" s="12" t="s">
        <v>15</v>
      </c>
      <c r="G4219" s="20" t="n">
        <v>0.15</v>
      </c>
      <c r="H4219" s="13" t="n">
        <v>50</v>
      </c>
      <c r="I4219" s="20" t="n">
        <f>G4219*H4219*7</f>
        <v>52.5</v>
      </c>
      <c r="J4219" s="12" t="s">
        <v>112</v>
      </c>
      <c r="K4219" s="16" t="n">
        <v>93647</v>
      </c>
      <c r="L4219" s="14" t="n">
        <v>17066</v>
      </c>
      <c r="M4219" s="16" t="n">
        <v>50</v>
      </c>
      <c r="N4219" s="11" t="n">
        <v>0</v>
      </c>
      <c r="O4219" s="11" t="n">
        <v>0.15</v>
      </c>
      <c r="P4219" s="11" t="n">
        <v>7.5</v>
      </c>
      <c r="Q4219" s="22" t="n">
        <f>M4219/H4219</f>
        <v>1</v>
      </c>
    </row>
    <row r="4220" ht="22.5" customHeight="1">
      <c r="A4220" s="74"/>
      <c r="B4220" s="12"/>
      <c r="C4220" s="12" t="n">
        <v>91573130</v>
      </c>
      <c r="D4220" s="12" t="s">
        <v>46</v>
      </c>
      <c r="E4220" s="12" t="s">
        <v>17</v>
      </c>
      <c r="F4220" s="12" t="s">
        <v>15</v>
      </c>
      <c r="G4220" s="20" t="n">
        <v>0.2</v>
      </c>
      <c r="H4220" s="13" t="n">
        <v>80</v>
      </c>
      <c r="I4220" s="20" t="n">
        <f>G4220*H4220*7</f>
        <v>112</v>
      </c>
      <c r="J4220" s="12" t="s">
        <v>112</v>
      </c>
      <c r="K4220" s="16" t="n">
        <v>21700</v>
      </c>
      <c r="L4220" s="14" t="n">
        <v>894</v>
      </c>
      <c r="M4220" s="16" t="n">
        <v>2</v>
      </c>
      <c r="N4220" s="11" t="n">
        <v>0</v>
      </c>
      <c r="O4220" s="11" t="n">
        <v>0.2</v>
      </c>
      <c r="P4220" s="11" t="n">
        <v>0.4</v>
      </c>
      <c r="Q4220" s="22" t="n">
        <f>M4220/H4220</f>
        <v>0.025</v>
      </c>
    </row>
    <row r="4221" ht="22.5" customHeight="1">
      <c r="A4221" s="74"/>
      <c r="B4221" s="12"/>
      <c r="C4221" s="12" t="n">
        <v>91573131</v>
      </c>
      <c r="D4221" s="12" t="s">
        <v>46</v>
      </c>
      <c r="E4221" s="12" t="s">
        <v>32</v>
      </c>
      <c r="F4221" s="12" t="s">
        <v>15</v>
      </c>
      <c r="G4221" s="20" t="n">
        <v>0.2</v>
      </c>
      <c r="H4221" s="13" t="n">
        <v>80</v>
      </c>
      <c r="I4221" s="20" t="n">
        <f>G4221*H4221*7</f>
        <v>112</v>
      </c>
      <c r="J4221" s="12" t="s">
        <v>112</v>
      </c>
      <c r="K4221" s="16" t="n">
        <v>6298</v>
      </c>
      <c r="L4221" s="16" t="n">
        <v>150</v>
      </c>
      <c r="M4221" s="16" t="n">
        <v>0</v>
      </c>
      <c r="N4221" s="11" t="n">
        <v>0</v>
      </c>
      <c r="O4221" s="11" t="n">
        <v>0</v>
      </c>
      <c r="P4221" s="11" t="n">
        <v>0</v>
      </c>
      <c r="Q4221" s="22" t="n">
        <f>M4221/H4221</f>
        <v>0</v>
      </c>
    </row>
    <row r="4222" ht="22.5" customHeight="1">
      <c r="A4222" s="74"/>
      <c r="B4222" s="37" t="s">
        <v>121</v>
      </c>
      <c r="C4222" s="12" t="n">
        <v>6395488</v>
      </c>
      <c r="D4222" s="12" t="s">
        <v>39</v>
      </c>
      <c r="E4222" s="12" t="s">
        <v>14</v>
      </c>
      <c r="F4222" s="12" t="s">
        <v>15</v>
      </c>
      <c r="G4222" s="20" t="n">
        <v>0.3</v>
      </c>
      <c r="H4222" s="13" t="n">
        <v>200</v>
      </c>
      <c r="I4222" s="20" t="n">
        <f>G4222*H4222*7</f>
        <v>420</v>
      </c>
      <c r="J4222" s="12" t="s">
        <v>112</v>
      </c>
      <c r="K4222" s="14" t="n">
        <v>53360</v>
      </c>
      <c r="L4222" s="14" t="n">
        <v>21281</v>
      </c>
      <c r="M4222" s="15" t="n">
        <v>200</v>
      </c>
      <c r="N4222" s="11" t="n">
        <v>0.003</v>
      </c>
      <c r="O4222" s="11" t="n">
        <v>0.3</v>
      </c>
      <c r="P4222" s="11" t="n">
        <v>60</v>
      </c>
      <c r="Q4222" s="22" t="n">
        <f>M4222/H4222</f>
        <v>1</v>
      </c>
    </row>
    <row r="4223" ht="22.5" customHeight="1">
      <c r="A4223" s="74"/>
      <c r="B4223" s="12"/>
      <c r="C4223" s="12" t="n">
        <v>8291713</v>
      </c>
      <c r="D4223" s="12" t="s">
        <v>79</v>
      </c>
      <c r="E4223" s="12" t="s">
        <v>14</v>
      </c>
      <c r="F4223" s="12" t="s">
        <v>15</v>
      </c>
      <c r="G4223" s="20" t="n">
        <v>0.14</v>
      </c>
      <c r="H4223" s="13" t="n">
        <v>2000</v>
      </c>
      <c r="I4223" s="20" t="n">
        <f>G4223*H4223*7</f>
        <v>1960</v>
      </c>
      <c r="J4223" s="12" t="s">
        <v>112</v>
      </c>
      <c r="K4223" s="14" t="n">
        <v>117081</v>
      </c>
      <c r="L4223" s="14" t="n">
        <v>41485</v>
      </c>
      <c r="M4223" s="14" t="n">
        <v>1500</v>
      </c>
      <c r="N4223" s="11" t="n">
        <v>0.005</v>
      </c>
      <c r="O4223" s="11" t="n">
        <v>0.14</v>
      </c>
      <c r="P4223" s="11" t="n">
        <v>209.82</v>
      </c>
      <c r="Q4223" s="22" t="n">
        <f>M4223/H4223</f>
        <v>0.75</v>
      </c>
    </row>
    <row r="4224" ht="22.5" customHeight="1">
      <c r="A4224" s="74"/>
      <c r="B4224" s="12"/>
      <c r="C4224" s="12" t="n">
        <v>8566541</v>
      </c>
      <c r="D4224" s="12" t="s">
        <v>85</v>
      </c>
      <c r="E4224" s="12" t="s">
        <v>14</v>
      </c>
      <c r="F4224" s="12" t="s">
        <v>26</v>
      </c>
      <c r="G4224" s="20" t="n">
        <v>0.13</v>
      </c>
      <c r="H4224" s="13" t="n">
        <v>500</v>
      </c>
      <c r="I4224" s="20" t="n">
        <f>G4224*H4224*7</f>
        <v>455</v>
      </c>
      <c r="J4224" s="12" t="s">
        <v>112</v>
      </c>
      <c r="K4224" s="14" t="n">
        <v>370199</v>
      </c>
      <c r="L4224" s="14" t="n">
        <v>2887</v>
      </c>
      <c r="M4224" s="15" t="n">
        <v>363</v>
      </c>
      <c r="N4224" s="11" t="n">
        <v>0.02</v>
      </c>
      <c r="O4224" s="11" t="n">
        <v>0.18</v>
      </c>
      <c r="P4224" s="11" t="n">
        <v>65.84</v>
      </c>
      <c r="Q4224" s="22" t="n">
        <f>M4224/H4224</f>
        <v>0.726</v>
      </c>
    </row>
    <row r="4225" ht="22.5" customHeight="1">
      <c r="A4225" s="74"/>
      <c r="B4225" s="12"/>
      <c r="C4225" s="12" t="n">
        <v>8566084</v>
      </c>
      <c r="D4225" s="12" t="s">
        <v>73</v>
      </c>
      <c r="E4225" s="12" t="s">
        <v>40</v>
      </c>
      <c r="F4225" s="12" t="s">
        <v>15</v>
      </c>
      <c r="G4225" s="20" t="n">
        <v>0.12</v>
      </c>
      <c r="H4225" s="13" t="n">
        <v>100</v>
      </c>
      <c r="I4225" s="20" t="n">
        <f>G4225*H4225*7</f>
        <v>84</v>
      </c>
      <c r="J4225" s="12" t="s">
        <v>112</v>
      </c>
      <c r="K4225" s="14" t="n">
        <v>37555</v>
      </c>
      <c r="L4225" s="14" t="n">
        <v>5893</v>
      </c>
      <c r="M4225" s="15" t="n">
        <v>100</v>
      </c>
      <c r="N4225" s="11" t="n">
        <v>0.002</v>
      </c>
      <c r="O4225" s="11" t="n">
        <v>0.12</v>
      </c>
      <c r="P4225" s="11" t="n">
        <v>12</v>
      </c>
      <c r="Q4225" s="22" t="n">
        <f>M4225/H4225</f>
        <v>1</v>
      </c>
    </row>
    <row r="4226" ht="22.5" customHeight="1">
      <c r="A4226" s="74"/>
      <c r="B4226" s="12"/>
      <c r="C4226" s="12" t="n">
        <v>2937658</v>
      </c>
      <c r="D4226" s="12" t="s">
        <v>80</v>
      </c>
      <c r="E4226" s="12" t="s">
        <v>14</v>
      </c>
      <c r="F4226" s="12" t="s">
        <v>15</v>
      </c>
      <c r="G4226" s="20" t="n">
        <v>0.15</v>
      </c>
      <c r="H4226" s="13" t="n">
        <v>100</v>
      </c>
      <c r="I4226" s="20" t="n">
        <f>G4226*H4226*7</f>
        <v>105</v>
      </c>
      <c r="J4226" s="12" t="s">
        <v>112</v>
      </c>
      <c r="K4226" s="14" t="n">
        <v>5509</v>
      </c>
      <c r="L4226" s="14" t="n">
        <v>2300</v>
      </c>
      <c r="M4226" s="15" t="n">
        <v>100</v>
      </c>
      <c r="N4226" s="11" t="n">
        <v>0.005</v>
      </c>
      <c r="O4226" s="11" t="n">
        <v>0.123</v>
      </c>
      <c r="P4226" s="11" t="n">
        <v>12.3</v>
      </c>
      <c r="Q4226" s="22" t="n">
        <f>M4226/H4226</f>
        <v>1</v>
      </c>
    </row>
    <row r="4227" ht="22.5" customHeight="1">
      <c r="A4227" s="74"/>
      <c r="B4227" s="12"/>
      <c r="C4227" s="12" t="n">
        <v>6706444</v>
      </c>
      <c r="D4227" s="12" t="s">
        <v>74</v>
      </c>
      <c r="E4227" s="12" t="s">
        <v>75</v>
      </c>
      <c r="F4227" s="12" t="s">
        <v>12</v>
      </c>
      <c r="G4227" s="20" t="n">
        <v>0.5</v>
      </c>
      <c r="H4227" s="13" t="n">
        <v>100</v>
      </c>
      <c r="I4227" s="20" t="n">
        <f>G4227*H4227*7</f>
        <v>350</v>
      </c>
      <c r="J4227" s="12" t="s">
        <v>112</v>
      </c>
      <c r="K4227" s="14" t="n">
        <v>53211</v>
      </c>
      <c r="L4227" s="14" t="n">
        <v>5928</v>
      </c>
      <c r="M4227" s="15" t="n">
        <v>6</v>
      </c>
      <c r="N4227" s="11" t="n">
        <v>0.001</v>
      </c>
      <c r="O4227" s="11" t="n">
        <v>1.096</v>
      </c>
      <c r="P4227" s="11" t="n">
        <v>6.5785</v>
      </c>
      <c r="Q4227" s="22" t="n">
        <f>M4227/H4227</f>
        <v>0.06</v>
      </c>
    </row>
    <row r="4228" ht="22.5" customHeight="1">
      <c r="A4228" s="74"/>
      <c r="B4228" s="12"/>
      <c r="C4228" s="12" t="n">
        <v>5963354</v>
      </c>
      <c r="D4228" s="12" t="s">
        <v>74</v>
      </c>
      <c r="E4228" s="12" t="s">
        <v>75</v>
      </c>
      <c r="F4228" s="12" t="s">
        <v>15</v>
      </c>
      <c r="G4228" s="20" t="n">
        <v>0.55</v>
      </c>
      <c r="H4228" s="13" t="n">
        <v>500</v>
      </c>
      <c r="I4228" s="20" t="n">
        <f>G4228*H4228*7</f>
        <v>1925</v>
      </c>
      <c r="J4228" s="12" t="s">
        <v>112</v>
      </c>
      <c r="K4228" s="14" t="n">
        <v>310957</v>
      </c>
      <c r="L4228" s="14" t="n">
        <v>81243</v>
      </c>
      <c r="M4228" s="15" t="n">
        <v>371</v>
      </c>
      <c r="N4228" s="11" t="n">
        <v>0.003</v>
      </c>
      <c r="O4228" s="11" t="n">
        <v>0.57</v>
      </c>
      <c r="P4228" s="11" t="n">
        <v>211.284</v>
      </c>
      <c r="Q4228" s="22" t="n">
        <f>M4228/H4228</f>
        <v>0.742</v>
      </c>
    </row>
    <row r="4229" ht="22.5" customHeight="1">
      <c r="A4229" s="74"/>
      <c r="B4229" s="12"/>
      <c r="C4229" s="12" t="n">
        <v>9686529</v>
      </c>
      <c r="D4229" s="12" t="s">
        <v>74</v>
      </c>
      <c r="E4229" s="12" t="s">
        <v>76</v>
      </c>
      <c r="F4229" s="12" t="s">
        <v>15</v>
      </c>
      <c r="G4229" s="20" t="n">
        <v>0.4</v>
      </c>
      <c r="H4229" s="13" t="n">
        <v>200</v>
      </c>
      <c r="I4229" s="20" t="n">
        <f>G4229*H4229*7</f>
        <v>560</v>
      </c>
      <c r="J4229" s="12" t="s">
        <v>112</v>
      </c>
      <c r="K4229" s="14" t="n">
        <v>64011</v>
      </c>
      <c r="L4229" s="14" t="n">
        <v>21677</v>
      </c>
      <c r="M4229" s="15" t="n">
        <v>38</v>
      </c>
      <c r="N4229" s="11" t="n">
        <v>0.001</v>
      </c>
      <c r="O4229" s="11" t="n">
        <v>0.5</v>
      </c>
      <c r="P4229" s="11" t="n">
        <v>19</v>
      </c>
      <c r="Q4229" s="22" t="n">
        <f>M4229/H4229</f>
        <v>0.19</v>
      </c>
    </row>
    <row r="4230" ht="22.5" customHeight="1">
      <c r="A4230" s="74"/>
      <c r="B4230" s="12"/>
      <c r="C4230" s="12" t="n">
        <v>5963400</v>
      </c>
      <c r="D4230" s="12" t="s">
        <v>74</v>
      </c>
      <c r="E4230" s="12" t="s">
        <v>77</v>
      </c>
      <c r="F4230" s="12" t="s">
        <v>15</v>
      </c>
      <c r="G4230" s="20" t="n">
        <v>0.2</v>
      </c>
      <c r="H4230" s="13" t="n">
        <v>50</v>
      </c>
      <c r="I4230" s="20" t="n">
        <f>G4230*H4230*7</f>
        <v>70</v>
      </c>
      <c r="J4230" s="12" t="s">
        <v>112</v>
      </c>
      <c r="K4230" s="14" t="n">
        <v>40965</v>
      </c>
      <c r="L4230" s="14" t="n">
        <v>6010</v>
      </c>
      <c r="M4230" s="15" t="n">
        <v>44</v>
      </c>
      <c r="N4230" s="11" t="n">
        <v>0.001</v>
      </c>
      <c r="O4230" s="11" t="n">
        <v>0.2</v>
      </c>
      <c r="P4230" s="11" t="n">
        <v>8.8</v>
      </c>
      <c r="Q4230" s="22" t="n">
        <f>M4230/H4230</f>
        <v>0.88</v>
      </c>
    </row>
    <row r="4231" ht="22.5" customHeight="1">
      <c r="A4231" s="74"/>
      <c r="B4231" s="12"/>
      <c r="C4231" s="12" t="n">
        <v>10080665</v>
      </c>
      <c r="D4231" s="12" t="s">
        <v>74</v>
      </c>
      <c r="E4231" s="12" t="s">
        <v>78</v>
      </c>
      <c r="F4231" s="12" t="s">
        <v>15</v>
      </c>
      <c r="G4231" s="20" t="n">
        <v>0.38</v>
      </c>
      <c r="H4231" s="13" t="n">
        <v>40</v>
      </c>
      <c r="I4231" s="20" t="n">
        <f>G4231*H4231*7</f>
        <v>106.4</v>
      </c>
      <c r="J4231" s="12" t="s">
        <v>112</v>
      </c>
      <c r="K4231" s="14" t="n">
        <v>7169</v>
      </c>
      <c r="L4231" s="14" t="n">
        <v>1848</v>
      </c>
      <c r="M4231" s="15" t="n">
        <v>6</v>
      </c>
      <c r="N4231" s="11" t="n">
        <v>0.001</v>
      </c>
      <c r="O4231" s="11" t="n">
        <v>0.38</v>
      </c>
      <c r="P4231" s="11" t="n">
        <v>2.28</v>
      </c>
      <c r="Q4231" s="22" t="n">
        <f>M4231/H4231</f>
        <v>0.15</v>
      </c>
    </row>
    <row r="4232" ht="22.5" customHeight="1">
      <c r="A4232" s="74"/>
      <c r="B4232" s="12"/>
      <c r="C4232" s="12" t="n">
        <v>91520433</v>
      </c>
      <c r="D4232" s="12" t="s">
        <v>66</v>
      </c>
      <c r="E4232" s="12" t="s">
        <v>14</v>
      </c>
      <c r="F4232" s="12" t="s">
        <v>15</v>
      </c>
      <c r="G4232" s="20" t="n">
        <v>0.16</v>
      </c>
      <c r="H4232" s="13" t="n">
        <v>200</v>
      </c>
      <c r="I4232" s="20" t="n">
        <f>G4232*H4232*7</f>
        <v>224</v>
      </c>
      <c r="J4232" s="12" t="s">
        <v>112</v>
      </c>
      <c r="K4232" s="14" t="n">
        <v>44093</v>
      </c>
      <c r="L4232" s="14" t="n">
        <v>2231</v>
      </c>
      <c r="M4232" s="15" t="n">
        <v>3</v>
      </c>
      <c r="N4232" s="11" t="n">
        <v>0</v>
      </c>
      <c r="O4232" s="11" t="n">
        <v>0.16</v>
      </c>
      <c r="P4232" s="11" t="n">
        <v>0.48</v>
      </c>
      <c r="Q4232" s="22" t="n">
        <f>M4232/H4232</f>
        <v>0.015</v>
      </c>
    </row>
    <row r="4233" ht="22.5" customHeight="1">
      <c r="A4233" s="74"/>
      <c r="B4233" s="12"/>
      <c r="C4233" s="12" t="n">
        <v>11078827</v>
      </c>
      <c r="D4233" s="12" t="s">
        <v>74</v>
      </c>
      <c r="E4233" s="12" t="s">
        <v>77</v>
      </c>
      <c r="F4233" s="12" t="s">
        <v>15</v>
      </c>
      <c r="G4233" s="20" t="n">
        <v>0.2</v>
      </c>
      <c r="H4233" s="13" t="n">
        <v>50</v>
      </c>
      <c r="I4233" s="20" t="n">
        <f>G4233*H4233*7</f>
        <v>70</v>
      </c>
      <c r="J4233" s="12" t="s">
        <v>112</v>
      </c>
      <c r="K4233" s="14" t="n">
        <v>911</v>
      </c>
      <c r="L4233" s="14" t="n">
        <v>181</v>
      </c>
      <c r="M4233" s="15" t="n">
        <v>2</v>
      </c>
      <c r="N4233" s="11" t="n">
        <v>0.003</v>
      </c>
      <c r="O4233" s="11" t="n">
        <v>0.3</v>
      </c>
      <c r="P4233" s="11" t="n">
        <v>0.6</v>
      </c>
      <c r="Q4233" s="22" t="n">
        <f>M4233/H4233</f>
        <v>0.04</v>
      </c>
    </row>
    <row r="4234" ht="22.5" customHeight="1">
      <c r="A4234" s="74"/>
      <c r="B4234" s="12"/>
      <c r="C4234" s="12" t="n">
        <v>11078981</v>
      </c>
      <c r="D4234" s="12" t="s">
        <v>74</v>
      </c>
      <c r="E4234" s="12" t="s">
        <v>75</v>
      </c>
      <c r="F4234" s="12" t="s">
        <v>15</v>
      </c>
      <c r="G4234" s="20" t="n">
        <v>0.2</v>
      </c>
      <c r="H4234" s="13" t="n">
        <v>50</v>
      </c>
      <c r="I4234" s="20" t="n">
        <f>G4234*H4234*7</f>
        <v>70</v>
      </c>
      <c r="J4234" s="12" t="s">
        <v>112</v>
      </c>
      <c r="K4234" s="14" t="n">
        <v>195</v>
      </c>
      <c r="L4234" s="14" t="n">
        <v>1</v>
      </c>
      <c r="M4234" s="15" t="n">
        <v>0</v>
      </c>
      <c r="N4234" s="11" t="n">
        <v>0</v>
      </c>
      <c r="O4234" s="11" t="n">
        <v>0</v>
      </c>
      <c r="P4234" s="11" t="n">
        <v>0</v>
      </c>
      <c r="Q4234" s="22" t="n">
        <f>M4234/H4234</f>
        <v>0</v>
      </c>
    </row>
    <row r="4235" ht="22.5" customHeight="1">
      <c r="A4235" s="74"/>
      <c r="B4235" s="12"/>
      <c r="C4235" s="12" t="n">
        <v>11080833</v>
      </c>
      <c r="D4235" s="12" t="s">
        <v>74</v>
      </c>
      <c r="E4235" s="12" t="s">
        <v>76</v>
      </c>
      <c r="F4235" s="12" t="s">
        <v>15</v>
      </c>
      <c r="G4235" s="20" t="n">
        <v>0.2</v>
      </c>
      <c r="H4235" s="13" t="n">
        <v>50</v>
      </c>
      <c r="I4235" s="20" t="n">
        <f>G4235*H4235*7</f>
        <v>70</v>
      </c>
      <c r="J4235" s="12" t="s">
        <v>112</v>
      </c>
      <c r="K4235" s="14" t="n">
        <v>13</v>
      </c>
      <c r="L4235" s="14" t="n">
        <v>0</v>
      </c>
      <c r="M4235" s="15" t="n">
        <v>0</v>
      </c>
      <c r="N4235" s="11" t="n">
        <v>0</v>
      </c>
      <c r="O4235" s="11" t="n">
        <v>0</v>
      </c>
      <c r="P4235" s="11" t="n">
        <v>0</v>
      </c>
      <c r="Q4235" s="22" t="n">
        <f>M4235/H4235</f>
        <v>0</v>
      </c>
    </row>
    <row r="4236" ht="22.5" customHeight="1">
      <c r="A4236" s="74"/>
      <c r="B4236" s="12"/>
      <c r="C4236" s="12" t="n">
        <v>11081056</v>
      </c>
      <c r="D4236" s="12" t="s">
        <v>74</v>
      </c>
      <c r="E4236" s="12" t="s">
        <v>78</v>
      </c>
      <c r="F4236" s="12" t="s">
        <v>15</v>
      </c>
      <c r="G4236" s="20" t="n">
        <v>0.2</v>
      </c>
      <c r="H4236" s="13" t="n">
        <v>50</v>
      </c>
      <c r="I4236" s="20" t="n">
        <f>G4236*H4236*7</f>
        <v>70</v>
      </c>
      <c r="J4236" s="12" t="s">
        <v>112</v>
      </c>
      <c r="K4236" s="14" t="n">
        <v>110</v>
      </c>
      <c r="L4236" s="14" t="n">
        <v>23</v>
      </c>
      <c r="M4236" s="15" t="n">
        <v>0</v>
      </c>
      <c r="N4236" s="11" t="n">
        <v>0</v>
      </c>
      <c r="O4236" s="11" t="n">
        <v>0</v>
      </c>
      <c r="P4236" s="11" t="n">
        <v>0</v>
      </c>
      <c r="Q4236" s="22" t="n">
        <f>M4236/H4236</f>
        <v>0</v>
      </c>
    </row>
    <row r="4237" ht="22.5" customHeight="1">
      <c r="A4237" s="74"/>
      <c r="B4237" s="12"/>
      <c r="C4237" s="12" t="n">
        <v>11078963</v>
      </c>
      <c r="D4237" s="12" t="s">
        <v>80</v>
      </c>
      <c r="E4237" s="12" t="s">
        <v>14</v>
      </c>
      <c r="F4237" s="12" t="s">
        <v>15</v>
      </c>
      <c r="G4237" s="20" t="n">
        <v>0.4</v>
      </c>
      <c r="H4237" s="13" t="n">
        <v>100</v>
      </c>
      <c r="I4237" s="20" t="n">
        <f>G4237*H4237*7</f>
        <v>280</v>
      </c>
      <c r="J4237" s="12" t="s">
        <v>112</v>
      </c>
      <c r="K4237" s="14" t="n">
        <v>10385</v>
      </c>
      <c r="L4237" s="14" t="n">
        <v>2181</v>
      </c>
      <c r="M4237" s="15" t="n">
        <v>95</v>
      </c>
      <c r="N4237" s="11" t="n">
        <v>0.017</v>
      </c>
      <c r="O4237" s="11" t="n">
        <v>0.4</v>
      </c>
      <c r="P4237" s="11" t="n">
        <v>38</v>
      </c>
      <c r="Q4237" s="22" t="n">
        <f>M4237/H4237</f>
        <v>0.95</v>
      </c>
    </row>
    <row r="4238" ht="22.5" customHeight="1">
      <c r="A4238" s="74"/>
      <c r="B4238" s="12"/>
      <c r="C4238" s="12" t="n">
        <v>91538300</v>
      </c>
      <c r="D4238" s="12" t="s">
        <v>66</v>
      </c>
      <c r="E4238" s="12" t="s">
        <v>37</v>
      </c>
      <c r="F4238" s="12" t="s">
        <v>15</v>
      </c>
      <c r="G4238" s="20" t="n">
        <v>0.14</v>
      </c>
      <c r="H4238" s="13" t="n">
        <v>300</v>
      </c>
      <c r="I4238" s="20" t="n">
        <f>G4238*H4238*7</f>
        <v>294</v>
      </c>
      <c r="J4238" s="12" t="s">
        <v>112</v>
      </c>
      <c r="K4238" s="14" t="n">
        <v>3740</v>
      </c>
      <c r="L4238" s="14" t="n">
        <v>593</v>
      </c>
      <c r="M4238" s="15" t="n">
        <v>6</v>
      </c>
      <c r="N4238" s="11" t="n">
        <v>0.001</v>
      </c>
      <c r="O4238" s="11" t="n">
        <v>0.14</v>
      </c>
      <c r="P4238" s="11" t="n">
        <v>0.84</v>
      </c>
      <c r="Q4238" s="22" t="n">
        <f>M4238/H4238</f>
        <v>0.02</v>
      </c>
    </row>
    <row r="4239" ht="22.5" customHeight="1">
      <c r="A4239" s="74"/>
      <c r="B4239" s="12"/>
      <c r="C4239" s="12" t="n">
        <v>91538301</v>
      </c>
      <c r="D4239" s="12" t="s">
        <v>66</v>
      </c>
      <c r="E4239" s="12" t="s">
        <v>14</v>
      </c>
      <c r="F4239" s="12" t="s">
        <v>15</v>
      </c>
      <c r="G4239" s="20" t="n">
        <v>0.22</v>
      </c>
      <c r="H4239" s="13" t="n">
        <v>200</v>
      </c>
      <c r="I4239" s="20" t="n">
        <f>G4239*H4239*7</f>
        <v>308</v>
      </c>
      <c r="J4239" s="12" t="s">
        <v>112</v>
      </c>
      <c r="K4239" s="14" t="n">
        <v>226</v>
      </c>
      <c r="L4239" s="14" t="n">
        <v>83</v>
      </c>
      <c r="M4239" s="15" t="n">
        <v>0</v>
      </c>
      <c r="N4239" s="11" t="n">
        <v>0</v>
      </c>
      <c r="O4239" s="11" t="n">
        <v>0</v>
      </c>
      <c r="P4239" s="11" t="n">
        <v>0</v>
      </c>
      <c r="Q4239" s="22" t="n">
        <f>M4239/H4239</f>
        <v>0</v>
      </c>
    </row>
    <row r="4240" ht="22.5" customHeight="1">
      <c r="A4240" s="74"/>
      <c r="B4240" s="12"/>
      <c r="C4240" s="12" t="n">
        <v>91538306</v>
      </c>
      <c r="D4240" s="12" t="s">
        <v>66</v>
      </c>
      <c r="E4240" s="12" t="s">
        <v>67</v>
      </c>
      <c r="F4240" s="12" t="s">
        <v>15</v>
      </c>
      <c r="G4240" s="20" t="n">
        <v>0.18</v>
      </c>
      <c r="H4240" s="13" t="n">
        <v>250</v>
      </c>
      <c r="I4240" s="20" t="n">
        <f>G4240*H4240*7</f>
        <v>315</v>
      </c>
      <c r="J4240" s="12" t="s">
        <v>112</v>
      </c>
      <c r="K4240" s="14" t="n">
        <v>1410</v>
      </c>
      <c r="L4240" s="14" t="n">
        <v>437</v>
      </c>
      <c r="M4240" s="15" t="n">
        <v>2</v>
      </c>
      <c r="N4240" s="11" t="n">
        <v>0.001</v>
      </c>
      <c r="O4240" s="11" t="n">
        <v>0.18</v>
      </c>
      <c r="P4240" s="11" t="n">
        <v>0.36</v>
      </c>
      <c r="Q4240" s="22" t="n">
        <f>M4240/H4240</f>
        <v>0.008</v>
      </c>
    </row>
    <row r="4241" ht="22.5" customHeight="1">
      <c r="A4241" s="74"/>
      <c r="B4241" s="12"/>
      <c r="C4241" s="12" t="n">
        <v>91538307</v>
      </c>
      <c r="D4241" s="12" t="s">
        <v>66</v>
      </c>
      <c r="E4241" s="12" t="s">
        <v>17</v>
      </c>
      <c r="F4241" s="12" t="s">
        <v>15</v>
      </c>
      <c r="G4241" s="20" t="n">
        <v>0.22</v>
      </c>
      <c r="H4241" s="13" t="n">
        <v>200</v>
      </c>
      <c r="I4241" s="20" t="n">
        <f>G4241*H4241*7</f>
        <v>308</v>
      </c>
      <c r="J4241" s="12" t="s">
        <v>112</v>
      </c>
      <c r="K4241" s="14" t="n">
        <v>26</v>
      </c>
      <c r="L4241" s="14" t="n">
        <v>3</v>
      </c>
      <c r="M4241" s="15" t="n">
        <v>0</v>
      </c>
      <c r="N4241" s="11" t="n">
        <v>0</v>
      </c>
      <c r="O4241" s="11" t="n">
        <v>0</v>
      </c>
      <c r="P4241" s="11" t="n">
        <v>0</v>
      </c>
      <c r="Q4241" s="22" t="n">
        <f>M4241/H4241</f>
        <v>0</v>
      </c>
    </row>
    <row r="4242" ht="22.5" customHeight="1">
      <c r="A4242" s="74"/>
      <c r="B4242" s="12"/>
      <c r="C4242" s="12" t="n">
        <v>91538308</v>
      </c>
      <c r="D4242" s="12" t="s">
        <v>66</v>
      </c>
      <c r="E4242" s="12" t="s">
        <v>11</v>
      </c>
      <c r="F4242" s="12" t="s">
        <v>15</v>
      </c>
      <c r="G4242" s="20" t="n">
        <v>0.18</v>
      </c>
      <c r="H4242" s="13" t="n">
        <v>200</v>
      </c>
      <c r="I4242" s="20" t="n">
        <f>G4242*H4242*7</f>
        <v>252</v>
      </c>
      <c r="J4242" s="12" t="s">
        <v>112</v>
      </c>
      <c r="K4242" s="14" t="n">
        <v>99</v>
      </c>
      <c r="L4242" s="14" t="n">
        <v>4</v>
      </c>
      <c r="M4242" s="15" t="n">
        <v>0</v>
      </c>
      <c r="N4242" s="11" t="n">
        <v>0</v>
      </c>
      <c r="O4242" s="11" t="n">
        <v>0</v>
      </c>
      <c r="P4242" s="11" t="n">
        <v>0</v>
      </c>
      <c r="Q4242" s="22" t="n">
        <f>M4242/H4242</f>
        <v>0</v>
      </c>
    </row>
    <row r="4243" ht="22.5" customHeight="1">
      <c r="A4243" s="74"/>
      <c r="B4243" s="12"/>
      <c r="C4243" s="12" t="n">
        <v>91538309</v>
      </c>
      <c r="D4243" s="12" t="s">
        <v>66</v>
      </c>
      <c r="E4243" s="12" t="s">
        <v>43</v>
      </c>
      <c r="F4243" s="12" t="s">
        <v>15</v>
      </c>
      <c r="G4243" s="20" t="n">
        <v>0.18</v>
      </c>
      <c r="H4243" s="13" t="n">
        <v>198</v>
      </c>
      <c r="I4243" s="20" t="n">
        <f>G4243*H4243*7</f>
        <v>249.48</v>
      </c>
      <c r="J4243" s="12" t="s">
        <v>112</v>
      </c>
      <c r="K4243" s="14" t="n">
        <v>221</v>
      </c>
      <c r="L4243" s="14" t="n">
        <v>41</v>
      </c>
      <c r="M4243" s="15" t="n">
        <v>0</v>
      </c>
      <c r="N4243" s="11" t="n">
        <v>0</v>
      </c>
      <c r="O4243" s="11" t="n">
        <v>0</v>
      </c>
      <c r="P4243" s="11" t="n">
        <v>0</v>
      </c>
      <c r="Q4243" s="22" t="n">
        <f>M4243/H4243</f>
        <v>0</v>
      </c>
    </row>
    <row r="4244" ht="22.5" customHeight="1">
      <c r="A4244" s="74"/>
      <c r="B4244" s="12"/>
      <c r="C4244" s="12" t="n">
        <v>11511535</v>
      </c>
      <c r="D4244" s="12" t="s">
        <v>80</v>
      </c>
      <c r="E4244" s="12" t="s">
        <v>14</v>
      </c>
      <c r="F4244" s="12" t="s">
        <v>26</v>
      </c>
      <c r="G4244" s="20" t="n">
        <v>0.4</v>
      </c>
      <c r="H4244" s="13" t="n">
        <v>600</v>
      </c>
      <c r="I4244" s="20" t="n">
        <f>G4244*H4244*7</f>
        <v>1680</v>
      </c>
      <c r="J4244" s="12" t="s">
        <v>112</v>
      </c>
      <c r="K4244" s="14" t="n">
        <f>2183829+6072</f>
        <v>2189901</v>
      </c>
      <c r="L4244" s="14" t="n">
        <f>7424+2569</f>
        <v>9993</v>
      </c>
      <c r="M4244" s="15" t="n">
        <f>425+191</f>
        <v>616</v>
      </c>
      <c r="N4244" s="11" t="n">
        <v>0.02</v>
      </c>
      <c r="O4244" s="11" t="n">
        <f>P4244/M4244</f>
        <v>0.391672077922078</v>
      </c>
      <c r="P4244" s="11" t="n">
        <f>155.57+85.7</f>
        <v>241.27</v>
      </c>
      <c r="Q4244" s="22" t="n">
        <f>M4244/H4244</f>
        <v>1.02666666666667</v>
      </c>
    </row>
    <row r="4245" ht="22.5" customHeight="1">
      <c r="A4245" s="74"/>
      <c r="B4245" s="12"/>
      <c r="C4245" s="12" t="n">
        <v>11792342</v>
      </c>
      <c r="D4245" s="12" t="s">
        <v>81</v>
      </c>
      <c r="E4245" s="12" t="s">
        <v>40</v>
      </c>
      <c r="F4245" s="12" t="s">
        <v>15</v>
      </c>
      <c r="G4245" s="20" t="n">
        <v>0.2</v>
      </c>
      <c r="H4245" s="76" t="n">
        <v>40</v>
      </c>
      <c r="I4245" s="20" t="n">
        <f>G4245*H4245*7</f>
        <v>56</v>
      </c>
      <c r="J4245" s="12" t="s">
        <v>112</v>
      </c>
      <c r="K4245" s="14" t="n">
        <v>9617</v>
      </c>
      <c r="L4245" s="14" t="n">
        <v>220</v>
      </c>
      <c r="M4245" s="15" t="n">
        <v>0</v>
      </c>
      <c r="N4245" s="11" t="n">
        <v>0</v>
      </c>
      <c r="O4245" s="11" t="n">
        <v>0</v>
      </c>
      <c r="P4245" s="11" t="n">
        <v>0</v>
      </c>
      <c r="Q4245" s="22" t="n">
        <f>M4245/H4245</f>
        <v>0</v>
      </c>
    </row>
    <row r="4246" ht="22.5" customHeight="1">
      <c r="A4246" s="74"/>
      <c r="B4246" s="12"/>
      <c r="C4246" s="12" t="n">
        <v>5365722</v>
      </c>
      <c r="D4246" s="12" t="s">
        <v>55</v>
      </c>
      <c r="E4246" s="12" t="s">
        <v>54</v>
      </c>
      <c r="F4246" s="12" t="s">
        <v>12</v>
      </c>
      <c r="G4246" s="20" t="n">
        <v>0.3</v>
      </c>
      <c r="H4246" s="76" t="n">
        <v>50</v>
      </c>
      <c r="I4246" s="20" t="n">
        <f>G4246*H4246*7</f>
        <v>105</v>
      </c>
      <c r="J4246" s="12" t="s">
        <v>112</v>
      </c>
      <c r="K4246" s="14" t="n">
        <v>42056</v>
      </c>
      <c r="L4246" s="14" t="n">
        <v>14749</v>
      </c>
      <c r="M4246" s="15" t="n">
        <v>22</v>
      </c>
      <c r="N4246" s="11" t="n">
        <v>0</v>
      </c>
      <c r="O4246" s="11" t="n">
        <v>0.29</v>
      </c>
      <c r="P4246" s="11" t="n">
        <v>6.3708</v>
      </c>
      <c r="Q4246" s="22" t="n">
        <f>M4246/H4246</f>
        <v>0.44</v>
      </c>
    </row>
    <row r="4247" ht="22.5" customHeight="1">
      <c r="A4247" s="74"/>
      <c r="B4247" s="12"/>
      <c r="C4247" s="12" t="n">
        <v>11924654</v>
      </c>
      <c r="D4247" s="12" t="s">
        <v>55</v>
      </c>
      <c r="E4247" s="12" t="s">
        <v>54</v>
      </c>
      <c r="F4247" s="12" t="s">
        <v>12</v>
      </c>
      <c r="G4247" s="20" t="n">
        <v>0.3</v>
      </c>
      <c r="H4247" s="76" t="n">
        <v>50</v>
      </c>
      <c r="I4247" s="20" t="n">
        <f>G4247*H4247*7</f>
        <v>105</v>
      </c>
      <c r="J4247" s="12" t="s">
        <v>112</v>
      </c>
      <c r="K4247" s="14" t="n">
        <v>604</v>
      </c>
      <c r="L4247" s="14" t="n">
        <v>244</v>
      </c>
      <c r="M4247" s="15" t="n">
        <v>0</v>
      </c>
      <c r="N4247" s="11" t="n">
        <v>0</v>
      </c>
      <c r="O4247" s="11" t="n">
        <v>0</v>
      </c>
      <c r="P4247" s="11" t="n">
        <v>0.1041</v>
      </c>
      <c r="Q4247" s="22" t="n">
        <f>M4247/H4247</f>
        <v>0</v>
      </c>
    </row>
    <row r="4248" ht="22.5" customHeight="1">
      <c r="A4248" s="74"/>
      <c r="B4248" s="12"/>
      <c r="C4248" s="12" t="n">
        <v>12011132</v>
      </c>
      <c r="D4248" s="12" t="s">
        <v>92</v>
      </c>
      <c r="E4248" s="12" t="s">
        <v>14</v>
      </c>
      <c r="F4248" s="12" t="s">
        <v>15</v>
      </c>
      <c r="G4248" s="20" t="n">
        <v>0.2</v>
      </c>
      <c r="H4248" s="76" t="n">
        <v>150</v>
      </c>
      <c r="I4248" s="20" t="n">
        <f>G4248*H4248*7</f>
        <v>210</v>
      </c>
      <c r="J4248" s="12" t="s">
        <v>112</v>
      </c>
      <c r="K4248" s="14" t="n">
        <v>72731</v>
      </c>
      <c r="L4248" s="14" t="n">
        <v>22294</v>
      </c>
      <c r="M4248" s="15" t="n">
        <v>150</v>
      </c>
      <c r="N4248" s="11" t="n">
        <v>0.001</v>
      </c>
      <c r="O4248" s="11" t="n">
        <v>0.2</v>
      </c>
      <c r="P4248" s="11" t="n">
        <v>30</v>
      </c>
      <c r="Q4248" s="22" t="n">
        <f>M4248/H4248</f>
        <v>1</v>
      </c>
    </row>
    <row r="4249" ht="22.5" customHeight="1">
      <c r="A4249" s="74"/>
      <c r="B4249" s="12"/>
      <c r="C4249" s="12" t="n">
        <v>12072287</v>
      </c>
      <c r="D4249" s="12" t="s">
        <v>80</v>
      </c>
      <c r="E4249" s="12" t="s">
        <v>14</v>
      </c>
      <c r="F4249" s="12" t="s">
        <v>15</v>
      </c>
      <c r="G4249" s="20" t="n">
        <v>0.5</v>
      </c>
      <c r="H4249" s="76" t="n">
        <v>200</v>
      </c>
      <c r="I4249" s="20" t="n">
        <f>G4249*H4249*7</f>
        <v>700</v>
      </c>
      <c r="J4249" s="12" t="s">
        <v>112</v>
      </c>
      <c r="K4249" s="14" t="n">
        <v>427177</v>
      </c>
      <c r="L4249" s="14" t="n">
        <v>2099</v>
      </c>
      <c r="M4249" s="15" t="n">
        <v>171</v>
      </c>
      <c r="N4249" s="11" t="n">
        <v>0.041</v>
      </c>
      <c r="O4249" s="11" t="n">
        <v>0.504</v>
      </c>
      <c r="P4249" s="11" t="n">
        <v>86.14</v>
      </c>
      <c r="Q4249" s="22" t="n">
        <f>M4249/H4249</f>
        <v>0.855</v>
      </c>
    </row>
    <row r="4250" ht="22.5" customHeight="1">
      <c r="A4250" s="74"/>
      <c r="B4250" s="12"/>
      <c r="C4250" s="12" t="n">
        <v>6529449</v>
      </c>
      <c r="D4250" s="12" t="s">
        <v>80</v>
      </c>
      <c r="E4250" s="12" t="s">
        <v>14</v>
      </c>
      <c r="F4250" s="12" t="s">
        <v>12</v>
      </c>
      <c r="G4250" s="20" t="n">
        <v>0.2</v>
      </c>
      <c r="H4250" s="76" t="n">
        <v>200</v>
      </c>
      <c r="I4250" s="20" t="n">
        <f>G4250*H4250*7</f>
        <v>280</v>
      </c>
      <c r="J4250" s="12" t="s">
        <v>112</v>
      </c>
      <c r="K4250" s="14" t="n">
        <v>16661</v>
      </c>
      <c r="L4250" s="14" t="n">
        <v>2240</v>
      </c>
      <c r="M4250" s="15" t="n">
        <v>201</v>
      </c>
      <c r="N4250" s="11" t="n">
        <v>0.023</v>
      </c>
      <c r="O4250" s="11" t="n">
        <v>0.253</v>
      </c>
      <c r="P4250" s="11" t="n">
        <v>50.8205</v>
      </c>
      <c r="Q4250" s="22" t="n">
        <f>M4250/H4250</f>
        <v>1.005</v>
      </c>
    </row>
    <row r="4251" ht="22.5" customHeight="1">
      <c r="A4251" s="74"/>
      <c r="B4251" s="12"/>
      <c r="C4251" s="12" t="n">
        <v>5623760</v>
      </c>
      <c r="D4251" s="12" t="s">
        <v>86</v>
      </c>
      <c r="E4251" s="12" t="s">
        <v>14</v>
      </c>
      <c r="F4251" s="12" t="s">
        <v>15</v>
      </c>
      <c r="G4251" s="20" t="n">
        <v>0.15</v>
      </c>
      <c r="H4251" s="13" t="n">
        <v>50</v>
      </c>
      <c r="I4251" s="20" t="n">
        <f>G4251*H4251*7</f>
        <v>52.5</v>
      </c>
      <c r="J4251" s="12" t="s">
        <v>112</v>
      </c>
      <c r="K4251" s="14" t="n">
        <v>3923</v>
      </c>
      <c r="L4251" s="14" t="n">
        <v>1377</v>
      </c>
      <c r="M4251" s="15" t="n">
        <v>50</v>
      </c>
      <c r="N4251" s="11" t="n">
        <v>0.005</v>
      </c>
      <c r="O4251" s="11" t="n">
        <v>0.15</v>
      </c>
      <c r="P4251" s="11" t="n">
        <v>7.5</v>
      </c>
      <c r="Q4251" s="22" t="n">
        <f>M4251/H4251</f>
        <v>1</v>
      </c>
    </row>
    <row r="4252" ht="22.5" customHeight="1">
      <c r="A4252" s="74"/>
      <c r="B4252" s="12"/>
      <c r="C4252" s="12" t="n">
        <v>12542512</v>
      </c>
      <c r="D4252" s="12" t="s">
        <v>92</v>
      </c>
      <c r="E4252" s="12" t="s">
        <v>14</v>
      </c>
      <c r="F4252" s="12" t="s">
        <v>15</v>
      </c>
      <c r="G4252" s="20" t="n">
        <v>0.15</v>
      </c>
      <c r="H4252" s="76" t="n">
        <v>100</v>
      </c>
      <c r="I4252" s="20" t="n">
        <f>G4252*H4252*7</f>
        <v>105</v>
      </c>
      <c r="J4252" s="12" t="s">
        <v>112</v>
      </c>
      <c r="K4252" s="14" t="n">
        <v>12389</v>
      </c>
      <c r="L4252" s="14" t="n">
        <v>1330</v>
      </c>
      <c r="M4252" s="15" t="n">
        <v>34</v>
      </c>
      <c r="N4252" s="11" t="n">
        <v>0.004</v>
      </c>
      <c r="O4252" s="11" t="n">
        <v>0.15</v>
      </c>
      <c r="P4252" s="11" t="n">
        <v>5.1</v>
      </c>
      <c r="Q4252" s="22" t="n">
        <f>M4252/H4252</f>
        <v>0.34</v>
      </c>
    </row>
    <row r="4253" ht="22.5" customHeight="1">
      <c r="A4253" s="74"/>
      <c r="B4253" s="12"/>
      <c r="C4253" s="12" t="n">
        <v>91573327</v>
      </c>
      <c r="D4253" s="12" t="s">
        <v>87</v>
      </c>
      <c r="E4253" s="12" t="s">
        <v>14</v>
      </c>
      <c r="F4253" s="12" t="s">
        <v>15</v>
      </c>
      <c r="G4253" s="20" t="n">
        <v>0.25</v>
      </c>
      <c r="H4253" s="76" t="n">
        <v>300</v>
      </c>
      <c r="I4253" s="20" t="n">
        <f>G4253*H4253*7</f>
        <v>525</v>
      </c>
      <c r="J4253" s="12" t="s">
        <v>112</v>
      </c>
      <c r="K4253" s="14" t="n">
        <v>1886</v>
      </c>
      <c r="L4253" s="14" t="n">
        <v>247</v>
      </c>
      <c r="M4253" s="15" t="n">
        <v>0</v>
      </c>
      <c r="N4253" s="11" t="n">
        <v>0</v>
      </c>
      <c r="O4253" s="11" t="n">
        <v>0</v>
      </c>
      <c r="P4253" s="11" t="n">
        <v>0</v>
      </c>
      <c r="Q4253" s="22" t="n">
        <f>M4253/H4253</f>
        <v>0</v>
      </c>
    </row>
    <row r="4254" ht="22.5" customHeight="1">
      <c r="A4254" s="36"/>
      <c r="B4254" s="9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6"/>
      <c r="O4254" s="6"/>
      <c r="P4254" s="6"/>
      <c r="Q4254" s="7"/>
    </row>
    <row r="4255" ht="22.5" customHeight="1">
      <c r="A4255" s="18" t="s">
        <v>107</v>
      </c>
      <c r="B4255" s="8" t="s">
        <v>108</v>
      </c>
      <c r="C4255" s="10"/>
      <c r="D4255" s="10"/>
      <c r="E4255" s="10"/>
      <c r="F4255" s="10"/>
      <c r="G4255" s="17"/>
      <c r="H4255" s="10"/>
      <c r="I4255" s="17"/>
      <c r="J4255" s="10"/>
      <c r="K4255" s="21" t="n">
        <f>SUM(K4256:K4392)</f>
        <v>12950442</v>
      </c>
      <c r="L4255" s="21" t="n">
        <f>SUM(L4256:L4392)</f>
        <v>1841356</v>
      </c>
      <c r="M4255" s="15"/>
      <c r="N4255" s="15"/>
      <c r="O4255" s="15"/>
      <c r="P4255" s="24" t="n">
        <f>SUM(P4256:P4392)</f>
        <v>4918.7355</v>
      </c>
      <c r="Q4255" s="7"/>
    </row>
    <row r="4256" ht="22.5" customHeight="1">
      <c r="A4256" s="73" t="n">
        <v>46296</v>
      </c>
      <c r="B4256" s="37" t="s">
        <v>109</v>
      </c>
      <c r="C4256" s="12" t="n">
        <v>10813123</v>
      </c>
      <c r="D4256" s="12" t="s">
        <v>10</v>
      </c>
      <c r="E4256" s="12" t="s">
        <v>11</v>
      </c>
      <c r="F4256" s="12" t="s">
        <v>12</v>
      </c>
      <c r="G4256" s="20" t="n">
        <v>0.25</v>
      </c>
      <c r="H4256" s="12" t="n">
        <v>1000</v>
      </c>
      <c r="I4256" s="20" t="n">
        <f>G4256*H4256*7</f>
        <v>1750</v>
      </c>
      <c r="J4256" s="12" t="s">
        <v>112</v>
      </c>
      <c r="K4256" s="10" t="n">
        <v>86104</v>
      </c>
      <c r="L4256" s="10" t="n">
        <v>1599</v>
      </c>
      <c r="M4256" s="10" t="n">
        <v>26</v>
      </c>
      <c r="N4256" s="11" t="n">
        <v>0.005</v>
      </c>
      <c r="O4256" s="11" t="n">
        <v>0.428</v>
      </c>
      <c r="P4256" s="11" t="n">
        <v>11.1291</v>
      </c>
      <c r="Q4256" s="22" t="n">
        <f>M4256/H4256</f>
        <v>0.026</v>
      </c>
    </row>
    <row r="4257" ht="22.5" customHeight="1">
      <c r="A4257" s="74"/>
      <c r="B4257" s="12"/>
      <c r="C4257" s="12" t="n">
        <v>1745925</v>
      </c>
      <c r="D4257" s="12" t="s">
        <v>13</v>
      </c>
      <c r="E4257" s="12" t="s">
        <v>14</v>
      </c>
      <c r="F4257" s="12" t="s">
        <v>15</v>
      </c>
      <c r="G4257" s="20" t="n">
        <v>0.15</v>
      </c>
      <c r="H4257" s="12" t="n">
        <v>400</v>
      </c>
      <c r="I4257" s="20" t="n">
        <f>G4257*H4257*7</f>
        <v>420</v>
      </c>
      <c r="J4257" s="12" t="s">
        <v>112</v>
      </c>
      <c r="K4257" s="16" t="n">
        <v>58264</v>
      </c>
      <c r="L4257" s="14" t="n">
        <v>25113</v>
      </c>
      <c r="M4257" s="14" t="n">
        <v>400</v>
      </c>
      <c r="N4257" s="11" t="n">
        <v>0.002</v>
      </c>
      <c r="O4257" s="11" t="n">
        <v>0.15</v>
      </c>
      <c r="P4257" s="11" t="n">
        <v>60</v>
      </c>
      <c r="Q4257" s="22" t="n">
        <f>M4257/H4257</f>
        <v>1</v>
      </c>
    </row>
    <row r="4258" ht="22.5" customHeight="1">
      <c r="A4258" s="74"/>
      <c r="B4258" s="12"/>
      <c r="C4258" s="12" t="n">
        <v>6951600</v>
      </c>
      <c r="D4258" s="12" t="s">
        <v>16</v>
      </c>
      <c r="E4258" s="12" t="s">
        <v>17</v>
      </c>
      <c r="F4258" s="12" t="s">
        <v>15</v>
      </c>
      <c r="G4258" s="20" t="n">
        <v>0.17</v>
      </c>
      <c r="H4258" s="12" t="n">
        <v>100</v>
      </c>
      <c r="I4258" s="20" t="n">
        <f>G4258*H4258*7</f>
        <v>119</v>
      </c>
      <c r="J4258" s="12" t="s">
        <v>112</v>
      </c>
      <c r="K4258" s="14" t="n">
        <v>26652</v>
      </c>
      <c r="L4258" s="14" t="n">
        <v>10888</v>
      </c>
      <c r="M4258" s="14" t="n">
        <v>74</v>
      </c>
      <c r="N4258" s="11" t="n">
        <v>0.001</v>
      </c>
      <c r="O4258" s="11" t="n">
        <v>0.176</v>
      </c>
      <c r="P4258" s="11" t="n">
        <v>12.988</v>
      </c>
      <c r="Q4258" s="22" t="n">
        <f>M4258/H4258</f>
        <v>0.74</v>
      </c>
    </row>
    <row r="4259" ht="22.5" customHeight="1">
      <c r="A4259" s="74"/>
      <c r="B4259" s="12"/>
      <c r="C4259" s="12" t="n">
        <v>6951594</v>
      </c>
      <c r="D4259" s="12" t="s">
        <v>16</v>
      </c>
      <c r="E4259" s="12" t="s">
        <v>18</v>
      </c>
      <c r="F4259" s="12" t="s">
        <v>15</v>
      </c>
      <c r="G4259" s="20" t="n">
        <v>0.7</v>
      </c>
      <c r="H4259" s="12" t="n">
        <v>400</v>
      </c>
      <c r="I4259" s="20" t="n">
        <f>G4259*H4259*7</f>
        <v>1960</v>
      </c>
      <c r="J4259" s="12" t="s">
        <v>112</v>
      </c>
      <c r="K4259" s="14" t="n">
        <v>145234</v>
      </c>
      <c r="L4259" s="14" t="n">
        <v>58958</v>
      </c>
      <c r="M4259" s="14" t="n">
        <v>263</v>
      </c>
      <c r="N4259" s="11" t="n">
        <v>0.003</v>
      </c>
      <c r="O4259" s="11" t="n">
        <v>0.706</v>
      </c>
      <c r="P4259" s="11" t="n">
        <v>185.64</v>
      </c>
      <c r="Q4259" s="22" t="n">
        <f>M4259/H4259</f>
        <v>0.6575</v>
      </c>
    </row>
    <row r="4260" ht="22.5" customHeight="1">
      <c r="A4260" s="74"/>
      <c r="B4260" s="12"/>
      <c r="C4260" s="12" t="n">
        <v>2732727</v>
      </c>
      <c r="D4260" s="12" t="s">
        <v>10</v>
      </c>
      <c r="E4260" s="12" t="s">
        <v>19</v>
      </c>
      <c r="F4260" s="12" t="s">
        <v>15</v>
      </c>
      <c r="G4260" s="20" t="n">
        <v>0.25</v>
      </c>
      <c r="H4260" s="12" t="n">
        <v>1000</v>
      </c>
      <c r="I4260" s="20" t="n">
        <f>G4260*H4260*7</f>
        <v>1750</v>
      </c>
      <c r="J4260" s="12" t="s">
        <v>112</v>
      </c>
      <c r="K4260" s="14" t="n">
        <v>41448</v>
      </c>
      <c r="L4260" s="14" t="n">
        <v>15083</v>
      </c>
      <c r="M4260" s="14" t="n">
        <v>527</v>
      </c>
      <c r="N4260" s="11" t="n">
        <v>0.009</v>
      </c>
      <c r="O4260" s="11" t="n">
        <v>0.249</v>
      </c>
      <c r="P4260" s="11" t="n">
        <v>131.4</v>
      </c>
      <c r="Q4260" s="22" t="n">
        <f>M4260/H4260</f>
        <v>0.527</v>
      </c>
    </row>
    <row r="4261" ht="22.5" customHeight="1">
      <c r="A4261" s="74"/>
      <c r="B4261" s="12"/>
      <c r="C4261" s="12" t="n">
        <v>5619156</v>
      </c>
      <c r="D4261" s="12" t="s">
        <v>10</v>
      </c>
      <c r="E4261" s="12" t="s">
        <v>19</v>
      </c>
      <c r="F4261" s="12" t="s">
        <v>12</v>
      </c>
      <c r="G4261" s="20" t="n">
        <v>0.24</v>
      </c>
      <c r="H4261" s="12" t="n">
        <v>500</v>
      </c>
      <c r="I4261" s="20" t="n">
        <f>G4261*H4261*7</f>
        <v>840</v>
      </c>
      <c r="J4261" s="12" t="s">
        <v>112</v>
      </c>
      <c r="K4261" s="14" t="n">
        <v>366776</v>
      </c>
      <c r="L4261" s="14" t="n">
        <v>28071</v>
      </c>
      <c r="M4261" s="14" t="n">
        <v>31</v>
      </c>
      <c r="N4261" s="11" t="n">
        <v>0</v>
      </c>
      <c r="O4261" s="11" t="n">
        <v>0.3462</v>
      </c>
      <c r="P4261" s="11" t="n">
        <v>10.7329</v>
      </c>
      <c r="Q4261" s="22" t="n">
        <f>M4261/H4261</f>
        <v>0.062</v>
      </c>
    </row>
    <row r="4262" ht="22.5" customHeight="1">
      <c r="A4262" s="74"/>
      <c r="B4262" s="12"/>
      <c r="C4262" s="12" t="n">
        <v>6425889</v>
      </c>
      <c r="D4262" s="12" t="s">
        <v>10</v>
      </c>
      <c r="E4262" s="12" t="s">
        <v>20</v>
      </c>
      <c r="F4262" s="12" t="s">
        <v>15</v>
      </c>
      <c r="G4262" s="20" t="n">
        <v>0.25</v>
      </c>
      <c r="H4262" s="12" t="n">
        <v>400</v>
      </c>
      <c r="I4262" s="20" t="n">
        <f>G4262*H4262*7</f>
        <v>700</v>
      </c>
      <c r="J4262" s="12" t="s">
        <v>112</v>
      </c>
      <c r="K4262" s="14" t="n">
        <v>29517</v>
      </c>
      <c r="L4262" s="14" t="n">
        <v>10406</v>
      </c>
      <c r="M4262" s="14" t="n">
        <v>224</v>
      </c>
      <c r="N4262" s="11" t="n">
        <v>0.005</v>
      </c>
      <c r="O4262" s="11" t="n">
        <v>0.251</v>
      </c>
      <c r="P4262" s="11" t="n">
        <v>56.275</v>
      </c>
      <c r="Q4262" s="22" t="n">
        <f>M4262/H4262</f>
        <v>0.56</v>
      </c>
    </row>
    <row r="4263" ht="22.5" customHeight="1">
      <c r="A4263" s="74"/>
      <c r="B4263" s="12"/>
      <c r="C4263" s="12" t="n">
        <v>6439005</v>
      </c>
      <c r="D4263" s="12" t="s">
        <v>10</v>
      </c>
      <c r="E4263" s="12" t="s">
        <v>20</v>
      </c>
      <c r="F4263" s="12" t="s">
        <v>21</v>
      </c>
      <c r="G4263" s="20" t="n">
        <v>0.3</v>
      </c>
      <c r="H4263" s="12" t="n">
        <v>300</v>
      </c>
      <c r="I4263" s="20" t="n">
        <f>G4263*H4263*7</f>
        <v>630</v>
      </c>
      <c r="J4263" s="12" t="s">
        <v>112</v>
      </c>
      <c r="K4263" s="14" t="n">
        <v>52425</v>
      </c>
      <c r="L4263" s="14" t="n">
        <v>15163</v>
      </c>
      <c r="M4263" s="14" t="n">
        <v>60</v>
      </c>
      <c r="N4263" s="11" t="n">
        <v>0.0012</v>
      </c>
      <c r="O4263" s="11" t="n">
        <v>0.3</v>
      </c>
      <c r="P4263" s="11" t="n">
        <v>18</v>
      </c>
      <c r="Q4263" s="22" t="n">
        <f>M4263/H4263</f>
        <v>0.2</v>
      </c>
    </row>
    <row r="4264" ht="22.5" customHeight="1">
      <c r="A4264" s="74"/>
      <c r="B4264" s="12"/>
      <c r="C4264" s="12" t="n">
        <v>7203110</v>
      </c>
      <c r="D4264" s="12" t="s">
        <v>22</v>
      </c>
      <c r="E4264" s="12" t="s">
        <v>23</v>
      </c>
      <c r="F4264" s="12" t="s">
        <v>15</v>
      </c>
      <c r="G4264" s="20" t="n">
        <v>0.2</v>
      </c>
      <c r="H4264" s="12" t="n">
        <v>100</v>
      </c>
      <c r="I4264" s="20" t="n">
        <f>G4264*H4264*7</f>
        <v>140</v>
      </c>
      <c r="J4264" s="12" t="s">
        <v>112</v>
      </c>
      <c r="K4264" s="14" t="n">
        <v>14664</v>
      </c>
      <c r="L4264" s="14" t="n">
        <v>7646</v>
      </c>
      <c r="M4264" s="14" t="n">
        <v>0</v>
      </c>
      <c r="N4264" s="11" t="n">
        <v>0</v>
      </c>
      <c r="O4264" s="11" t="n">
        <v>0</v>
      </c>
      <c r="P4264" s="11" t="n">
        <v>0</v>
      </c>
      <c r="Q4264" s="22" t="n">
        <f>M4264/H4264</f>
        <v>0</v>
      </c>
    </row>
    <row r="4265" ht="22.5" customHeight="1">
      <c r="A4265" s="74"/>
      <c r="B4265" s="12"/>
      <c r="C4265" s="12" t="n">
        <v>7202934</v>
      </c>
      <c r="D4265" s="12" t="s">
        <v>22</v>
      </c>
      <c r="E4265" s="12" t="s">
        <v>24</v>
      </c>
      <c r="F4265" s="12" t="s">
        <v>15</v>
      </c>
      <c r="G4265" s="20" t="n">
        <v>0.35</v>
      </c>
      <c r="H4265" s="12" t="n">
        <v>200</v>
      </c>
      <c r="I4265" s="20" t="n">
        <f>G4265*H4265*7</f>
        <v>490</v>
      </c>
      <c r="J4265" s="12" t="s">
        <v>112</v>
      </c>
      <c r="K4265" s="14" t="n">
        <v>290531</v>
      </c>
      <c r="L4265" s="14" t="n">
        <v>176921</v>
      </c>
      <c r="M4265" s="14" t="n">
        <v>72</v>
      </c>
      <c r="N4265" s="11" t="n">
        <v>0</v>
      </c>
      <c r="O4265" s="11" t="n">
        <v>0.35</v>
      </c>
      <c r="P4265" s="11" t="n">
        <v>25.2</v>
      </c>
      <c r="Q4265" s="22" t="n">
        <f>M4265/H4265</f>
        <v>0.36</v>
      </c>
    </row>
    <row r="4266" ht="22.5" customHeight="1">
      <c r="A4266" s="74"/>
      <c r="B4266" s="12"/>
      <c r="C4266" s="12" t="n">
        <v>5847496</v>
      </c>
      <c r="D4266" s="12" t="s">
        <v>10</v>
      </c>
      <c r="E4266" s="12" t="s">
        <v>25</v>
      </c>
      <c r="F4266" s="12" t="s">
        <v>12</v>
      </c>
      <c r="G4266" s="20" t="n">
        <v>0.3</v>
      </c>
      <c r="H4266" s="12" t="n">
        <v>200</v>
      </c>
      <c r="I4266" s="20" t="n">
        <f>G4266*H4266*7</f>
        <v>420</v>
      </c>
      <c r="J4266" s="12" t="s">
        <v>112</v>
      </c>
      <c r="K4266" s="14" t="n">
        <v>145501</v>
      </c>
      <c r="L4266" s="14" t="n">
        <v>3143</v>
      </c>
      <c r="M4266" s="14" t="n">
        <v>3</v>
      </c>
      <c r="N4266" s="11" t="n">
        <v>0</v>
      </c>
      <c r="O4266" s="11" t="n">
        <v>1.828</v>
      </c>
      <c r="P4266" s="11" t="n">
        <v>5.4854</v>
      </c>
      <c r="Q4266" s="22" t="n">
        <f>M4266/H4266</f>
        <v>0.015</v>
      </c>
    </row>
    <row r="4267" ht="22.5" customHeight="1">
      <c r="A4267" s="74"/>
      <c r="B4267" s="12"/>
      <c r="C4267" s="12" t="n">
        <v>7572369</v>
      </c>
      <c r="D4267" s="12" t="s">
        <v>10</v>
      </c>
      <c r="E4267" s="12" t="s">
        <v>25</v>
      </c>
      <c r="F4267" s="12" t="s">
        <v>15</v>
      </c>
      <c r="G4267" s="20" t="n">
        <v>0.3</v>
      </c>
      <c r="H4267" s="12" t="n">
        <v>400</v>
      </c>
      <c r="I4267" s="20" t="n">
        <f>G4267*H4267*7</f>
        <v>840</v>
      </c>
      <c r="J4267" s="12" t="s">
        <v>112</v>
      </c>
      <c r="K4267" s="14" t="n">
        <v>10389</v>
      </c>
      <c r="L4267" s="14" t="n">
        <v>3933</v>
      </c>
      <c r="M4267" s="14" t="n">
        <v>115</v>
      </c>
      <c r="N4267" s="11" t="n">
        <v>0.009</v>
      </c>
      <c r="O4267" s="11" t="n">
        <v>0.307</v>
      </c>
      <c r="P4267" s="11" t="n">
        <v>35.25</v>
      </c>
      <c r="Q4267" s="22" t="n">
        <f>M4267/H4267</f>
        <v>0.2875</v>
      </c>
    </row>
    <row r="4268" ht="22.5" customHeight="1">
      <c r="A4268" s="74"/>
      <c r="B4268" s="12"/>
      <c r="C4268" s="12" t="n">
        <v>8460883</v>
      </c>
      <c r="D4268" s="12" t="s">
        <v>16</v>
      </c>
      <c r="E4268" s="12" t="s">
        <v>11</v>
      </c>
      <c r="F4268" s="12" t="s">
        <v>15</v>
      </c>
      <c r="G4268" s="20" t="n">
        <v>0.14</v>
      </c>
      <c r="H4268" s="12" t="n">
        <v>1400</v>
      </c>
      <c r="I4268" s="20" t="n">
        <f>G4268*H4268*7</f>
        <v>1372</v>
      </c>
      <c r="J4268" s="12" t="s">
        <v>112</v>
      </c>
      <c r="K4268" s="14" t="n">
        <v>102325</v>
      </c>
      <c r="L4268" s="14" t="n">
        <v>30984</v>
      </c>
      <c r="M4268" s="14" t="n">
        <v>1064</v>
      </c>
      <c r="N4268" s="11" t="n">
        <v>0.005</v>
      </c>
      <c r="O4268" s="11" t="n">
        <v>0.141</v>
      </c>
      <c r="P4268" s="11" t="n">
        <v>150.444</v>
      </c>
      <c r="Q4268" s="22" t="n">
        <f>M4268/H4268</f>
        <v>0.76</v>
      </c>
    </row>
    <row r="4269" ht="22.5" customHeight="1">
      <c r="A4269" s="74"/>
      <c r="B4269" s="12"/>
      <c r="C4269" s="12" t="n">
        <v>8531973</v>
      </c>
      <c r="D4269" s="12" t="s">
        <v>16</v>
      </c>
      <c r="E4269" s="12" t="s">
        <v>18</v>
      </c>
      <c r="F4269" s="12" t="s">
        <v>26</v>
      </c>
      <c r="G4269" s="20" t="n">
        <v>0.45</v>
      </c>
      <c r="H4269" s="12" t="n">
        <v>150</v>
      </c>
      <c r="I4269" s="20" t="n">
        <f>G4269*H4269*7</f>
        <v>472.5</v>
      </c>
      <c r="J4269" s="12" t="s">
        <v>112</v>
      </c>
      <c r="K4269" s="14" t="n">
        <v>350006</v>
      </c>
      <c r="L4269" s="14" t="n">
        <v>903</v>
      </c>
      <c r="M4269" s="14" t="n">
        <v>39</v>
      </c>
      <c r="N4269" s="11" t="n">
        <v>0.02</v>
      </c>
      <c r="O4269" s="11" t="n">
        <v>0.5</v>
      </c>
      <c r="P4269" s="11" t="n">
        <v>19.65</v>
      </c>
      <c r="Q4269" s="22" t="n">
        <f>M4269/H4269</f>
        <v>0.26</v>
      </c>
    </row>
    <row r="4270" ht="22.5" customHeight="1">
      <c r="A4270" s="74"/>
      <c r="B4270" s="12"/>
      <c r="C4270" s="12" t="n">
        <v>8156506</v>
      </c>
      <c r="D4270" s="12" t="s">
        <v>82</v>
      </c>
      <c r="E4270" s="12" t="s">
        <v>14</v>
      </c>
      <c r="F4270" s="12" t="s">
        <v>15</v>
      </c>
      <c r="G4270" s="20" t="n">
        <v>0.13</v>
      </c>
      <c r="H4270" s="12" t="n">
        <v>1000</v>
      </c>
      <c r="I4270" s="20" t="n">
        <f>G4270*H4270*7</f>
        <v>910</v>
      </c>
      <c r="J4270" s="12" t="s">
        <v>112</v>
      </c>
      <c r="K4270" s="14" t="n">
        <v>68474</v>
      </c>
      <c r="L4270" s="14" t="n">
        <v>28227</v>
      </c>
      <c r="M4270" s="14" t="n">
        <v>990</v>
      </c>
      <c r="N4270" s="11" t="n">
        <v>0.005</v>
      </c>
      <c r="O4270" s="11" t="n">
        <v>0.136</v>
      </c>
      <c r="P4270" s="11" t="n">
        <v>134.721</v>
      </c>
      <c r="Q4270" s="22" t="n">
        <f>M4270/H4270</f>
        <v>0.99</v>
      </c>
    </row>
    <row r="4271" ht="22.5" customHeight="1">
      <c r="A4271" s="74"/>
      <c r="B4271" s="12"/>
      <c r="C4271" s="12" t="n">
        <v>8819666</v>
      </c>
      <c r="D4271" s="12" t="s">
        <v>82</v>
      </c>
      <c r="E4271" s="12" t="s">
        <v>14</v>
      </c>
      <c r="F4271" s="12" t="s">
        <v>12</v>
      </c>
      <c r="G4271" s="20" t="n">
        <v>0.08</v>
      </c>
      <c r="H4271" s="12" t="n">
        <v>200</v>
      </c>
      <c r="I4271" s="20" t="n">
        <f>G4271*H4271*7</f>
        <v>112</v>
      </c>
      <c r="J4271" s="12" t="s">
        <v>112</v>
      </c>
      <c r="K4271" s="14" t="n">
        <v>10825</v>
      </c>
      <c r="L4271" s="14" t="n">
        <v>1533</v>
      </c>
      <c r="M4271" s="14" t="n">
        <v>199</v>
      </c>
      <c r="N4271" s="11" t="n">
        <v>0.013</v>
      </c>
      <c r="O4271" s="11" t="n">
        <v>0.101</v>
      </c>
      <c r="P4271" s="11" t="n">
        <v>20.046</v>
      </c>
      <c r="Q4271" s="22" t="n">
        <f>M4271/H4271</f>
        <v>0.995</v>
      </c>
    </row>
    <row r="4272" ht="22.5" customHeight="1">
      <c r="A4272" s="74"/>
      <c r="B4272" s="12"/>
      <c r="C4272" s="12" t="n">
        <v>7872826</v>
      </c>
      <c r="D4272" s="12" t="s">
        <v>27</v>
      </c>
      <c r="E4272" s="12" t="s">
        <v>14</v>
      </c>
      <c r="F4272" s="12" t="s">
        <v>15</v>
      </c>
      <c r="G4272" s="20" t="n">
        <v>0.48</v>
      </c>
      <c r="H4272" s="12" t="n">
        <v>100</v>
      </c>
      <c r="I4272" s="20" t="n">
        <f>G4272*H4272*7</f>
        <v>336</v>
      </c>
      <c r="J4272" s="12" t="s">
        <v>112</v>
      </c>
      <c r="K4272" s="14" t="n">
        <v>34416</v>
      </c>
      <c r="L4272" s="14" t="n">
        <v>9903</v>
      </c>
      <c r="M4272" s="14" t="n">
        <v>100</v>
      </c>
      <c r="N4272" s="11" t="n">
        <v>0.005</v>
      </c>
      <c r="O4272" s="11" t="n">
        <v>0.482</v>
      </c>
      <c r="P4272" s="11" t="n">
        <v>48.192</v>
      </c>
      <c r="Q4272" s="22" t="n">
        <f>M4272/H4272</f>
        <v>1</v>
      </c>
    </row>
    <row r="4273" ht="22.5" customHeight="1">
      <c r="A4273" s="74"/>
      <c r="B4273" s="12"/>
      <c r="C4273" s="12" t="n">
        <v>9311355</v>
      </c>
      <c r="D4273" s="12" t="s">
        <v>28</v>
      </c>
      <c r="E4273" s="12" t="s">
        <v>14</v>
      </c>
      <c r="F4273" s="12" t="s">
        <v>15</v>
      </c>
      <c r="G4273" s="20" t="n">
        <v>0.15</v>
      </c>
      <c r="H4273" s="12" t="n">
        <v>80</v>
      </c>
      <c r="I4273" s="20" t="n">
        <f>G4273*H4273*7</f>
        <v>84</v>
      </c>
      <c r="J4273" s="12" t="s">
        <v>112</v>
      </c>
      <c r="K4273" s="14" t="n">
        <v>30756</v>
      </c>
      <c r="L4273" s="14" t="n">
        <v>4232</v>
      </c>
      <c r="M4273" s="14" t="n">
        <v>55</v>
      </c>
      <c r="N4273" s="11" t="n">
        <v>0.003</v>
      </c>
      <c r="O4273" s="11" t="n">
        <v>0.25</v>
      </c>
      <c r="P4273" s="11" t="n">
        <v>13.75</v>
      </c>
      <c r="Q4273" s="22" t="n">
        <f>M4273/H4273</f>
        <v>0.6875</v>
      </c>
    </row>
    <row r="4274" ht="22.5" customHeight="1">
      <c r="A4274" s="74"/>
      <c r="B4274" s="12"/>
      <c r="C4274" s="12" t="n">
        <v>12114239</v>
      </c>
      <c r="D4274" s="12" t="s">
        <v>82</v>
      </c>
      <c r="E4274" s="12" t="s">
        <v>14</v>
      </c>
      <c r="F4274" s="12" t="s">
        <v>26</v>
      </c>
      <c r="G4274" s="20" t="n">
        <v>0.2</v>
      </c>
      <c r="H4274" s="12" t="n">
        <v>100</v>
      </c>
      <c r="I4274" s="20" t="n">
        <f>G4274*H4274*7</f>
        <v>140</v>
      </c>
      <c r="J4274" s="12" t="s">
        <v>112</v>
      </c>
      <c r="K4274" s="14" t="n">
        <v>14806</v>
      </c>
      <c r="L4274" s="14" t="n">
        <v>350</v>
      </c>
      <c r="M4274" s="14" t="n">
        <v>34</v>
      </c>
      <c r="N4274" s="11" t="n">
        <v>0.02</v>
      </c>
      <c r="O4274" s="11" t="n">
        <v>0.17</v>
      </c>
      <c r="P4274" s="11" t="n">
        <v>5.81</v>
      </c>
      <c r="Q4274" s="22" t="n">
        <f>M4274/H4274</f>
        <v>0.34</v>
      </c>
    </row>
    <row r="4275" ht="22.5" customHeight="1">
      <c r="A4275" s="74"/>
      <c r="B4275" s="12"/>
      <c r="C4275" s="12" t="n">
        <v>10501490</v>
      </c>
      <c r="D4275" s="12" t="s">
        <v>13</v>
      </c>
      <c r="E4275" s="12" t="s">
        <v>14</v>
      </c>
      <c r="F4275" s="12" t="s">
        <v>15</v>
      </c>
      <c r="G4275" s="20" t="n">
        <v>0.15</v>
      </c>
      <c r="H4275" s="12" t="n">
        <v>100</v>
      </c>
      <c r="I4275" s="20" t="n">
        <f>G4275*H4275*7</f>
        <v>105</v>
      </c>
      <c r="J4275" s="12" t="s">
        <v>112</v>
      </c>
      <c r="K4275" s="14" t="n">
        <v>1058</v>
      </c>
      <c r="L4275" s="14" t="n">
        <v>442</v>
      </c>
      <c r="M4275" s="14" t="n">
        <v>6</v>
      </c>
      <c r="N4275" s="11" t="n">
        <v>0.002</v>
      </c>
      <c r="O4275" s="11" t="n">
        <v>0.13</v>
      </c>
      <c r="P4275" s="11" t="n">
        <v>0.78</v>
      </c>
      <c r="Q4275" s="22" t="n">
        <f>M4275/H4275</f>
        <v>0.06</v>
      </c>
    </row>
    <row r="4276" ht="22.5" customHeight="1">
      <c r="A4276" s="74"/>
      <c r="B4276" s="12"/>
      <c r="C4276" s="39" t="n">
        <v>10912510</v>
      </c>
      <c r="D4276" s="12" t="s">
        <v>10</v>
      </c>
      <c r="E4276" s="12" t="s">
        <v>11</v>
      </c>
      <c r="F4276" s="12" t="s">
        <v>29</v>
      </c>
      <c r="G4276" s="20" t="n">
        <v>0.17</v>
      </c>
      <c r="H4276" s="12" t="n">
        <v>1500</v>
      </c>
      <c r="I4276" s="20" t="n">
        <f>G4276*H4276*7</f>
        <v>1785</v>
      </c>
      <c r="J4276" s="12" t="s">
        <v>112</v>
      </c>
      <c r="K4276" s="14" t="n">
        <v>27155</v>
      </c>
      <c r="L4276" s="14" t="n">
        <v>4308</v>
      </c>
      <c r="M4276" s="14" t="n">
        <v>68</v>
      </c>
      <c r="N4276" s="11" t="n">
        <v>0.01</v>
      </c>
      <c r="O4276" s="11" t="n">
        <v>0.39</v>
      </c>
      <c r="P4276" s="11" t="n">
        <v>26.67</v>
      </c>
      <c r="Q4276" s="22" t="n">
        <f>M4276/H4276</f>
        <v>0.0453333333333333</v>
      </c>
    </row>
    <row r="4277" ht="22.5" customHeight="1">
      <c r="A4277" s="74"/>
      <c r="B4277" s="12"/>
      <c r="C4277" s="39" t="n">
        <v>11080098</v>
      </c>
      <c r="D4277" s="12" t="s">
        <v>22</v>
      </c>
      <c r="E4277" s="12" t="s">
        <v>24</v>
      </c>
      <c r="F4277" s="12" t="s">
        <v>15</v>
      </c>
      <c r="G4277" s="20" t="n">
        <v>0.6</v>
      </c>
      <c r="H4277" s="12" t="n">
        <v>100</v>
      </c>
      <c r="I4277" s="20" t="n">
        <f>G4277*H4277*7</f>
        <v>420</v>
      </c>
      <c r="J4277" s="12" t="s">
        <v>112</v>
      </c>
      <c r="K4277" s="14" t="n">
        <v>2714</v>
      </c>
      <c r="L4277" s="14" t="n">
        <v>1407</v>
      </c>
      <c r="M4277" s="14" t="n">
        <v>2</v>
      </c>
      <c r="N4277" s="11" t="n">
        <v>0.001</v>
      </c>
      <c r="O4277" s="11" t="n">
        <v>0.6</v>
      </c>
      <c r="P4277" s="11" t="n">
        <v>1.2</v>
      </c>
      <c r="Q4277" s="22" t="n">
        <f>M4277/H4277</f>
        <v>0.02</v>
      </c>
    </row>
    <row r="4278" ht="22.5" customHeight="1">
      <c r="A4278" s="74"/>
      <c r="B4278" s="12"/>
      <c r="C4278" s="39" t="n">
        <v>11715627</v>
      </c>
      <c r="D4278" s="12" t="s">
        <v>28</v>
      </c>
      <c r="E4278" s="12" t="s">
        <v>14</v>
      </c>
      <c r="F4278" s="12" t="s">
        <v>15</v>
      </c>
      <c r="G4278" s="20" t="n">
        <v>0.4</v>
      </c>
      <c r="H4278" s="12" t="n">
        <v>100</v>
      </c>
      <c r="I4278" s="20" t="n">
        <f>G4278*H4278*7</f>
        <v>280</v>
      </c>
      <c r="J4278" s="12" t="s">
        <v>112</v>
      </c>
      <c r="K4278" s="14" t="n">
        <v>62</v>
      </c>
      <c r="L4278" s="14" t="n">
        <v>0</v>
      </c>
      <c r="M4278" s="14" t="n">
        <v>0</v>
      </c>
      <c r="N4278" s="11" t="n">
        <v>0</v>
      </c>
      <c r="O4278" s="11" t="n">
        <v>0</v>
      </c>
      <c r="P4278" s="11" t="n">
        <v>0</v>
      </c>
      <c r="Q4278" s="22" t="n">
        <f>M4278/H4278</f>
        <v>0</v>
      </c>
    </row>
    <row r="4279" ht="22.5" customHeight="1">
      <c r="A4279" s="74"/>
      <c r="B4279" s="12"/>
      <c r="C4279" s="39" t="n">
        <v>11715655</v>
      </c>
      <c r="D4279" s="12" t="s">
        <v>16</v>
      </c>
      <c r="E4279" s="12" t="s">
        <v>11</v>
      </c>
      <c r="F4279" s="12" t="s">
        <v>15</v>
      </c>
      <c r="G4279" s="20" t="n">
        <v>0.15</v>
      </c>
      <c r="H4279" s="12" t="n">
        <v>100</v>
      </c>
      <c r="I4279" s="20" t="n">
        <f>G4279*H4279*7</f>
        <v>105</v>
      </c>
      <c r="J4279" s="12" t="s">
        <v>112</v>
      </c>
      <c r="K4279" s="14" t="n">
        <v>419</v>
      </c>
      <c r="L4279" s="14" t="n">
        <v>7</v>
      </c>
      <c r="M4279" s="14" t="n">
        <v>0</v>
      </c>
      <c r="N4279" s="11" t="n">
        <v>0</v>
      </c>
      <c r="O4279" s="11" t="n">
        <v>0</v>
      </c>
      <c r="P4279" s="11" t="n">
        <v>0</v>
      </c>
      <c r="Q4279" s="22" t="n">
        <f>M4279/H4279</f>
        <v>0</v>
      </c>
    </row>
    <row r="4280" ht="22.5" customHeight="1">
      <c r="A4280" s="74"/>
      <c r="B4280" s="12"/>
      <c r="C4280" s="39" t="n">
        <v>11715811</v>
      </c>
      <c r="D4280" s="12" t="s">
        <v>16</v>
      </c>
      <c r="E4280" s="12" t="s">
        <v>17</v>
      </c>
      <c r="F4280" s="12" t="s">
        <v>15</v>
      </c>
      <c r="G4280" s="20" t="n">
        <v>0.17</v>
      </c>
      <c r="H4280" s="12" t="n">
        <v>100</v>
      </c>
      <c r="I4280" s="20" t="n">
        <f>G4280*H4280*7</f>
        <v>119</v>
      </c>
      <c r="J4280" s="12" t="s">
        <v>112</v>
      </c>
      <c r="K4280" s="14" t="n">
        <v>184</v>
      </c>
      <c r="L4280" s="14" t="n">
        <v>2</v>
      </c>
      <c r="M4280" s="14" t="n">
        <v>0</v>
      </c>
      <c r="N4280" s="11" t="n">
        <v>0</v>
      </c>
      <c r="O4280" s="11" t="n">
        <v>0</v>
      </c>
      <c r="P4280" s="11" t="n">
        <v>0</v>
      </c>
      <c r="Q4280" s="22" t="n">
        <f>M4280/H4280</f>
        <v>0</v>
      </c>
    </row>
    <row r="4281" ht="22.5" customHeight="1">
      <c r="A4281" s="74"/>
      <c r="B4281" s="12"/>
      <c r="C4281" s="39" t="n">
        <v>11729927</v>
      </c>
      <c r="D4281" s="12" t="s">
        <v>10</v>
      </c>
      <c r="E4281" s="12" t="s">
        <v>20</v>
      </c>
      <c r="F4281" s="12" t="s">
        <v>15</v>
      </c>
      <c r="G4281" s="20" t="n">
        <v>0.25</v>
      </c>
      <c r="H4281" s="12" t="n">
        <v>100</v>
      </c>
      <c r="I4281" s="20" t="n">
        <f>G4281*H4281*7</f>
        <v>175</v>
      </c>
      <c r="J4281" s="12" t="s">
        <v>112</v>
      </c>
      <c r="K4281" s="14" t="n">
        <v>716</v>
      </c>
      <c r="L4281" s="14" t="n">
        <v>33</v>
      </c>
      <c r="M4281" s="14" t="n">
        <v>0</v>
      </c>
      <c r="N4281" s="11" t="n">
        <v>0</v>
      </c>
      <c r="O4281" s="11" t="n">
        <v>0</v>
      </c>
      <c r="P4281" s="11" t="n">
        <v>0</v>
      </c>
      <c r="Q4281" s="22" t="n">
        <f>M4281/H4281</f>
        <v>0</v>
      </c>
    </row>
    <row r="4282" ht="22.5" customHeight="1">
      <c r="A4282" s="74"/>
      <c r="B4282" s="12"/>
      <c r="C4282" s="39" t="n">
        <v>11729820</v>
      </c>
      <c r="D4282" s="12" t="s">
        <v>10</v>
      </c>
      <c r="E4282" s="12" t="s">
        <v>25</v>
      </c>
      <c r="F4282" s="12" t="s">
        <v>15</v>
      </c>
      <c r="G4282" s="20" t="n">
        <v>0.3</v>
      </c>
      <c r="H4282" s="12" t="n">
        <v>100</v>
      </c>
      <c r="I4282" s="20" t="n">
        <f>G4282*H4282*7</f>
        <v>210</v>
      </c>
      <c r="J4282" s="12" t="s">
        <v>112</v>
      </c>
      <c r="K4282" s="14" t="n">
        <v>19</v>
      </c>
      <c r="L4282" s="14" t="n">
        <v>3</v>
      </c>
      <c r="M4282" s="14" t="n">
        <v>0</v>
      </c>
      <c r="N4282" s="11" t="n">
        <v>0</v>
      </c>
      <c r="O4282" s="11" t="n">
        <v>0</v>
      </c>
      <c r="P4282" s="11" t="n">
        <v>0</v>
      </c>
      <c r="Q4282" s="22" t="n">
        <f>M4282/H4282</f>
        <v>0</v>
      </c>
    </row>
    <row r="4283" ht="22.5" customHeight="1">
      <c r="A4283" s="74"/>
      <c r="B4283" s="12"/>
      <c r="C4283" s="39" t="n">
        <v>11729830</v>
      </c>
      <c r="D4283" s="12" t="s">
        <v>10</v>
      </c>
      <c r="E4283" s="12" t="s">
        <v>11</v>
      </c>
      <c r="F4283" s="12" t="s">
        <v>12</v>
      </c>
      <c r="G4283" s="20" t="n">
        <v>0.17</v>
      </c>
      <c r="H4283" s="12" t="n">
        <v>100</v>
      </c>
      <c r="I4283" s="20" t="n">
        <f>G4283*H4283*7</f>
        <v>119</v>
      </c>
      <c r="J4283" s="12" t="s">
        <v>112</v>
      </c>
      <c r="K4283" s="14" t="n">
        <v>81</v>
      </c>
      <c r="L4283" s="14" t="n">
        <v>5</v>
      </c>
      <c r="M4283" s="14" t="n">
        <v>0</v>
      </c>
      <c r="N4283" s="11" t="n">
        <v>0</v>
      </c>
      <c r="O4283" s="11" t="n">
        <v>0</v>
      </c>
      <c r="P4283" s="11" t="n">
        <v>0.0007</v>
      </c>
      <c r="Q4283" s="22" t="n">
        <f>M4283/H4283</f>
        <v>0</v>
      </c>
    </row>
    <row r="4284" ht="22.5" customHeight="1">
      <c r="A4284" s="74"/>
      <c r="B4284" s="12"/>
      <c r="C4284" s="39" t="n">
        <v>11892329</v>
      </c>
      <c r="D4284" s="12" t="s">
        <v>10</v>
      </c>
      <c r="E4284" s="12" t="s">
        <v>11</v>
      </c>
      <c r="F4284" s="12" t="s">
        <v>15</v>
      </c>
      <c r="G4284" s="20" t="n">
        <v>0.25</v>
      </c>
      <c r="H4284" s="12" t="n">
        <v>2500</v>
      </c>
      <c r="I4284" s="20" t="n">
        <f>G4284*H4284*7</f>
        <v>4375</v>
      </c>
      <c r="J4284" s="12" t="s">
        <v>112</v>
      </c>
      <c r="K4284" s="14" t="n">
        <v>223156</v>
      </c>
      <c r="L4284" s="14" t="n">
        <v>70008</v>
      </c>
      <c r="M4284" s="14" t="n">
        <v>1380</v>
      </c>
      <c r="N4284" s="11" t="n">
        <v>0.005</v>
      </c>
      <c r="O4284" s="11" t="n">
        <v>0.247</v>
      </c>
      <c r="P4284" s="11" t="n">
        <v>340.87</v>
      </c>
      <c r="Q4284" s="22" t="n">
        <f>M4284/H4284</f>
        <v>0.552</v>
      </c>
    </row>
    <row r="4285" ht="22.5" customHeight="1">
      <c r="A4285" s="74"/>
      <c r="B4285" s="12"/>
      <c r="C4285" s="39" t="n">
        <v>91560708</v>
      </c>
      <c r="D4285" s="12" t="s">
        <v>30</v>
      </c>
      <c r="E4285" s="12" t="s">
        <v>31</v>
      </c>
      <c r="F4285" s="12" t="s">
        <v>15</v>
      </c>
      <c r="G4285" s="20" t="n">
        <v>0.09</v>
      </c>
      <c r="H4285" s="12" t="n">
        <v>800</v>
      </c>
      <c r="I4285" s="20" t="n">
        <f>G4285*H4285*7</f>
        <v>504</v>
      </c>
      <c r="J4285" s="12" t="s">
        <v>112</v>
      </c>
      <c r="K4285" s="14" t="n">
        <v>19719</v>
      </c>
      <c r="L4285" s="14" t="n">
        <v>5628</v>
      </c>
      <c r="M4285" s="14" t="n">
        <v>207</v>
      </c>
      <c r="N4285" s="11" t="n">
        <v>0.004</v>
      </c>
      <c r="O4285" s="11" t="n">
        <v>0.101</v>
      </c>
      <c r="P4285" s="11" t="n">
        <v>20.905</v>
      </c>
      <c r="Q4285" s="22" t="n">
        <f>M4285/H4285</f>
        <v>0.25875</v>
      </c>
    </row>
    <row r="4286" ht="22.5" customHeight="1">
      <c r="A4286" s="74"/>
      <c r="B4286" s="12"/>
      <c r="C4286" s="39" t="n">
        <v>91560709</v>
      </c>
      <c r="D4286" s="12" t="s">
        <v>30</v>
      </c>
      <c r="E4286" s="12" t="s">
        <v>32</v>
      </c>
      <c r="F4286" s="12" t="s">
        <v>15</v>
      </c>
      <c r="G4286" s="20" t="n">
        <v>0.06</v>
      </c>
      <c r="H4286" s="12" t="n">
        <v>500</v>
      </c>
      <c r="I4286" s="20" t="n">
        <f>G4286*H4286*7</f>
        <v>210</v>
      </c>
      <c r="J4286" s="12" t="s">
        <v>112</v>
      </c>
      <c r="K4286" s="14" t="n">
        <v>92907</v>
      </c>
      <c r="L4286" s="14" t="n">
        <v>47844</v>
      </c>
      <c r="M4286" s="14" t="n">
        <v>500</v>
      </c>
      <c r="N4286" s="11" t="n">
        <v>0.001</v>
      </c>
      <c r="O4286" s="11" t="n">
        <v>0.06</v>
      </c>
      <c r="P4286" s="11" t="n">
        <v>30</v>
      </c>
      <c r="Q4286" s="22" t="n">
        <f>M4286/H4286</f>
        <v>1</v>
      </c>
    </row>
    <row r="4287" ht="22.5" customHeight="1">
      <c r="A4287" s="74"/>
      <c r="B4287" s="12"/>
      <c r="C4287" s="39" t="n">
        <v>12064281</v>
      </c>
      <c r="D4287" s="12" t="s">
        <v>16</v>
      </c>
      <c r="E4287" s="12" t="s">
        <v>18</v>
      </c>
      <c r="F4287" s="12" t="s">
        <v>15</v>
      </c>
      <c r="G4287" s="20" t="n">
        <v>0.7</v>
      </c>
      <c r="H4287" s="12" t="n">
        <v>100</v>
      </c>
      <c r="I4287" s="20" t="n">
        <f>G4287*H4287*7</f>
        <v>490</v>
      </c>
      <c r="J4287" s="12" t="s">
        <v>112</v>
      </c>
      <c r="K4287" s="14" t="n">
        <v>3506</v>
      </c>
      <c r="L4287" s="14" t="n">
        <v>6</v>
      </c>
      <c r="M4287" s="14" t="n">
        <v>0</v>
      </c>
      <c r="N4287" s="11" t="n">
        <v>0</v>
      </c>
      <c r="O4287" s="11" t="n">
        <v>0</v>
      </c>
      <c r="P4287" s="11" t="n">
        <v>0</v>
      </c>
      <c r="Q4287" s="22" t="n">
        <f>M4287/H4287</f>
        <v>0</v>
      </c>
    </row>
    <row r="4288" ht="22.5" customHeight="1">
      <c r="A4288" s="74"/>
      <c r="B4288" s="12"/>
      <c r="C4288" s="39" t="n">
        <v>11987622</v>
      </c>
      <c r="D4288" s="12" t="s">
        <v>10</v>
      </c>
      <c r="E4288" s="12" t="s">
        <v>11</v>
      </c>
      <c r="F4288" s="12" t="s">
        <v>29</v>
      </c>
      <c r="G4288" s="20" t="n">
        <v>0.23</v>
      </c>
      <c r="H4288" s="12" t="n">
        <v>200</v>
      </c>
      <c r="I4288" s="20" t="n">
        <f>G4288*H4288*7</f>
        <v>322</v>
      </c>
      <c r="J4288" s="12" t="s">
        <v>112</v>
      </c>
      <c r="K4288" s="14" t="n">
        <v>29423</v>
      </c>
      <c r="L4288" s="14" t="n">
        <v>7110</v>
      </c>
      <c r="M4288" s="14" t="n">
        <v>2</v>
      </c>
      <c r="N4288" s="11" t="n">
        <v>0</v>
      </c>
      <c r="O4288" s="11" t="n">
        <v>0.33</v>
      </c>
      <c r="P4288" s="11" t="n">
        <v>0.65</v>
      </c>
      <c r="Q4288" s="22" t="n">
        <f>M4288/H4288</f>
        <v>0.01</v>
      </c>
    </row>
    <row r="4289" ht="22.5" customHeight="1">
      <c r="A4289" s="74"/>
      <c r="B4289" s="12"/>
      <c r="C4289" s="39" t="n">
        <v>91567811</v>
      </c>
      <c r="D4289" s="12" t="s">
        <v>33</v>
      </c>
      <c r="E4289" s="12" t="s">
        <v>14</v>
      </c>
      <c r="F4289" s="12" t="s">
        <v>15</v>
      </c>
      <c r="G4289" s="20" t="n">
        <v>1</v>
      </c>
      <c r="H4289" s="12" t="n">
        <v>200</v>
      </c>
      <c r="I4289" s="20" t="n">
        <f>G4289*H4289*7</f>
        <v>1400</v>
      </c>
      <c r="J4289" s="12" t="s">
        <v>112</v>
      </c>
      <c r="K4289" s="14" t="n">
        <v>42918</v>
      </c>
      <c r="L4289" s="14" t="n">
        <v>6264</v>
      </c>
      <c r="M4289" s="14" t="n">
        <v>6</v>
      </c>
      <c r="N4289" s="11" t="n">
        <v>0.001</v>
      </c>
      <c r="O4289" s="11" t="n">
        <v>1</v>
      </c>
      <c r="P4289" s="11" t="n">
        <v>6</v>
      </c>
      <c r="Q4289" s="22" t="n">
        <f>M4289/H4289</f>
        <v>0.03</v>
      </c>
    </row>
    <row r="4290" ht="22.5" customHeight="1">
      <c r="A4290" s="74"/>
      <c r="B4290" s="12"/>
      <c r="C4290" s="39" t="n">
        <v>91548044</v>
      </c>
      <c r="D4290" s="12" t="s">
        <v>33</v>
      </c>
      <c r="E4290" s="12" t="s">
        <v>14</v>
      </c>
      <c r="F4290" s="12" t="s">
        <v>12</v>
      </c>
      <c r="G4290" s="20" t="n">
        <v>1</v>
      </c>
      <c r="H4290" s="12" t="n">
        <v>50</v>
      </c>
      <c r="I4290" s="20" t="n">
        <f>G4290*H4290*7</f>
        <v>350</v>
      </c>
      <c r="J4290" s="12" t="s">
        <v>112</v>
      </c>
      <c r="K4290" s="14" t="n">
        <v>57202</v>
      </c>
      <c r="L4290" s="14" t="n">
        <v>2061</v>
      </c>
      <c r="M4290" s="14" t="n">
        <v>6</v>
      </c>
      <c r="N4290" s="11" t="n">
        <v>0.005</v>
      </c>
      <c r="O4290" s="11" t="n">
        <v>1.83</v>
      </c>
      <c r="P4290" s="11" t="n">
        <v>10.9776</v>
      </c>
      <c r="Q4290" s="22" t="n">
        <f>M4290/H4290</f>
        <v>0.12</v>
      </c>
    </row>
    <row r="4291" ht="22.5" customHeight="1">
      <c r="A4291" s="74"/>
      <c r="B4291" s="12"/>
      <c r="C4291" s="39" t="n">
        <v>12801942</v>
      </c>
      <c r="D4291" s="12" t="s">
        <v>10</v>
      </c>
      <c r="E4291" s="12" t="s">
        <v>11</v>
      </c>
      <c r="F4291" s="12" t="s">
        <v>34</v>
      </c>
      <c r="G4291" s="20" t="n">
        <v>0.23</v>
      </c>
      <c r="H4291" s="12" t="n">
        <v>300</v>
      </c>
      <c r="I4291" s="20" t="n">
        <f>G4291*H4291*7</f>
        <v>483</v>
      </c>
      <c r="J4291" s="12" t="s">
        <v>112</v>
      </c>
      <c r="K4291" s="14" t="n">
        <v>10868</v>
      </c>
      <c r="L4291" s="14" t="n">
        <v>4793</v>
      </c>
      <c r="M4291" s="14" t="n">
        <v>3</v>
      </c>
      <c r="N4291" s="11" t="n">
        <v>0.01</v>
      </c>
      <c r="O4291" s="11" t="n">
        <v>15.99</v>
      </c>
      <c r="P4291" s="11" t="n">
        <v>47.93</v>
      </c>
      <c r="Q4291" s="22" t="n">
        <f>M4291/H4291</f>
        <v>0.01</v>
      </c>
    </row>
    <row r="4292" ht="22.5" customHeight="1">
      <c r="A4292" s="74"/>
      <c r="B4292" s="37" t="s">
        <v>113</v>
      </c>
      <c r="C4292" s="12" t="n">
        <v>6061077</v>
      </c>
      <c r="D4292" s="12" t="s">
        <v>36</v>
      </c>
      <c r="E4292" s="12" t="s">
        <v>14</v>
      </c>
      <c r="F4292" s="12" t="s">
        <v>15</v>
      </c>
      <c r="G4292" s="20" t="n">
        <v>2</v>
      </c>
      <c r="H4292" s="12" t="n">
        <v>20</v>
      </c>
      <c r="I4292" s="20" t="n">
        <f>G4292*H4292*7</f>
        <v>280</v>
      </c>
      <c r="J4292" s="12" t="s">
        <v>112</v>
      </c>
      <c r="K4292" s="16" t="n">
        <v>31020</v>
      </c>
      <c r="L4292" s="14" t="n">
        <v>337</v>
      </c>
      <c r="M4292" s="14" t="n">
        <v>2</v>
      </c>
      <c r="N4292" s="11" t="n">
        <v>0.007</v>
      </c>
      <c r="O4292" s="11" t="n">
        <v>1.116</v>
      </c>
      <c r="P4292" s="11" t="n">
        <v>2.232</v>
      </c>
      <c r="Q4292" s="22" t="n">
        <f>M4292/H4292</f>
        <v>0.1</v>
      </c>
    </row>
    <row r="4293" ht="22.5" customHeight="1">
      <c r="A4293" s="74"/>
      <c r="B4293" s="12"/>
      <c r="C4293" s="12" t="n">
        <v>6607117</v>
      </c>
      <c r="D4293" s="12" t="s">
        <v>36</v>
      </c>
      <c r="E4293" s="12" t="s">
        <v>14</v>
      </c>
      <c r="F4293" s="12" t="s">
        <v>15</v>
      </c>
      <c r="G4293" s="20" t="n">
        <v>2</v>
      </c>
      <c r="H4293" s="12" t="n">
        <v>300</v>
      </c>
      <c r="I4293" s="20" t="n">
        <f>G4293*H4293*7</f>
        <v>4200</v>
      </c>
      <c r="J4293" s="12" t="s">
        <v>112</v>
      </c>
      <c r="K4293" s="16" t="n">
        <v>73813</v>
      </c>
      <c r="L4293" s="14" t="n">
        <v>1937</v>
      </c>
      <c r="M4293" s="14" t="n">
        <v>138</v>
      </c>
      <c r="N4293" s="11" t="n">
        <v>0.052</v>
      </c>
      <c r="O4293" s="11" t="n">
        <v>0.729</v>
      </c>
      <c r="P4293" s="11" t="n">
        <v>100.54</v>
      </c>
      <c r="Q4293" s="22" t="n">
        <f>M4293/H4293</f>
        <v>0.46</v>
      </c>
    </row>
    <row r="4294" ht="22.5" customHeight="1">
      <c r="A4294" s="74"/>
      <c r="B4294" s="12"/>
      <c r="C4294" s="12" t="n">
        <v>5497580</v>
      </c>
      <c r="D4294" s="12" t="s">
        <v>30</v>
      </c>
      <c r="E4294" s="12" t="s">
        <v>17</v>
      </c>
      <c r="F4294" s="12" t="s">
        <v>15</v>
      </c>
      <c r="G4294" s="20" t="n">
        <v>0.28</v>
      </c>
      <c r="H4294" s="12" t="n">
        <v>1700</v>
      </c>
      <c r="I4294" s="20" t="n">
        <f>G4294*H4294*7</f>
        <v>3332</v>
      </c>
      <c r="J4294" s="12" t="s">
        <v>112</v>
      </c>
      <c r="K4294" s="16" t="n">
        <v>456539</v>
      </c>
      <c r="L4294" s="14" t="n">
        <v>125488</v>
      </c>
      <c r="M4294" s="14" t="n">
        <v>1659</v>
      </c>
      <c r="N4294" s="11" t="n">
        <v>0.003</v>
      </c>
      <c r="O4294" s="11" t="n">
        <v>0.251</v>
      </c>
      <c r="P4294" s="11" t="n">
        <v>416.816</v>
      </c>
      <c r="Q4294" s="22" t="n">
        <f>M4294/H4294</f>
        <v>0.975882352941176</v>
      </c>
    </row>
    <row r="4295" ht="22.5" customHeight="1">
      <c r="A4295" s="74"/>
      <c r="B4295" s="12"/>
      <c r="C4295" s="12" t="n">
        <v>91407542</v>
      </c>
      <c r="D4295" s="12" t="s">
        <v>30</v>
      </c>
      <c r="E4295" s="12" t="s">
        <v>37</v>
      </c>
      <c r="F4295" s="12" t="s">
        <v>15</v>
      </c>
      <c r="G4295" s="20" t="n">
        <v>0.02</v>
      </c>
      <c r="H4295" s="12" t="n">
        <v>300</v>
      </c>
      <c r="I4295" s="20" t="n">
        <f>G4295*H4295*7</f>
        <v>42</v>
      </c>
      <c r="J4295" s="12" t="s">
        <v>112</v>
      </c>
      <c r="K4295" s="16" t="n">
        <v>59772</v>
      </c>
      <c r="L4295" s="14" t="n">
        <v>15036</v>
      </c>
      <c r="M4295" s="14" t="n">
        <v>83</v>
      </c>
      <c r="N4295" s="11" t="n">
        <v>0</v>
      </c>
      <c r="O4295" s="11" t="n">
        <v>0.021</v>
      </c>
      <c r="P4295" s="11" t="n">
        <v>1.714</v>
      </c>
      <c r="Q4295" s="22" t="n">
        <f>M4295/H4295</f>
        <v>0.276666666666667</v>
      </c>
    </row>
    <row r="4296" ht="22.5" customHeight="1">
      <c r="A4296" s="74"/>
      <c r="B4296" s="12"/>
      <c r="C4296" s="12" t="n">
        <v>8998645</v>
      </c>
      <c r="D4296" s="12" t="s">
        <v>30</v>
      </c>
      <c r="E4296" s="12" t="s">
        <v>17</v>
      </c>
      <c r="F4296" s="12" t="s">
        <v>15</v>
      </c>
      <c r="G4296" s="20" t="n">
        <v>0.28</v>
      </c>
      <c r="H4296" s="12" t="n">
        <v>200</v>
      </c>
      <c r="I4296" s="20" t="n">
        <f>G4296*H4296*7</f>
        <v>392</v>
      </c>
      <c r="J4296" s="12" t="s">
        <v>112</v>
      </c>
      <c r="K4296" s="16" t="n">
        <v>96350</v>
      </c>
      <c r="L4296" s="14" t="n">
        <v>1097</v>
      </c>
      <c r="M4296" s="14" t="n">
        <v>31</v>
      </c>
      <c r="N4296" s="11" t="n">
        <v>0.019</v>
      </c>
      <c r="O4296" s="11" t="n">
        <v>0.659</v>
      </c>
      <c r="P4296" s="11" t="n">
        <v>20.442</v>
      </c>
      <c r="Q4296" s="22" t="n">
        <f>M4296/H4296</f>
        <v>0.155</v>
      </c>
    </row>
    <row r="4297" ht="22.5" customHeight="1">
      <c r="A4297" s="74"/>
      <c r="B4297" s="12"/>
      <c r="C4297" s="12" t="n">
        <v>4383473</v>
      </c>
      <c r="D4297" s="12" t="s">
        <v>36</v>
      </c>
      <c r="E4297" s="12" t="s">
        <v>14</v>
      </c>
      <c r="F4297" s="12" t="s">
        <v>15</v>
      </c>
      <c r="G4297" s="20" t="n">
        <v>0.2</v>
      </c>
      <c r="H4297" s="12" t="n">
        <v>150</v>
      </c>
      <c r="I4297" s="20" t="n">
        <f>G4297*H4297*7</f>
        <v>210</v>
      </c>
      <c r="J4297" s="12" t="s">
        <v>112</v>
      </c>
      <c r="K4297" s="16" t="n">
        <v>64566</v>
      </c>
      <c r="L4297" s="14" t="n">
        <v>4556</v>
      </c>
      <c r="M4297" s="14" t="n">
        <v>150</v>
      </c>
      <c r="N4297" s="11" t="n">
        <v>0.006</v>
      </c>
      <c r="O4297" s="11" t="n">
        <v>0.193</v>
      </c>
      <c r="P4297" s="11" t="n">
        <v>28.98</v>
      </c>
      <c r="Q4297" s="22" t="n">
        <f>M4297/H4297</f>
        <v>1</v>
      </c>
    </row>
    <row r="4298" ht="22.5" customHeight="1">
      <c r="A4298" s="74"/>
      <c r="B4298" s="12"/>
      <c r="C4298" s="12" t="n">
        <v>8094753</v>
      </c>
      <c r="D4298" s="12" t="s">
        <v>36</v>
      </c>
      <c r="E4298" s="12" t="s">
        <v>14</v>
      </c>
      <c r="F4298" s="12" t="s">
        <v>26</v>
      </c>
      <c r="G4298" s="20" t="n">
        <v>0.3</v>
      </c>
      <c r="H4298" s="12" t="n">
        <v>200</v>
      </c>
      <c r="I4298" s="20" t="n">
        <f>G4298*H4298*7</f>
        <v>420</v>
      </c>
      <c r="J4298" s="12" t="s">
        <v>112</v>
      </c>
      <c r="K4298" s="16" t="n">
        <v>1530480</v>
      </c>
      <c r="L4298" s="14" t="n">
        <v>6316</v>
      </c>
      <c r="M4298" s="14" t="n">
        <v>306</v>
      </c>
      <c r="N4298" s="11" t="n">
        <v>0.01</v>
      </c>
      <c r="O4298" s="11" t="n">
        <v>0.24</v>
      </c>
      <c r="P4298" s="11" t="n">
        <v>74.79</v>
      </c>
      <c r="Q4298" s="22" t="n">
        <f>M4298/H4298</f>
        <v>1.53</v>
      </c>
    </row>
    <row r="4299" ht="22.5" customHeight="1">
      <c r="A4299" s="74"/>
      <c r="B4299" s="12"/>
      <c r="C4299" s="12" t="n">
        <v>9415350</v>
      </c>
      <c r="D4299" s="12" t="s">
        <v>93</v>
      </c>
      <c r="E4299" s="12" t="s">
        <v>14</v>
      </c>
      <c r="F4299" s="12" t="s">
        <v>26</v>
      </c>
      <c r="G4299" s="20" t="n">
        <v>0.15</v>
      </c>
      <c r="H4299" s="12" t="n">
        <v>50</v>
      </c>
      <c r="I4299" s="20" t="n">
        <f>G4299*H4299*7</f>
        <v>52.5</v>
      </c>
      <c r="J4299" s="12" t="s">
        <v>112</v>
      </c>
      <c r="K4299" s="16" t="n">
        <v>76315</v>
      </c>
      <c r="L4299" s="14" t="n">
        <v>498</v>
      </c>
      <c r="M4299" s="14" t="n">
        <v>43</v>
      </c>
      <c r="N4299" s="11" t="n">
        <v>0.01</v>
      </c>
      <c r="O4299" s="11" t="n">
        <v>0.16</v>
      </c>
      <c r="P4299" s="11" t="n">
        <v>6.86</v>
      </c>
      <c r="Q4299" s="22" t="n">
        <f>M4299/H4299</f>
        <v>0.86</v>
      </c>
    </row>
    <row r="4300" ht="22.5" customHeight="1">
      <c r="A4300" s="74"/>
      <c r="B4300" s="12"/>
      <c r="C4300" s="12" t="n">
        <v>2783561</v>
      </c>
      <c r="D4300" s="12" t="s">
        <v>38</v>
      </c>
      <c r="E4300" s="12" t="s">
        <v>14</v>
      </c>
      <c r="F4300" s="12" t="s">
        <v>15</v>
      </c>
      <c r="G4300" s="20" t="n">
        <v>0.1</v>
      </c>
      <c r="H4300" s="12" t="n">
        <v>500</v>
      </c>
      <c r="I4300" s="20" t="n">
        <f>G4300*H4300*7</f>
        <v>350</v>
      </c>
      <c r="J4300" s="12" t="s">
        <v>112</v>
      </c>
      <c r="K4300" s="16" t="n">
        <v>54276</v>
      </c>
      <c r="L4300" s="14" t="n">
        <v>13023</v>
      </c>
      <c r="M4300" s="14" t="n">
        <v>452</v>
      </c>
      <c r="N4300" s="11" t="n">
        <v>0.004</v>
      </c>
      <c r="O4300" s="11" t="n">
        <v>0.101</v>
      </c>
      <c r="P4300" s="11" t="n">
        <v>45.825</v>
      </c>
      <c r="Q4300" s="22" t="n">
        <f>M4300/H4300</f>
        <v>0.904</v>
      </c>
    </row>
    <row r="4301" ht="22.5" customHeight="1">
      <c r="A4301" s="74"/>
      <c r="B4301" s="12"/>
      <c r="C4301" s="12" t="n">
        <v>10599157</v>
      </c>
      <c r="D4301" s="12" t="s">
        <v>39</v>
      </c>
      <c r="E4301" s="12" t="s">
        <v>14</v>
      </c>
      <c r="F4301" s="12" t="s">
        <v>15</v>
      </c>
      <c r="G4301" s="20" t="n">
        <v>0.3</v>
      </c>
      <c r="H4301" s="12" t="n">
        <v>150</v>
      </c>
      <c r="I4301" s="20" t="n">
        <f>G4301*H4301*7</f>
        <v>315</v>
      </c>
      <c r="J4301" s="12" t="s">
        <v>112</v>
      </c>
      <c r="K4301" s="16" t="n">
        <v>28923</v>
      </c>
      <c r="L4301" s="14" t="n">
        <v>5985</v>
      </c>
      <c r="M4301" s="14" t="n">
        <v>102</v>
      </c>
      <c r="N4301" s="11" t="n">
        <v>0.005</v>
      </c>
      <c r="O4301" s="11" t="n">
        <v>0.307</v>
      </c>
      <c r="P4301" s="11" t="n">
        <v>31.3</v>
      </c>
      <c r="Q4301" s="22" t="n">
        <f>M4301/H4301</f>
        <v>0.68</v>
      </c>
    </row>
    <row r="4302" ht="22.5" customHeight="1">
      <c r="A4302" s="74"/>
      <c r="B4302" s="12"/>
      <c r="C4302" s="12" t="n">
        <v>10599681</v>
      </c>
      <c r="D4302" s="12" t="s">
        <v>79</v>
      </c>
      <c r="E4302" s="12" t="s">
        <v>14</v>
      </c>
      <c r="F4302" s="12" t="s">
        <v>15</v>
      </c>
      <c r="G4302" s="20" t="n">
        <v>0.13</v>
      </c>
      <c r="H4302" s="12" t="n">
        <v>400</v>
      </c>
      <c r="I4302" s="20" t="n">
        <f>G4302*H4302*7</f>
        <v>364</v>
      </c>
      <c r="J4302" s="12" t="s">
        <v>112</v>
      </c>
      <c r="K4302" s="14" t="n">
        <v>30690</v>
      </c>
      <c r="L4302" s="14" t="n">
        <v>9053</v>
      </c>
      <c r="M4302" s="14" t="n">
        <v>400</v>
      </c>
      <c r="N4302" s="11" t="n">
        <v>0.006</v>
      </c>
      <c r="O4302" s="11" t="n">
        <v>0.13</v>
      </c>
      <c r="P4302" s="11" t="n">
        <v>52</v>
      </c>
      <c r="Q4302" s="22" t="n">
        <f>M4302/H4302</f>
        <v>1</v>
      </c>
    </row>
    <row r="4303" ht="22.5" customHeight="1">
      <c r="A4303" s="74"/>
      <c r="B4303" s="12"/>
      <c r="C4303" s="12" t="n">
        <v>6060965</v>
      </c>
      <c r="D4303" s="12" t="s">
        <v>36</v>
      </c>
      <c r="E4303" s="12" t="s">
        <v>14</v>
      </c>
      <c r="F4303" s="12" t="s">
        <v>15</v>
      </c>
      <c r="G4303" s="20" t="n">
        <v>0.3</v>
      </c>
      <c r="H4303" s="12" t="n">
        <v>100</v>
      </c>
      <c r="I4303" s="20" t="n">
        <f>G4303*H4303*7</f>
        <v>210</v>
      </c>
      <c r="J4303" s="12" t="s">
        <v>112</v>
      </c>
      <c r="K4303" s="14" t="n">
        <v>35447</v>
      </c>
      <c r="L4303" s="14" t="n">
        <v>3696</v>
      </c>
      <c r="M4303" s="14" t="n">
        <v>100</v>
      </c>
      <c r="N4303" s="11" t="n">
        <v>0.008</v>
      </c>
      <c r="O4303" s="11" t="n">
        <v>0.3</v>
      </c>
      <c r="P4303" s="11" t="n">
        <v>30</v>
      </c>
      <c r="Q4303" s="22" t="n">
        <f>M4303/H4303</f>
        <v>1</v>
      </c>
    </row>
    <row r="4304" ht="22.5" customHeight="1">
      <c r="A4304" s="74"/>
      <c r="B4304" s="12"/>
      <c r="C4304" s="12" t="n">
        <v>10842514</v>
      </c>
      <c r="D4304" s="12" t="s">
        <v>42</v>
      </c>
      <c r="E4304" s="12" t="s">
        <v>14</v>
      </c>
      <c r="F4304" s="12" t="s">
        <v>26</v>
      </c>
      <c r="G4304" s="20" t="n">
        <v>0.15</v>
      </c>
      <c r="H4304" s="12" t="n">
        <v>100</v>
      </c>
      <c r="I4304" s="20" t="n">
        <f>G4304*H4304*7</f>
        <v>105</v>
      </c>
      <c r="J4304" s="12" t="s">
        <v>112</v>
      </c>
      <c r="K4304" s="14" t="n">
        <v>35879</v>
      </c>
      <c r="L4304" s="14" t="n">
        <v>552</v>
      </c>
      <c r="M4304" s="14" t="n">
        <v>20</v>
      </c>
      <c r="N4304" s="11" t="n">
        <v>0.01</v>
      </c>
      <c r="O4304" s="11" t="n">
        <v>0.35</v>
      </c>
      <c r="P4304" s="11" t="n">
        <v>7.08</v>
      </c>
      <c r="Q4304" s="22" t="n">
        <f>M4304/H4304</f>
        <v>0.2</v>
      </c>
      <c r="R4304" s="4" t="s">
        <v>147</v>
      </c>
    </row>
    <row r="4305" ht="22.5" customHeight="1">
      <c r="A4305" s="74"/>
      <c r="B4305" s="12"/>
      <c r="C4305" s="12" t="n">
        <v>10815258</v>
      </c>
      <c r="D4305" s="12" t="s">
        <v>42</v>
      </c>
      <c r="E4305" s="12" t="s">
        <v>14</v>
      </c>
      <c r="F4305" s="12" t="s">
        <v>15</v>
      </c>
      <c r="G4305" s="20" t="n">
        <v>0.15</v>
      </c>
      <c r="H4305" s="12" t="n">
        <v>100</v>
      </c>
      <c r="I4305" s="20" t="n">
        <f>G4305*H4305*7</f>
        <v>105</v>
      </c>
      <c r="J4305" s="12" t="s">
        <v>112</v>
      </c>
      <c r="K4305" s="14" t="n">
        <v>14433</v>
      </c>
      <c r="L4305" s="14" t="n">
        <v>137</v>
      </c>
      <c r="M4305" s="14" t="n">
        <v>0.01</v>
      </c>
      <c r="N4305" s="11" t="n">
        <v>0</v>
      </c>
      <c r="O4305" s="11" t="n">
        <v>0</v>
      </c>
      <c r="P4305" s="11" t="n">
        <v>0</v>
      </c>
      <c r="Q4305" s="22" t="n">
        <f>M4305/H4305</f>
        <v>0.0001</v>
      </c>
    </row>
    <row r="4306" ht="22.5" customHeight="1">
      <c r="A4306" s="74"/>
      <c r="B4306" s="12"/>
      <c r="C4306" s="12" t="n">
        <v>91535229</v>
      </c>
      <c r="D4306" s="12" t="s">
        <v>30</v>
      </c>
      <c r="E4306" s="12" t="s">
        <v>37</v>
      </c>
      <c r="F4306" s="12" t="s">
        <v>15</v>
      </c>
      <c r="G4306" s="20" t="n">
        <v>0.02</v>
      </c>
      <c r="H4306" s="12" t="n">
        <v>500</v>
      </c>
      <c r="I4306" s="20" t="n">
        <f>G4306*H4306*7</f>
        <v>70</v>
      </c>
      <c r="J4306" s="12" t="s">
        <v>112</v>
      </c>
      <c r="K4306" s="14" t="n">
        <v>3738</v>
      </c>
      <c r="L4306" s="14" t="n">
        <v>1275</v>
      </c>
      <c r="M4306" s="14" t="n">
        <v>6</v>
      </c>
      <c r="N4306" s="11" t="n">
        <v>0</v>
      </c>
      <c r="O4306" s="11" t="n">
        <v>0.04</v>
      </c>
      <c r="P4306" s="11" t="n">
        <v>0.24</v>
      </c>
      <c r="Q4306" s="22" t="n">
        <f>M4306/H4306</f>
        <v>0.012</v>
      </c>
    </row>
    <row r="4307" ht="22.5" customHeight="1">
      <c r="A4307" s="74"/>
      <c r="B4307" s="12"/>
      <c r="C4307" s="12" t="n">
        <v>91535331</v>
      </c>
      <c r="D4307" s="12" t="s">
        <v>30</v>
      </c>
      <c r="E4307" s="12" t="s">
        <v>40</v>
      </c>
      <c r="F4307" s="12" t="s">
        <v>15</v>
      </c>
      <c r="G4307" s="20" t="n">
        <v>0.02</v>
      </c>
      <c r="H4307" s="12" t="n">
        <v>750</v>
      </c>
      <c r="I4307" s="20" t="n">
        <f>G4307*H4307*7</f>
        <v>105</v>
      </c>
      <c r="J4307" s="12" t="s">
        <v>112</v>
      </c>
      <c r="K4307" s="14" t="n">
        <v>3738</v>
      </c>
      <c r="L4307" s="14" t="n">
        <v>1096</v>
      </c>
      <c r="M4307" s="14" t="n">
        <v>8</v>
      </c>
      <c r="N4307" s="11" t="n">
        <v>0</v>
      </c>
      <c r="O4307" s="11" t="n">
        <v>0.036</v>
      </c>
      <c r="P4307" s="11" t="n">
        <v>0.29</v>
      </c>
      <c r="Q4307" s="22" t="n">
        <f>M4307/H4307</f>
        <v>0.0106666666666667</v>
      </c>
    </row>
    <row r="4308" ht="22.5" customHeight="1">
      <c r="A4308" s="74"/>
      <c r="B4308" s="12"/>
      <c r="C4308" s="12" t="n">
        <v>11324493</v>
      </c>
      <c r="D4308" s="12" t="s">
        <v>30</v>
      </c>
      <c r="E4308" s="12" t="s">
        <v>17</v>
      </c>
      <c r="F4308" s="12" t="s">
        <v>15</v>
      </c>
      <c r="G4308" s="20" t="n">
        <v>0.28</v>
      </c>
      <c r="H4308" s="12" t="n">
        <v>100</v>
      </c>
      <c r="I4308" s="20" t="n">
        <f>G4308*H4308*7</f>
        <v>196</v>
      </c>
      <c r="J4308" s="12" t="s">
        <v>112</v>
      </c>
      <c r="K4308" s="14" t="n">
        <v>1160</v>
      </c>
      <c r="L4308" s="14" t="n">
        <v>409</v>
      </c>
      <c r="M4308" s="14" t="n">
        <v>4</v>
      </c>
      <c r="N4308" s="11" t="n">
        <v>0.005</v>
      </c>
      <c r="O4308" s="11" t="n">
        <v>0.5</v>
      </c>
      <c r="P4308" s="11" t="n">
        <v>2</v>
      </c>
      <c r="Q4308" s="22" t="n">
        <f>M4308/H4308</f>
        <v>0.04</v>
      </c>
    </row>
    <row r="4309" ht="22.5" customHeight="1">
      <c r="A4309" s="74"/>
      <c r="B4309" s="12"/>
      <c r="C4309" s="12" t="n">
        <v>10298628</v>
      </c>
      <c r="D4309" s="12" t="s">
        <v>83</v>
      </c>
      <c r="E4309" s="12" t="s">
        <v>14</v>
      </c>
      <c r="F4309" s="12" t="s">
        <v>26</v>
      </c>
      <c r="G4309" s="20" t="n">
        <v>0.14</v>
      </c>
      <c r="H4309" s="12" t="n">
        <v>80</v>
      </c>
      <c r="I4309" s="20" t="n">
        <f>G4309*H4309*7</f>
        <v>78.4</v>
      </c>
      <c r="J4309" s="12" t="s">
        <v>112</v>
      </c>
      <c r="K4309" s="14" t="n">
        <v>287749</v>
      </c>
      <c r="L4309" s="14" t="n">
        <v>924</v>
      </c>
      <c r="M4309" s="14" t="n">
        <v>73</v>
      </c>
      <c r="N4309" s="11" t="n">
        <v>0.01</v>
      </c>
      <c r="O4309" s="11" t="n">
        <v>0.18</v>
      </c>
      <c r="P4309" s="11" t="n">
        <v>12.83</v>
      </c>
      <c r="Q4309" s="22" t="n">
        <f>M4309/H4309</f>
        <v>0.9125</v>
      </c>
    </row>
    <row r="4310" ht="22.5" customHeight="1">
      <c r="A4310" s="74"/>
      <c r="B4310" s="12"/>
      <c r="C4310" s="12" t="n">
        <v>11655595</v>
      </c>
      <c r="D4310" s="12" t="s">
        <v>41</v>
      </c>
      <c r="E4310" s="12" t="s">
        <v>14</v>
      </c>
      <c r="F4310" s="12" t="s">
        <v>26</v>
      </c>
      <c r="G4310" s="20" t="n">
        <v>0.4</v>
      </c>
      <c r="H4310" s="12" t="n">
        <v>100</v>
      </c>
      <c r="I4310" s="20" t="n">
        <f>G4310*H4310*7</f>
        <v>280</v>
      </c>
      <c r="J4310" s="12" t="s">
        <v>112</v>
      </c>
      <c r="K4310" s="14" t="n">
        <v>33346</v>
      </c>
      <c r="L4310" s="14" t="n">
        <v>302</v>
      </c>
      <c r="M4310" s="14" t="n">
        <v>0</v>
      </c>
      <c r="N4310" s="11" t="n">
        <v>0</v>
      </c>
      <c r="O4310" s="11" t="n">
        <v>0</v>
      </c>
      <c r="P4310" s="11" t="n">
        <v>6.12</v>
      </c>
      <c r="Q4310" s="22" t="n">
        <f>M4310/H4310</f>
        <v>0</v>
      </c>
      <c r="R4310" s="4" t="s">
        <v>115</v>
      </c>
    </row>
    <row r="4311" ht="22.5" customHeight="1">
      <c r="A4311" s="74"/>
      <c r="B4311" s="12"/>
      <c r="C4311" s="12" t="n">
        <v>11655596</v>
      </c>
      <c r="D4311" s="12" t="s">
        <v>41</v>
      </c>
      <c r="E4311" s="12" t="s">
        <v>14</v>
      </c>
      <c r="F4311" s="12" t="s">
        <v>12</v>
      </c>
      <c r="G4311" s="20" t="n">
        <v>0.3</v>
      </c>
      <c r="H4311" s="12" t="n">
        <v>50</v>
      </c>
      <c r="I4311" s="20" t="n">
        <f>G4311*H4311*7</f>
        <v>105</v>
      </c>
      <c r="J4311" s="12" t="s">
        <v>112</v>
      </c>
      <c r="K4311" s="14" t="n">
        <v>1025</v>
      </c>
      <c r="L4311" s="14" t="n">
        <v>14</v>
      </c>
      <c r="M4311" s="14" t="n">
        <v>0</v>
      </c>
      <c r="N4311" s="11" t="n">
        <v>0</v>
      </c>
      <c r="O4311" s="11" t="n">
        <v>0</v>
      </c>
      <c r="P4311" s="11" t="n">
        <v>0.0054</v>
      </c>
      <c r="Q4311" s="22" t="n">
        <f>M4311/H4311</f>
        <v>0</v>
      </c>
      <c r="R4311" s="4" t="s">
        <v>116</v>
      </c>
    </row>
    <row r="4312" ht="22.5" customHeight="1">
      <c r="A4312" s="74"/>
      <c r="B4312" s="12"/>
      <c r="C4312" s="12" t="n">
        <v>11690183</v>
      </c>
      <c r="D4312" s="12" t="s">
        <v>38</v>
      </c>
      <c r="E4312" s="12" t="s">
        <v>14</v>
      </c>
      <c r="F4312" s="12" t="s">
        <v>15</v>
      </c>
      <c r="G4312" s="20" t="n">
        <v>0.1</v>
      </c>
      <c r="H4312" s="12" t="n">
        <v>100</v>
      </c>
      <c r="I4312" s="20" t="n">
        <f>G4312*H4312*7</f>
        <v>70</v>
      </c>
      <c r="J4312" s="12" t="s">
        <v>112</v>
      </c>
      <c r="K4312" s="14" t="n">
        <v>10552</v>
      </c>
      <c r="L4312" s="14" t="n">
        <v>2385</v>
      </c>
      <c r="M4312" s="14" t="n">
        <v>48</v>
      </c>
      <c r="N4312" s="11" t="n">
        <v>0.004</v>
      </c>
      <c r="O4312" s="11" t="n">
        <v>0.193</v>
      </c>
      <c r="P4312" s="11" t="n">
        <v>9.28</v>
      </c>
      <c r="Q4312" s="22" t="n">
        <f>M4312/H4312</f>
        <v>0.48</v>
      </c>
    </row>
    <row r="4313" ht="22.5" customHeight="1">
      <c r="A4313" s="74"/>
      <c r="B4313" s="12"/>
      <c r="C4313" s="12" t="n">
        <v>11763482</v>
      </c>
      <c r="D4313" s="12" t="s">
        <v>41</v>
      </c>
      <c r="E4313" s="12" t="s">
        <v>14</v>
      </c>
      <c r="F4313" s="12" t="s">
        <v>12</v>
      </c>
      <c r="G4313" s="20" t="n">
        <v>0.4</v>
      </c>
      <c r="H4313" s="12" t="n">
        <v>100</v>
      </c>
      <c r="I4313" s="20" t="n">
        <f>G4313*H4313*7</f>
        <v>280</v>
      </c>
      <c r="J4313" s="12" t="s">
        <v>112</v>
      </c>
      <c r="K4313" s="14" t="n">
        <v>509</v>
      </c>
      <c r="L4313" s="14" t="n">
        <v>77</v>
      </c>
      <c r="M4313" s="14" t="n">
        <v>0</v>
      </c>
      <c r="N4313" s="11" t="n">
        <v>0.002</v>
      </c>
      <c r="O4313" s="11" t="n">
        <v>0</v>
      </c>
      <c r="P4313" s="11" t="n">
        <v>0.1851</v>
      </c>
      <c r="Q4313" s="22" t="n">
        <f>M4313/H4313</f>
        <v>0</v>
      </c>
      <c r="R4313" s="4" t="s">
        <v>117</v>
      </c>
    </row>
    <row r="4314" ht="22.5" customHeight="1">
      <c r="A4314" s="74"/>
      <c r="B4314" s="12"/>
      <c r="C4314" s="12" t="n">
        <v>91565942</v>
      </c>
      <c r="D4314" s="12" t="s">
        <v>30</v>
      </c>
      <c r="E4314" s="12" t="s">
        <v>37</v>
      </c>
      <c r="F4314" s="12" t="s">
        <v>15</v>
      </c>
      <c r="G4314" s="20" t="n">
        <v>0.03</v>
      </c>
      <c r="H4314" s="12" t="n">
        <v>600</v>
      </c>
      <c r="I4314" s="20" t="n">
        <f>G4314*H4314*7</f>
        <v>126</v>
      </c>
      <c r="J4314" s="12" t="s">
        <v>112</v>
      </c>
      <c r="K4314" s="14" t="n">
        <v>48165</v>
      </c>
      <c r="L4314" s="14" t="n">
        <v>9501</v>
      </c>
      <c r="M4314" s="14" t="n">
        <v>60</v>
      </c>
      <c r="N4314" s="11" t="n">
        <v>0</v>
      </c>
      <c r="O4314" s="11" t="n">
        <v>0.031</v>
      </c>
      <c r="P4314" s="11" t="n">
        <v>1.833</v>
      </c>
      <c r="Q4314" s="22" t="n">
        <f>M4314/H4314</f>
        <v>0.1</v>
      </c>
    </row>
    <row r="4315" ht="22.5" customHeight="1">
      <c r="A4315" s="74"/>
      <c r="B4315" s="12"/>
      <c r="C4315" s="12" t="n">
        <v>91565947</v>
      </c>
      <c r="D4315" s="12" t="s">
        <v>30</v>
      </c>
      <c r="E4315" s="12" t="s">
        <v>40</v>
      </c>
      <c r="F4315" s="12" t="s">
        <v>15</v>
      </c>
      <c r="G4315" s="20" t="n">
        <v>0.02</v>
      </c>
      <c r="H4315" s="12" t="n">
        <v>1000</v>
      </c>
      <c r="I4315" s="20" t="n">
        <f>G4315*H4315*7</f>
        <v>140</v>
      </c>
      <c r="J4315" s="12" t="s">
        <v>112</v>
      </c>
      <c r="K4315" s="14" t="n">
        <v>289090</v>
      </c>
      <c r="L4315" s="14" t="n">
        <v>153635</v>
      </c>
      <c r="M4315" s="14" t="n">
        <v>1000</v>
      </c>
      <c r="N4315" s="11" t="n">
        <v>0</v>
      </c>
      <c r="O4315" s="11" t="n">
        <v>0.02</v>
      </c>
      <c r="P4315" s="11" t="n">
        <v>20</v>
      </c>
      <c r="Q4315" s="22" t="n">
        <f>M4315/H4315</f>
        <v>1</v>
      </c>
    </row>
    <row r="4316" ht="22.5" customHeight="1">
      <c r="A4316" s="74"/>
      <c r="B4316" s="12"/>
      <c r="C4316" s="12" t="n">
        <v>12541739</v>
      </c>
      <c r="D4316" s="12" t="s">
        <v>94</v>
      </c>
      <c r="E4316" s="12" t="s">
        <v>14</v>
      </c>
      <c r="F4316" s="12" t="s">
        <v>15</v>
      </c>
      <c r="G4316" s="20" t="n">
        <v>0.3</v>
      </c>
      <c r="H4316" s="12" t="n">
        <v>200</v>
      </c>
      <c r="I4316" s="20" t="n">
        <f>G4316*H4316*7</f>
        <v>420</v>
      </c>
      <c r="J4316" s="12" t="s">
        <v>112</v>
      </c>
      <c r="K4316" s="14" t="n">
        <v>62845</v>
      </c>
      <c r="L4316" s="14" t="n">
        <v>4197</v>
      </c>
      <c r="M4316" s="14" t="n">
        <v>200</v>
      </c>
      <c r="N4316" s="11" t="n">
        <v>0.013</v>
      </c>
      <c r="O4316" s="11" t="n">
        <v>0.269</v>
      </c>
      <c r="P4316" s="11" t="n">
        <v>53.825</v>
      </c>
      <c r="Q4316" s="22" t="n">
        <f>M4316/H4316</f>
        <v>1</v>
      </c>
    </row>
    <row r="4317" ht="22.5" customHeight="1">
      <c r="A4317" s="74"/>
      <c r="B4317" s="12"/>
      <c r="C4317" s="12" t="n">
        <v>12807775</v>
      </c>
      <c r="D4317" s="12" t="s">
        <v>38</v>
      </c>
      <c r="E4317" s="12" t="s">
        <v>14</v>
      </c>
      <c r="F4317" s="12" t="s">
        <v>34</v>
      </c>
      <c r="G4317" s="20" t="n">
        <v>0.1</v>
      </c>
      <c r="H4317" s="12" t="n">
        <v>100</v>
      </c>
      <c r="I4317" s="20" t="n">
        <f>G4317*H4317*7</f>
        <v>70</v>
      </c>
      <c r="J4317" s="12" t="s">
        <v>112</v>
      </c>
      <c r="K4317" s="14" t="n">
        <v>0</v>
      </c>
      <c r="L4317" s="14" t="n">
        <v>0</v>
      </c>
      <c r="M4317" s="14" t="n">
        <v>0</v>
      </c>
      <c r="N4317" s="11" t="n">
        <v>0</v>
      </c>
      <c r="O4317" s="11" t="n">
        <v>0</v>
      </c>
      <c r="P4317" s="11" t="n">
        <v>0</v>
      </c>
      <c r="Q4317" s="22" t="n">
        <f>M4317/H4317</f>
        <v>0</v>
      </c>
    </row>
    <row r="4318" ht="22.5" customHeight="1">
      <c r="A4318" s="74"/>
      <c r="B4318" s="12"/>
      <c r="C4318" s="12" t="n">
        <v>12808718</v>
      </c>
      <c r="D4318" s="12" t="s">
        <v>36</v>
      </c>
      <c r="E4318" s="12" t="s">
        <v>14</v>
      </c>
      <c r="F4318" s="12" t="s">
        <v>34</v>
      </c>
      <c r="G4318" s="20" t="n">
        <v>0.2</v>
      </c>
      <c r="H4318" s="12" t="n">
        <v>100</v>
      </c>
      <c r="I4318" s="20" t="n">
        <f>G4318*H4318*7</f>
        <v>140</v>
      </c>
      <c r="J4318" s="12" t="s">
        <v>112</v>
      </c>
      <c r="K4318" s="14" t="n">
        <v>46</v>
      </c>
      <c r="L4318" s="14" t="n">
        <v>14</v>
      </c>
      <c r="M4318" s="14" t="n">
        <v>0</v>
      </c>
      <c r="N4318" s="11" t="n">
        <v>0.0043</v>
      </c>
      <c r="O4318" s="11" t="n">
        <v>0</v>
      </c>
      <c r="P4318" s="11" t="n">
        <v>0.06</v>
      </c>
      <c r="Q4318" s="22" t="n">
        <f>M4318/H4318</f>
        <v>0</v>
      </c>
    </row>
    <row r="4319" ht="22.5" customHeight="1">
      <c r="A4319" s="74"/>
      <c r="B4319" s="37" t="s">
        <v>118</v>
      </c>
      <c r="C4319" s="12" t="n">
        <v>5464039</v>
      </c>
      <c r="D4319" s="12" t="s">
        <v>30</v>
      </c>
      <c r="E4319" s="12" t="s">
        <v>43</v>
      </c>
      <c r="F4319" s="12" t="s">
        <v>15</v>
      </c>
      <c r="G4319" s="20" t="n">
        <v>0.28</v>
      </c>
      <c r="H4319" s="12" t="n">
        <v>1700</v>
      </c>
      <c r="I4319" s="20" t="n">
        <f>G4319*H4319*7</f>
        <v>3332</v>
      </c>
      <c r="J4319" s="12" t="s">
        <v>112</v>
      </c>
      <c r="K4319" s="14" t="n">
        <v>390725</v>
      </c>
      <c r="L4319" s="14" t="n">
        <v>77942</v>
      </c>
      <c r="M4319" s="14" t="n">
        <v>987</v>
      </c>
      <c r="N4319" s="11" t="n">
        <v>0.004</v>
      </c>
      <c r="O4319" s="11" t="n">
        <v>0.296</v>
      </c>
      <c r="P4319" s="11" t="n">
        <v>291.98</v>
      </c>
      <c r="Q4319" s="22" t="n">
        <f>M4319/H4319</f>
        <v>0.580588235294118</v>
      </c>
    </row>
    <row r="4320" ht="22.5" customHeight="1">
      <c r="A4320" s="74"/>
      <c r="B4320" s="12"/>
      <c r="C4320" s="12" t="n">
        <v>8057746</v>
      </c>
      <c r="D4320" s="12" t="s">
        <v>30</v>
      </c>
      <c r="E4320" s="12" t="s">
        <v>43</v>
      </c>
      <c r="F4320" s="12" t="s">
        <v>15</v>
      </c>
      <c r="G4320" s="20" t="n">
        <v>0.32</v>
      </c>
      <c r="H4320" s="12" t="n">
        <v>300</v>
      </c>
      <c r="I4320" s="20" t="n">
        <f>G4320*H4320*7</f>
        <v>672</v>
      </c>
      <c r="J4320" s="12" t="s">
        <v>112</v>
      </c>
      <c r="K4320" s="14" t="n">
        <v>0</v>
      </c>
      <c r="L4320" s="14" t="n">
        <v>0</v>
      </c>
      <c r="M4320" s="14" t="n">
        <v>0</v>
      </c>
      <c r="N4320" s="11" t="n">
        <v>0</v>
      </c>
      <c r="O4320" s="11" t="n">
        <v>0</v>
      </c>
      <c r="P4320" s="11" t="n">
        <v>0</v>
      </c>
      <c r="Q4320" s="22" t="n">
        <f>M4320/H4320</f>
        <v>0</v>
      </c>
    </row>
    <row r="4321" ht="22.5" customHeight="1">
      <c r="A4321" s="74"/>
      <c r="B4321" s="12"/>
      <c r="C4321" s="12" t="n">
        <v>91399821</v>
      </c>
      <c r="D4321" s="12" t="s">
        <v>79</v>
      </c>
      <c r="E4321" s="12" t="s">
        <v>14</v>
      </c>
      <c r="F4321" s="12" t="s">
        <v>26</v>
      </c>
      <c r="G4321" s="20" t="n">
        <v>0.1</v>
      </c>
      <c r="H4321" s="12" t="n">
        <v>500</v>
      </c>
      <c r="I4321" s="20" t="n">
        <f>G4321*H4321*7</f>
        <v>350</v>
      </c>
      <c r="J4321" s="12" t="s">
        <v>112</v>
      </c>
      <c r="K4321" s="14" t="n">
        <v>70481</v>
      </c>
      <c r="L4321" s="14" t="n">
        <v>10091</v>
      </c>
      <c r="M4321" s="14" t="n">
        <v>469</v>
      </c>
      <c r="N4321" s="11" t="n">
        <v>0</v>
      </c>
      <c r="O4321" s="11" t="n">
        <v>0.08</v>
      </c>
      <c r="P4321" s="11" t="n">
        <v>39.67</v>
      </c>
      <c r="Q4321" s="22" t="n">
        <f>M4321/H4321</f>
        <v>0.938</v>
      </c>
    </row>
    <row r="4322" ht="22.5" customHeight="1">
      <c r="A4322" s="74"/>
      <c r="B4322" s="12"/>
      <c r="C4322" s="12" t="n">
        <v>8670368</v>
      </c>
      <c r="D4322" s="12" t="s">
        <v>16</v>
      </c>
      <c r="E4322" s="12" t="s">
        <v>11</v>
      </c>
      <c r="F4322" s="12" t="s">
        <v>29</v>
      </c>
      <c r="G4322" s="20" t="n">
        <v>0.12</v>
      </c>
      <c r="H4322" s="12" t="n">
        <v>100</v>
      </c>
      <c r="I4322" s="20" t="n">
        <f>G4322*H4322*7</f>
        <v>84</v>
      </c>
      <c r="J4322" s="12" t="s">
        <v>112</v>
      </c>
      <c r="K4322" s="14" t="n">
        <v>3127</v>
      </c>
      <c r="L4322" s="14" t="n">
        <v>838</v>
      </c>
      <c r="M4322" s="14" t="n">
        <v>6</v>
      </c>
      <c r="N4322" s="11" t="n">
        <v>0</v>
      </c>
      <c r="O4322" s="11" t="n">
        <v>0.15</v>
      </c>
      <c r="P4322" s="11" t="n">
        <v>0.92</v>
      </c>
      <c r="Q4322" s="22" t="n">
        <f>M4322/H4322</f>
        <v>0.06</v>
      </c>
    </row>
    <row r="4323" ht="22.5" customHeight="1">
      <c r="A4323" s="74"/>
      <c r="B4323" s="12"/>
      <c r="C4323" s="12" t="n">
        <v>10514860</v>
      </c>
      <c r="D4323" s="12" t="s">
        <v>41</v>
      </c>
      <c r="E4323" s="12" t="s">
        <v>14</v>
      </c>
      <c r="F4323" s="12" t="s">
        <v>15</v>
      </c>
      <c r="G4323" s="20" t="n">
        <v>0.6</v>
      </c>
      <c r="H4323" s="12" t="n">
        <v>150</v>
      </c>
      <c r="I4323" s="20" t="n">
        <f>G4323*H4323*7</f>
        <v>630</v>
      </c>
      <c r="J4323" s="12" t="s">
        <v>112</v>
      </c>
      <c r="K4323" s="14" t="n">
        <v>99064</v>
      </c>
      <c r="L4323" s="14" t="n">
        <v>7461</v>
      </c>
      <c r="M4323" s="14" t="n">
        <v>60</v>
      </c>
      <c r="N4323" s="11" t="n">
        <v>0.006</v>
      </c>
      <c r="O4323" s="11" t="n">
        <v>0.7</v>
      </c>
      <c r="P4323" s="11" t="n">
        <v>42</v>
      </c>
      <c r="Q4323" s="22" t="n">
        <f>M4323/H4323</f>
        <v>0.4</v>
      </c>
    </row>
    <row r="4324" ht="22.5" customHeight="1">
      <c r="A4324" s="74"/>
      <c r="B4324" s="12"/>
      <c r="C4324" s="12" t="n">
        <v>91532857</v>
      </c>
      <c r="D4324" s="12" t="s">
        <v>44</v>
      </c>
      <c r="E4324" s="12" t="s">
        <v>14</v>
      </c>
      <c r="F4324" s="12" t="s">
        <v>12</v>
      </c>
      <c r="G4324" s="20" t="n">
        <v>0.23</v>
      </c>
      <c r="H4324" s="12" t="n">
        <v>100</v>
      </c>
      <c r="I4324" s="20" t="n">
        <f>G4324*H4324*7</f>
        <v>161</v>
      </c>
      <c r="J4324" s="12" t="s">
        <v>112</v>
      </c>
      <c r="K4324" s="14" t="n">
        <v>7201</v>
      </c>
      <c r="L4324" s="14" t="n">
        <v>1220</v>
      </c>
      <c r="M4324" s="14" t="n">
        <v>59</v>
      </c>
      <c r="N4324" s="11" t="n">
        <v>0.012</v>
      </c>
      <c r="O4324" s="11" t="n">
        <v>0.241</v>
      </c>
      <c r="P4324" s="11" t="n">
        <v>14.212</v>
      </c>
      <c r="Q4324" s="22" t="n">
        <f>M4324/H4324</f>
        <v>0.59</v>
      </c>
    </row>
    <row r="4325" ht="22.5" customHeight="1">
      <c r="A4325" s="74"/>
      <c r="B4325" s="12"/>
      <c r="C4325" s="12" t="n">
        <v>91545519</v>
      </c>
      <c r="D4325" s="12" t="s">
        <v>45</v>
      </c>
      <c r="E4325" s="12" t="s">
        <v>43</v>
      </c>
      <c r="F4325" s="12" t="s">
        <v>15</v>
      </c>
      <c r="G4325" s="20" t="n">
        <v>0.2</v>
      </c>
      <c r="H4325" s="12" t="n">
        <v>100</v>
      </c>
      <c r="I4325" s="20" t="n">
        <f>G4325*H4325*7</f>
        <v>140</v>
      </c>
      <c r="J4325" s="12" t="s">
        <v>112</v>
      </c>
      <c r="K4325" s="14" t="n">
        <v>63531</v>
      </c>
      <c r="L4325" s="14" t="n">
        <v>17119</v>
      </c>
      <c r="M4325" s="14" t="n">
        <v>75</v>
      </c>
      <c r="N4325" s="11" t="n">
        <v>0.001</v>
      </c>
      <c r="O4325" s="11" t="n">
        <v>0.155</v>
      </c>
      <c r="P4325" s="11" t="n">
        <v>11.66</v>
      </c>
      <c r="Q4325" s="22" t="n">
        <f>M4325/H4325</f>
        <v>0.75</v>
      </c>
    </row>
    <row r="4326" ht="22.5" customHeight="1">
      <c r="A4326" s="74"/>
      <c r="B4326" s="12"/>
      <c r="C4326" s="12" t="n">
        <v>91551388</v>
      </c>
      <c r="D4326" s="12" t="s">
        <v>46</v>
      </c>
      <c r="E4326" s="12" t="s">
        <v>47</v>
      </c>
      <c r="F4326" s="12" t="s">
        <v>12</v>
      </c>
      <c r="G4326" s="20" t="n">
        <v>0.8</v>
      </c>
      <c r="H4326" s="12" t="n">
        <v>100</v>
      </c>
      <c r="I4326" s="20" t="n">
        <f>G4326*H4326*7</f>
        <v>560</v>
      </c>
      <c r="J4326" s="12" t="s">
        <v>112</v>
      </c>
      <c r="K4326" s="14" t="n">
        <v>3515</v>
      </c>
      <c r="L4326" s="14" t="n">
        <v>927</v>
      </c>
      <c r="M4326" s="14" t="n">
        <v>28</v>
      </c>
      <c r="N4326" s="11" t="n">
        <v>0.024</v>
      </c>
      <c r="O4326" s="11" t="n">
        <v>0.801</v>
      </c>
      <c r="P4326" s="11" t="n">
        <v>22.4414</v>
      </c>
      <c r="Q4326" s="22" t="n">
        <f>M4326/H4326</f>
        <v>0.28</v>
      </c>
      <c r="S4326" s="4" t="s">
        <v>119</v>
      </c>
    </row>
    <row r="4327" ht="22.5" customHeight="1">
      <c r="A4327" s="74"/>
      <c r="B4327" s="12"/>
      <c r="C4327" s="12" t="n">
        <v>91565948</v>
      </c>
      <c r="D4327" s="12" t="s">
        <v>44</v>
      </c>
      <c r="E4327" s="12" t="s">
        <v>14</v>
      </c>
      <c r="F4327" s="12" t="s">
        <v>12</v>
      </c>
      <c r="G4327" s="20" t="n">
        <v>0.16</v>
      </c>
      <c r="H4327" s="12" t="n">
        <v>170</v>
      </c>
      <c r="I4327" s="20" t="n">
        <f>G4327*H4327*7</f>
        <v>190.4</v>
      </c>
      <c r="J4327" s="12" t="s">
        <v>112</v>
      </c>
      <c r="K4327" s="14" t="n">
        <v>7008</v>
      </c>
      <c r="L4327" s="14" t="n">
        <v>303</v>
      </c>
      <c r="M4327" s="14" t="n">
        <v>9</v>
      </c>
      <c r="N4327" s="11" t="n">
        <v>0.007</v>
      </c>
      <c r="O4327" s="11" t="n">
        <v>0.224</v>
      </c>
      <c r="P4327" s="11" t="n">
        <v>2.018</v>
      </c>
      <c r="Q4327" s="22" t="n">
        <f>M4327/H4327</f>
        <v>0.0529411764705882</v>
      </c>
    </row>
    <row r="4328" ht="22.5" customHeight="1">
      <c r="A4328" s="74"/>
      <c r="B4328" s="12"/>
      <c r="C4328" s="12" t="n">
        <v>91550293</v>
      </c>
      <c r="D4328" s="12" t="s">
        <v>48</v>
      </c>
      <c r="E4328" s="12" t="s">
        <v>35</v>
      </c>
      <c r="F4328" s="12" t="s">
        <v>15</v>
      </c>
      <c r="G4328" s="20" t="n">
        <v>0.35</v>
      </c>
      <c r="H4328" s="12" t="n">
        <v>155</v>
      </c>
      <c r="I4328" s="20" t="n">
        <f>G4328*H4328*7</f>
        <v>379.75</v>
      </c>
      <c r="J4328" s="12" t="s">
        <v>112</v>
      </c>
      <c r="K4328" s="14" t="n">
        <v>52942</v>
      </c>
      <c r="L4328" s="14" t="n">
        <v>9485</v>
      </c>
      <c r="M4328" s="14" t="n">
        <v>24</v>
      </c>
      <c r="N4328" s="11" t="n">
        <v>0.001</v>
      </c>
      <c r="O4328" s="11" t="n">
        <v>0.35</v>
      </c>
      <c r="P4328" s="11" t="n">
        <v>8.4</v>
      </c>
      <c r="Q4328" s="22" t="n">
        <f>M4328/H4328</f>
        <v>0.154838709677419</v>
      </c>
    </row>
    <row r="4329" ht="22.5" customHeight="1">
      <c r="A4329" s="74"/>
      <c r="B4329" s="12"/>
      <c r="C4329" s="12" t="n">
        <v>9333145</v>
      </c>
      <c r="D4329" s="12" t="s">
        <v>90</v>
      </c>
      <c r="E4329" s="12" t="s">
        <v>14</v>
      </c>
      <c r="F4329" s="12" t="s">
        <v>26</v>
      </c>
      <c r="G4329" s="20" t="n">
        <v>0.35</v>
      </c>
      <c r="H4329" s="12" t="n">
        <v>120</v>
      </c>
      <c r="I4329" s="20" t="n">
        <f>G4329*H4329*7</f>
        <v>294</v>
      </c>
      <c r="J4329" s="12" t="s">
        <v>112</v>
      </c>
      <c r="K4329" s="14" t="n">
        <v>258684</v>
      </c>
      <c r="L4329" s="14" t="n">
        <v>1125</v>
      </c>
      <c r="M4329" s="14" t="n">
        <v>23</v>
      </c>
      <c r="N4329" s="11" t="n">
        <v>0.01</v>
      </c>
      <c r="O4329" s="11" t="n">
        <v>0.37</v>
      </c>
      <c r="P4329" s="11" t="n">
        <v>8.5</v>
      </c>
      <c r="Q4329" s="22" t="n">
        <f>M4329/H4329</f>
        <v>0.191666666666667</v>
      </c>
    </row>
    <row r="4330" ht="22.5" customHeight="1">
      <c r="A4330" s="74"/>
      <c r="B4330" s="12"/>
      <c r="C4330" s="12" t="n">
        <v>91557347</v>
      </c>
      <c r="D4330" s="12" t="s">
        <v>49</v>
      </c>
      <c r="E4330" s="12" t="s">
        <v>14</v>
      </c>
      <c r="F4330" s="12" t="s">
        <v>15</v>
      </c>
      <c r="G4330" s="20" t="n">
        <v>0.5</v>
      </c>
      <c r="H4330" s="12" t="n">
        <v>50</v>
      </c>
      <c r="I4330" s="20" t="n">
        <f>G4330*H4330*7</f>
        <v>175</v>
      </c>
      <c r="J4330" s="12" t="s">
        <v>112</v>
      </c>
      <c r="K4330" s="14" t="n">
        <v>25702</v>
      </c>
      <c r="L4330" s="14" t="n">
        <v>1089</v>
      </c>
      <c r="M4330" s="14" t="n">
        <v>3</v>
      </c>
      <c r="N4330" s="11" t="n">
        <v>0.002</v>
      </c>
      <c r="O4330" s="11" t="n">
        <v>0.8</v>
      </c>
      <c r="P4330" s="11" t="n">
        <v>2.4</v>
      </c>
      <c r="Q4330" s="22" t="n">
        <f>M4330/H4330</f>
        <v>0.06</v>
      </c>
    </row>
    <row r="4331" ht="22.5" customHeight="1">
      <c r="A4331" s="74"/>
      <c r="B4331" s="12"/>
      <c r="C4331" s="12" t="n">
        <v>91564896</v>
      </c>
      <c r="D4331" s="12" t="s">
        <v>50</v>
      </c>
      <c r="E4331" s="12" t="s">
        <v>14</v>
      </c>
      <c r="F4331" s="12" t="s">
        <v>15</v>
      </c>
      <c r="G4331" s="20" t="n">
        <v>0.35</v>
      </c>
      <c r="H4331" s="12" t="n">
        <v>200</v>
      </c>
      <c r="I4331" s="20" t="n">
        <f>G4331*H4331*7</f>
        <v>490</v>
      </c>
      <c r="J4331" s="12" t="s">
        <v>112</v>
      </c>
      <c r="K4331" s="14" t="n">
        <v>63136</v>
      </c>
      <c r="L4331" s="14" t="n">
        <v>11138</v>
      </c>
      <c r="M4331" s="14" t="n">
        <v>90</v>
      </c>
      <c r="N4331" s="11" t="n">
        <v>0.003</v>
      </c>
      <c r="O4331" s="11" t="n">
        <v>0.35</v>
      </c>
      <c r="P4331" s="11" t="n">
        <v>31.5</v>
      </c>
      <c r="Q4331" s="22" t="n">
        <f>M4331/H4331</f>
        <v>0.45</v>
      </c>
      <c r="S4331" s="10"/>
    </row>
    <row r="4332" ht="22.5" customHeight="1">
      <c r="A4332" s="74"/>
      <c r="B4332" s="12"/>
      <c r="C4332" s="12" t="n">
        <v>91566789</v>
      </c>
      <c r="D4332" s="12" t="s">
        <v>84</v>
      </c>
      <c r="E4332" s="12" t="s">
        <v>40</v>
      </c>
      <c r="F4332" s="12" t="s">
        <v>15</v>
      </c>
      <c r="G4332" s="20" t="n">
        <v>0.15</v>
      </c>
      <c r="H4332" s="12" t="n">
        <v>50</v>
      </c>
      <c r="I4332" s="20" t="n">
        <f>G4332*H4332*7</f>
        <v>52.5</v>
      </c>
      <c r="J4332" s="12" t="s">
        <v>112</v>
      </c>
      <c r="K4332" s="14" t="n">
        <v>440</v>
      </c>
      <c r="L4332" s="14" t="n">
        <v>545</v>
      </c>
      <c r="M4332" s="14" t="n">
        <v>4</v>
      </c>
      <c r="N4332" s="11" t="n">
        <v>0.001</v>
      </c>
      <c r="O4332" s="11" t="n">
        <v>0.1</v>
      </c>
      <c r="P4332" s="11" t="n">
        <v>0.4</v>
      </c>
      <c r="Q4332" s="22" t="n">
        <f>M4332/H4332</f>
        <v>0.08</v>
      </c>
    </row>
    <row r="4333" ht="22.5" customHeight="1">
      <c r="A4333" s="74"/>
      <c r="B4333" s="12"/>
      <c r="C4333" s="12" t="n">
        <v>12306671</v>
      </c>
      <c r="D4333" s="12" t="s">
        <v>51</v>
      </c>
      <c r="E4333" s="12" t="s">
        <v>52</v>
      </c>
      <c r="F4333" s="12" t="s">
        <v>21</v>
      </c>
      <c r="G4333" s="20" t="n">
        <v>0.22</v>
      </c>
      <c r="H4333" s="12" t="n">
        <v>100</v>
      </c>
      <c r="I4333" s="20" t="n">
        <f>G4333*H4333*7</f>
        <v>154</v>
      </c>
      <c r="J4333" s="12" t="s">
        <v>112</v>
      </c>
      <c r="K4333" s="14" t="n">
        <v>13021</v>
      </c>
      <c r="L4333" s="14" t="n">
        <v>3568</v>
      </c>
      <c r="M4333" s="14" t="n">
        <v>9</v>
      </c>
      <c r="N4333" s="11" t="n">
        <v>0</v>
      </c>
      <c r="O4333" s="11" t="n">
        <v>0.22</v>
      </c>
      <c r="P4333" s="11" t="n">
        <v>1.98</v>
      </c>
      <c r="Q4333" s="22" t="n">
        <f>M4333/H4333</f>
        <v>0.09</v>
      </c>
    </row>
    <row r="4334" ht="22.5" customHeight="1">
      <c r="A4334" s="74"/>
      <c r="B4334" s="12"/>
      <c r="C4334" s="12" t="n">
        <v>91567363</v>
      </c>
      <c r="D4334" s="12" t="s">
        <v>53</v>
      </c>
      <c r="E4334" s="12" t="s">
        <v>14</v>
      </c>
      <c r="F4334" s="12" t="s">
        <v>15</v>
      </c>
      <c r="G4334" s="20" t="n">
        <v>0.25</v>
      </c>
      <c r="H4334" s="12" t="n">
        <v>200</v>
      </c>
      <c r="I4334" s="20" t="n">
        <f>G4334*H4334*7</f>
        <v>350</v>
      </c>
      <c r="J4334" s="12" t="s">
        <v>112</v>
      </c>
      <c r="K4334" s="14" t="n">
        <v>28564</v>
      </c>
      <c r="L4334" s="14" t="n">
        <v>5623</v>
      </c>
      <c r="M4334" s="14" t="n">
        <v>100</v>
      </c>
      <c r="N4334" s="11" t="n">
        <v>0.004</v>
      </c>
      <c r="O4334" s="11" t="n">
        <v>0.25</v>
      </c>
      <c r="P4334" s="11" t="n">
        <v>25</v>
      </c>
      <c r="Q4334" s="22" t="n">
        <f>M4334/H4334</f>
        <v>0.5</v>
      </c>
    </row>
    <row r="4335" ht="22.5" customHeight="1">
      <c r="A4335" s="74"/>
      <c r="B4335" s="12"/>
      <c r="C4335" s="12" t="n">
        <v>91567806</v>
      </c>
      <c r="D4335" s="12" t="s">
        <v>53</v>
      </c>
      <c r="E4335" s="12" t="s">
        <v>54</v>
      </c>
      <c r="F4335" s="12" t="s">
        <v>15</v>
      </c>
      <c r="G4335" s="20" t="n">
        <v>0.15</v>
      </c>
      <c r="H4335" s="12" t="n">
        <v>200</v>
      </c>
      <c r="I4335" s="20" t="n">
        <f>G4335*H4335*7</f>
        <v>210</v>
      </c>
      <c r="J4335" s="12" t="s">
        <v>112</v>
      </c>
      <c r="K4335" s="14" t="n">
        <v>57775</v>
      </c>
      <c r="L4335" s="14" t="n">
        <v>13140</v>
      </c>
      <c r="M4335" s="14" t="n">
        <v>50</v>
      </c>
      <c r="N4335" s="11" t="n">
        <v>0.001</v>
      </c>
      <c r="O4335" s="11" t="n">
        <v>0.15</v>
      </c>
      <c r="P4335" s="11" t="n">
        <v>7.5</v>
      </c>
      <c r="Q4335" s="22" t="n">
        <f>M4335/H4335</f>
        <v>0.25</v>
      </c>
    </row>
    <row r="4336" ht="22.5" customHeight="1">
      <c r="A4336" s="74"/>
      <c r="B4336" s="12"/>
      <c r="C4336" s="12" t="n">
        <v>12373981</v>
      </c>
      <c r="D4336" s="12" t="s">
        <v>89</v>
      </c>
      <c r="E4336" s="12" t="s">
        <v>37</v>
      </c>
      <c r="F4336" s="12" t="s">
        <v>15</v>
      </c>
      <c r="G4336" s="20" t="n">
        <v>0.04</v>
      </c>
      <c r="H4336" s="12" t="n">
        <v>250</v>
      </c>
      <c r="I4336" s="20" t="n">
        <f>G4336*H4336*7</f>
        <v>70</v>
      </c>
      <c r="J4336" s="12" t="s">
        <v>112</v>
      </c>
      <c r="K4336" s="14" t="n">
        <v>67642</v>
      </c>
      <c r="L4336" s="14" t="n">
        <v>1662</v>
      </c>
      <c r="M4336" s="14" t="n">
        <v>144</v>
      </c>
      <c r="N4336" s="11" t="n">
        <v>0.003</v>
      </c>
      <c r="O4336" s="11" t="n">
        <v>0.04</v>
      </c>
      <c r="P4336" s="11" t="n">
        <v>5.76</v>
      </c>
      <c r="Q4336" s="22" t="n">
        <f>M4336/H4336</f>
        <v>0.576</v>
      </c>
    </row>
    <row r="4337" ht="22.5" customHeight="1">
      <c r="A4337" s="74"/>
      <c r="B4337" s="12"/>
      <c r="C4337" s="12" t="n">
        <v>5365721</v>
      </c>
      <c r="D4337" s="12" t="s">
        <v>55</v>
      </c>
      <c r="E4337" s="12" t="s">
        <v>54</v>
      </c>
      <c r="F4337" s="12" t="s">
        <v>15</v>
      </c>
      <c r="G4337" s="20" t="n">
        <v>0.5</v>
      </c>
      <c r="H4337" s="12" t="n">
        <v>100</v>
      </c>
      <c r="I4337" s="20" t="n">
        <f>G4337*H4337*7</f>
        <v>350</v>
      </c>
      <c r="J4337" s="12" t="s">
        <v>112</v>
      </c>
      <c r="K4337" s="14" t="n">
        <v>94348</v>
      </c>
      <c r="L4337" s="14" t="n">
        <v>36120</v>
      </c>
      <c r="M4337" s="14" t="n">
        <v>78</v>
      </c>
      <c r="N4337" s="11" t="n">
        <v>0.001</v>
      </c>
      <c r="O4337" s="11" t="n">
        <v>0.5</v>
      </c>
      <c r="P4337" s="11" t="n">
        <v>39</v>
      </c>
      <c r="Q4337" s="22" t="n">
        <f>M4337/H4337</f>
        <v>0.78</v>
      </c>
    </row>
    <row r="4338" ht="22.5" customHeight="1">
      <c r="A4338" s="74"/>
      <c r="B4338" s="12"/>
      <c r="C4338" s="12" t="n">
        <v>91568575</v>
      </c>
      <c r="D4338" s="12" t="s">
        <v>56</v>
      </c>
      <c r="E4338" s="12" t="s">
        <v>14</v>
      </c>
      <c r="F4338" s="12" t="s">
        <v>15</v>
      </c>
      <c r="G4338" s="20" t="n">
        <v>0.4</v>
      </c>
      <c r="H4338" s="12" t="n">
        <v>30</v>
      </c>
      <c r="I4338" s="20" t="n">
        <f>G4338*H4338*7</f>
        <v>84</v>
      </c>
      <c r="J4338" s="12" t="s">
        <v>112</v>
      </c>
      <c r="K4338" s="14" t="n">
        <v>7242</v>
      </c>
      <c r="L4338" s="14" t="n">
        <v>59</v>
      </c>
      <c r="M4338" s="14" t="n">
        <v>0</v>
      </c>
      <c r="N4338" s="11" t="n">
        <v>0</v>
      </c>
      <c r="O4338" s="11" t="n">
        <v>0</v>
      </c>
      <c r="P4338" s="11" t="n">
        <v>0</v>
      </c>
      <c r="Q4338" s="22" t="n">
        <f>M4338/H4338</f>
        <v>0</v>
      </c>
    </row>
    <row r="4339" ht="22.5" customHeight="1">
      <c r="A4339" s="74"/>
      <c r="B4339" s="12"/>
      <c r="C4339" s="12" t="n">
        <v>9298539</v>
      </c>
      <c r="D4339" s="12" t="s">
        <v>90</v>
      </c>
      <c r="E4339" s="12" t="s">
        <v>14</v>
      </c>
      <c r="F4339" s="12" t="s">
        <v>15</v>
      </c>
      <c r="G4339" s="20" t="n">
        <v>0.3</v>
      </c>
      <c r="H4339" s="12" t="n">
        <v>150</v>
      </c>
      <c r="I4339" s="20" t="n">
        <f>G4339*H4339*7</f>
        <v>315</v>
      </c>
      <c r="J4339" s="12" t="s">
        <v>112</v>
      </c>
      <c r="K4339" s="14" t="n">
        <v>126669</v>
      </c>
      <c r="L4339" s="14" t="n">
        <v>8342</v>
      </c>
      <c r="M4339" s="14" t="n">
        <v>150</v>
      </c>
      <c r="N4339" s="11" t="n">
        <v>0.005</v>
      </c>
      <c r="O4339" s="11" t="n">
        <v>0.3</v>
      </c>
      <c r="P4339" s="11" t="n">
        <v>45</v>
      </c>
      <c r="Q4339" s="22" t="n">
        <f>M4339/H4339</f>
        <v>1</v>
      </c>
    </row>
    <row r="4340" ht="22.5" customHeight="1">
      <c r="A4340" s="74"/>
      <c r="B4340" s="12"/>
      <c r="C4340" s="12" t="n">
        <v>12811904</v>
      </c>
      <c r="D4340" s="12" t="s">
        <v>51</v>
      </c>
      <c r="E4340" s="12" t="s">
        <v>52</v>
      </c>
      <c r="F4340" s="12" t="s">
        <v>34</v>
      </c>
      <c r="G4340" s="20" t="n">
        <v>0.24</v>
      </c>
      <c r="H4340" s="12" t="n">
        <v>100</v>
      </c>
      <c r="I4340" s="20" t="n">
        <f>G4340*H4340*7</f>
        <v>168</v>
      </c>
      <c r="J4340" s="12" t="s">
        <v>112</v>
      </c>
      <c r="K4340" s="14" t="n">
        <v>14567</v>
      </c>
      <c r="L4340" s="14" t="n">
        <v>6375</v>
      </c>
      <c r="M4340" s="14" t="n">
        <v>4</v>
      </c>
      <c r="N4340" s="11" t="n">
        <v>0</v>
      </c>
      <c r="O4340" s="11" t="n">
        <v>1.63</v>
      </c>
      <c r="P4340" s="11" t="n">
        <v>6.51</v>
      </c>
      <c r="Q4340" s="22" t="n">
        <f>M4340/H4340</f>
        <v>0.04</v>
      </c>
    </row>
    <row r="4341" ht="22.5" customHeight="1">
      <c r="A4341" s="74"/>
      <c r="B4341" s="12" t="s">
        <v>120</v>
      </c>
      <c r="C4341" s="12" t="n">
        <v>91399437</v>
      </c>
      <c r="D4341" s="12" t="s">
        <v>91</v>
      </c>
      <c r="E4341" s="12" t="s">
        <v>67</v>
      </c>
      <c r="F4341" s="12" t="s">
        <v>15</v>
      </c>
      <c r="G4341" s="20" t="n">
        <v>0.15</v>
      </c>
      <c r="H4341" s="12" t="n">
        <v>50</v>
      </c>
      <c r="I4341" s="20" t="n">
        <f>G4341*H4341*7</f>
        <v>52.5</v>
      </c>
      <c r="J4341" s="12" t="s">
        <v>112</v>
      </c>
      <c r="K4341" s="16" t="n">
        <v>24727</v>
      </c>
      <c r="L4341" s="14" t="n">
        <v>10995</v>
      </c>
      <c r="M4341" s="14" t="n">
        <v>50</v>
      </c>
      <c r="N4341" s="11" t="n">
        <v>0.001</v>
      </c>
      <c r="O4341" s="11" t="n">
        <v>0.15</v>
      </c>
      <c r="P4341" s="11" t="n">
        <v>7.5</v>
      </c>
      <c r="Q4341" s="22" t="n">
        <f>M4341/H4341</f>
        <v>1</v>
      </c>
    </row>
    <row r="4342" ht="22.5" customHeight="1">
      <c r="A4342" s="74"/>
      <c r="B4342" s="12"/>
      <c r="C4342" s="12" t="n">
        <v>5556054</v>
      </c>
      <c r="D4342" s="12" t="s">
        <v>64</v>
      </c>
      <c r="E4342" s="12" t="s">
        <v>37</v>
      </c>
      <c r="F4342" s="12" t="s">
        <v>15</v>
      </c>
      <c r="G4342" s="20" t="n">
        <v>0.8</v>
      </c>
      <c r="H4342" s="12" t="n">
        <v>100</v>
      </c>
      <c r="I4342" s="20" t="n">
        <f>G4342*H4342*7</f>
        <v>560</v>
      </c>
      <c r="J4342" s="12" t="s">
        <v>112</v>
      </c>
      <c r="K4342" s="16" t="n">
        <v>14469</v>
      </c>
      <c r="L4342" s="14" t="n">
        <v>495</v>
      </c>
      <c r="M4342" s="16" t="n">
        <v>2</v>
      </c>
      <c r="N4342" s="11" t="n">
        <v>0.012</v>
      </c>
      <c r="O4342" s="11" t="n">
        <v>2.895</v>
      </c>
      <c r="P4342" s="11" t="n">
        <v>5.79</v>
      </c>
      <c r="Q4342" s="22" t="n">
        <f>M4342/H4342</f>
        <v>0.02</v>
      </c>
    </row>
    <row r="4343" ht="22.5" customHeight="1">
      <c r="A4343" s="74"/>
      <c r="B4343" s="12"/>
      <c r="C4343" s="12" t="n">
        <v>8628042</v>
      </c>
      <c r="D4343" s="12" t="s">
        <v>27</v>
      </c>
      <c r="E4343" s="12" t="s">
        <v>14</v>
      </c>
      <c r="F4343" s="12" t="s">
        <v>26</v>
      </c>
      <c r="G4343" s="20" t="n">
        <v>0.48</v>
      </c>
      <c r="H4343" s="12" t="n">
        <v>400</v>
      </c>
      <c r="I4343" s="20" t="n">
        <f>G4343*H4343*7</f>
        <v>1344</v>
      </c>
      <c r="J4343" s="12" t="s">
        <v>112</v>
      </c>
      <c r="K4343" s="16" t="n">
        <v>41759</v>
      </c>
      <c r="L4343" s="14" t="n">
        <v>13062</v>
      </c>
      <c r="M4343" s="16" t="n">
        <v>383</v>
      </c>
      <c r="N4343" s="11" t="n">
        <v>0.01</v>
      </c>
      <c r="O4343" s="11" t="n">
        <v>0.35</v>
      </c>
      <c r="P4343" s="11" t="n">
        <v>133.09</v>
      </c>
      <c r="Q4343" s="22" t="n">
        <f>M4343/H4343</f>
        <v>0.9575</v>
      </c>
    </row>
    <row r="4344" ht="22.5" customHeight="1">
      <c r="A4344" s="74"/>
      <c r="B4344" s="12"/>
      <c r="C4344" s="12" t="n">
        <v>9297014</v>
      </c>
      <c r="D4344" s="12" t="s">
        <v>13</v>
      </c>
      <c r="E4344" s="12" t="s">
        <v>14</v>
      </c>
      <c r="F4344" s="12" t="s">
        <v>26</v>
      </c>
      <c r="G4344" s="20" t="n">
        <v>0.18</v>
      </c>
      <c r="H4344" s="12" t="n">
        <v>200</v>
      </c>
      <c r="I4344" s="20" t="n">
        <f>G4344*H4344*7</f>
        <v>252</v>
      </c>
      <c r="J4344" s="12" t="s">
        <v>112</v>
      </c>
      <c r="K4344" s="16" t="n">
        <v>28975</v>
      </c>
      <c r="L4344" s="14" t="n">
        <v>3113</v>
      </c>
      <c r="M4344" s="16" t="n">
        <v>193</v>
      </c>
      <c r="N4344" s="11" t="n">
        <v>0.01</v>
      </c>
      <c r="O4344" s="11" t="n">
        <v>0.15</v>
      </c>
      <c r="P4344" s="11" t="n">
        <v>29.89</v>
      </c>
      <c r="Q4344" s="22" t="n">
        <f>M4344/H4344</f>
        <v>0.965</v>
      </c>
    </row>
    <row r="4345" ht="22.5" customHeight="1">
      <c r="A4345" s="74"/>
      <c r="B4345" s="12"/>
      <c r="C4345" s="12" t="n">
        <v>7815836</v>
      </c>
      <c r="D4345" s="12" t="s">
        <v>65</v>
      </c>
      <c r="E4345" s="12" t="s">
        <v>37</v>
      </c>
      <c r="F4345" s="12" t="s">
        <v>15</v>
      </c>
      <c r="G4345" s="20" t="n">
        <v>0.08</v>
      </c>
      <c r="H4345" s="12" t="n">
        <v>12000</v>
      </c>
      <c r="I4345" s="20" t="n">
        <f>G4345*H4345*7</f>
        <v>6720</v>
      </c>
      <c r="J4345" s="12" t="s">
        <v>112</v>
      </c>
      <c r="K4345" s="16" t="n">
        <v>1327124</v>
      </c>
      <c r="L4345" s="14" t="n">
        <v>229450</v>
      </c>
      <c r="M4345" s="16" t="n">
        <v>4087</v>
      </c>
      <c r="N4345" s="11" t="n">
        <v>0.002</v>
      </c>
      <c r="O4345" s="11" t="n">
        <v>0.125</v>
      </c>
      <c r="P4345" s="11" t="n">
        <v>509.09</v>
      </c>
      <c r="Q4345" s="22" t="n">
        <f>M4345/H4345</f>
        <v>0.340583333333333</v>
      </c>
    </row>
    <row r="4346" ht="22.5" customHeight="1">
      <c r="A4346" s="74"/>
      <c r="B4346" s="12"/>
      <c r="C4346" s="12" t="n">
        <v>91467820</v>
      </c>
      <c r="D4346" s="12" t="s">
        <v>66</v>
      </c>
      <c r="E4346" s="12" t="s">
        <v>37</v>
      </c>
      <c r="F4346" s="12" t="s">
        <v>15</v>
      </c>
      <c r="G4346" s="20" t="n">
        <v>0.1</v>
      </c>
      <c r="H4346" s="12" t="n">
        <v>300</v>
      </c>
      <c r="I4346" s="20" t="n">
        <f>G4346*H4346*7</f>
        <v>210</v>
      </c>
      <c r="J4346" s="12" t="s">
        <v>112</v>
      </c>
      <c r="K4346" s="16" t="n">
        <v>124634</v>
      </c>
      <c r="L4346" s="14" t="n">
        <v>36377</v>
      </c>
      <c r="M4346" s="16" t="n">
        <v>194</v>
      </c>
      <c r="N4346" s="11" t="n">
        <v>0.001</v>
      </c>
      <c r="O4346" s="11" t="n">
        <v>0.1</v>
      </c>
      <c r="P4346" s="11" t="n">
        <v>19.4</v>
      </c>
      <c r="Q4346" s="22" t="n">
        <f>M4346/H4346</f>
        <v>0.646666666666667</v>
      </c>
    </row>
    <row r="4347" ht="22.5" customHeight="1">
      <c r="A4347" s="74"/>
      <c r="B4347" s="12"/>
      <c r="C4347" s="12" t="n">
        <v>91496145</v>
      </c>
      <c r="D4347" s="12" t="s">
        <v>66</v>
      </c>
      <c r="E4347" s="12" t="s">
        <v>67</v>
      </c>
      <c r="F4347" s="12" t="s">
        <v>15</v>
      </c>
      <c r="G4347" s="20" t="n">
        <v>0.14</v>
      </c>
      <c r="H4347" s="12" t="n">
        <v>50</v>
      </c>
      <c r="I4347" s="20" t="n">
        <f>G4347*H4347*7</f>
        <v>49</v>
      </c>
      <c r="J4347" s="12" t="s">
        <v>112</v>
      </c>
      <c r="K4347" s="16" t="n">
        <v>35762</v>
      </c>
      <c r="L4347" s="16" t="n">
        <v>8188</v>
      </c>
      <c r="M4347" s="16" t="n">
        <v>21</v>
      </c>
      <c r="N4347" s="11" t="n">
        <v>0</v>
      </c>
      <c r="O4347" s="11" t="n">
        <v>0.15</v>
      </c>
      <c r="P4347" s="11" t="n">
        <v>3.15</v>
      </c>
      <c r="Q4347" s="22" t="n">
        <f>M4347/H4347</f>
        <v>0.42</v>
      </c>
    </row>
    <row r="4348" ht="22.5" customHeight="1">
      <c r="A4348" s="74"/>
      <c r="B4348" s="12"/>
      <c r="C4348" s="12" t="n">
        <v>91496146</v>
      </c>
      <c r="D4348" s="12" t="s">
        <v>66</v>
      </c>
      <c r="E4348" s="12" t="s">
        <v>43</v>
      </c>
      <c r="F4348" s="12" t="s">
        <v>15</v>
      </c>
      <c r="G4348" s="20" t="n">
        <v>0.14</v>
      </c>
      <c r="H4348" s="12" t="n">
        <v>200</v>
      </c>
      <c r="I4348" s="20" t="n">
        <f>G4348*H4348*7</f>
        <v>196</v>
      </c>
      <c r="J4348" s="12" t="s">
        <v>112</v>
      </c>
      <c r="K4348" s="16" t="n">
        <v>39022</v>
      </c>
      <c r="L4348" s="14" t="n">
        <v>10115</v>
      </c>
      <c r="M4348" s="16" t="n">
        <v>50</v>
      </c>
      <c r="N4348" s="11" t="n">
        <v>0.001</v>
      </c>
      <c r="O4348" s="11" t="n">
        <v>0.14</v>
      </c>
      <c r="P4348" s="11" t="n">
        <v>7</v>
      </c>
      <c r="Q4348" s="22" t="n">
        <f>M4348/H4348</f>
        <v>0.25</v>
      </c>
    </row>
    <row r="4349" ht="22.5" customHeight="1">
      <c r="A4349" s="74"/>
      <c r="B4349" s="12"/>
      <c r="C4349" s="12" t="n">
        <v>91496147</v>
      </c>
      <c r="D4349" s="12" t="s">
        <v>66</v>
      </c>
      <c r="E4349" s="12" t="s">
        <v>11</v>
      </c>
      <c r="F4349" s="12" t="s">
        <v>15</v>
      </c>
      <c r="G4349" s="20" t="n">
        <v>0.14</v>
      </c>
      <c r="H4349" s="12" t="n">
        <v>150</v>
      </c>
      <c r="I4349" s="20" t="n">
        <f>G4349*H4349*7</f>
        <v>147</v>
      </c>
      <c r="J4349" s="12" t="s">
        <v>112</v>
      </c>
      <c r="K4349" s="16" t="n">
        <v>14558</v>
      </c>
      <c r="L4349" s="14" t="n">
        <v>1739</v>
      </c>
      <c r="M4349" s="16" t="n">
        <v>46</v>
      </c>
      <c r="N4349" s="11" t="n">
        <v>0.003</v>
      </c>
      <c r="O4349" s="11" t="n">
        <v>0.13</v>
      </c>
      <c r="P4349" s="11" t="n">
        <v>5.98</v>
      </c>
      <c r="Q4349" s="22" t="n">
        <f>M4349/H4349</f>
        <v>0.306666666666667</v>
      </c>
    </row>
    <row r="4350" ht="22.5" customHeight="1">
      <c r="A4350" s="74"/>
      <c r="B4350" s="12"/>
      <c r="C4350" s="12" t="n">
        <v>91496148</v>
      </c>
      <c r="D4350" s="12" t="s">
        <v>66</v>
      </c>
      <c r="E4350" s="12" t="s">
        <v>14</v>
      </c>
      <c r="F4350" s="12" t="s">
        <v>15</v>
      </c>
      <c r="G4350" s="20" t="n">
        <v>0.15</v>
      </c>
      <c r="H4350" s="12" t="n">
        <v>160</v>
      </c>
      <c r="I4350" s="20" t="n">
        <f>G4350*H4350*7</f>
        <v>168</v>
      </c>
      <c r="J4350" s="12" t="s">
        <v>112</v>
      </c>
      <c r="K4350" s="16" t="n">
        <v>41671</v>
      </c>
      <c r="L4350" s="16" t="n">
        <v>16120</v>
      </c>
      <c r="M4350" s="16" t="n">
        <v>160</v>
      </c>
      <c r="N4350" s="11" t="n">
        <v>0.001</v>
      </c>
      <c r="O4350" s="11" t="n">
        <v>0.15</v>
      </c>
      <c r="P4350" s="11" t="n">
        <v>24</v>
      </c>
      <c r="Q4350" s="22" t="n">
        <f>M4350/H4350</f>
        <v>1</v>
      </c>
    </row>
    <row r="4351" ht="22.5" customHeight="1">
      <c r="A4351" s="74"/>
      <c r="B4351" s="12"/>
      <c r="C4351" s="12" t="n">
        <v>11079953</v>
      </c>
      <c r="D4351" s="12" t="s">
        <v>64</v>
      </c>
      <c r="E4351" s="12" t="s">
        <v>37</v>
      </c>
      <c r="F4351" s="12" t="s">
        <v>15</v>
      </c>
      <c r="G4351" s="20" t="n">
        <v>0.8</v>
      </c>
      <c r="H4351" s="12" t="n">
        <v>100</v>
      </c>
      <c r="I4351" s="20" t="n">
        <f>G4351*H4351*7</f>
        <v>560</v>
      </c>
      <c r="J4351" s="12" t="s">
        <v>112</v>
      </c>
      <c r="K4351" s="14" t="n">
        <v>6797</v>
      </c>
      <c r="L4351" s="14" t="n">
        <v>417</v>
      </c>
      <c r="M4351" s="16" t="n">
        <v>0</v>
      </c>
      <c r="N4351" s="11" t="n">
        <v>0</v>
      </c>
      <c r="O4351" s="11" t="n">
        <v>0</v>
      </c>
      <c r="P4351" s="11" t="n">
        <v>0</v>
      </c>
      <c r="Q4351" s="22" t="n">
        <f>M4351/H4351</f>
        <v>0</v>
      </c>
    </row>
    <row r="4352" ht="22.5" customHeight="1">
      <c r="A4352" s="74"/>
      <c r="B4352" s="12"/>
      <c r="C4352" s="12" t="n">
        <v>11690181</v>
      </c>
      <c r="D4352" s="12" t="s">
        <v>68</v>
      </c>
      <c r="E4352" s="12" t="s">
        <v>14</v>
      </c>
      <c r="F4352" s="12" t="s">
        <v>15</v>
      </c>
      <c r="G4352" s="20" t="n">
        <v>0.45</v>
      </c>
      <c r="H4352" s="12" t="n">
        <v>400</v>
      </c>
      <c r="I4352" s="20" t="n">
        <f>G4352*H4352*7</f>
        <v>1260</v>
      </c>
      <c r="J4352" s="12" t="s">
        <v>112</v>
      </c>
      <c r="K4352" s="16" t="n">
        <v>226333</v>
      </c>
      <c r="L4352" s="16" t="n">
        <v>11482</v>
      </c>
      <c r="M4352" s="14" t="n">
        <v>400</v>
      </c>
      <c r="N4352" s="11" t="n">
        <v>0.015</v>
      </c>
      <c r="O4352" s="11" t="n">
        <v>0.42</v>
      </c>
      <c r="P4352" s="11" t="n">
        <v>168</v>
      </c>
      <c r="Q4352" s="22" t="n">
        <f>M4352/H4352</f>
        <v>1</v>
      </c>
    </row>
    <row r="4353" ht="22.5" customHeight="1">
      <c r="A4353" s="74"/>
      <c r="B4353" s="12"/>
      <c r="C4353" s="12" t="n">
        <v>11836152</v>
      </c>
      <c r="D4353" s="12" t="s">
        <v>65</v>
      </c>
      <c r="E4353" s="12" t="s">
        <v>37</v>
      </c>
      <c r="F4353" s="12" t="s">
        <v>15</v>
      </c>
      <c r="G4353" s="20" t="n">
        <v>0.09</v>
      </c>
      <c r="H4353" s="12" t="n">
        <v>100</v>
      </c>
      <c r="I4353" s="20" t="n">
        <f>G4353*H4353*7</f>
        <v>63</v>
      </c>
      <c r="J4353" s="12" t="s">
        <v>112</v>
      </c>
      <c r="K4353" s="16" t="n">
        <v>1211</v>
      </c>
      <c r="L4353" s="14" t="n">
        <v>195</v>
      </c>
      <c r="M4353" s="16" t="n">
        <v>4</v>
      </c>
      <c r="N4353" s="11" t="n">
        <v>0.002</v>
      </c>
      <c r="O4353" s="11" t="n">
        <v>0.09</v>
      </c>
      <c r="P4353" s="11" t="n">
        <v>0.36</v>
      </c>
      <c r="Q4353" s="22" t="n">
        <f>M4353/H4353</f>
        <v>0.04</v>
      </c>
    </row>
    <row r="4354" ht="22.5" customHeight="1">
      <c r="A4354" s="74"/>
      <c r="B4354" s="12"/>
      <c r="C4354" s="12" t="n">
        <v>12038500</v>
      </c>
      <c r="D4354" s="12" t="s">
        <v>68</v>
      </c>
      <c r="E4354" s="12" t="s">
        <v>14</v>
      </c>
      <c r="F4354" s="12" t="s">
        <v>15</v>
      </c>
      <c r="G4354" s="20" t="n">
        <v>0.4</v>
      </c>
      <c r="H4354" s="12" t="n">
        <v>100</v>
      </c>
      <c r="I4354" s="20" t="n">
        <f>G4354*H4354*7</f>
        <v>280</v>
      </c>
      <c r="J4354" s="12" t="s">
        <v>112</v>
      </c>
      <c r="K4354" s="16" t="n">
        <v>7681</v>
      </c>
      <c r="L4354" s="14" t="n">
        <v>1283</v>
      </c>
      <c r="M4354" s="16" t="n">
        <v>36</v>
      </c>
      <c r="N4354" s="11" t="n">
        <v>0.011</v>
      </c>
      <c r="O4354" s="11" t="n">
        <v>0.4</v>
      </c>
      <c r="P4354" s="11" t="n">
        <v>14.4</v>
      </c>
      <c r="Q4354" s="22" t="n">
        <f>M4354/H4354</f>
        <v>0.36</v>
      </c>
    </row>
    <row r="4355" ht="22.5" customHeight="1">
      <c r="A4355" s="74"/>
      <c r="B4355" s="12"/>
      <c r="C4355" s="12" t="n">
        <v>91565943</v>
      </c>
      <c r="D4355" s="12" t="s">
        <v>66</v>
      </c>
      <c r="E4355" s="12" t="s">
        <v>43</v>
      </c>
      <c r="F4355" s="12" t="s">
        <v>15</v>
      </c>
      <c r="G4355" s="20" t="n">
        <v>0.14</v>
      </c>
      <c r="H4355" s="12" t="n">
        <v>200</v>
      </c>
      <c r="I4355" s="20" t="n">
        <f>G4355*H4355*7</f>
        <v>196</v>
      </c>
      <c r="J4355" s="12" t="s">
        <v>112</v>
      </c>
      <c r="K4355" s="16" t="n">
        <v>3030</v>
      </c>
      <c r="L4355" s="16" t="n">
        <v>248</v>
      </c>
      <c r="M4355" s="16" t="n">
        <v>0</v>
      </c>
      <c r="N4355" s="11" t="n">
        <v>0</v>
      </c>
      <c r="O4355" s="11" t="n">
        <v>0</v>
      </c>
      <c r="P4355" s="11" t="n">
        <v>0</v>
      </c>
      <c r="Q4355" s="22" t="n">
        <f>M4355/H4355</f>
        <v>0</v>
      </c>
    </row>
    <row r="4356" ht="22.5" customHeight="1">
      <c r="A4356" s="74"/>
      <c r="B4356" s="12"/>
      <c r="C4356" s="12" t="n">
        <v>91565945</v>
      </c>
      <c r="D4356" s="12" t="s">
        <v>66</v>
      </c>
      <c r="E4356" s="12" t="s">
        <v>37</v>
      </c>
      <c r="F4356" s="12" t="s">
        <v>15</v>
      </c>
      <c r="G4356" s="20" t="n">
        <v>0.12</v>
      </c>
      <c r="H4356" s="12" t="n">
        <v>200</v>
      </c>
      <c r="I4356" s="20" t="n">
        <f>G4356*H4356*7</f>
        <v>168</v>
      </c>
      <c r="J4356" s="12" t="s">
        <v>112</v>
      </c>
      <c r="K4356" s="16" t="n">
        <v>96417</v>
      </c>
      <c r="L4356" s="14" t="n">
        <v>13582</v>
      </c>
      <c r="M4356" s="16" t="n">
        <v>80</v>
      </c>
      <c r="N4356" s="11" t="n">
        <v>0.001</v>
      </c>
      <c r="O4356" s="11" t="n">
        <v>0.12</v>
      </c>
      <c r="P4356" s="11" t="n">
        <v>9.6</v>
      </c>
      <c r="Q4356" s="22" t="n">
        <f>M4356/H4356</f>
        <v>0.4</v>
      </c>
    </row>
    <row r="4357" ht="22.5" customHeight="1">
      <c r="A4357" s="74"/>
      <c r="B4357" s="12"/>
      <c r="C4357" s="12" t="n">
        <v>91551845</v>
      </c>
      <c r="D4357" s="12" t="s">
        <v>66</v>
      </c>
      <c r="E4357" s="12" t="s">
        <v>11</v>
      </c>
      <c r="F4357" s="12" t="s">
        <v>15</v>
      </c>
      <c r="G4357" s="20" t="n">
        <v>0.14</v>
      </c>
      <c r="H4357" s="12" t="n">
        <v>150</v>
      </c>
      <c r="I4357" s="20" t="n">
        <f>G4357*H4357*7</f>
        <v>147</v>
      </c>
      <c r="J4357" s="12" t="s">
        <v>112</v>
      </c>
      <c r="K4357" s="16" t="n">
        <v>127851</v>
      </c>
      <c r="L4357" s="14" t="n">
        <v>27387</v>
      </c>
      <c r="M4357" s="16" t="n">
        <v>150</v>
      </c>
      <c r="N4357" s="11" t="n">
        <v>0.001</v>
      </c>
      <c r="O4357" s="11" t="n">
        <v>0.14</v>
      </c>
      <c r="P4357" s="11" t="n">
        <v>21</v>
      </c>
      <c r="Q4357" s="22" t="n">
        <f>M4357/H4357</f>
        <v>1</v>
      </c>
    </row>
    <row r="4358" ht="22.5" customHeight="1">
      <c r="A4358" s="74"/>
      <c r="B4358" s="12"/>
      <c r="C4358" s="12" t="n">
        <v>91565949</v>
      </c>
      <c r="D4358" s="12" t="s">
        <v>66</v>
      </c>
      <c r="E4358" s="12" t="s">
        <v>67</v>
      </c>
      <c r="F4358" s="12" t="s">
        <v>15</v>
      </c>
      <c r="G4358" s="20" t="n">
        <v>0.15</v>
      </c>
      <c r="H4358" s="12" t="n">
        <v>50</v>
      </c>
      <c r="I4358" s="20" t="n">
        <f>G4358*H4358*7</f>
        <v>52.5</v>
      </c>
      <c r="J4358" s="12" t="s">
        <v>112</v>
      </c>
      <c r="K4358" s="16" t="n">
        <v>122159</v>
      </c>
      <c r="L4358" s="14" t="n">
        <v>23742</v>
      </c>
      <c r="M4358" s="16" t="n">
        <v>50</v>
      </c>
      <c r="N4358" s="11" t="n">
        <v>0</v>
      </c>
      <c r="O4358" s="11" t="n">
        <v>0.15</v>
      </c>
      <c r="P4358" s="11" t="n">
        <v>7.5</v>
      </c>
      <c r="Q4358" s="22" t="n">
        <f>M4358/H4358</f>
        <v>1</v>
      </c>
    </row>
    <row r="4359" ht="22.5" customHeight="1">
      <c r="A4359" s="74"/>
      <c r="B4359" s="12"/>
      <c r="C4359" s="12" t="n">
        <v>91573130</v>
      </c>
      <c r="D4359" s="12" t="s">
        <v>46</v>
      </c>
      <c r="E4359" s="12" t="s">
        <v>17</v>
      </c>
      <c r="F4359" s="12" t="s">
        <v>15</v>
      </c>
      <c r="G4359" s="20" t="n">
        <v>0.2</v>
      </c>
      <c r="H4359" s="12" t="n">
        <v>80</v>
      </c>
      <c r="I4359" s="20" t="n">
        <f>G4359*H4359*7</f>
        <v>112</v>
      </c>
      <c r="J4359" s="12" t="s">
        <v>112</v>
      </c>
      <c r="K4359" s="16" t="n">
        <v>21055</v>
      </c>
      <c r="L4359" s="14" t="n">
        <v>979</v>
      </c>
      <c r="M4359" s="16" t="n">
        <v>2</v>
      </c>
      <c r="N4359" s="11" t="n">
        <v>0</v>
      </c>
      <c r="O4359" s="11" t="n">
        <v>0.2</v>
      </c>
      <c r="P4359" s="11" t="n">
        <v>0.4</v>
      </c>
      <c r="Q4359" s="22" t="n">
        <f>M4359/H4359</f>
        <v>0.025</v>
      </c>
    </row>
    <row r="4360" ht="22.5" customHeight="1">
      <c r="A4360" s="74"/>
      <c r="B4360" s="12"/>
      <c r="C4360" s="12" t="n">
        <v>91573131</v>
      </c>
      <c r="D4360" s="12" t="s">
        <v>46</v>
      </c>
      <c r="E4360" s="12" t="s">
        <v>32</v>
      </c>
      <c r="F4360" s="12" t="s">
        <v>15</v>
      </c>
      <c r="G4360" s="20" t="n">
        <v>0.2</v>
      </c>
      <c r="H4360" s="12" t="n">
        <v>80</v>
      </c>
      <c r="I4360" s="20" t="n">
        <f>G4360*H4360*7</f>
        <v>112</v>
      </c>
      <c r="J4360" s="12" t="s">
        <v>112</v>
      </c>
      <c r="K4360" s="16" t="n">
        <v>5899</v>
      </c>
      <c r="L4360" s="16" t="n">
        <v>187</v>
      </c>
      <c r="M4360" s="16" t="n">
        <v>0</v>
      </c>
      <c r="N4360" s="11" t="n">
        <v>0</v>
      </c>
      <c r="O4360" s="11" t="n">
        <v>0</v>
      </c>
      <c r="P4360" s="11" t="n">
        <v>0</v>
      </c>
      <c r="Q4360" s="22" t="n">
        <f>M4360/H4360</f>
        <v>0</v>
      </c>
    </row>
    <row r="4361" ht="22.5" customHeight="1">
      <c r="A4361" s="74"/>
      <c r="B4361" s="37" t="s">
        <v>121</v>
      </c>
      <c r="C4361" s="12" t="n">
        <v>6395488</v>
      </c>
      <c r="D4361" s="12" t="s">
        <v>39</v>
      </c>
      <c r="E4361" s="12" t="s">
        <v>14</v>
      </c>
      <c r="F4361" s="12" t="s">
        <v>15</v>
      </c>
      <c r="G4361" s="20" t="n">
        <v>0.3</v>
      </c>
      <c r="H4361" s="12" t="n">
        <v>200</v>
      </c>
      <c r="I4361" s="20" t="n">
        <f>G4361*H4361*7</f>
        <v>420</v>
      </c>
      <c r="J4361" s="12" t="s">
        <v>112</v>
      </c>
      <c r="K4361" s="14" t="n">
        <v>149843</v>
      </c>
      <c r="L4361" s="14" t="n">
        <v>56902</v>
      </c>
      <c r="M4361" s="15" t="n">
        <v>200</v>
      </c>
      <c r="N4361" s="11" t="n">
        <v>0.001</v>
      </c>
      <c r="O4361" s="11" t="n">
        <v>0.3</v>
      </c>
      <c r="P4361" s="11" t="n">
        <v>60</v>
      </c>
      <c r="Q4361" s="22" t="n">
        <f>M4361/H4361</f>
        <v>1</v>
      </c>
    </row>
    <row r="4362" ht="22.5" customHeight="1">
      <c r="A4362" s="74"/>
      <c r="B4362" s="12"/>
      <c r="C4362" s="12" t="n">
        <v>8291713</v>
      </c>
      <c r="D4362" s="12" t="s">
        <v>79</v>
      </c>
      <c r="E4362" s="12" t="s">
        <v>14</v>
      </c>
      <c r="F4362" s="12" t="s">
        <v>15</v>
      </c>
      <c r="G4362" s="20" t="n">
        <v>0.14</v>
      </c>
      <c r="H4362" s="12" t="n">
        <v>2000</v>
      </c>
      <c r="I4362" s="20" t="n">
        <f>G4362*H4362*7</f>
        <v>1960</v>
      </c>
      <c r="J4362" s="12" t="s">
        <v>112</v>
      </c>
      <c r="K4362" s="14" t="n">
        <v>140629</v>
      </c>
      <c r="L4362" s="14" t="n">
        <v>47806</v>
      </c>
      <c r="M4362" s="14" t="n">
        <v>1500</v>
      </c>
      <c r="N4362" s="11" t="n">
        <v>0.004</v>
      </c>
      <c r="O4362" s="11" t="n">
        <v>0.14</v>
      </c>
      <c r="P4362" s="11" t="n">
        <v>209.505</v>
      </c>
      <c r="Q4362" s="22" t="n">
        <f>M4362/H4362</f>
        <v>0.75</v>
      </c>
    </row>
    <row r="4363" ht="22.5" customHeight="1">
      <c r="A4363" s="74"/>
      <c r="B4363" s="12"/>
      <c r="C4363" s="12" t="n">
        <v>8566541</v>
      </c>
      <c r="D4363" s="12" t="s">
        <v>85</v>
      </c>
      <c r="E4363" s="12" t="s">
        <v>14</v>
      </c>
      <c r="F4363" s="12" t="s">
        <v>26</v>
      </c>
      <c r="G4363" s="20" t="n">
        <v>0.13</v>
      </c>
      <c r="H4363" s="12" t="n">
        <v>500</v>
      </c>
      <c r="I4363" s="20" t="n">
        <f>G4363*H4363*7</f>
        <v>455</v>
      </c>
      <c r="J4363" s="12" t="s">
        <v>112</v>
      </c>
      <c r="K4363" s="14" t="n">
        <v>297410</v>
      </c>
      <c r="L4363" s="14" t="n">
        <v>1941</v>
      </c>
      <c r="M4363" s="15" t="n">
        <v>319</v>
      </c>
      <c r="N4363" s="11" t="n">
        <v>0.03</v>
      </c>
      <c r="O4363" s="11" t="n">
        <v>0.19</v>
      </c>
      <c r="P4363" s="11" t="n">
        <v>62.13</v>
      </c>
      <c r="Q4363" s="22" t="n">
        <f>M4363/H4363</f>
        <v>0.638</v>
      </c>
    </row>
    <row r="4364" ht="22.5" customHeight="1">
      <c r="A4364" s="74"/>
      <c r="B4364" s="12"/>
      <c r="C4364" s="12" t="n">
        <v>8566084</v>
      </c>
      <c r="D4364" s="12" t="s">
        <v>73</v>
      </c>
      <c r="E4364" s="12" t="s">
        <v>40</v>
      </c>
      <c r="F4364" s="12" t="s">
        <v>15</v>
      </c>
      <c r="G4364" s="20" t="n">
        <v>0.12</v>
      </c>
      <c r="H4364" s="12" t="n">
        <v>100</v>
      </c>
      <c r="I4364" s="20" t="n">
        <f>G4364*H4364*7</f>
        <v>84</v>
      </c>
      <c r="J4364" s="12" t="s">
        <v>112</v>
      </c>
      <c r="K4364" s="14" t="n">
        <v>30572</v>
      </c>
      <c r="L4364" s="14" t="n">
        <v>6617</v>
      </c>
      <c r="M4364" s="15" t="n">
        <v>100</v>
      </c>
      <c r="N4364" s="11" t="n">
        <v>0.002</v>
      </c>
      <c r="O4364" s="11" t="n">
        <v>0.12</v>
      </c>
      <c r="P4364" s="11" t="n">
        <v>12</v>
      </c>
      <c r="Q4364" s="22" t="n">
        <f>M4364/H4364</f>
        <v>1</v>
      </c>
    </row>
    <row r="4365" ht="22.5" customHeight="1">
      <c r="A4365" s="74"/>
      <c r="B4365" s="12"/>
      <c r="C4365" s="12" t="n">
        <v>2937658</v>
      </c>
      <c r="D4365" s="12" t="s">
        <v>80</v>
      </c>
      <c r="E4365" s="12" t="s">
        <v>14</v>
      </c>
      <c r="F4365" s="12" t="s">
        <v>15</v>
      </c>
      <c r="G4365" s="20" t="n">
        <v>0.15</v>
      </c>
      <c r="H4365" s="12" t="n">
        <v>100</v>
      </c>
      <c r="I4365" s="20" t="n">
        <f>G4365*H4365*7</f>
        <v>105</v>
      </c>
      <c r="J4365" s="12" t="s">
        <v>112</v>
      </c>
      <c r="K4365" s="14" t="n">
        <v>3080</v>
      </c>
      <c r="L4365" s="14" t="n">
        <v>1491</v>
      </c>
      <c r="M4365" s="15" t="n">
        <v>100</v>
      </c>
      <c r="N4365" s="11" t="n">
        <v>0.008</v>
      </c>
      <c r="O4365" s="11" t="n">
        <v>0.123</v>
      </c>
      <c r="P4365" s="11" t="n">
        <v>12.3</v>
      </c>
      <c r="Q4365" s="22" t="n">
        <f>M4365/H4365</f>
        <v>1</v>
      </c>
    </row>
    <row r="4366" ht="22.5" customHeight="1">
      <c r="A4366" s="74"/>
      <c r="B4366" s="12"/>
      <c r="C4366" s="12" t="n">
        <v>6706444</v>
      </c>
      <c r="D4366" s="12" t="s">
        <v>74</v>
      </c>
      <c r="E4366" s="12" t="s">
        <v>75</v>
      </c>
      <c r="F4366" s="12" t="s">
        <v>12</v>
      </c>
      <c r="G4366" s="20" t="n">
        <v>0.5</v>
      </c>
      <c r="H4366" s="12" t="n">
        <v>100</v>
      </c>
      <c r="I4366" s="20" t="n">
        <f>G4366*H4366*7</f>
        <v>350</v>
      </c>
      <c r="J4366" s="12" t="s">
        <v>112</v>
      </c>
      <c r="K4366" s="14" t="n">
        <v>46721</v>
      </c>
      <c r="L4366" s="14" t="n">
        <v>4561</v>
      </c>
      <c r="M4366" s="15" t="n">
        <v>4</v>
      </c>
      <c r="N4366" s="11" t="n">
        <v>0.001</v>
      </c>
      <c r="O4366" s="11" t="n">
        <v>0.998</v>
      </c>
      <c r="P4366" s="11" t="n">
        <v>3.9934</v>
      </c>
      <c r="Q4366" s="22" t="n">
        <f>M4366/H4366</f>
        <v>0.04</v>
      </c>
    </row>
    <row r="4367" ht="22.5" customHeight="1">
      <c r="A4367" s="74"/>
      <c r="B4367" s="12"/>
      <c r="C4367" s="12" t="n">
        <v>5963354</v>
      </c>
      <c r="D4367" s="12" t="s">
        <v>74</v>
      </c>
      <c r="E4367" s="12" t="s">
        <v>75</v>
      </c>
      <c r="F4367" s="12" t="s">
        <v>15</v>
      </c>
      <c r="G4367" s="20" t="n">
        <v>0.55</v>
      </c>
      <c r="H4367" s="12" t="n">
        <v>500</v>
      </c>
      <c r="I4367" s="20" t="n">
        <f>G4367*H4367*7</f>
        <v>1925</v>
      </c>
      <c r="J4367" s="12" t="s">
        <v>112</v>
      </c>
      <c r="K4367" s="14" t="n">
        <v>287247</v>
      </c>
      <c r="L4367" s="14" t="n">
        <v>75759</v>
      </c>
      <c r="M4367" s="15" t="n">
        <v>303</v>
      </c>
      <c r="N4367" s="11" t="n">
        <v>0.002</v>
      </c>
      <c r="O4367" s="11" t="n">
        <v>0.573</v>
      </c>
      <c r="P4367" s="11" t="n">
        <v>173.609</v>
      </c>
      <c r="Q4367" s="22" t="n">
        <f>M4367/H4367</f>
        <v>0.606</v>
      </c>
    </row>
    <row r="4368" ht="22.5" customHeight="1">
      <c r="A4368" s="74"/>
      <c r="B4368" s="12"/>
      <c r="C4368" s="12" t="n">
        <v>9686529</v>
      </c>
      <c r="D4368" s="12" t="s">
        <v>74</v>
      </c>
      <c r="E4368" s="12" t="s">
        <v>76</v>
      </c>
      <c r="F4368" s="12" t="s">
        <v>15</v>
      </c>
      <c r="G4368" s="20" t="n">
        <v>0.4</v>
      </c>
      <c r="H4368" s="12" t="n">
        <v>200</v>
      </c>
      <c r="I4368" s="20" t="n">
        <f>G4368*H4368*7</f>
        <v>560</v>
      </c>
      <c r="J4368" s="12" t="s">
        <v>112</v>
      </c>
      <c r="K4368" s="14" t="n">
        <v>58463</v>
      </c>
      <c r="L4368" s="14" t="n">
        <v>20009</v>
      </c>
      <c r="M4368" s="15" t="n">
        <v>39</v>
      </c>
      <c r="N4368" s="11" t="n">
        <v>0.001</v>
      </c>
      <c r="O4368" s="11" t="n">
        <v>0.5</v>
      </c>
      <c r="P4368" s="11" t="n">
        <v>19.5</v>
      </c>
      <c r="Q4368" s="22" t="n">
        <f>M4368/H4368</f>
        <v>0.195</v>
      </c>
    </row>
    <row r="4369" ht="22.5" customHeight="1">
      <c r="A4369" s="74"/>
      <c r="B4369" s="12"/>
      <c r="C4369" s="12" t="n">
        <v>5963400</v>
      </c>
      <c r="D4369" s="12" t="s">
        <v>74</v>
      </c>
      <c r="E4369" s="12" t="s">
        <v>77</v>
      </c>
      <c r="F4369" s="12" t="s">
        <v>15</v>
      </c>
      <c r="G4369" s="20" t="n">
        <v>0.2</v>
      </c>
      <c r="H4369" s="12" t="n">
        <v>50</v>
      </c>
      <c r="I4369" s="20" t="n">
        <f>G4369*H4369*7</f>
        <v>70</v>
      </c>
      <c r="J4369" s="12" t="s">
        <v>112</v>
      </c>
      <c r="K4369" s="14" t="n">
        <v>40777</v>
      </c>
      <c r="L4369" s="14" t="n">
        <v>7006</v>
      </c>
      <c r="M4369" s="15" t="n">
        <v>49</v>
      </c>
      <c r="N4369" s="11" t="n">
        <v>0.001</v>
      </c>
      <c r="O4369" s="11" t="n">
        <v>0.2</v>
      </c>
      <c r="P4369" s="11" t="n">
        <v>9.8</v>
      </c>
      <c r="Q4369" s="22" t="n">
        <f>M4369/H4369</f>
        <v>0.98</v>
      </c>
    </row>
    <row r="4370" ht="22.5" customHeight="1">
      <c r="A4370" s="74"/>
      <c r="B4370" s="12"/>
      <c r="C4370" s="12" t="n">
        <v>10080665</v>
      </c>
      <c r="D4370" s="12" t="s">
        <v>74</v>
      </c>
      <c r="E4370" s="12" t="s">
        <v>78</v>
      </c>
      <c r="F4370" s="12" t="s">
        <v>15</v>
      </c>
      <c r="G4370" s="20" t="n">
        <v>0.38</v>
      </c>
      <c r="H4370" s="12" t="n">
        <v>40</v>
      </c>
      <c r="I4370" s="20" t="n">
        <f>G4370*H4370*7</f>
        <v>106.4</v>
      </c>
      <c r="J4370" s="12" t="s">
        <v>112</v>
      </c>
      <c r="K4370" s="14" t="n">
        <v>6002</v>
      </c>
      <c r="L4370" s="14" t="n">
        <v>1465</v>
      </c>
      <c r="M4370" s="15" t="n">
        <v>16</v>
      </c>
      <c r="N4370" s="11" t="n">
        <v>0.004</v>
      </c>
      <c r="O4370" s="11" t="n">
        <v>0.38</v>
      </c>
      <c r="P4370" s="11" t="n">
        <v>6.08</v>
      </c>
      <c r="Q4370" s="22" t="n">
        <f>M4370/H4370</f>
        <v>0.4</v>
      </c>
    </row>
    <row r="4371" ht="22.5" customHeight="1">
      <c r="A4371" s="74"/>
      <c r="B4371" s="12"/>
      <c r="C4371" s="12" t="n">
        <v>91520433</v>
      </c>
      <c r="D4371" s="12" t="s">
        <v>66</v>
      </c>
      <c r="E4371" s="12" t="s">
        <v>14</v>
      </c>
      <c r="F4371" s="12" t="s">
        <v>15</v>
      </c>
      <c r="G4371" s="20" t="n">
        <v>0.16</v>
      </c>
      <c r="H4371" s="12" t="n">
        <v>200</v>
      </c>
      <c r="I4371" s="20" t="n">
        <f>G4371*H4371*7</f>
        <v>224</v>
      </c>
      <c r="J4371" s="12" t="s">
        <v>112</v>
      </c>
      <c r="K4371" s="14" t="n">
        <v>46327</v>
      </c>
      <c r="L4371" s="14" t="n">
        <v>1853</v>
      </c>
      <c r="M4371" s="15" t="n">
        <v>2</v>
      </c>
      <c r="N4371" s="11" t="n">
        <v>0</v>
      </c>
      <c r="O4371" s="11" t="n">
        <v>0.16</v>
      </c>
      <c r="P4371" s="11" t="n">
        <v>0.32</v>
      </c>
      <c r="Q4371" s="22" t="n">
        <f>M4371/H4371</f>
        <v>0.01</v>
      </c>
    </row>
    <row r="4372" ht="22.5" customHeight="1">
      <c r="A4372" s="74"/>
      <c r="B4372" s="12"/>
      <c r="C4372" s="12" t="n">
        <v>11078827</v>
      </c>
      <c r="D4372" s="12" t="s">
        <v>74</v>
      </c>
      <c r="E4372" s="12" t="s">
        <v>77</v>
      </c>
      <c r="F4372" s="12" t="s">
        <v>15</v>
      </c>
      <c r="G4372" s="20" t="n">
        <v>0.2</v>
      </c>
      <c r="H4372" s="12" t="n">
        <v>50</v>
      </c>
      <c r="I4372" s="20" t="n">
        <f>G4372*H4372*7</f>
        <v>70</v>
      </c>
      <c r="J4372" s="12" t="s">
        <v>112</v>
      </c>
      <c r="K4372" s="14" t="n">
        <v>970</v>
      </c>
      <c r="L4372" s="14" t="n">
        <v>211</v>
      </c>
      <c r="M4372" s="15" t="n">
        <v>2</v>
      </c>
      <c r="N4372" s="11" t="n">
        <v>0.003</v>
      </c>
      <c r="O4372" s="11" t="n">
        <v>0.3</v>
      </c>
      <c r="P4372" s="11" t="n">
        <v>0.6</v>
      </c>
      <c r="Q4372" s="22" t="n">
        <f>M4372/H4372</f>
        <v>0.04</v>
      </c>
    </row>
    <row r="4373" ht="22.5" customHeight="1">
      <c r="A4373" s="74"/>
      <c r="B4373" s="12"/>
      <c r="C4373" s="12" t="n">
        <v>11078981</v>
      </c>
      <c r="D4373" s="12" t="s">
        <v>74</v>
      </c>
      <c r="E4373" s="12" t="s">
        <v>75</v>
      </c>
      <c r="F4373" s="12" t="s">
        <v>15</v>
      </c>
      <c r="G4373" s="20" t="n">
        <v>0.2</v>
      </c>
      <c r="H4373" s="12" t="n">
        <v>50</v>
      </c>
      <c r="I4373" s="20" t="n">
        <f>G4373*H4373*7</f>
        <v>70</v>
      </c>
      <c r="J4373" s="12" t="s">
        <v>112</v>
      </c>
      <c r="K4373" s="14" t="n">
        <v>151</v>
      </c>
      <c r="L4373" s="14" t="n">
        <v>9</v>
      </c>
      <c r="M4373" s="15" t="n">
        <v>0</v>
      </c>
      <c r="N4373" s="11" t="n">
        <v>0</v>
      </c>
      <c r="O4373" s="11" t="n">
        <v>0</v>
      </c>
      <c r="P4373" s="11" t="n">
        <v>0</v>
      </c>
      <c r="Q4373" s="22" t="n">
        <f>M4373/H4373</f>
        <v>0</v>
      </c>
    </row>
    <row r="4374" ht="22.5" customHeight="1">
      <c r="A4374" s="74"/>
      <c r="B4374" s="12"/>
      <c r="C4374" s="12" t="n">
        <v>11080833</v>
      </c>
      <c r="D4374" s="12" t="s">
        <v>74</v>
      </c>
      <c r="E4374" s="12" t="s">
        <v>76</v>
      </c>
      <c r="F4374" s="12" t="s">
        <v>15</v>
      </c>
      <c r="G4374" s="20" t="n">
        <v>0.2</v>
      </c>
      <c r="H4374" s="12" t="n">
        <v>50</v>
      </c>
      <c r="I4374" s="20" t="n">
        <f>G4374*H4374*7</f>
        <v>70</v>
      </c>
      <c r="J4374" s="12" t="s">
        <v>112</v>
      </c>
      <c r="K4374" s="14" t="n">
        <v>21</v>
      </c>
      <c r="L4374" s="14" t="n">
        <v>1</v>
      </c>
      <c r="M4374" s="15" t="n">
        <v>0</v>
      </c>
      <c r="N4374" s="11" t="n">
        <v>0</v>
      </c>
      <c r="O4374" s="11" t="n">
        <v>0</v>
      </c>
      <c r="P4374" s="11" t="n">
        <v>0</v>
      </c>
      <c r="Q4374" s="22" t="n">
        <f>M4374/H4374</f>
        <v>0</v>
      </c>
    </row>
    <row r="4375" ht="22.5" customHeight="1">
      <c r="A4375" s="74"/>
      <c r="B4375" s="12"/>
      <c r="C4375" s="12" t="n">
        <v>11081056</v>
      </c>
      <c r="D4375" s="12" t="s">
        <v>74</v>
      </c>
      <c r="E4375" s="12" t="s">
        <v>78</v>
      </c>
      <c r="F4375" s="12" t="s">
        <v>15</v>
      </c>
      <c r="G4375" s="20" t="n">
        <v>0.2</v>
      </c>
      <c r="H4375" s="12" t="n">
        <v>50</v>
      </c>
      <c r="I4375" s="20" t="n">
        <f>G4375*H4375*7</f>
        <v>70</v>
      </c>
      <c r="J4375" s="12" t="s">
        <v>112</v>
      </c>
      <c r="K4375" s="14" t="n">
        <v>81</v>
      </c>
      <c r="L4375" s="14" t="n">
        <v>8</v>
      </c>
      <c r="M4375" s="15" t="n">
        <v>0</v>
      </c>
      <c r="N4375" s="11" t="n">
        <v>0</v>
      </c>
      <c r="O4375" s="11" t="n">
        <v>0</v>
      </c>
      <c r="P4375" s="11" t="n">
        <v>0</v>
      </c>
      <c r="Q4375" s="22" t="n">
        <f>M4375/H4375</f>
        <v>0</v>
      </c>
    </row>
    <row r="4376" ht="22.5" customHeight="1">
      <c r="A4376" s="74"/>
      <c r="B4376" s="12"/>
      <c r="C4376" s="12" t="n">
        <v>11078963</v>
      </c>
      <c r="D4376" s="12" t="s">
        <v>80</v>
      </c>
      <c r="E4376" s="12" t="s">
        <v>14</v>
      </c>
      <c r="F4376" s="12" t="s">
        <v>15</v>
      </c>
      <c r="G4376" s="20" t="n">
        <v>0.4</v>
      </c>
      <c r="H4376" s="12" t="n">
        <v>100</v>
      </c>
      <c r="I4376" s="20" t="n">
        <f>G4376*H4376*7</f>
        <v>280</v>
      </c>
      <c r="J4376" s="12" t="s">
        <v>112</v>
      </c>
      <c r="K4376" s="14" t="n">
        <v>9055</v>
      </c>
      <c r="L4376" s="14" t="n">
        <v>1615</v>
      </c>
      <c r="M4376" s="15" t="n">
        <v>83</v>
      </c>
      <c r="N4376" s="11" t="n">
        <v>0.021</v>
      </c>
      <c r="O4376" s="11" t="n">
        <v>0.4</v>
      </c>
      <c r="P4376" s="11" t="n">
        <v>33.2</v>
      </c>
      <c r="Q4376" s="22" t="n">
        <f>M4376/H4376</f>
        <v>0.83</v>
      </c>
    </row>
    <row r="4377" ht="22.5" customHeight="1">
      <c r="A4377" s="74"/>
      <c r="B4377" s="12"/>
      <c r="C4377" s="12" t="n">
        <v>91538300</v>
      </c>
      <c r="D4377" s="12" t="s">
        <v>66</v>
      </c>
      <c r="E4377" s="12" t="s">
        <v>37</v>
      </c>
      <c r="F4377" s="12" t="s">
        <v>15</v>
      </c>
      <c r="G4377" s="20" t="n">
        <v>0.14</v>
      </c>
      <c r="H4377" s="12" t="n">
        <v>300</v>
      </c>
      <c r="I4377" s="20" t="n">
        <f>G4377*H4377*7</f>
        <v>294</v>
      </c>
      <c r="J4377" s="12" t="s">
        <v>112</v>
      </c>
      <c r="K4377" s="14" t="n">
        <v>3494</v>
      </c>
      <c r="L4377" s="14" t="n">
        <v>585</v>
      </c>
      <c r="M4377" s="15" t="n">
        <v>5</v>
      </c>
      <c r="N4377" s="11" t="n">
        <v>0.001</v>
      </c>
      <c r="O4377" s="11" t="n">
        <v>0.14</v>
      </c>
      <c r="P4377" s="11" t="n">
        <v>0.7</v>
      </c>
      <c r="Q4377" s="22" t="n">
        <f>M4377/H4377</f>
        <v>0.0166666666666667</v>
      </c>
    </row>
    <row r="4378" ht="22.5" customHeight="1">
      <c r="A4378" s="74"/>
      <c r="B4378" s="12"/>
      <c r="C4378" s="12" t="n">
        <v>91538301</v>
      </c>
      <c r="D4378" s="12" t="s">
        <v>66</v>
      </c>
      <c r="E4378" s="12" t="s">
        <v>14</v>
      </c>
      <c r="F4378" s="12" t="s">
        <v>15</v>
      </c>
      <c r="G4378" s="20" t="n">
        <v>0.22</v>
      </c>
      <c r="H4378" s="12" t="n">
        <v>200</v>
      </c>
      <c r="I4378" s="20" t="n">
        <f>G4378*H4378*7</f>
        <v>308</v>
      </c>
      <c r="J4378" s="12" t="s">
        <v>112</v>
      </c>
      <c r="K4378" s="14" t="n">
        <v>225</v>
      </c>
      <c r="L4378" s="14" t="n">
        <v>47</v>
      </c>
      <c r="M4378" s="15" t="n">
        <v>0</v>
      </c>
      <c r="N4378" s="11" t="n">
        <v>0</v>
      </c>
      <c r="O4378" s="11" t="n">
        <v>0</v>
      </c>
      <c r="P4378" s="11" t="n">
        <v>0</v>
      </c>
      <c r="Q4378" s="22" t="n">
        <f>M4378/H4378</f>
        <v>0</v>
      </c>
    </row>
    <row r="4379" ht="22.5" customHeight="1">
      <c r="A4379" s="74"/>
      <c r="B4379" s="12"/>
      <c r="C4379" s="12" t="n">
        <v>91538306</v>
      </c>
      <c r="D4379" s="12" t="s">
        <v>66</v>
      </c>
      <c r="E4379" s="12" t="s">
        <v>67</v>
      </c>
      <c r="F4379" s="12" t="s">
        <v>15</v>
      </c>
      <c r="G4379" s="20" t="n">
        <v>0.18</v>
      </c>
      <c r="H4379" s="12" t="n">
        <v>250</v>
      </c>
      <c r="I4379" s="20" t="n">
        <f>G4379*H4379*7</f>
        <v>315</v>
      </c>
      <c r="J4379" s="12" t="s">
        <v>112</v>
      </c>
      <c r="K4379" s="14" t="n">
        <v>1361</v>
      </c>
      <c r="L4379" s="14" t="n">
        <v>395</v>
      </c>
      <c r="M4379" s="15" t="n">
        <v>2</v>
      </c>
      <c r="N4379" s="11" t="n">
        <v>0.001</v>
      </c>
      <c r="O4379" s="11" t="n">
        <v>0.18</v>
      </c>
      <c r="P4379" s="11" t="n">
        <v>0.36</v>
      </c>
      <c r="Q4379" s="22" t="n">
        <f>M4379/H4379</f>
        <v>0.008</v>
      </c>
    </row>
    <row r="4380" ht="22.5" customHeight="1">
      <c r="A4380" s="74"/>
      <c r="B4380" s="12"/>
      <c r="C4380" s="12" t="n">
        <v>91538307</v>
      </c>
      <c r="D4380" s="12" t="s">
        <v>66</v>
      </c>
      <c r="E4380" s="12" t="s">
        <v>17</v>
      </c>
      <c r="F4380" s="12" t="s">
        <v>15</v>
      </c>
      <c r="G4380" s="20" t="n">
        <v>0.22</v>
      </c>
      <c r="H4380" s="12" t="n">
        <v>200</v>
      </c>
      <c r="I4380" s="20" t="n">
        <f>G4380*H4380*7</f>
        <v>308</v>
      </c>
      <c r="J4380" s="12" t="s">
        <v>112</v>
      </c>
      <c r="K4380" s="14" t="n">
        <v>19</v>
      </c>
      <c r="L4380" s="14" t="n">
        <v>0</v>
      </c>
      <c r="M4380" s="15" t="n">
        <v>0</v>
      </c>
      <c r="N4380" s="11" t="n">
        <v>0</v>
      </c>
      <c r="O4380" s="11" t="n">
        <v>0</v>
      </c>
      <c r="P4380" s="11" t="n">
        <v>0</v>
      </c>
      <c r="Q4380" s="22" t="n">
        <f>M4380/H4380</f>
        <v>0</v>
      </c>
    </row>
    <row r="4381" ht="22.5" customHeight="1">
      <c r="A4381" s="74"/>
      <c r="B4381" s="12"/>
      <c r="C4381" s="12" t="n">
        <v>91538308</v>
      </c>
      <c r="D4381" s="12" t="s">
        <v>66</v>
      </c>
      <c r="E4381" s="12" t="s">
        <v>11</v>
      </c>
      <c r="F4381" s="12" t="s">
        <v>15</v>
      </c>
      <c r="G4381" s="20" t="n">
        <v>0.18</v>
      </c>
      <c r="H4381" s="12" t="n">
        <v>200</v>
      </c>
      <c r="I4381" s="20" t="n">
        <f>G4381*H4381*7</f>
        <v>252</v>
      </c>
      <c r="J4381" s="12" t="s">
        <v>112</v>
      </c>
      <c r="K4381" s="14" t="n">
        <v>132</v>
      </c>
      <c r="L4381" s="14" t="n">
        <v>9</v>
      </c>
      <c r="M4381" s="15" t="n">
        <v>0</v>
      </c>
      <c r="N4381" s="11" t="n">
        <v>0</v>
      </c>
      <c r="O4381" s="11" t="n">
        <v>0</v>
      </c>
      <c r="P4381" s="11" t="n">
        <v>0</v>
      </c>
      <c r="Q4381" s="22" t="n">
        <f>M4381/H4381</f>
        <v>0</v>
      </c>
    </row>
    <row r="4382" ht="22.5" customHeight="1">
      <c r="A4382" s="74"/>
      <c r="B4382" s="12"/>
      <c r="C4382" s="12" t="n">
        <v>91538309</v>
      </c>
      <c r="D4382" s="12" t="s">
        <v>66</v>
      </c>
      <c r="E4382" s="12" t="s">
        <v>43</v>
      </c>
      <c r="F4382" s="12" t="s">
        <v>15</v>
      </c>
      <c r="G4382" s="20" t="n">
        <v>0.18</v>
      </c>
      <c r="H4382" s="12" t="n">
        <v>198</v>
      </c>
      <c r="I4382" s="20" t="n">
        <f>G4382*H4382*7</f>
        <v>249.48</v>
      </c>
      <c r="J4382" s="12" t="s">
        <v>112</v>
      </c>
      <c r="K4382" s="14" t="n">
        <v>197</v>
      </c>
      <c r="L4382" s="14" t="n">
        <v>41</v>
      </c>
      <c r="M4382" s="15" t="n">
        <v>0</v>
      </c>
      <c r="N4382" s="11" t="n">
        <v>0</v>
      </c>
      <c r="O4382" s="11" t="n">
        <v>0</v>
      </c>
      <c r="P4382" s="11" t="n">
        <v>0</v>
      </c>
      <c r="Q4382" s="22" t="n">
        <f>M4382/H4382</f>
        <v>0</v>
      </c>
    </row>
    <row r="4383" ht="22.5" customHeight="1">
      <c r="A4383" s="74"/>
      <c r="B4383" s="12"/>
      <c r="C4383" s="12" t="n">
        <v>11511535</v>
      </c>
      <c r="D4383" s="12" t="s">
        <v>80</v>
      </c>
      <c r="E4383" s="12" t="s">
        <v>14</v>
      </c>
      <c r="F4383" s="12" t="s">
        <v>26</v>
      </c>
      <c r="G4383" s="20" t="n">
        <v>0.4</v>
      </c>
      <c r="H4383" s="12" t="n">
        <v>600</v>
      </c>
      <c r="I4383" s="20" t="n">
        <f>G4383*H4383*7</f>
        <v>1680</v>
      </c>
      <c r="J4383" s="12" t="s">
        <v>112</v>
      </c>
      <c r="K4383" s="14" t="n">
        <f>1929254+6490</f>
        <v>1935744</v>
      </c>
      <c r="L4383" s="14" t="n">
        <f>6746+2651</f>
        <v>9397</v>
      </c>
      <c r="M4383" s="15" t="n">
        <f>406+180</f>
        <v>586</v>
      </c>
      <c r="N4383" s="11" t="n">
        <v>0.02</v>
      </c>
      <c r="O4383" s="11" t="n">
        <f>P4383/M4383</f>
        <v>0.401894197952218</v>
      </c>
      <c r="P4383" s="11" t="n">
        <f>150.94+84.57</f>
        <v>235.51</v>
      </c>
      <c r="Q4383" s="22" t="n">
        <f>M4383/H4383</f>
        <v>0.976666666666667</v>
      </c>
    </row>
    <row r="4384" ht="22.5" customHeight="1">
      <c r="A4384" s="74"/>
      <c r="B4384" s="12"/>
      <c r="C4384" s="12" t="n">
        <v>11792342</v>
      </c>
      <c r="D4384" s="12" t="s">
        <v>81</v>
      </c>
      <c r="E4384" s="12" t="s">
        <v>40</v>
      </c>
      <c r="F4384" s="12" t="s">
        <v>15</v>
      </c>
      <c r="G4384" s="20" t="n">
        <v>0.2</v>
      </c>
      <c r="H4384" s="12" t="n">
        <v>40</v>
      </c>
      <c r="I4384" s="20" t="n">
        <f>G4384*H4384*7</f>
        <v>56</v>
      </c>
      <c r="J4384" s="12" t="s">
        <v>112</v>
      </c>
      <c r="K4384" s="14" t="n">
        <v>7665</v>
      </c>
      <c r="L4384" s="14" t="n">
        <v>259</v>
      </c>
      <c r="M4384" s="15" t="n">
        <v>0</v>
      </c>
      <c r="N4384" s="11" t="n">
        <v>0</v>
      </c>
      <c r="O4384" s="11" t="n">
        <v>0</v>
      </c>
      <c r="P4384" s="11" t="n">
        <v>0</v>
      </c>
      <c r="Q4384" s="22" t="n">
        <f>M4384/H4384</f>
        <v>0</v>
      </c>
    </row>
    <row r="4385" ht="22.5" customHeight="1">
      <c r="A4385" s="74"/>
      <c r="B4385" s="12"/>
      <c r="C4385" s="12" t="n">
        <v>5365722</v>
      </c>
      <c r="D4385" s="12" t="s">
        <v>55</v>
      </c>
      <c r="E4385" s="12" t="s">
        <v>54</v>
      </c>
      <c r="F4385" s="12" t="s">
        <v>12</v>
      </c>
      <c r="G4385" s="20" t="n">
        <v>0.3</v>
      </c>
      <c r="H4385" s="12" t="n">
        <v>50</v>
      </c>
      <c r="I4385" s="20" t="n">
        <f>G4385*H4385*7</f>
        <v>105</v>
      </c>
      <c r="J4385" s="12" t="s">
        <v>112</v>
      </c>
      <c r="K4385" s="14" t="n">
        <v>54925</v>
      </c>
      <c r="L4385" s="14" t="n">
        <v>20977</v>
      </c>
      <c r="M4385" s="15" t="n">
        <v>31</v>
      </c>
      <c r="N4385" s="11" t="n">
        <v>0</v>
      </c>
      <c r="O4385" s="11" t="n">
        <v>0.302</v>
      </c>
      <c r="P4385" s="11" t="n">
        <v>9.3501</v>
      </c>
      <c r="Q4385" s="22" t="n">
        <f>M4385/H4385</f>
        <v>0.62</v>
      </c>
    </row>
    <row r="4386" ht="22.5" customHeight="1">
      <c r="A4386" s="74"/>
      <c r="B4386" s="12"/>
      <c r="C4386" s="12" t="n">
        <v>11924654</v>
      </c>
      <c r="D4386" s="12" t="s">
        <v>55</v>
      </c>
      <c r="E4386" s="12" t="s">
        <v>54</v>
      </c>
      <c r="F4386" s="12" t="s">
        <v>12</v>
      </c>
      <c r="G4386" s="20" t="n">
        <v>0.3</v>
      </c>
      <c r="H4386" s="12" t="n">
        <v>50</v>
      </c>
      <c r="I4386" s="20" t="n">
        <f>G4386*H4386*7</f>
        <v>105</v>
      </c>
      <c r="J4386" s="12" t="s">
        <v>112</v>
      </c>
      <c r="K4386" s="14" t="n">
        <v>466</v>
      </c>
      <c r="L4386" s="14" t="n">
        <v>198</v>
      </c>
      <c r="M4386" s="15" t="n">
        <v>0</v>
      </c>
      <c r="N4386" s="11" t="n">
        <v>0.001</v>
      </c>
      <c r="O4386" s="11" t="n">
        <v>0</v>
      </c>
      <c r="P4386" s="11" t="n">
        <v>0.1019</v>
      </c>
      <c r="Q4386" s="22" t="n">
        <f>M4386/H4386</f>
        <v>0</v>
      </c>
    </row>
    <row r="4387" ht="22.5" customHeight="1">
      <c r="A4387" s="74"/>
      <c r="B4387" s="12"/>
      <c r="C4387" s="12" t="n">
        <v>12011132</v>
      </c>
      <c r="D4387" s="12" t="s">
        <v>92</v>
      </c>
      <c r="E4387" s="12" t="s">
        <v>14</v>
      </c>
      <c r="F4387" s="12" t="s">
        <v>15</v>
      </c>
      <c r="G4387" s="20" t="n">
        <v>0.2</v>
      </c>
      <c r="H4387" s="12" t="n">
        <v>150</v>
      </c>
      <c r="I4387" s="20" t="n">
        <f>G4387*H4387*7</f>
        <v>210</v>
      </c>
      <c r="J4387" s="12" t="s">
        <v>112</v>
      </c>
      <c r="K4387" s="14" t="n">
        <v>21838</v>
      </c>
      <c r="L4387" s="14" t="n">
        <v>6547</v>
      </c>
      <c r="M4387" s="15" t="n">
        <v>150</v>
      </c>
      <c r="N4387" s="11" t="n">
        <v>0.005</v>
      </c>
      <c r="O4387" s="11" t="n">
        <v>0.2</v>
      </c>
      <c r="P4387" s="11" t="n">
        <v>30</v>
      </c>
      <c r="Q4387" s="22" t="n">
        <f>M4387/H4387</f>
        <v>1</v>
      </c>
    </row>
    <row r="4388" ht="22.5" customHeight="1">
      <c r="A4388" s="74"/>
      <c r="B4388" s="12"/>
      <c r="C4388" s="12" t="n">
        <v>12072287</v>
      </c>
      <c r="D4388" s="12" t="s">
        <v>80</v>
      </c>
      <c r="E4388" s="12" t="s">
        <v>14</v>
      </c>
      <c r="F4388" s="12" t="s">
        <v>15</v>
      </c>
      <c r="G4388" s="20" t="n">
        <v>0.5</v>
      </c>
      <c r="H4388" s="12" t="n">
        <v>200</v>
      </c>
      <c r="I4388" s="20" t="n">
        <f>G4388*H4388*7</f>
        <v>700</v>
      </c>
      <c r="J4388" s="12" t="s">
        <v>112</v>
      </c>
      <c r="K4388" s="14" t="n">
        <v>276745</v>
      </c>
      <c r="L4388" s="14" t="n">
        <v>1538</v>
      </c>
      <c r="M4388" s="15" t="n">
        <v>110</v>
      </c>
      <c r="N4388" s="11" t="n">
        <v>0.031</v>
      </c>
      <c r="O4388" s="11" t="n">
        <v>0.438</v>
      </c>
      <c r="P4388" s="11" t="n">
        <v>48.232</v>
      </c>
      <c r="Q4388" s="22" t="n">
        <f>M4388/H4388</f>
        <v>0.55</v>
      </c>
    </row>
    <row r="4389" ht="22.5" customHeight="1">
      <c r="A4389" s="74"/>
      <c r="B4389" s="12"/>
      <c r="C4389" s="12" t="n">
        <v>6529449</v>
      </c>
      <c r="D4389" s="12" t="s">
        <v>80</v>
      </c>
      <c r="E4389" s="12" t="s">
        <v>14</v>
      </c>
      <c r="F4389" s="12" t="s">
        <v>12</v>
      </c>
      <c r="G4389" s="20" t="n">
        <v>0.2</v>
      </c>
      <c r="H4389" s="12" t="n">
        <v>200</v>
      </c>
      <c r="I4389" s="20" t="n">
        <f>G4389*H4389*7</f>
        <v>280</v>
      </c>
      <c r="J4389" s="12" t="s">
        <v>112</v>
      </c>
      <c r="K4389" s="14" t="n">
        <v>22320</v>
      </c>
      <c r="L4389" s="14" t="n">
        <v>2496</v>
      </c>
      <c r="M4389" s="15" t="n">
        <v>186</v>
      </c>
      <c r="N4389" s="11" t="n">
        <v>0.02</v>
      </c>
      <c r="O4389" s="11" t="n">
        <v>0.271</v>
      </c>
      <c r="P4389" s="11" t="n">
        <v>50.4985</v>
      </c>
      <c r="Q4389" s="22" t="n">
        <f>M4389/H4389</f>
        <v>0.93</v>
      </c>
    </row>
    <row r="4390" ht="22.5" customHeight="1">
      <c r="A4390" s="74"/>
      <c r="B4390" s="12"/>
      <c r="C4390" s="12" t="n">
        <v>5623760</v>
      </c>
      <c r="D4390" s="12" t="s">
        <v>86</v>
      </c>
      <c r="E4390" s="12" t="s">
        <v>14</v>
      </c>
      <c r="F4390" s="12" t="s">
        <v>15</v>
      </c>
      <c r="G4390" s="20" t="n">
        <v>0.15</v>
      </c>
      <c r="H4390" s="12" t="n">
        <v>50</v>
      </c>
      <c r="I4390" s="20" t="n">
        <f>G4390*H4390*7</f>
        <v>52.5</v>
      </c>
      <c r="J4390" s="12" t="s">
        <v>112</v>
      </c>
      <c r="K4390" s="14" t="n">
        <v>8519</v>
      </c>
      <c r="L4390" s="14" t="n">
        <v>2304</v>
      </c>
      <c r="M4390" s="15" t="n">
        <v>50</v>
      </c>
      <c r="N4390" s="11" t="n">
        <v>0.003</v>
      </c>
      <c r="O4390" s="11" t="n">
        <v>0.15</v>
      </c>
      <c r="P4390" s="11" t="n">
        <v>7.5</v>
      </c>
      <c r="Q4390" s="22" t="n">
        <f>M4390/H4390</f>
        <v>1</v>
      </c>
    </row>
    <row r="4391" ht="22.5" customHeight="1">
      <c r="A4391" s="74"/>
      <c r="B4391" s="12"/>
      <c r="C4391" s="12" t="n">
        <v>12542512</v>
      </c>
      <c r="D4391" s="12" t="s">
        <v>92</v>
      </c>
      <c r="E4391" s="12" t="s">
        <v>14</v>
      </c>
      <c r="F4391" s="12" t="s">
        <v>15</v>
      </c>
      <c r="G4391" s="20" t="n">
        <v>0.15</v>
      </c>
      <c r="H4391" s="12" t="n">
        <v>100</v>
      </c>
      <c r="I4391" s="20" t="n">
        <f>G4391*H4391*7</f>
        <v>105</v>
      </c>
      <c r="J4391" s="12" t="s">
        <v>112</v>
      </c>
      <c r="K4391" s="14" t="n">
        <v>9104</v>
      </c>
      <c r="L4391" s="14" t="n">
        <v>1030</v>
      </c>
      <c r="M4391" s="15" t="n">
        <v>30</v>
      </c>
      <c r="N4391" s="11" t="n">
        <v>0.004</v>
      </c>
      <c r="O4391" s="11" t="n">
        <v>0.15</v>
      </c>
      <c r="P4391" s="11" t="n">
        <v>4.5</v>
      </c>
      <c r="Q4391" s="22" t="n">
        <f>M4391/H4391</f>
        <v>0.3</v>
      </c>
    </row>
    <row r="4392" ht="22.5" customHeight="1">
      <c r="A4392" s="74"/>
      <c r="B4392" s="12"/>
      <c r="C4392" s="12" t="n">
        <v>91573327</v>
      </c>
      <c r="D4392" s="12" t="s">
        <v>87</v>
      </c>
      <c r="E4392" s="12" t="s">
        <v>14</v>
      </c>
      <c r="F4392" s="12" t="s">
        <v>15</v>
      </c>
      <c r="G4392" s="20" t="n">
        <v>0.25</v>
      </c>
      <c r="H4392" s="12" t="n">
        <v>300</v>
      </c>
      <c r="I4392" s="20" t="n">
        <f>G4392*H4392*7</f>
        <v>525</v>
      </c>
      <c r="J4392" s="12" t="s">
        <v>112</v>
      </c>
      <c r="K4392" s="14" t="n">
        <v>2135</v>
      </c>
      <c r="L4392" s="14" t="n">
        <v>434</v>
      </c>
      <c r="M4392" s="15" t="n">
        <v>0</v>
      </c>
      <c r="N4392" s="11" t="n">
        <v>0</v>
      </c>
      <c r="O4392" s="11" t="n">
        <v>0</v>
      </c>
      <c r="P4392" s="11" t="n">
        <v>0</v>
      </c>
      <c r="Q4392" s="22" t="n">
        <f>M4392/H4392</f>
        <v>0</v>
      </c>
    </row>
    <row r="4393" ht="22.5" customHeight="1">
      <c r="A4393" s="82"/>
      <c r="C4393" s="10"/>
      <c r="D4393" s="10"/>
      <c r="E4393" s="10"/>
      <c r="F4393" s="10"/>
      <c r="G4393" s="17"/>
      <c r="H4393" s="10"/>
      <c r="I4393" s="17"/>
      <c r="J4393" s="10"/>
      <c r="K4393" s="14"/>
      <c r="L4393" s="14"/>
      <c r="M4393" s="15"/>
      <c r="N4393" s="11"/>
      <c r="O4393" s="11"/>
      <c r="P4393" s="11"/>
      <c r="Q4393" s="22"/>
    </row>
  </sheetData>
  <autoFilter ref="A1:XFD1048576"/>
  <mergeCells count="8780">
    <mergeCell ref="C3185:C3187"/>
    <mergeCell ref="D3185:D3187"/>
    <mergeCell ref="E3185:E3187"/>
    <mergeCell ref="F3185:F3187"/>
    <mergeCell ref="G3185:G3187"/>
    <mergeCell ref="H3185:H3187"/>
    <mergeCell ref="I3185:I3187"/>
    <mergeCell ref="Q3185:Q3187"/>
    <mergeCell ref="Q3110:Q3112"/>
    <mergeCell ref="Q3002:Q3004"/>
    <mergeCell ref="D3332:D3334"/>
    <mergeCell ref="E3332:E3334"/>
    <mergeCell ref="F3332:F3334"/>
    <mergeCell ref="G3332:G3334"/>
    <mergeCell ref="H3332:H3334"/>
    <mergeCell ref="I3332:I3334"/>
    <mergeCell ref="Q3332:Q3334"/>
    <mergeCell ref="Q3005:Q3007"/>
    <mergeCell ref="Q3008:Q3010"/>
    <mergeCell ref="Q3011:Q3013"/>
    <mergeCell ref="D3113:D3115"/>
    <mergeCell ref="E3113:E3115"/>
    <mergeCell ref="F3113:F3115"/>
    <mergeCell ref="G3113:G3115"/>
    <mergeCell ref="H3113:H3115"/>
    <mergeCell ref="I3113:I3115"/>
    <mergeCell ref="Q3113:Q3115"/>
    <mergeCell ref="D3116:D3118"/>
    <mergeCell ref="E3116:E3118"/>
    <mergeCell ref="F3116:F3118"/>
    <mergeCell ref="G3116:G3118"/>
    <mergeCell ref="H3116:H3118"/>
    <mergeCell ref="I3116:I3118"/>
    <mergeCell ref="Q3116:Q3118"/>
    <mergeCell ref="C3113:C3115"/>
    <mergeCell ref="C3116:C3118"/>
    <mergeCell ref="D3110:D3112"/>
    <mergeCell ref="E3110:E3112"/>
    <mergeCell ref="F3110:F3112"/>
    <mergeCell ref="G3110:G3112"/>
    <mergeCell ref="H3110:H3112"/>
    <mergeCell ref="I3110:I3112"/>
    <mergeCell ref="C3110:C3112"/>
    <mergeCell ref="D3002:D3004"/>
    <mergeCell ref="E3002:E3004"/>
    <mergeCell ref="F3002:F3004"/>
    <mergeCell ref="G3002:G3004"/>
    <mergeCell ref="I3002:I3004"/>
    <mergeCell ref="C3005:C3007"/>
    <mergeCell ref="D3005:D3007"/>
    <mergeCell ref="E3005:E3007"/>
    <mergeCell ref="G3005:G3007"/>
    <mergeCell ref="I3005:I3007"/>
    <mergeCell ref="F3005:F3007"/>
    <mergeCell ref="C3008:C3010"/>
    <mergeCell ref="D3008:D3010"/>
    <mergeCell ref="E3008:E3010"/>
    <mergeCell ref="I3008:I3010"/>
    <mergeCell ref="F3008:F3010"/>
    <mergeCell ref="H3008:H3010"/>
    <mergeCell ref="C3011:C3013"/>
    <mergeCell ref="D3011:D3013"/>
    <mergeCell ref="E3011:E3013"/>
    <mergeCell ref="I3011:I3013"/>
    <mergeCell ref="F3011:F3013"/>
    <mergeCell ref="G3008:G3010"/>
    <mergeCell ref="H3011:H3013"/>
    <mergeCell ref="C3014:C3016"/>
    <mergeCell ref="D3014:D3016"/>
    <mergeCell ref="E3014:E3016"/>
    <mergeCell ref="F3014:F3016"/>
    <mergeCell ref="G3014:G3016"/>
    <mergeCell ref="H3014:H3016"/>
    <mergeCell ref="I3014:I3016"/>
    <mergeCell ref="C3017:C3019"/>
    <mergeCell ref="D3017:D3019"/>
    <mergeCell ref="E3017:E3019"/>
    <mergeCell ref="F3017:F3019"/>
    <mergeCell ref="G3017:G3019"/>
    <mergeCell ref="H3017:H3019"/>
    <mergeCell ref="I3017:I3019"/>
    <mergeCell ref="C3020:C3022"/>
    <mergeCell ref="E3020:E3022"/>
    <mergeCell ref="I3020:I3022"/>
    <mergeCell ref="F3020:F3022"/>
    <mergeCell ref="G3020:G3022"/>
    <mergeCell ref="H3020:H3022"/>
    <mergeCell ref="D3020:D3022"/>
    <mergeCell ref="C3023:C3025"/>
    <mergeCell ref="E3023:E3025"/>
    <mergeCell ref="F3023:F3025"/>
    <mergeCell ref="I3023:I3025"/>
    <mergeCell ref="D3023:D3025"/>
    <mergeCell ref="C3335:C3337"/>
    <mergeCell ref="D3335:D3337"/>
    <mergeCell ref="F3335:F3337"/>
    <mergeCell ref="I3335:I3337"/>
    <mergeCell ref="G3335:G3337"/>
    <mergeCell ref="H3335:H3337"/>
    <mergeCell ref="E3335:E3337"/>
    <mergeCell ref="Q3335:Q3337"/>
    <mergeCell ref="I3026:I3028"/>
    <mergeCell ref="C3026:C3028"/>
    <mergeCell ref="D3026:D3028"/>
    <mergeCell ref="E3026:E3028"/>
    <mergeCell ref="F3026:F3028"/>
    <mergeCell ref="I3029:I3031"/>
    <mergeCell ref="C3029:C3031"/>
    <mergeCell ref="D3029:D3031"/>
    <mergeCell ref="E3029:E3031"/>
    <mergeCell ref="F3029:F3031"/>
    <mergeCell ref="G3023:G3025"/>
    <mergeCell ref="H3023:H3025"/>
    <mergeCell ref="H3026:H3028"/>
    <mergeCell ref="H3029:H3031"/>
    <mergeCell ref="G3026:G3028"/>
    <mergeCell ref="C3032:C3034"/>
    <mergeCell ref="D3032:D3034"/>
    <mergeCell ref="E3032:E3034"/>
    <mergeCell ref="F3032:F3034"/>
    <mergeCell ref="G3032:G3034"/>
    <mergeCell ref="H3032:H3034"/>
    <mergeCell ref="I3032:I3034"/>
    <mergeCell ref="C3035:C3037"/>
    <mergeCell ref="E3035:E3037"/>
    <mergeCell ref="F3035:F3037"/>
    <mergeCell ref="H3035:H3037"/>
    <mergeCell ref="I3035:I3037"/>
    <mergeCell ref="D3035:D3037"/>
    <mergeCell ref="G3035:G3037"/>
    <mergeCell ref="C3038:C3040"/>
    <mergeCell ref="E3038:E3040"/>
    <mergeCell ref="F3038:F3040"/>
    <mergeCell ref="H3038:H3040"/>
    <mergeCell ref="I3038:I3040"/>
    <mergeCell ref="D3038:D3040"/>
    <mergeCell ref="D3254:D3256"/>
    <mergeCell ref="F3254:F3256"/>
    <mergeCell ref="H3254:H3256"/>
    <mergeCell ref="I3254:I3256"/>
    <mergeCell ref="G3254:G3256"/>
    <mergeCell ref="C3254:C3256"/>
    <mergeCell ref="E3254:E3256"/>
    <mergeCell ref="Q3254:Q3256"/>
    <mergeCell ref="D3191:D3193"/>
    <mergeCell ref="G3191:G3193"/>
    <mergeCell ref="H3191:H3193"/>
    <mergeCell ref="I3191:I3193"/>
    <mergeCell ref="C3191:C3193"/>
    <mergeCell ref="Q3191:Q3193"/>
    <mergeCell ref="F3191:F3193"/>
    <mergeCell ref="C3338:C3340"/>
    <mergeCell ref="D3338:D3340"/>
    <mergeCell ref="E3338:E3340"/>
    <mergeCell ref="F3338:F3340"/>
    <mergeCell ref="I3338:I3340"/>
    <mergeCell ref="G3338:G3340"/>
    <mergeCell ref="H3338:H3340"/>
    <mergeCell ref="C3341:C3343"/>
    <mergeCell ref="D3341:D3343"/>
    <mergeCell ref="E3341:E3343"/>
    <mergeCell ref="F3341:F3343"/>
    <mergeCell ref="I3341:I3343"/>
    <mergeCell ref="G3341:G3343"/>
    <mergeCell ref="H3341:H3343"/>
    <mergeCell ref="Q3338:Q3340"/>
    <mergeCell ref="Q3341:Q3343"/>
    <mergeCell ref="C3041:C3043"/>
    <mergeCell ref="E3041:E3043"/>
    <mergeCell ref="F3041:F3043"/>
    <mergeCell ref="H3041:H3043"/>
    <mergeCell ref="I3041:I3043"/>
    <mergeCell ref="D3041:D3043"/>
    <mergeCell ref="G3041:G3043"/>
    <mergeCell ref="C3044:C3046"/>
    <mergeCell ref="D3044:D3046"/>
    <mergeCell ref="E3044:E3046"/>
    <mergeCell ref="F3044:F3046"/>
    <mergeCell ref="G3044:G3046"/>
    <mergeCell ref="I3044:I3046"/>
    <mergeCell ref="H3044:H3046"/>
    <mergeCell ref="D3257:D3259"/>
    <mergeCell ref="F3257:F3259"/>
    <mergeCell ref="H3257:H3259"/>
    <mergeCell ref="I3257:I3259"/>
    <mergeCell ref="G3257:G3259"/>
    <mergeCell ref="E3257:E3259"/>
    <mergeCell ref="Q3257:Q3259"/>
    <mergeCell ref="D3344:D3346"/>
    <mergeCell ref="E3344:E3346"/>
    <mergeCell ref="F3344:F3346"/>
    <mergeCell ref="G3344:G3346"/>
    <mergeCell ref="H3344:H3346"/>
    <mergeCell ref="I3344:I3346"/>
    <mergeCell ref="Q3344:Q3346"/>
    <mergeCell ref="D3194:D3196"/>
    <mergeCell ref="E3194:E3196"/>
    <mergeCell ref="F3194:F3196"/>
    <mergeCell ref="G3194:G3196"/>
    <mergeCell ref="H3194:H3196"/>
    <mergeCell ref="I3194:I3196"/>
    <mergeCell ref="C3194:C3196"/>
    <mergeCell ref="Q3194:Q3196"/>
    <mergeCell ref="C3047:C3049"/>
    <mergeCell ref="D3047:D3049"/>
    <mergeCell ref="E3047:E3049"/>
    <mergeCell ref="F3047:F3049"/>
    <mergeCell ref="G3047:G3049"/>
    <mergeCell ref="I3047:I3049"/>
    <mergeCell ref="H3047:H3049"/>
    <mergeCell ref="E3191:E3193"/>
    <mergeCell ref="D3119:D3121"/>
    <mergeCell ref="E3119:E3121"/>
    <mergeCell ref="F3119:F3121"/>
    <mergeCell ref="G3119:G3121"/>
    <mergeCell ref="I3119:I3121"/>
    <mergeCell ref="C3119:C3121"/>
    <mergeCell ref="Q3119:Q3121"/>
    <mergeCell ref="C3344:C3346"/>
    <mergeCell ref="D3122:D3124"/>
    <mergeCell ref="E3122:E3124"/>
    <mergeCell ref="F3122:F3124"/>
    <mergeCell ref="G3122:G3124"/>
    <mergeCell ref="H3122:H3124"/>
    <mergeCell ref="I3122:I3124"/>
    <mergeCell ref="C3122:C3124"/>
    <mergeCell ref="Q3122:Q3124"/>
    <mergeCell ref="D3125:D3127"/>
    <mergeCell ref="E3125:E3127"/>
    <mergeCell ref="F3125:F3127"/>
    <mergeCell ref="G3125:G3127"/>
    <mergeCell ref="H3125:H3127"/>
    <mergeCell ref="I3125:I3127"/>
    <mergeCell ref="C3125:C3127"/>
    <mergeCell ref="E3128:E3130"/>
    <mergeCell ref="F3128:F3130"/>
    <mergeCell ref="G3128:G3130"/>
    <mergeCell ref="I3128:I3130"/>
    <mergeCell ref="C3128:C3130"/>
    <mergeCell ref="Q3125:Q3127"/>
    <mergeCell ref="D3128:D3130"/>
    <mergeCell ref="Q3128:Q3130"/>
    <mergeCell ref="C3050:C3052"/>
    <mergeCell ref="E3050:E3052"/>
    <mergeCell ref="F3050:F3052"/>
    <mergeCell ref="H3050:H3052"/>
    <mergeCell ref="I3050:I3052"/>
    <mergeCell ref="D3050:D3052"/>
    <mergeCell ref="G3050:G3052"/>
    <mergeCell ref="C3332:C3334"/>
    <mergeCell ref="C3260:C3262"/>
    <mergeCell ref="H3260:H3262"/>
    <mergeCell ref="I3260:I3262"/>
    <mergeCell ref="G3260:G3262"/>
    <mergeCell ref="E3260:E3262"/>
    <mergeCell ref="D3260:D3262"/>
    <mergeCell ref="F3260:F3262"/>
    <mergeCell ref="Q3260:Q3262"/>
    <mergeCell ref="C3257:C3259"/>
    <mergeCell ref="C3263:C3265"/>
    <mergeCell ref="I3263:I3265"/>
    <mergeCell ref="G3263:G3265"/>
    <mergeCell ref="E3263:E3265"/>
    <mergeCell ref="D3263:D3265"/>
    <mergeCell ref="F3263:F3265"/>
    <mergeCell ref="Q3263:Q3265"/>
    <mergeCell ref="C3053:C3055"/>
    <mergeCell ref="D3053:D3055"/>
    <mergeCell ref="E3053:E3055"/>
    <mergeCell ref="F3053:F3055"/>
    <mergeCell ref="G3053:G3055"/>
    <mergeCell ref="H3053:H3055"/>
    <mergeCell ref="I3053:I3055"/>
    <mergeCell ref="C3347:C3349"/>
    <mergeCell ref="D3347:D3349"/>
    <mergeCell ref="E3347:E3349"/>
    <mergeCell ref="F3347:F3349"/>
    <mergeCell ref="G3347:G3349"/>
    <mergeCell ref="H3347:H3349"/>
    <mergeCell ref="I3347:I3349"/>
    <mergeCell ref="C3350:C3352"/>
    <mergeCell ref="D3350:D3352"/>
    <mergeCell ref="E3350:E3352"/>
    <mergeCell ref="F3350:F3352"/>
    <mergeCell ref="G3350:G3352"/>
    <mergeCell ref="I3350:I3352"/>
    <mergeCell ref="Q3347:Q3349"/>
    <mergeCell ref="Q3350:Q3352"/>
    <mergeCell ref="C3188:C3190"/>
    <mergeCell ref="D3188:D3190"/>
    <mergeCell ref="E3188:E3190"/>
    <mergeCell ref="F3188:F3190"/>
    <mergeCell ref="G3188:G3190"/>
    <mergeCell ref="H3188:H3190"/>
    <mergeCell ref="I3188:I3190"/>
    <mergeCell ref="D3266:D3268"/>
    <mergeCell ref="F3266:F3268"/>
    <mergeCell ref="H3266:H3268"/>
    <mergeCell ref="I3266:I3268"/>
    <mergeCell ref="G3266:G3268"/>
    <mergeCell ref="C3266:C3268"/>
    <mergeCell ref="E3266:E3268"/>
    <mergeCell ref="Q3266:Q3268"/>
    <mergeCell ref="C3353:C3355"/>
    <mergeCell ref="D3353:D3355"/>
    <mergeCell ref="E3353:E3355"/>
    <mergeCell ref="F3353:F3355"/>
    <mergeCell ref="G3353:G3355"/>
    <mergeCell ref="H3353:H3355"/>
    <mergeCell ref="I3353:I3355"/>
    <mergeCell ref="Q3353:Q3355"/>
    <mergeCell ref="G3029:G3031"/>
    <mergeCell ref="H3350:H3352"/>
    <mergeCell ref="Q3017:Q3019"/>
    <mergeCell ref="Q3014:Q3016"/>
    <mergeCell ref="Q3020:Q3022"/>
    <mergeCell ref="Q3023:Q3025"/>
    <mergeCell ref="Q3026:Q3028"/>
    <mergeCell ref="Q3029:Q3031"/>
    <mergeCell ref="Q3032:Q3034"/>
    <mergeCell ref="Q3035:Q3037"/>
    <mergeCell ref="Q3038:Q3040"/>
    <mergeCell ref="Q3041:Q3043"/>
    <mergeCell ref="Q3044:Q3046"/>
    <mergeCell ref="Q3047:Q3049"/>
    <mergeCell ref="Q3050:Q3052"/>
    <mergeCell ref="Q3053:Q3055"/>
    <mergeCell ref="C3356:C3358"/>
    <mergeCell ref="D3356:D3358"/>
    <mergeCell ref="F3356:F3358"/>
    <mergeCell ref="I3356:I3358"/>
    <mergeCell ref="G3356:G3358"/>
    <mergeCell ref="H3356:H3358"/>
    <mergeCell ref="E3356:E3358"/>
    <mergeCell ref="Q3356:Q3358"/>
    <mergeCell ref="G3038:G3040"/>
    <mergeCell ref="C3359:C3361"/>
    <mergeCell ref="D3359:D3361"/>
    <mergeCell ref="F3359:F3361"/>
    <mergeCell ref="I3359:I3361"/>
    <mergeCell ref="G3359:G3361"/>
    <mergeCell ref="H3359:H3361"/>
    <mergeCell ref="E3359:E3361"/>
    <mergeCell ref="Q3359:Q3361"/>
    <mergeCell ref="D3269:D3271"/>
    <mergeCell ref="E3269:E3271"/>
    <mergeCell ref="F3269:F3271"/>
    <mergeCell ref="I3269:I3271"/>
    <mergeCell ref="G3269:G3271"/>
    <mergeCell ref="C3269:C3271"/>
    <mergeCell ref="Q3269:Q3271"/>
    <mergeCell ref="C3056:C3058"/>
    <mergeCell ref="F3056:F3058"/>
    <mergeCell ref="I3056:I3058"/>
    <mergeCell ref="D3056:D3058"/>
    <mergeCell ref="H3056:H3058"/>
    <mergeCell ref="G3056:G3058"/>
    <mergeCell ref="E3056:E3058"/>
    <mergeCell ref="Q3056:Q3058"/>
    <mergeCell ref="D3272:D3274"/>
    <mergeCell ref="F3272:F3274"/>
    <mergeCell ref="H3272:H3274"/>
    <mergeCell ref="I3272:I3274"/>
    <mergeCell ref="C3272:C3274"/>
    <mergeCell ref="G3272:G3274"/>
    <mergeCell ref="E3272:E3274"/>
    <mergeCell ref="D3275:D3277"/>
    <mergeCell ref="F3275:F3277"/>
    <mergeCell ref="C3275:C3277"/>
    <mergeCell ref="E3275:E3277"/>
    <mergeCell ref="D3278:D3280"/>
    <mergeCell ref="F3278:F3280"/>
    <mergeCell ref="C3278:C3280"/>
    <mergeCell ref="E3278:E3280"/>
    <mergeCell ref="D3281:D3283"/>
    <mergeCell ref="F3281:F3283"/>
    <mergeCell ref="H3281:H3283"/>
    <mergeCell ref="I3281:I3283"/>
    <mergeCell ref="C3281:C3283"/>
    <mergeCell ref="G3281:G3283"/>
    <mergeCell ref="E3281:E3283"/>
    <mergeCell ref="Q3272:Q3274"/>
    <mergeCell ref="Q3275:Q3277"/>
    <mergeCell ref="Q3278:Q3280"/>
    <mergeCell ref="Q3281:Q3283"/>
    <mergeCell ref="H3275:H3277"/>
    <mergeCell ref="I3275:I3277"/>
    <mergeCell ref="G3275:G3277"/>
    <mergeCell ref="I3278:I3280"/>
    <mergeCell ref="G3278:G3280"/>
    <mergeCell ref="D3131:D3133"/>
    <mergeCell ref="E3131:E3133"/>
    <mergeCell ref="F3131:F3133"/>
    <mergeCell ref="G3131:G3133"/>
    <mergeCell ref="H3131:H3133"/>
    <mergeCell ref="I3131:I3133"/>
    <mergeCell ref="C3131:C3133"/>
    <mergeCell ref="Q3131:Q3133"/>
    <mergeCell ref="C3197:C3199"/>
    <mergeCell ref="D3197:D3199"/>
    <mergeCell ref="F3197:F3199"/>
    <mergeCell ref="G3197:G3199"/>
    <mergeCell ref="H3197:H3199"/>
    <mergeCell ref="I3197:I3199"/>
    <mergeCell ref="E3197:E3199"/>
    <mergeCell ref="Q3197:Q3199"/>
    <mergeCell ref="E3134:E3136"/>
    <mergeCell ref="F3134:F3136"/>
    <mergeCell ref="G3134:G3136"/>
    <mergeCell ref="H3134:H3136"/>
    <mergeCell ref="I3134:I3136"/>
    <mergeCell ref="C3134:C3136"/>
    <mergeCell ref="D3134:D3136"/>
    <mergeCell ref="F3137:F3139"/>
    <mergeCell ref="G3137:G3139"/>
    <mergeCell ref="H3137:H3139"/>
    <mergeCell ref="I3137:I3139"/>
    <mergeCell ref="C3137:C3139"/>
    <mergeCell ref="D3137:D3139"/>
    <mergeCell ref="Q3134:Q3136"/>
    <mergeCell ref="E3137:E3139"/>
    <mergeCell ref="Q3137:Q3139"/>
    <mergeCell ref="Q3188:Q3190"/>
    <mergeCell ref="C3362:C3364"/>
    <mergeCell ref="D3362:D3364"/>
    <mergeCell ref="F3362:F3364"/>
    <mergeCell ref="I3362:I3364"/>
    <mergeCell ref="G3362:G3364"/>
    <mergeCell ref="H3362:H3364"/>
    <mergeCell ref="E3362:E3364"/>
    <mergeCell ref="Q3362:Q3364"/>
    <mergeCell ref="D3140:D3142"/>
    <mergeCell ref="E3140:E3142"/>
    <mergeCell ref="F3140:F3142"/>
    <mergeCell ref="G3140:G3142"/>
    <mergeCell ref="H3140:H3142"/>
    <mergeCell ref="I3140:I3142"/>
    <mergeCell ref="Q3140:Q3142"/>
    <mergeCell ref="H3278:H3280"/>
    <mergeCell ref="H3269:H3271"/>
    <mergeCell ref="C3059:C3061"/>
    <mergeCell ref="I3059:I3061"/>
    <mergeCell ref="F3059:F3061"/>
    <mergeCell ref="H3059:H3061"/>
    <mergeCell ref="G3059:G3061"/>
    <mergeCell ref="D3059:D3061"/>
    <mergeCell ref="E3059:E3061"/>
    <mergeCell ref="Q3059:Q3061"/>
    <mergeCell ref="C3143:C3145"/>
    <mergeCell ref="D3143:D3145"/>
    <mergeCell ref="E3143:E3145"/>
    <mergeCell ref="F3143:F3145"/>
    <mergeCell ref="G3143:G3145"/>
    <mergeCell ref="H3143:H3145"/>
    <mergeCell ref="I3143:I3145"/>
    <mergeCell ref="Q3143:Q3145"/>
    <mergeCell ref="C3146:C3148"/>
    <mergeCell ref="D3146:D3148"/>
    <mergeCell ref="E3146:E3148"/>
    <mergeCell ref="F3146:F3148"/>
    <mergeCell ref="G3146:G3148"/>
    <mergeCell ref="H3146:H3148"/>
    <mergeCell ref="I3146:I3148"/>
    <mergeCell ref="Q3146:Q3148"/>
    <mergeCell ref="C3062:C3064"/>
    <mergeCell ref="I3062:I3064"/>
    <mergeCell ref="E3062:E3064"/>
    <mergeCell ref="F3062:F3064"/>
    <mergeCell ref="G3062:G3064"/>
    <mergeCell ref="D3062:D3064"/>
    <mergeCell ref="Q3062:Q3064"/>
    <mergeCell ref="C3200:C3202"/>
    <mergeCell ref="I3200:I3202"/>
    <mergeCell ref="H3200:H3202"/>
    <mergeCell ref="D3200:D3202"/>
    <mergeCell ref="F3200:F3202"/>
    <mergeCell ref="G3200:G3202"/>
    <mergeCell ref="E3200:E3202"/>
    <mergeCell ref="Q3200:Q3202"/>
    <mergeCell ref="F3284:F3286"/>
    <mergeCell ref="I3284:I3286"/>
    <mergeCell ref="C3284:C3286"/>
    <mergeCell ref="D3284:D3286"/>
    <mergeCell ref="H3284:H3286"/>
    <mergeCell ref="G3284:G3286"/>
    <mergeCell ref="E3284:E3286"/>
    <mergeCell ref="Q3284:Q3286"/>
    <mergeCell ref="C3149:C3151"/>
    <mergeCell ref="D3149:D3151"/>
    <mergeCell ref="F3149:F3151"/>
    <mergeCell ref="G3149:G3151"/>
    <mergeCell ref="H3149:H3151"/>
    <mergeCell ref="I3149:I3151"/>
    <mergeCell ref="E3149:E3151"/>
    <mergeCell ref="C3152:C3154"/>
    <mergeCell ref="D3152:D3154"/>
    <mergeCell ref="F3152:F3154"/>
    <mergeCell ref="H3152:H3154"/>
    <mergeCell ref="I3152:I3154"/>
    <mergeCell ref="E3152:E3154"/>
    <mergeCell ref="Q3149:Q3151"/>
    <mergeCell ref="Q3152:Q3154"/>
    <mergeCell ref="G3152:G3154"/>
    <mergeCell ref="C3140:C3142"/>
    <mergeCell ref="C3365:C3367"/>
    <mergeCell ref="D3365:D3367"/>
    <mergeCell ref="F3365:F3367"/>
    <mergeCell ref="I3365:I3367"/>
    <mergeCell ref="E3365:E3367"/>
    <mergeCell ref="G3365:G3367"/>
    <mergeCell ref="H3365:H3367"/>
    <mergeCell ref="C3368:C3370"/>
    <mergeCell ref="D3368:D3370"/>
    <mergeCell ref="F3368:F3370"/>
    <mergeCell ref="I3368:I3370"/>
    <mergeCell ref="E3368:E3370"/>
    <mergeCell ref="G3368:G3370"/>
    <mergeCell ref="H3368:H3370"/>
    <mergeCell ref="C3371:C3373"/>
    <mergeCell ref="D3371:D3373"/>
    <mergeCell ref="F3371:F3373"/>
    <mergeCell ref="I3371:I3373"/>
    <mergeCell ref="E3371:E3373"/>
    <mergeCell ref="G3371:G3373"/>
    <mergeCell ref="H3371:H3373"/>
    <mergeCell ref="C3374:C3376"/>
    <mergeCell ref="D3374:D3376"/>
    <mergeCell ref="F3374:F3376"/>
    <mergeCell ref="I3374:I3376"/>
    <mergeCell ref="E3374:E3376"/>
    <mergeCell ref="G3374:G3376"/>
    <mergeCell ref="H3374:H3376"/>
    <mergeCell ref="Q3365:Q3367"/>
    <mergeCell ref="Q3368:Q3370"/>
    <mergeCell ref="Q3371:Q3373"/>
    <mergeCell ref="Q3374:Q3376"/>
    <mergeCell ref="C3065:C3067"/>
    <mergeCell ref="I3065:I3067"/>
    <mergeCell ref="E3065:E3067"/>
    <mergeCell ref="H3065:H3067"/>
    <mergeCell ref="G3065:G3067"/>
    <mergeCell ref="D3065:D3067"/>
    <mergeCell ref="F3065:F3067"/>
    <mergeCell ref="Q3065:Q3067"/>
    <mergeCell ref="F3155:F3157"/>
    <mergeCell ref="H3155:H3157"/>
    <mergeCell ref="I3155:I3157"/>
    <mergeCell ref="E3155:E3157"/>
    <mergeCell ref="G3155:G3157"/>
    <mergeCell ref="Q3155:Q3157"/>
    <mergeCell ref="C3377:C3379"/>
    <mergeCell ref="D3377:D3379"/>
    <mergeCell ref="F3377:F3379"/>
    <mergeCell ref="I3377:I3379"/>
    <mergeCell ref="E3377:E3379"/>
    <mergeCell ref="G3377:G3379"/>
    <mergeCell ref="H3377:H3379"/>
    <mergeCell ref="Q3377:Q3379"/>
    <mergeCell ref="C3380:C3382"/>
    <mergeCell ref="D3380:D3382"/>
    <mergeCell ref="F3380:F3382"/>
    <mergeCell ref="I3380:I3382"/>
    <mergeCell ref="E3380:E3382"/>
    <mergeCell ref="G3380:G3382"/>
    <mergeCell ref="H3380:H3382"/>
    <mergeCell ref="C3383:C3385"/>
    <mergeCell ref="F3383:F3385"/>
    <mergeCell ref="I3383:I3385"/>
    <mergeCell ref="E3383:E3385"/>
    <mergeCell ref="G3383:G3385"/>
    <mergeCell ref="C3386:C3388"/>
    <mergeCell ref="F3386:F3388"/>
    <mergeCell ref="I3386:I3388"/>
    <mergeCell ref="E3386:E3388"/>
    <mergeCell ref="D3383:D3385"/>
    <mergeCell ref="D3386:D3388"/>
    <mergeCell ref="G3386:G3388"/>
    <mergeCell ref="H3383:H3385"/>
    <mergeCell ref="Q3380:Q3382"/>
    <mergeCell ref="Q3383:Q3385"/>
    <mergeCell ref="Q3386:Q3388"/>
    <mergeCell ref="C3389:C3391"/>
    <mergeCell ref="F3389:F3391"/>
    <mergeCell ref="I3389:I3391"/>
    <mergeCell ref="E3389:E3391"/>
    <mergeCell ref="D3389:D3391"/>
    <mergeCell ref="G3389:G3391"/>
    <mergeCell ref="C3392:C3394"/>
    <mergeCell ref="F3392:F3394"/>
    <mergeCell ref="I3392:I3394"/>
    <mergeCell ref="E3392:E3394"/>
    <mergeCell ref="D3392:D3394"/>
    <mergeCell ref="G3392:G3394"/>
    <mergeCell ref="H3386:H3388"/>
    <mergeCell ref="H3389:H3391"/>
    <mergeCell ref="H3392:H3394"/>
    <mergeCell ref="Q3389:Q3391"/>
    <mergeCell ref="Q3392:Q3394"/>
    <mergeCell ref="C3395:C3397"/>
    <mergeCell ref="F3395:F3397"/>
    <mergeCell ref="I3395:I3397"/>
    <mergeCell ref="E3395:E3397"/>
    <mergeCell ref="D3395:D3397"/>
    <mergeCell ref="G3395:G3397"/>
    <mergeCell ref="H3395:H3397"/>
    <mergeCell ref="Q3395:Q3397"/>
    <mergeCell ref="C3155:C3157"/>
    <mergeCell ref="D3155:D3157"/>
    <mergeCell ref="C3398:C3400"/>
    <mergeCell ref="F3398:F3400"/>
    <mergeCell ref="I3398:I3400"/>
    <mergeCell ref="E3398:E3400"/>
    <mergeCell ref="D3398:D3400"/>
    <mergeCell ref="G3398:G3400"/>
    <mergeCell ref="H3398:H3400"/>
    <mergeCell ref="Q3398:Q3400"/>
    <mergeCell ref="C3203:C3205"/>
    <mergeCell ref="I3203:I3205"/>
    <mergeCell ref="F3203:F3205"/>
    <mergeCell ref="Q3203:Q3205"/>
    <mergeCell ref="D3203:D3205"/>
    <mergeCell ref="E3203:E3205"/>
    <mergeCell ref="G3203:G3205"/>
    <mergeCell ref="H3203:H3205"/>
    <mergeCell ref="I3158:I3160"/>
    <mergeCell ref="E3158:E3160"/>
    <mergeCell ref="C3158:C3160"/>
    <mergeCell ref="D3158:D3160"/>
    <mergeCell ref="F3158:F3160"/>
    <mergeCell ref="Q3158:Q3160"/>
    <mergeCell ref="H3161:H3163"/>
    <mergeCell ref="I3161:I3163"/>
    <mergeCell ref="G3161:G3163"/>
    <mergeCell ref="C3161:C3163"/>
    <mergeCell ref="D3161:D3163"/>
    <mergeCell ref="E3161:E3163"/>
    <mergeCell ref="F3161:F3163"/>
    <mergeCell ref="Q3161:Q3163"/>
    <mergeCell ref="H3164:H3166"/>
    <mergeCell ref="I3164:I3166"/>
    <mergeCell ref="G3164:G3166"/>
    <mergeCell ref="C3164:C3166"/>
    <mergeCell ref="D3164:D3166"/>
    <mergeCell ref="E3164:E3166"/>
    <mergeCell ref="F3164:F3166"/>
    <mergeCell ref="Q3164:Q3166"/>
    <mergeCell ref="H3167:H3169"/>
    <mergeCell ref="I3167:I3169"/>
    <mergeCell ref="G3167:G3169"/>
    <mergeCell ref="C3167:C3169"/>
    <mergeCell ref="D3167:D3169"/>
    <mergeCell ref="F3167:F3169"/>
    <mergeCell ref="E3167:E3169"/>
    <mergeCell ref="Q3167:Q3169"/>
    <mergeCell ref="F3287:F3289"/>
    <mergeCell ref="I3287:I3289"/>
    <mergeCell ref="C3287:C3289"/>
    <mergeCell ref="D3287:D3289"/>
    <mergeCell ref="H3287:H3289"/>
    <mergeCell ref="G3287:G3289"/>
    <mergeCell ref="E3287:E3289"/>
    <mergeCell ref="Q3287:Q3289"/>
    <mergeCell ref="I3206:I3208"/>
    <mergeCell ref="F3206:F3208"/>
    <mergeCell ref="D3206:D3208"/>
    <mergeCell ref="G3206:G3208"/>
    <mergeCell ref="H3206:H3208"/>
    <mergeCell ref="C3206:C3208"/>
    <mergeCell ref="E3206:E3208"/>
    <mergeCell ref="I3212:I3214"/>
    <mergeCell ref="D3212:D3214"/>
    <mergeCell ref="G3212:G3214"/>
    <mergeCell ref="H3212:H3214"/>
    <mergeCell ref="C3212:C3214"/>
    <mergeCell ref="E3212:E3214"/>
    <mergeCell ref="Q3206:Q3208"/>
    <mergeCell ref="Q3212:Q3214"/>
    <mergeCell ref="F3212:F3214"/>
    <mergeCell ref="G3011:G3013"/>
    <mergeCell ref="H3062:H3064"/>
    <mergeCell ref="C3002:C3004"/>
    <mergeCell ref="H3002:H3004"/>
    <mergeCell ref="H3263:H3265"/>
    <mergeCell ref="H3170:H3172"/>
    <mergeCell ref="I3170:I3172"/>
    <mergeCell ref="G3170:G3172"/>
    <mergeCell ref="C3170:C3172"/>
    <mergeCell ref="D3170:D3172"/>
    <mergeCell ref="E3170:E3172"/>
    <mergeCell ref="F3170:F3172"/>
    <mergeCell ref="Q3170:Q3172"/>
    <mergeCell ref="C3068:C3070"/>
    <mergeCell ref="I3068:I3070"/>
    <mergeCell ref="H3068:H3070"/>
    <mergeCell ref="G3068:G3070"/>
    <mergeCell ref="D3068:D3070"/>
    <mergeCell ref="F3068:F3070"/>
    <mergeCell ref="C3071:C3073"/>
    <mergeCell ref="I3071:I3073"/>
    <mergeCell ref="H3071:H3073"/>
    <mergeCell ref="G3071:G3073"/>
    <mergeCell ref="E3071:E3073"/>
    <mergeCell ref="F3071:F3073"/>
    <mergeCell ref="C3074:C3076"/>
    <mergeCell ref="I3074:I3076"/>
    <mergeCell ref="H3074:H3076"/>
    <mergeCell ref="G3074:G3076"/>
    <mergeCell ref="E3074:E3076"/>
    <mergeCell ref="F3074:F3076"/>
    <mergeCell ref="E3068:E3070"/>
    <mergeCell ref="Q3068:Q3070"/>
    <mergeCell ref="Q3071:Q3073"/>
    <mergeCell ref="Q3074:Q3076"/>
    <mergeCell ref="D3071:D3073"/>
    <mergeCell ref="D3074:D3076"/>
    <mergeCell ref="C3077:C3079"/>
    <mergeCell ref="I3077:I3079"/>
    <mergeCell ref="H3077:H3079"/>
    <mergeCell ref="G3077:G3079"/>
    <mergeCell ref="E3077:E3079"/>
    <mergeCell ref="F3077:F3079"/>
    <mergeCell ref="C3080:C3082"/>
    <mergeCell ref="I3080:I3082"/>
    <mergeCell ref="H3080:H3082"/>
    <mergeCell ref="G3080:G3082"/>
    <mergeCell ref="E3080:E3082"/>
    <mergeCell ref="F3080:F3082"/>
    <mergeCell ref="C3083:C3085"/>
    <mergeCell ref="I3083:I3085"/>
    <mergeCell ref="H3083:H3085"/>
    <mergeCell ref="G3083:G3085"/>
    <mergeCell ref="E3083:E3085"/>
    <mergeCell ref="F3083:F3085"/>
    <mergeCell ref="D3077:D3079"/>
    <mergeCell ref="D3080:D3082"/>
    <mergeCell ref="D3083:D3085"/>
    <mergeCell ref="Q3077:Q3079"/>
    <mergeCell ref="Q3080:Q3082"/>
    <mergeCell ref="Q3083:Q3085"/>
    <mergeCell ref="C3401:C3403"/>
    <mergeCell ref="F3401:F3403"/>
    <mergeCell ref="I3401:I3403"/>
    <mergeCell ref="E3401:E3403"/>
    <mergeCell ref="D3401:D3403"/>
    <mergeCell ref="G3401:G3403"/>
    <mergeCell ref="H3401:H3403"/>
    <mergeCell ref="Q3401:Q3403"/>
    <mergeCell ref="C3215:C3217"/>
    <mergeCell ref="D3215:D3217"/>
    <mergeCell ref="F3215:F3217"/>
    <mergeCell ref="G3215:G3217"/>
    <mergeCell ref="H3215:H3217"/>
    <mergeCell ref="I3215:I3217"/>
    <mergeCell ref="E3215:E3217"/>
    <mergeCell ref="Q3215:Q3217"/>
    <mergeCell ref="F3290:F3292"/>
    <mergeCell ref="I3290:I3292"/>
    <mergeCell ref="C3290:C3292"/>
    <mergeCell ref="D3290:D3292"/>
    <mergeCell ref="H3290:H3292"/>
    <mergeCell ref="G3290:G3292"/>
    <mergeCell ref="E3290:E3292"/>
    <mergeCell ref="Q3290:Q3292"/>
    <mergeCell ref="C3086:C3088"/>
    <mergeCell ref="I3086:I3088"/>
    <mergeCell ref="G3086:G3088"/>
    <mergeCell ref="F3086:F3088"/>
    <mergeCell ref="D3086:D3088"/>
    <mergeCell ref="E3086:E3088"/>
    <mergeCell ref="Q3086:Q3088"/>
    <mergeCell ref="I3218:I3220"/>
    <mergeCell ref="D3218:D3220"/>
    <mergeCell ref="G3218:G3220"/>
    <mergeCell ref="H3218:H3220"/>
    <mergeCell ref="C3218:C3220"/>
    <mergeCell ref="F3218:F3220"/>
    <mergeCell ref="E3218:E3220"/>
    <mergeCell ref="Q3218:Q3220"/>
    <mergeCell ref="C3404:C3406"/>
    <mergeCell ref="I3404:I3406"/>
    <mergeCell ref="E3404:E3406"/>
    <mergeCell ref="D3404:D3406"/>
    <mergeCell ref="G3404:G3406"/>
    <mergeCell ref="H3404:H3406"/>
    <mergeCell ref="C3407:C3409"/>
    <mergeCell ref="I3407:I3409"/>
    <mergeCell ref="D3407:D3409"/>
    <mergeCell ref="F3404:F3406"/>
    <mergeCell ref="F3407:F3409"/>
    <mergeCell ref="Q3404:Q3406"/>
    <mergeCell ref="Q3407:Q3409"/>
    <mergeCell ref="E3407:E3409"/>
    <mergeCell ref="G3407:G3409"/>
    <mergeCell ref="H3407:H3409"/>
    <mergeCell ref="C3410:C3412"/>
    <mergeCell ref="F3410:F3412"/>
    <mergeCell ref="I3410:I3412"/>
    <mergeCell ref="E3410:E3412"/>
    <mergeCell ref="D3410:D3412"/>
    <mergeCell ref="G3410:G3412"/>
    <mergeCell ref="H3410:H3412"/>
    <mergeCell ref="Q3410:Q3412"/>
    <mergeCell ref="C3089:C3091"/>
    <mergeCell ref="I3089:I3091"/>
    <mergeCell ref="H3089:H3091"/>
    <mergeCell ref="G3089:G3091"/>
    <mergeCell ref="E3089:E3091"/>
    <mergeCell ref="D3089:D3091"/>
    <mergeCell ref="C3092:C3094"/>
    <mergeCell ref="I3092:I3094"/>
    <mergeCell ref="H3092:H3094"/>
    <mergeCell ref="G3092:G3094"/>
    <mergeCell ref="E3092:E3094"/>
    <mergeCell ref="D3092:D3094"/>
    <mergeCell ref="F3089:F3091"/>
    <mergeCell ref="F3092:F3094"/>
    <mergeCell ref="Q3089:Q3091"/>
    <mergeCell ref="Q3092:Q3094"/>
    <mergeCell ref="C3413:C3415"/>
    <mergeCell ref="F3413:F3415"/>
    <mergeCell ref="I3413:I3415"/>
    <mergeCell ref="D3413:D3415"/>
    <mergeCell ref="G3413:G3415"/>
    <mergeCell ref="H3413:H3415"/>
    <mergeCell ref="Q3413:Q3415"/>
    <mergeCell ref="E3413:E3415"/>
    <mergeCell ref="F3293:F3295"/>
    <mergeCell ref="I3293:I3295"/>
    <mergeCell ref="C3293:C3295"/>
    <mergeCell ref="D3293:D3295"/>
    <mergeCell ref="H3293:H3295"/>
    <mergeCell ref="G3293:G3295"/>
    <mergeCell ref="E3293:E3295"/>
    <mergeCell ref="Q3293:Q3295"/>
    <mergeCell ref="I3221:I3223"/>
    <mergeCell ref="D3221:D3223"/>
    <mergeCell ref="G3221:G3223"/>
    <mergeCell ref="C3221:C3223"/>
    <mergeCell ref="F3221:F3223"/>
    <mergeCell ref="E3221:E3223"/>
    <mergeCell ref="Q3221:Q3223"/>
    <mergeCell ref="C3095:C3097"/>
    <mergeCell ref="I3095:I3097"/>
    <mergeCell ref="H3095:H3097"/>
    <mergeCell ref="G3095:G3097"/>
    <mergeCell ref="E3095:E3097"/>
    <mergeCell ref="D3095:D3097"/>
    <mergeCell ref="F3095:F3097"/>
    <mergeCell ref="Q3095:Q3097"/>
    <mergeCell ref="C3098:C3100"/>
    <mergeCell ref="I3098:I3100"/>
    <mergeCell ref="H3098:H3100"/>
    <mergeCell ref="G3098:G3100"/>
    <mergeCell ref="E3098:E3100"/>
    <mergeCell ref="D3098:D3100"/>
    <mergeCell ref="F3098:F3100"/>
    <mergeCell ref="Q3098:Q3100"/>
    <mergeCell ref="C3209:C3211"/>
    <mergeCell ref="I3209:I3211"/>
    <mergeCell ref="D3209:D3211"/>
    <mergeCell ref="F3209:F3211"/>
    <mergeCell ref="G3209:G3211"/>
    <mergeCell ref="E3209:E3211"/>
    <mergeCell ref="Q3209:Q3211"/>
    <mergeCell ref="H3173:H3175"/>
    <mergeCell ref="I3173:I3175"/>
    <mergeCell ref="G3173:G3175"/>
    <mergeCell ref="C3173:C3175"/>
    <mergeCell ref="D3173:D3175"/>
    <mergeCell ref="E3173:E3175"/>
    <mergeCell ref="F3173:F3175"/>
    <mergeCell ref="Q3173:Q3175"/>
    <mergeCell ref="H3209:H3211"/>
    <mergeCell ref="H3176:H3178"/>
    <mergeCell ref="I3176:I3178"/>
    <mergeCell ref="G3176:G3178"/>
    <mergeCell ref="C3176:C3178"/>
    <mergeCell ref="E3176:E3178"/>
    <mergeCell ref="F3176:F3178"/>
    <mergeCell ref="D3176:D3178"/>
    <mergeCell ref="Q3176:Q3178"/>
    <mergeCell ref="D3296:D3298"/>
    <mergeCell ref="F3296:F3298"/>
    <mergeCell ref="H3296:H3298"/>
    <mergeCell ref="I3296:I3298"/>
    <mergeCell ref="C3296:C3298"/>
    <mergeCell ref="G3296:G3298"/>
    <mergeCell ref="E3296:E3298"/>
    <mergeCell ref="D3299:D3301"/>
    <mergeCell ref="F3299:F3301"/>
    <mergeCell ref="C3299:C3301"/>
    <mergeCell ref="E3299:E3301"/>
    <mergeCell ref="D3302:D3304"/>
    <mergeCell ref="F3302:F3304"/>
    <mergeCell ref="H3302:H3304"/>
    <mergeCell ref="I3302:I3304"/>
    <mergeCell ref="C3302:C3304"/>
    <mergeCell ref="E3302:E3304"/>
    <mergeCell ref="I3299:I3301"/>
    <mergeCell ref="G3299:G3301"/>
    <mergeCell ref="H3299:H3301"/>
    <mergeCell ref="D3305:D3307"/>
    <mergeCell ref="F3305:F3307"/>
    <mergeCell ref="H3305:H3307"/>
    <mergeCell ref="I3305:I3307"/>
    <mergeCell ref="C3305:C3307"/>
    <mergeCell ref="G3305:G3307"/>
    <mergeCell ref="E3305:E3307"/>
    <mergeCell ref="G3302:G3304"/>
    <mergeCell ref="Q3296:Q3298"/>
    <mergeCell ref="Q3299:Q3301"/>
    <mergeCell ref="Q3302:Q3304"/>
    <mergeCell ref="Q3305:Q3307"/>
    <mergeCell ref="I3227:I3229"/>
    <mergeCell ref="D3227:D3229"/>
    <mergeCell ref="G3227:G3229"/>
    <mergeCell ref="H3227:H3229"/>
    <mergeCell ref="C3227:C3229"/>
    <mergeCell ref="F3227:F3229"/>
    <mergeCell ref="E3227:E3229"/>
    <mergeCell ref="Q3227:Q3229"/>
    <mergeCell ref="C3416:C3418"/>
    <mergeCell ref="I3416:I3418"/>
    <mergeCell ref="D3416:D3418"/>
    <mergeCell ref="G3416:G3418"/>
    <mergeCell ref="H3416:H3418"/>
    <mergeCell ref="E3416:E3418"/>
    <mergeCell ref="F3416:F3418"/>
    <mergeCell ref="Q3416:Q3418"/>
    <mergeCell ref="D3230:D3232"/>
    <mergeCell ref="F3230:F3232"/>
    <mergeCell ref="H3230:H3232"/>
    <mergeCell ref="I3230:I3232"/>
    <mergeCell ref="G3230:G3232"/>
    <mergeCell ref="C3230:C3232"/>
    <mergeCell ref="E3230:E3232"/>
    <mergeCell ref="F3233:F3235"/>
    <mergeCell ref="H3233:H3235"/>
    <mergeCell ref="I3233:I3235"/>
    <mergeCell ref="G3233:G3235"/>
    <mergeCell ref="C3233:C3235"/>
    <mergeCell ref="E3233:E3235"/>
    <mergeCell ref="Q3230:Q3232"/>
    <mergeCell ref="Q3233:Q3235"/>
    <mergeCell ref="D3233:D3235"/>
    <mergeCell ref="C3419:C3421"/>
    <mergeCell ref="D3419:D3421"/>
    <mergeCell ref="F3419:F3421"/>
    <mergeCell ref="I3419:I3421"/>
    <mergeCell ref="E3419:E3421"/>
    <mergeCell ref="G3419:G3421"/>
    <mergeCell ref="H3419:H3421"/>
    <mergeCell ref="F3236:F3238"/>
    <mergeCell ref="H3236:H3238"/>
    <mergeCell ref="I3236:I3238"/>
    <mergeCell ref="G3236:G3238"/>
    <mergeCell ref="C3236:C3238"/>
    <mergeCell ref="E3236:E3238"/>
    <mergeCell ref="D3236:D3238"/>
    <mergeCell ref="Q3236:Q3238"/>
    <mergeCell ref="H3119:H3121"/>
    <mergeCell ref="Q3419:Q3421"/>
    <mergeCell ref="I3224:I3226"/>
    <mergeCell ref="H3224:H3226"/>
    <mergeCell ref="C3224:C3226"/>
    <mergeCell ref="F3224:F3226"/>
    <mergeCell ref="E3224:E3226"/>
    <mergeCell ref="Q3224:Q3226"/>
    <mergeCell ref="D3224:D3226"/>
    <mergeCell ref="G3224:G3226"/>
    <mergeCell ref="F3239:F3241"/>
    <mergeCell ref="H3239:H3241"/>
    <mergeCell ref="I3239:I3241"/>
    <mergeCell ref="G3239:G3241"/>
    <mergeCell ref="C3239:C3241"/>
    <mergeCell ref="E3239:E3241"/>
    <mergeCell ref="D3239:D3241"/>
    <mergeCell ref="Q3239:Q3241"/>
    <mergeCell ref="H3158:H3160"/>
    <mergeCell ref="G3158:G3160"/>
    <mergeCell ref="C3101:C3103"/>
    <mergeCell ref="I3101:I3103"/>
    <mergeCell ref="H3101:H3103"/>
    <mergeCell ref="G3101:G3103"/>
    <mergeCell ref="D3101:D3103"/>
    <mergeCell ref="F3101:F3103"/>
    <mergeCell ref="E3101:E3103"/>
    <mergeCell ref="Q3101:Q3103"/>
    <mergeCell ref="F3242:F3244"/>
    <mergeCell ref="H3242:H3244"/>
    <mergeCell ref="I3242:I3244"/>
    <mergeCell ref="G3242:G3244"/>
    <mergeCell ref="C3242:C3244"/>
    <mergeCell ref="E3242:E3244"/>
    <mergeCell ref="D3242:D3244"/>
    <mergeCell ref="Q3242:Q3244"/>
    <mergeCell ref="C3104:C3106"/>
    <mergeCell ref="I3104:I3106"/>
    <mergeCell ref="H3104:H3106"/>
    <mergeCell ref="G3104:G3106"/>
    <mergeCell ref="D3104:D3106"/>
    <mergeCell ref="F3104:F3106"/>
    <mergeCell ref="E3104:E3106"/>
    <mergeCell ref="Q3104:Q3106"/>
    <mergeCell ref="H3086:H3088"/>
    <mergeCell ref="H3128:H3130"/>
    <mergeCell ref="C3422:C3424"/>
    <mergeCell ref="F3422:F3424"/>
    <mergeCell ref="I3422:I3424"/>
    <mergeCell ref="E3422:E3424"/>
    <mergeCell ref="D3422:D3424"/>
    <mergeCell ref="G3422:G3424"/>
    <mergeCell ref="H3422:H3424"/>
    <mergeCell ref="Q3422:Q3424"/>
    <mergeCell ref="H3221:H3223"/>
    <mergeCell ref="D3308:D3310"/>
    <mergeCell ref="F3308:F3310"/>
    <mergeCell ref="H3308:H3310"/>
    <mergeCell ref="I3308:I3310"/>
    <mergeCell ref="C3308:C3310"/>
    <mergeCell ref="G3308:G3310"/>
    <mergeCell ref="E3308:E3310"/>
    <mergeCell ref="D3311:D3313"/>
    <mergeCell ref="F3311:F3313"/>
    <mergeCell ref="I3311:I3313"/>
    <mergeCell ref="C3311:C3313"/>
    <mergeCell ref="E3311:E3313"/>
    <mergeCell ref="H3311:H3313"/>
    <mergeCell ref="G3311:G3313"/>
    <mergeCell ref="Q3308:Q3310"/>
    <mergeCell ref="Q3311:Q3313"/>
    <mergeCell ref="A3002:A3427"/>
    <mergeCell ref="B3332:B3427"/>
    <mergeCell ref="C3425:C3427"/>
    <mergeCell ref="F3425:F3427"/>
    <mergeCell ref="I3425:I3427"/>
    <mergeCell ref="E3425:E3427"/>
    <mergeCell ref="D3425:D3427"/>
    <mergeCell ref="G3425:G3427"/>
    <mergeCell ref="H3425:H3427"/>
    <mergeCell ref="Q3425:Q3427"/>
    <mergeCell ref="C3245:C3247"/>
    <mergeCell ref="Q3245:Q3247"/>
    <mergeCell ref="I3245:I3247"/>
    <mergeCell ref="D3245:D3247"/>
    <mergeCell ref="G3245:G3247"/>
    <mergeCell ref="H3245:H3247"/>
    <mergeCell ref="F3245:F3247"/>
    <mergeCell ref="E3245:E3247"/>
    <mergeCell ref="C3248:C3250"/>
    <mergeCell ref="I3248:I3250"/>
    <mergeCell ref="D3248:D3250"/>
    <mergeCell ref="G3248:G3250"/>
    <mergeCell ref="H3248:H3250"/>
    <mergeCell ref="F3248:F3250"/>
    <mergeCell ref="E3248:E3250"/>
    <mergeCell ref="Q3248:Q3250"/>
    <mergeCell ref="H3179:H3181"/>
    <mergeCell ref="I3179:I3181"/>
    <mergeCell ref="G3179:G3181"/>
    <mergeCell ref="C3179:C3181"/>
    <mergeCell ref="E3179:E3181"/>
    <mergeCell ref="F3179:F3181"/>
    <mergeCell ref="D3179:D3181"/>
    <mergeCell ref="Q3179:Q3181"/>
    <mergeCell ref="H3005:H3007"/>
    <mergeCell ref="B3002:B3109"/>
    <mergeCell ref="C3107:C3109"/>
    <mergeCell ref="I3107:I3109"/>
    <mergeCell ref="H3107:H3109"/>
    <mergeCell ref="G3107:G3109"/>
    <mergeCell ref="D3107:D3109"/>
    <mergeCell ref="F3107:F3109"/>
    <mergeCell ref="E3107:E3109"/>
    <mergeCell ref="Q3107:Q3109"/>
    <mergeCell ref="B3110:B3184"/>
    <mergeCell ref="H3182:H3184"/>
    <mergeCell ref="I3182:I3184"/>
    <mergeCell ref="G3182:G3184"/>
    <mergeCell ref="C3182:C3184"/>
    <mergeCell ref="E3182:E3184"/>
    <mergeCell ref="F3182:F3184"/>
    <mergeCell ref="D3182:D3184"/>
    <mergeCell ref="Q3182:Q3184"/>
    <mergeCell ref="B4341:B4360"/>
    <mergeCell ref="A4256:A4392"/>
    <mergeCell ref="B4361:B4392"/>
    <mergeCell ref="B4319:B4340"/>
    <mergeCell ref="B4256:B4291"/>
    <mergeCell ref="B4292:B4318"/>
    <mergeCell ref="B4202:B4221"/>
    <mergeCell ref="A4117:A4253"/>
    <mergeCell ref="B4222:B4253"/>
    <mergeCell ref="B4180:B4201"/>
    <mergeCell ref="B4117:B4152"/>
    <mergeCell ref="B4153:B4179"/>
    <mergeCell ref="B4063:B4082"/>
    <mergeCell ref="A3978:A4114"/>
    <mergeCell ref="B4083:B4114"/>
    <mergeCell ref="B4041:B4062"/>
    <mergeCell ref="B3978:B4013"/>
    <mergeCell ref="B4014:B4040"/>
    <mergeCell ref="B3924:B3943"/>
    <mergeCell ref="A3841:A3975"/>
    <mergeCell ref="B3944:B3975"/>
    <mergeCell ref="B3902:B3923"/>
    <mergeCell ref="B3841:B3876"/>
    <mergeCell ref="B3877:B3901"/>
    <mergeCell ref="B3787:B3806"/>
    <mergeCell ref="A3704:A3838"/>
    <mergeCell ref="B3807:B3838"/>
    <mergeCell ref="B3765:B3786"/>
    <mergeCell ref="B3704:B3739"/>
    <mergeCell ref="B3740:B3764"/>
    <mergeCell ref="B3650:B3669"/>
    <mergeCell ref="A3567:A3701"/>
    <mergeCell ref="B3670:B3701"/>
    <mergeCell ref="B3628:B3649"/>
    <mergeCell ref="B3567:B3602"/>
    <mergeCell ref="B3603:B3627"/>
    <mergeCell ref="B3513:B3532"/>
    <mergeCell ref="A3430:A3564"/>
    <mergeCell ref="B3533:B3564"/>
    <mergeCell ref="B3491:B3512"/>
    <mergeCell ref="B3430:B3465"/>
    <mergeCell ref="B3466:B3490"/>
    <mergeCell ref="B3254:B3331"/>
    <mergeCell ref="D3314:D3316"/>
    <mergeCell ref="F3314:F3316"/>
    <mergeCell ref="I3314:I3316"/>
    <mergeCell ref="C3314:C3316"/>
    <mergeCell ref="E3314:E3316"/>
    <mergeCell ref="H3314:H3316"/>
    <mergeCell ref="G3314:G3316"/>
    <mergeCell ref="D3317:D3319"/>
    <mergeCell ref="I3317:I3319"/>
    <mergeCell ref="C3317:C3319"/>
    <mergeCell ref="E3317:E3319"/>
    <mergeCell ref="H3317:H3319"/>
    <mergeCell ref="G3317:G3319"/>
    <mergeCell ref="D3320:D3322"/>
    <mergeCell ref="I3320:I3322"/>
    <mergeCell ref="C3320:C3322"/>
    <mergeCell ref="E3320:E3322"/>
    <mergeCell ref="H3320:H3322"/>
    <mergeCell ref="G3320:G3322"/>
    <mergeCell ref="D3323:D3325"/>
    <mergeCell ref="I3323:I3325"/>
    <mergeCell ref="C3323:C3325"/>
    <mergeCell ref="E3323:E3325"/>
    <mergeCell ref="H3323:H3325"/>
    <mergeCell ref="G3323:G3325"/>
    <mergeCell ref="I3326:I3328"/>
    <mergeCell ref="C3326:C3328"/>
    <mergeCell ref="E3326:E3328"/>
    <mergeCell ref="H3326:H3328"/>
    <mergeCell ref="G3326:G3328"/>
    <mergeCell ref="D3329:D3331"/>
    <mergeCell ref="I3329:I3331"/>
    <mergeCell ref="C3329:C3331"/>
    <mergeCell ref="E3329:E3331"/>
    <mergeCell ref="H3329:H3331"/>
    <mergeCell ref="G3329:G3331"/>
    <mergeCell ref="F3317:F3319"/>
    <mergeCell ref="F3320:F3322"/>
    <mergeCell ref="F3323:F3325"/>
    <mergeCell ref="F3326:F3328"/>
    <mergeCell ref="F3329:F3331"/>
    <mergeCell ref="Q3314:Q3316"/>
    <mergeCell ref="Q3317:Q3319"/>
    <mergeCell ref="Q3320:Q3322"/>
    <mergeCell ref="Q3323:Q3325"/>
    <mergeCell ref="Q3326:Q3328"/>
    <mergeCell ref="Q3329:Q3331"/>
    <mergeCell ref="D3326:D3328"/>
    <mergeCell ref="B3185:B3253"/>
    <mergeCell ref="C3251:C3253"/>
    <mergeCell ref="I3251:I3253"/>
    <mergeCell ref="D3251:D3253"/>
    <mergeCell ref="G3251:G3253"/>
    <mergeCell ref="H3251:H3253"/>
    <mergeCell ref="F3251:F3253"/>
    <mergeCell ref="E3251:E3253"/>
    <mergeCell ref="Q3251:Q3253"/>
    <mergeCell ref="C2766:C2768"/>
    <mergeCell ref="D2766:D2768"/>
    <mergeCell ref="E2766:E2768"/>
    <mergeCell ref="F2766:F2768"/>
    <mergeCell ref="G2766:G2768"/>
    <mergeCell ref="H2766:H2768"/>
    <mergeCell ref="I2766:I2768"/>
    <mergeCell ref="Q2766:Q2768"/>
    <mergeCell ref="Q2697:Q2699"/>
    <mergeCell ref="Q2589:Q2591"/>
    <mergeCell ref="D2904:D2906"/>
    <mergeCell ref="E2904:E2906"/>
    <mergeCell ref="F2904:F2906"/>
    <mergeCell ref="G2904:G2906"/>
    <mergeCell ref="H2904:H2906"/>
    <mergeCell ref="I2904:I2906"/>
    <mergeCell ref="Q2904:Q2906"/>
    <mergeCell ref="Q2592:Q2594"/>
    <mergeCell ref="Q2595:Q2597"/>
    <mergeCell ref="Q2598:Q2600"/>
    <mergeCell ref="D2700:D2702"/>
    <mergeCell ref="E2700:E2702"/>
    <mergeCell ref="F2700:F2702"/>
    <mergeCell ref="G2700:G2702"/>
    <mergeCell ref="H2700:H2702"/>
    <mergeCell ref="I2700:I2702"/>
    <mergeCell ref="Q2700:Q2702"/>
    <mergeCell ref="D2703:D2705"/>
    <mergeCell ref="E2703:E2705"/>
    <mergeCell ref="F2703:F2705"/>
    <mergeCell ref="G2703:G2705"/>
    <mergeCell ref="H2703:H2705"/>
    <mergeCell ref="I2703:I2705"/>
    <mergeCell ref="Q2703:Q2705"/>
    <mergeCell ref="C2700:C2702"/>
    <mergeCell ref="C2703:C2705"/>
    <mergeCell ref="D2697:D2699"/>
    <mergeCell ref="E2697:E2699"/>
    <mergeCell ref="F2697:F2699"/>
    <mergeCell ref="G2697:G2699"/>
    <mergeCell ref="H2697:H2699"/>
    <mergeCell ref="I2697:I2699"/>
    <mergeCell ref="C2697:C2699"/>
    <mergeCell ref="D2589:D2591"/>
    <mergeCell ref="E2589:E2591"/>
    <mergeCell ref="F2589:F2591"/>
    <mergeCell ref="G2589:G2591"/>
    <mergeCell ref="I2589:I2591"/>
    <mergeCell ref="C2592:C2594"/>
    <mergeCell ref="D2592:D2594"/>
    <mergeCell ref="E2592:E2594"/>
    <mergeCell ref="G2592:G2594"/>
    <mergeCell ref="I2592:I2594"/>
    <mergeCell ref="F2592:F2594"/>
    <mergeCell ref="C2595:C2597"/>
    <mergeCell ref="D2595:D2597"/>
    <mergeCell ref="E2595:E2597"/>
    <mergeCell ref="I2595:I2597"/>
    <mergeCell ref="F2595:F2597"/>
    <mergeCell ref="H2595:H2597"/>
    <mergeCell ref="C2598:C2600"/>
    <mergeCell ref="D2598:D2600"/>
    <mergeCell ref="E2598:E2600"/>
    <mergeCell ref="I2598:I2600"/>
    <mergeCell ref="F2598:F2600"/>
    <mergeCell ref="G2595:G2597"/>
    <mergeCell ref="H2598:H2600"/>
    <mergeCell ref="C2601:C2603"/>
    <mergeCell ref="D2601:D2603"/>
    <mergeCell ref="E2601:E2603"/>
    <mergeCell ref="F2601:F2603"/>
    <mergeCell ref="G2601:G2603"/>
    <mergeCell ref="H2601:H2603"/>
    <mergeCell ref="I2601:I2603"/>
    <mergeCell ref="C2604:C2606"/>
    <mergeCell ref="D2604:D2606"/>
    <mergeCell ref="E2604:E2606"/>
    <mergeCell ref="F2604:F2606"/>
    <mergeCell ref="G2604:G2606"/>
    <mergeCell ref="H2604:H2606"/>
    <mergeCell ref="I2604:I2606"/>
    <mergeCell ref="C2607:C2609"/>
    <mergeCell ref="E2607:E2609"/>
    <mergeCell ref="I2607:I2609"/>
    <mergeCell ref="F2607:F2609"/>
    <mergeCell ref="G2607:G2609"/>
    <mergeCell ref="H2607:H2609"/>
    <mergeCell ref="D2607:D2609"/>
    <mergeCell ref="C2610:C2612"/>
    <mergeCell ref="E2610:E2612"/>
    <mergeCell ref="F2610:F2612"/>
    <mergeCell ref="I2610:I2612"/>
    <mergeCell ref="D2610:D2612"/>
    <mergeCell ref="C2907:C2909"/>
    <mergeCell ref="D2907:D2909"/>
    <mergeCell ref="F2907:F2909"/>
    <mergeCell ref="I2907:I2909"/>
    <mergeCell ref="G2907:G2909"/>
    <mergeCell ref="H2907:H2909"/>
    <mergeCell ref="E2907:E2909"/>
    <mergeCell ref="Q2907:Q2909"/>
    <mergeCell ref="I2613:I2615"/>
    <mergeCell ref="C2613:C2615"/>
    <mergeCell ref="D2613:D2615"/>
    <mergeCell ref="E2613:E2615"/>
    <mergeCell ref="F2613:F2615"/>
    <mergeCell ref="I2616:I2618"/>
    <mergeCell ref="C2616:C2618"/>
    <mergeCell ref="D2616:D2618"/>
    <mergeCell ref="E2616:E2618"/>
    <mergeCell ref="F2616:F2618"/>
    <mergeCell ref="G2610:G2612"/>
    <mergeCell ref="H2610:H2612"/>
    <mergeCell ref="H2613:H2615"/>
    <mergeCell ref="H2616:H2618"/>
    <mergeCell ref="G2613:G2615"/>
    <mergeCell ref="C2619:C2621"/>
    <mergeCell ref="D2619:D2621"/>
    <mergeCell ref="E2619:E2621"/>
    <mergeCell ref="F2619:F2621"/>
    <mergeCell ref="G2619:G2621"/>
    <mergeCell ref="H2619:H2621"/>
    <mergeCell ref="I2619:I2621"/>
    <mergeCell ref="C2622:C2624"/>
    <mergeCell ref="E2622:E2624"/>
    <mergeCell ref="F2622:F2624"/>
    <mergeCell ref="H2622:H2624"/>
    <mergeCell ref="I2622:I2624"/>
    <mergeCell ref="D2622:D2624"/>
    <mergeCell ref="G2622:G2624"/>
    <mergeCell ref="C2625:C2627"/>
    <mergeCell ref="E2625:E2627"/>
    <mergeCell ref="F2625:F2627"/>
    <mergeCell ref="H2625:H2627"/>
    <mergeCell ref="I2625:I2627"/>
    <mergeCell ref="D2625:D2627"/>
    <mergeCell ref="D2772:D2774"/>
    <mergeCell ref="G2772:G2774"/>
    <mergeCell ref="H2772:H2774"/>
    <mergeCell ref="I2772:I2774"/>
    <mergeCell ref="C2772:C2774"/>
    <mergeCell ref="Q2772:Q2774"/>
    <mergeCell ref="F2772:F2774"/>
    <mergeCell ref="C2910:C2912"/>
    <mergeCell ref="D2910:D2912"/>
    <mergeCell ref="E2910:E2912"/>
    <mergeCell ref="F2910:F2912"/>
    <mergeCell ref="I2910:I2912"/>
    <mergeCell ref="G2910:G2912"/>
    <mergeCell ref="H2910:H2912"/>
    <mergeCell ref="C2913:C2915"/>
    <mergeCell ref="D2913:D2915"/>
    <mergeCell ref="E2913:E2915"/>
    <mergeCell ref="F2913:F2915"/>
    <mergeCell ref="I2913:I2915"/>
    <mergeCell ref="G2913:G2915"/>
    <mergeCell ref="H2913:H2915"/>
    <mergeCell ref="Q2910:Q2912"/>
    <mergeCell ref="Q2913:Q2915"/>
    <mergeCell ref="C2628:C2630"/>
    <mergeCell ref="E2628:E2630"/>
    <mergeCell ref="F2628:F2630"/>
    <mergeCell ref="H2628:H2630"/>
    <mergeCell ref="I2628:I2630"/>
    <mergeCell ref="D2628:D2630"/>
    <mergeCell ref="G2628:G2630"/>
    <mergeCell ref="C2631:C2633"/>
    <mergeCell ref="D2631:D2633"/>
    <mergeCell ref="E2631:E2633"/>
    <mergeCell ref="F2631:F2633"/>
    <mergeCell ref="G2631:G2633"/>
    <mergeCell ref="I2631:I2633"/>
    <mergeCell ref="H2631:H2633"/>
    <mergeCell ref="D2829:D2831"/>
    <mergeCell ref="F2829:F2831"/>
    <mergeCell ref="H2829:H2831"/>
    <mergeCell ref="I2829:I2831"/>
    <mergeCell ref="G2829:G2831"/>
    <mergeCell ref="E2829:E2831"/>
    <mergeCell ref="Q2829:Q2831"/>
    <mergeCell ref="D2916:D2918"/>
    <mergeCell ref="E2916:E2918"/>
    <mergeCell ref="F2916:F2918"/>
    <mergeCell ref="G2916:G2918"/>
    <mergeCell ref="H2916:H2918"/>
    <mergeCell ref="I2916:I2918"/>
    <mergeCell ref="Q2916:Q2918"/>
    <mergeCell ref="D2775:D2777"/>
    <mergeCell ref="E2775:E2777"/>
    <mergeCell ref="F2775:F2777"/>
    <mergeCell ref="G2775:G2777"/>
    <mergeCell ref="H2775:H2777"/>
    <mergeCell ref="I2775:I2777"/>
    <mergeCell ref="C2775:C2777"/>
    <mergeCell ref="Q2775:Q2777"/>
    <mergeCell ref="C2634:C2636"/>
    <mergeCell ref="D2634:D2636"/>
    <mergeCell ref="E2634:E2636"/>
    <mergeCell ref="F2634:F2636"/>
    <mergeCell ref="G2634:G2636"/>
    <mergeCell ref="I2634:I2636"/>
    <mergeCell ref="H2634:H2636"/>
    <mergeCell ref="E2772:E2774"/>
    <mergeCell ref="D2706:D2708"/>
    <mergeCell ref="E2706:E2708"/>
    <mergeCell ref="F2706:F2708"/>
    <mergeCell ref="G2706:G2708"/>
    <mergeCell ref="I2706:I2708"/>
    <mergeCell ref="C2706:C2708"/>
    <mergeCell ref="Q2706:Q2708"/>
    <mergeCell ref="C2916:C2918"/>
    <mergeCell ref="D2709:D2711"/>
    <mergeCell ref="E2709:E2711"/>
    <mergeCell ref="F2709:F2711"/>
    <mergeCell ref="G2709:G2711"/>
    <mergeCell ref="H2709:H2711"/>
    <mergeCell ref="I2709:I2711"/>
    <mergeCell ref="C2709:C2711"/>
    <mergeCell ref="Q2709:Q2711"/>
    <mergeCell ref="D2712:D2714"/>
    <mergeCell ref="E2712:E2714"/>
    <mergeCell ref="F2712:F2714"/>
    <mergeCell ref="G2712:G2714"/>
    <mergeCell ref="H2712:H2714"/>
    <mergeCell ref="I2712:I2714"/>
    <mergeCell ref="C2712:C2714"/>
    <mergeCell ref="E2715:E2717"/>
    <mergeCell ref="F2715:F2717"/>
    <mergeCell ref="G2715:G2717"/>
    <mergeCell ref="I2715:I2717"/>
    <mergeCell ref="C2715:C2717"/>
    <mergeCell ref="Q2712:Q2714"/>
    <mergeCell ref="D2715:D2717"/>
    <mergeCell ref="Q2715:Q2717"/>
    <mergeCell ref="C2637:C2639"/>
    <mergeCell ref="E2637:E2639"/>
    <mergeCell ref="F2637:F2639"/>
    <mergeCell ref="H2637:H2639"/>
    <mergeCell ref="I2637:I2639"/>
    <mergeCell ref="D2637:D2639"/>
    <mergeCell ref="G2637:G2639"/>
    <mergeCell ref="C2904:C2906"/>
    <mergeCell ref="C2832:C2834"/>
    <mergeCell ref="H2832:H2834"/>
    <mergeCell ref="I2832:I2834"/>
    <mergeCell ref="G2832:G2834"/>
    <mergeCell ref="E2832:E2834"/>
    <mergeCell ref="D2832:D2834"/>
    <mergeCell ref="F2832:F2834"/>
    <mergeCell ref="Q2832:Q2834"/>
    <mergeCell ref="C2829:C2831"/>
    <mergeCell ref="C2835:C2837"/>
    <mergeCell ref="I2835:I2837"/>
    <mergeCell ref="G2835:G2837"/>
    <mergeCell ref="E2835:E2837"/>
    <mergeCell ref="D2835:D2837"/>
    <mergeCell ref="F2835:F2837"/>
    <mergeCell ref="Q2835:Q2837"/>
    <mergeCell ref="C2640:C2642"/>
    <mergeCell ref="D2640:D2642"/>
    <mergeCell ref="E2640:E2642"/>
    <mergeCell ref="F2640:F2642"/>
    <mergeCell ref="G2640:G2642"/>
    <mergeCell ref="H2640:H2642"/>
    <mergeCell ref="I2640:I2642"/>
    <mergeCell ref="C2919:C2921"/>
    <mergeCell ref="D2919:D2921"/>
    <mergeCell ref="E2919:E2921"/>
    <mergeCell ref="F2919:F2921"/>
    <mergeCell ref="G2919:G2921"/>
    <mergeCell ref="H2919:H2921"/>
    <mergeCell ref="I2919:I2921"/>
    <mergeCell ref="C2922:C2924"/>
    <mergeCell ref="D2922:D2924"/>
    <mergeCell ref="E2922:E2924"/>
    <mergeCell ref="F2922:F2924"/>
    <mergeCell ref="G2922:G2924"/>
    <mergeCell ref="I2922:I2924"/>
    <mergeCell ref="Q2919:Q2921"/>
    <mergeCell ref="Q2922:Q2924"/>
    <mergeCell ref="C2769:C2771"/>
    <mergeCell ref="D2769:D2771"/>
    <mergeCell ref="E2769:E2771"/>
    <mergeCell ref="F2769:F2771"/>
    <mergeCell ref="G2769:G2771"/>
    <mergeCell ref="H2769:H2771"/>
    <mergeCell ref="I2769:I2771"/>
    <mergeCell ref="D2838:D2840"/>
    <mergeCell ref="F2838:F2840"/>
    <mergeCell ref="H2838:H2840"/>
    <mergeCell ref="I2838:I2840"/>
    <mergeCell ref="G2838:G2840"/>
    <mergeCell ref="C2838:C2840"/>
    <mergeCell ref="E2838:E2840"/>
    <mergeCell ref="Q2838:Q2840"/>
    <mergeCell ref="C2925:C2927"/>
    <mergeCell ref="D2925:D2927"/>
    <mergeCell ref="E2925:E2927"/>
    <mergeCell ref="F2925:F2927"/>
    <mergeCell ref="G2925:G2927"/>
    <mergeCell ref="H2925:H2927"/>
    <mergeCell ref="I2925:I2927"/>
    <mergeCell ref="Q2925:Q2927"/>
    <mergeCell ref="G2616:G2618"/>
    <mergeCell ref="H2922:H2924"/>
    <mergeCell ref="Q2604:Q2606"/>
    <mergeCell ref="Q2601:Q2603"/>
    <mergeCell ref="Q2607:Q2609"/>
    <mergeCell ref="Q2610:Q2612"/>
    <mergeCell ref="Q2613:Q2615"/>
    <mergeCell ref="Q2616:Q2618"/>
    <mergeCell ref="Q2619:Q2621"/>
    <mergeCell ref="Q2622:Q2624"/>
    <mergeCell ref="Q2625:Q2627"/>
    <mergeCell ref="Q2628:Q2630"/>
    <mergeCell ref="Q2631:Q2633"/>
    <mergeCell ref="Q2634:Q2636"/>
    <mergeCell ref="Q2637:Q2639"/>
    <mergeCell ref="Q2640:Q2642"/>
    <mergeCell ref="C2928:C2930"/>
    <mergeCell ref="D2928:D2930"/>
    <mergeCell ref="F2928:F2930"/>
    <mergeCell ref="I2928:I2930"/>
    <mergeCell ref="G2928:G2930"/>
    <mergeCell ref="H2928:H2930"/>
    <mergeCell ref="E2928:E2930"/>
    <mergeCell ref="Q2928:Q2930"/>
    <mergeCell ref="G2625:G2627"/>
    <mergeCell ref="C2931:C2933"/>
    <mergeCell ref="D2931:D2933"/>
    <mergeCell ref="F2931:F2933"/>
    <mergeCell ref="I2931:I2933"/>
    <mergeCell ref="G2931:G2933"/>
    <mergeCell ref="H2931:H2933"/>
    <mergeCell ref="E2931:E2933"/>
    <mergeCell ref="Q2931:Q2933"/>
    <mergeCell ref="D2841:D2843"/>
    <mergeCell ref="E2841:E2843"/>
    <mergeCell ref="F2841:F2843"/>
    <mergeCell ref="I2841:I2843"/>
    <mergeCell ref="G2841:G2843"/>
    <mergeCell ref="C2841:C2843"/>
    <mergeCell ref="Q2841:Q2843"/>
    <mergeCell ref="C2643:C2645"/>
    <mergeCell ref="F2643:F2645"/>
    <mergeCell ref="I2643:I2645"/>
    <mergeCell ref="D2643:D2645"/>
    <mergeCell ref="H2643:H2645"/>
    <mergeCell ref="G2643:G2645"/>
    <mergeCell ref="E2643:E2645"/>
    <mergeCell ref="Q2643:Q2645"/>
    <mergeCell ref="D2844:D2846"/>
    <mergeCell ref="F2844:F2846"/>
    <mergeCell ref="H2844:H2846"/>
    <mergeCell ref="I2844:I2846"/>
    <mergeCell ref="C2844:C2846"/>
    <mergeCell ref="G2844:G2846"/>
    <mergeCell ref="E2844:E2846"/>
    <mergeCell ref="D2847:D2849"/>
    <mergeCell ref="F2847:F2849"/>
    <mergeCell ref="C2847:C2849"/>
    <mergeCell ref="E2847:E2849"/>
    <mergeCell ref="D2850:D2852"/>
    <mergeCell ref="F2850:F2852"/>
    <mergeCell ref="C2850:C2852"/>
    <mergeCell ref="E2850:E2852"/>
    <mergeCell ref="D2853:D2855"/>
    <mergeCell ref="F2853:F2855"/>
    <mergeCell ref="H2853:H2855"/>
    <mergeCell ref="I2853:I2855"/>
    <mergeCell ref="C2853:C2855"/>
    <mergeCell ref="G2853:G2855"/>
    <mergeCell ref="E2853:E2855"/>
    <mergeCell ref="Q2844:Q2846"/>
    <mergeCell ref="Q2847:Q2849"/>
    <mergeCell ref="Q2850:Q2852"/>
    <mergeCell ref="Q2853:Q2855"/>
    <mergeCell ref="H2847:H2849"/>
    <mergeCell ref="I2847:I2849"/>
    <mergeCell ref="G2847:G2849"/>
    <mergeCell ref="I2850:I2852"/>
    <mergeCell ref="G2850:G2852"/>
    <mergeCell ref="D2718:D2720"/>
    <mergeCell ref="E2718:E2720"/>
    <mergeCell ref="F2718:F2720"/>
    <mergeCell ref="G2718:G2720"/>
    <mergeCell ref="H2718:H2720"/>
    <mergeCell ref="I2718:I2720"/>
    <mergeCell ref="C2718:C2720"/>
    <mergeCell ref="Q2718:Q2720"/>
    <mergeCell ref="C2778:C2780"/>
    <mergeCell ref="D2778:D2780"/>
    <mergeCell ref="F2778:F2780"/>
    <mergeCell ref="G2778:G2780"/>
    <mergeCell ref="H2778:H2780"/>
    <mergeCell ref="I2778:I2780"/>
    <mergeCell ref="E2778:E2780"/>
    <mergeCell ref="Q2778:Q2780"/>
    <mergeCell ref="E2721:E2723"/>
    <mergeCell ref="F2721:F2723"/>
    <mergeCell ref="G2721:G2723"/>
    <mergeCell ref="H2721:H2723"/>
    <mergeCell ref="I2721:I2723"/>
    <mergeCell ref="C2721:C2723"/>
    <mergeCell ref="D2721:D2723"/>
    <mergeCell ref="F2724:F2726"/>
    <mergeCell ref="G2724:G2726"/>
    <mergeCell ref="H2724:H2726"/>
    <mergeCell ref="I2724:I2726"/>
    <mergeCell ref="C2724:C2726"/>
    <mergeCell ref="D2724:D2726"/>
    <mergeCell ref="Q2721:Q2723"/>
    <mergeCell ref="E2724:E2726"/>
    <mergeCell ref="Q2724:Q2726"/>
    <mergeCell ref="Q2769:Q2771"/>
    <mergeCell ref="C2934:C2936"/>
    <mergeCell ref="D2934:D2936"/>
    <mergeCell ref="F2934:F2936"/>
    <mergeCell ref="I2934:I2936"/>
    <mergeCell ref="G2934:G2936"/>
    <mergeCell ref="H2934:H2936"/>
    <mergeCell ref="E2934:E2936"/>
    <mergeCell ref="Q2934:Q2936"/>
    <mergeCell ref="D2727:D2729"/>
    <mergeCell ref="E2727:E2729"/>
    <mergeCell ref="F2727:F2729"/>
    <mergeCell ref="G2727:G2729"/>
    <mergeCell ref="H2727:H2729"/>
    <mergeCell ref="I2727:I2729"/>
    <mergeCell ref="Q2727:Q2729"/>
    <mergeCell ref="H2850:H2852"/>
    <mergeCell ref="H2841:H2843"/>
    <mergeCell ref="C2646:C2648"/>
    <mergeCell ref="I2646:I2648"/>
    <mergeCell ref="F2646:F2648"/>
    <mergeCell ref="H2646:H2648"/>
    <mergeCell ref="G2646:G2648"/>
    <mergeCell ref="D2646:D2648"/>
    <mergeCell ref="E2646:E2648"/>
    <mergeCell ref="Q2646:Q2648"/>
    <mergeCell ref="C2649:C2651"/>
    <mergeCell ref="I2649:I2651"/>
    <mergeCell ref="E2649:E2651"/>
    <mergeCell ref="F2649:F2651"/>
    <mergeCell ref="G2649:G2651"/>
    <mergeCell ref="D2649:D2651"/>
    <mergeCell ref="Q2649:Q2651"/>
    <mergeCell ref="C2781:C2783"/>
    <mergeCell ref="I2781:I2783"/>
    <mergeCell ref="H2781:H2783"/>
    <mergeCell ref="D2781:D2783"/>
    <mergeCell ref="F2781:F2783"/>
    <mergeCell ref="G2781:G2783"/>
    <mergeCell ref="E2781:E2783"/>
    <mergeCell ref="Q2781:Q2783"/>
    <mergeCell ref="F2856:F2858"/>
    <mergeCell ref="I2856:I2858"/>
    <mergeCell ref="C2856:C2858"/>
    <mergeCell ref="D2856:D2858"/>
    <mergeCell ref="H2856:H2858"/>
    <mergeCell ref="G2856:G2858"/>
    <mergeCell ref="E2856:E2858"/>
    <mergeCell ref="Q2856:Q2858"/>
    <mergeCell ref="C2730:C2732"/>
    <mergeCell ref="D2730:D2732"/>
    <mergeCell ref="F2730:F2732"/>
    <mergeCell ref="G2730:G2732"/>
    <mergeCell ref="H2730:H2732"/>
    <mergeCell ref="I2730:I2732"/>
    <mergeCell ref="E2730:E2732"/>
    <mergeCell ref="C2733:C2735"/>
    <mergeCell ref="D2733:D2735"/>
    <mergeCell ref="F2733:F2735"/>
    <mergeCell ref="H2733:H2735"/>
    <mergeCell ref="I2733:I2735"/>
    <mergeCell ref="E2733:E2735"/>
    <mergeCell ref="Q2730:Q2732"/>
    <mergeCell ref="Q2733:Q2735"/>
    <mergeCell ref="G2733:G2735"/>
    <mergeCell ref="C2727:C2729"/>
    <mergeCell ref="C2937:C2939"/>
    <mergeCell ref="D2937:D2939"/>
    <mergeCell ref="F2937:F2939"/>
    <mergeCell ref="I2937:I2939"/>
    <mergeCell ref="E2937:E2939"/>
    <mergeCell ref="G2937:G2939"/>
    <mergeCell ref="H2937:H2939"/>
    <mergeCell ref="C2940:C2942"/>
    <mergeCell ref="D2940:D2942"/>
    <mergeCell ref="F2940:F2942"/>
    <mergeCell ref="I2940:I2942"/>
    <mergeCell ref="E2940:E2942"/>
    <mergeCell ref="G2940:G2942"/>
    <mergeCell ref="H2940:H2942"/>
    <mergeCell ref="C2943:C2945"/>
    <mergeCell ref="D2943:D2945"/>
    <mergeCell ref="F2943:F2945"/>
    <mergeCell ref="I2943:I2945"/>
    <mergeCell ref="E2943:E2945"/>
    <mergeCell ref="G2943:G2945"/>
    <mergeCell ref="H2943:H2945"/>
    <mergeCell ref="C2946:C2948"/>
    <mergeCell ref="D2946:D2948"/>
    <mergeCell ref="F2946:F2948"/>
    <mergeCell ref="I2946:I2948"/>
    <mergeCell ref="E2946:E2948"/>
    <mergeCell ref="G2946:G2948"/>
    <mergeCell ref="H2946:H2948"/>
    <mergeCell ref="Q2937:Q2939"/>
    <mergeCell ref="Q2940:Q2942"/>
    <mergeCell ref="Q2943:Q2945"/>
    <mergeCell ref="Q2946:Q2948"/>
    <mergeCell ref="C2652:C2654"/>
    <mergeCell ref="I2652:I2654"/>
    <mergeCell ref="E2652:E2654"/>
    <mergeCell ref="H2652:H2654"/>
    <mergeCell ref="G2652:G2654"/>
    <mergeCell ref="D2652:D2654"/>
    <mergeCell ref="F2652:F2654"/>
    <mergeCell ref="Q2652:Q2654"/>
    <mergeCell ref="F2736:F2738"/>
    <mergeCell ref="H2736:H2738"/>
    <mergeCell ref="I2736:I2738"/>
    <mergeCell ref="E2736:E2738"/>
    <mergeCell ref="G2736:G2738"/>
    <mergeCell ref="Q2736:Q2738"/>
    <mergeCell ref="C2949:C2951"/>
    <mergeCell ref="D2949:D2951"/>
    <mergeCell ref="F2949:F2951"/>
    <mergeCell ref="I2949:I2951"/>
    <mergeCell ref="E2949:E2951"/>
    <mergeCell ref="G2949:G2951"/>
    <mergeCell ref="H2949:H2951"/>
    <mergeCell ref="Q2949:Q2951"/>
    <mergeCell ref="C2952:C2954"/>
    <mergeCell ref="D2952:D2954"/>
    <mergeCell ref="F2952:F2954"/>
    <mergeCell ref="I2952:I2954"/>
    <mergeCell ref="E2952:E2954"/>
    <mergeCell ref="G2952:G2954"/>
    <mergeCell ref="H2952:H2954"/>
    <mergeCell ref="C2955:C2957"/>
    <mergeCell ref="F2955:F2957"/>
    <mergeCell ref="I2955:I2957"/>
    <mergeCell ref="E2955:E2957"/>
    <mergeCell ref="G2955:G2957"/>
    <mergeCell ref="C2958:C2960"/>
    <mergeCell ref="F2958:F2960"/>
    <mergeCell ref="I2958:I2960"/>
    <mergeCell ref="E2958:E2960"/>
    <mergeCell ref="D2955:D2957"/>
    <mergeCell ref="D2958:D2960"/>
    <mergeCell ref="G2958:G2960"/>
    <mergeCell ref="H2955:H2957"/>
    <mergeCell ref="Q2952:Q2954"/>
    <mergeCell ref="Q2955:Q2957"/>
    <mergeCell ref="Q2958:Q2960"/>
    <mergeCell ref="C2961:C2963"/>
    <mergeCell ref="F2961:F2963"/>
    <mergeCell ref="I2961:I2963"/>
    <mergeCell ref="E2961:E2963"/>
    <mergeCell ref="D2961:D2963"/>
    <mergeCell ref="G2961:G2963"/>
    <mergeCell ref="C2964:C2966"/>
    <mergeCell ref="F2964:F2966"/>
    <mergeCell ref="I2964:I2966"/>
    <mergeCell ref="E2964:E2966"/>
    <mergeCell ref="D2964:D2966"/>
    <mergeCell ref="G2964:G2966"/>
    <mergeCell ref="H2958:H2960"/>
    <mergeCell ref="H2961:H2963"/>
    <mergeCell ref="H2964:H2966"/>
    <mergeCell ref="Q2961:Q2963"/>
    <mergeCell ref="Q2964:Q2966"/>
    <mergeCell ref="C2967:C2969"/>
    <mergeCell ref="F2967:F2969"/>
    <mergeCell ref="I2967:I2969"/>
    <mergeCell ref="E2967:E2969"/>
    <mergeCell ref="D2967:D2969"/>
    <mergeCell ref="G2967:G2969"/>
    <mergeCell ref="H2967:H2969"/>
    <mergeCell ref="Q2967:Q2969"/>
    <mergeCell ref="C2736:C2738"/>
    <mergeCell ref="D2736:D2738"/>
    <mergeCell ref="C2970:C2972"/>
    <mergeCell ref="F2970:F2972"/>
    <mergeCell ref="I2970:I2972"/>
    <mergeCell ref="E2970:E2972"/>
    <mergeCell ref="D2970:D2972"/>
    <mergeCell ref="G2970:G2972"/>
    <mergeCell ref="H2970:H2972"/>
    <mergeCell ref="Q2970:Q2972"/>
    <mergeCell ref="C2784:C2786"/>
    <mergeCell ref="I2784:I2786"/>
    <mergeCell ref="F2784:F2786"/>
    <mergeCell ref="Q2784:Q2786"/>
    <mergeCell ref="D2784:D2786"/>
    <mergeCell ref="E2784:E2786"/>
    <mergeCell ref="G2784:G2786"/>
    <mergeCell ref="H2784:H2786"/>
    <mergeCell ref="I2739:I2741"/>
    <mergeCell ref="E2739:E2741"/>
    <mergeCell ref="C2739:C2741"/>
    <mergeCell ref="D2739:D2741"/>
    <mergeCell ref="F2739:F2741"/>
    <mergeCell ref="Q2739:Q2741"/>
    <mergeCell ref="H2742:H2744"/>
    <mergeCell ref="I2742:I2744"/>
    <mergeCell ref="G2742:G2744"/>
    <mergeCell ref="C2742:C2744"/>
    <mergeCell ref="D2742:D2744"/>
    <mergeCell ref="E2742:E2744"/>
    <mergeCell ref="F2742:F2744"/>
    <mergeCell ref="Q2742:Q2744"/>
    <mergeCell ref="H2745:H2747"/>
    <mergeCell ref="I2745:I2747"/>
    <mergeCell ref="G2745:G2747"/>
    <mergeCell ref="C2745:C2747"/>
    <mergeCell ref="D2745:D2747"/>
    <mergeCell ref="E2745:E2747"/>
    <mergeCell ref="F2745:F2747"/>
    <mergeCell ref="Q2745:Q2747"/>
    <mergeCell ref="H2748:H2750"/>
    <mergeCell ref="I2748:I2750"/>
    <mergeCell ref="G2748:G2750"/>
    <mergeCell ref="C2748:C2750"/>
    <mergeCell ref="D2748:D2750"/>
    <mergeCell ref="F2748:F2750"/>
    <mergeCell ref="E2748:E2750"/>
    <mergeCell ref="Q2748:Q2750"/>
    <mergeCell ref="F2859:F2861"/>
    <mergeCell ref="I2859:I2861"/>
    <mergeCell ref="C2859:C2861"/>
    <mergeCell ref="D2859:D2861"/>
    <mergeCell ref="H2859:H2861"/>
    <mergeCell ref="G2859:G2861"/>
    <mergeCell ref="E2859:E2861"/>
    <mergeCell ref="Q2859:Q2861"/>
    <mergeCell ref="I2787:I2789"/>
    <mergeCell ref="F2787:F2789"/>
    <mergeCell ref="D2787:D2789"/>
    <mergeCell ref="G2787:G2789"/>
    <mergeCell ref="H2787:H2789"/>
    <mergeCell ref="C2787:C2789"/>
    <mergeCell ref="E2787:E2789"/>
    <mergeCell ref="I2793:I2795"/>
    <mergeCell ref="D2793:D2795"/>
    <mergeCell ref="G2793:G2795"/>
    <mergeCell ref="H2793:H2795"/>
    <mergeCell ref="C2793:C2795"/>
    <mergeCell ref="E2793:E2795"/>
    <mergeCell ref="Q2787:Q2789"/>
    <mergeCell ref="Q2793:Q2795"/>
    <mergeCell ref="F2793:F2795"/>
    <mergeCell ref="G2598:G2600"/>
    <mergeCell ref="H2649:H2651"/>
    <mergeCell ref="C2589:C2591"/>
    <mergeCell ref="H2589:H2591"/>
    <mergeCell ref="H2835:H2837"/>
    <mergeCell ref="H2751:H2753"/>
    <mergeCell ref="I2751:I2753"/>
    <mergeCell ref="G2751:G2753"/>
    <mergeCell ref="C2751:C2753"/>
    <mergeCell ref="D2751:D2753"/>
    <mergeCell ref="E2751:E2753"/>
    <mergeCell ref="F2751:F2753"/>
    <mergeCell ref="Q2751:Q2753"/>
    <mergeCell ref="C2655:C2657"/>
    <mergeCell ref="I2655:I2657"/>
    <mergeCell ref="H2655:H2657"/>
    <mergeCell ref="G2655:G2657"/>
    <mergeCell ref="D2655:D2657"/>
    <mergeCell ref="F2655:F2657"/>
    <mergeCell ref="C2658:C2660"/>
    <mergeCell ref="I2658:I2660"/>
    <mergeCell ref="H2658:H2660"/>
    <mergeCell ref="G2658:G2660"/>
    <mergeCell ref="E2658:E2660"/>
    <mergeCell ref="F2658:F2660"/>
    <mergeCell ref="C2661:C2663"/>
    <mergeCell ref="I2661:I2663"/>
    <mergeCell ref="H2661:H2663"/>
    <mergeCell ref="G2661:G2663"/>
    <mergeCell ref="E2661:E2663"/>
    <mergeCell ref="F2661:F2663"/>
    <mergeCell ref="E2655:E2657"/>
    <mergeCell ref="Q2655:Q2657"/>
    <mergeCell ref="Q2658:Q2660"/>
    <mergeCell ref="Q2661:Q2663"/>
    <mergeCell ref="D2658:D2660"/>
    <mergeCell ref="D2661:D2663"/>
    <mergeCell ref="C2664:C2666"/>
    <mergeCell ref="I2664:I2666"/>
    <mergeCell ref="H2664:H2666"/>
    <mergeCell ref="G2664:G2666"/>
    <mergeCell ref="E2664:E2666"/>
    <mergeCell ref="F2664:F2666"/>
    <mergeCell ref="C2667:C2669"/>
    <mergeCell ref="I2667:I2669"/>
    <mergeCell ref="H2667:H2669"/>
    <mergeCell ref="G2667:G2669"/>
    <mergeCell ref="E2667:E2669"/>
    <mergeCell ref="F2667:F2669"/>
    <mergeCell ref="C2670:C2672"/>
    <mergeCell ref="I2670:I2672"/>
    <mergeCell ref="H2670:H2672"/>
    <mergeCell ref="G2670:G2672"/>
    <mergeCell ref="E2670:E2672"/>
    <mergeCell ref="F2670:F2672"/>
    <mergeCell ref="D2664:D2666"/>
    <mergeCell ref="D2667:D2669"/>
    <mergeCell ref="D2670:D2672"/>
    <mergeCell ref="Q2664:Q2666"/>
    <mergeCell ref="Q2667:Q2669"/>
    <mergeCell ref="Q2670:Q2672"/>
    <mergeCell ref="C2973:C2975"/>
    <mergeCell ref="F2973:F2975"/>
    <mergeCell ref="I2973:I2975"/>
    <mergeCell ref="E2973:E2975"/>
    <mergeCell ref="D2973:D2975"/>
    <mergeCell ref="G2973:G2975"/>
    <mergeCell ref="H2973:H2975"/>
    <mergeCell ref="Q2973:Q2975"/>
    <mergeCell ref="F2862:F2864"/>
    <mergeCell ref="I2862:I2864"/>
    <mergeCell ref="C2862:C2864"/>
    <mergeCell ref="D2862:D2864"/>
    <mergeCell ref="H2862:H2864"/>
    <mergeCell ref="G2862:G2864"/>
    <mergeCell ref="E2862:E2864"/>
    <mergeCell ref="Q2862:Q2864"/>
    <mergeCell ref="C2673:C2675"/>
    <mergeCell ref="I2673:I2675"/>
    <mergeCell ref="G2673:G2675"/>
    <mergeCell ref="F2673:F2675"/>
    <mergeCell ref="D2673:D2675"/>
    <mergeCell ref="E2673:E2675"/>
    <mergeCell ref="Q2673:Q2675"/>
    <mergeCell ref="I2796:I2798"/>
    <mergeCell ref="D2796:D2798"/>
    <mergeCell ref="G2796:G2798"/>
    <mergeCell ref="H2796:H2798"/>
    <mergeCell ref="C2796:C2798"/>
    <mergeCell ref="F2796:F2798"/>
    <mergeCell ref="E2796:E2798"/>
    <mergeCell ref="Q2796:Q2798"/>
    <mergeCell ref="C2976:C2978"/>
    <mergeCell ref="I2976:I2978"/>
    <mergeCell ref="E2976:E2978"/>
    <mergeCell ref="D2976:D2978"/>
    <mergeCell ref="G2976:G2978"/>
    <mergeCell ref="H2976:H2978"/>
    <mergeCell ref="C2979:C2981"/>
    <mergeCell ref="I2979:I2981"/>
    <mergeCell ref="D2979:D2981"/>
    <mergeCell ref="F2976:F2978"/>
    <mergeCell ref="F2979:F2981"/>
    <mergeCell ref="Q2976:Q2978"/>
    <mergeCell ref="Q2979:Q2981"/>
    <mergeCell ref="E2979:E2981"/>
    <mergeCell ref="G2979:G2981"/>
    <mergeCell ref="H2979:H2981"/>
    <mergeCell ref="C2676:C2678"/>
    <mergeCell ref="I2676:I2678"/>
    <mergeCell ref="H2676:H2678"/>
    <mergeCell ref="G2676:G2678"/>
    <mergeCell ref="E2676:E2678"/>
    <mergeCell ref="D2676:D2678"/>
    <mergeCell ref="C2679:C2681"/>
    <mergeCell ref="I2679:I2681"/>
    <mergeCell ref="H2679:H2681"/>
    <mergeCell ref="G2679:G2681"/>
    <mergeCell ref="E2679:E2681"/>
    <mergeCell ref="D2679:D2681"/>
    <mergeCell ref="F2676:F2678"/>
    <mergeCell ref="F2679:F2681"/>
    <mergeCell ref="Q2676:Q2678"/>
    <mergeCell ref="Q2679:Q2681"/>
    <mergeCell ref="C2982:C2984"/>
    <mergeCell ref="F2982:F2984"/>
    <mergeCell ref="I2982:I2984"/>
    <mergeCell ref="D2982:D2984"/>
    <mergeCell ref="G2982:G2984"/>
    <mergeCell ref="H2982:H2984"/>
    <mergeCell ref="Q2982:Q2984"/>
    <mergeCell ref="E2982:E2984"/>
    <mergeCell ref="F2865:F2867"/>
    <mergeCell ref="I2865:I2867"/>
    <mergeCell ref="C2865:C2867"/>
    <mergeCell ref="D2865:D2867"/>
    <mergeCell ref="H2865:H2867"/>
    <mergeCell ref="G2865:G2867"/>
    <mergeCell ref="E2865:E2867"/>
    <mergeCell ref="Q2865:Q2867"/>
    <mergeCell ref="I2799:I2801"/>
    <mergeCell ref="D2799:D2801"/>
    <mergeCell ref="G2799:G2801"/>
    <mergeCell ref="C2799:C2801"/>
    <mergeCell ref="F2799:F2801"/>
    <mergeCell ref="E2799:E2801"/>
    <mergeCell ref="Q2799:Q2801"/>
    <mergeCell ref="C2682:C2684"/>
    <mergeCell ref="I2682:I2684"/>
    <mergeCell ref="H2682:H2684"/>
    <mergeCell ref="G2682:G2684"/>
    <mergeCell ref="E2682:E2684"/>
    <mergeCell ref="D2682:D2684"/>
    <mergeCell ref="F2682:F2684"/>
    <mergeCell ref="Q2682:Q2684"/>
    <mergeCell ref="C2685:C2687"/>
    <mergeCell ref="I2685:I2687"/>
    <mergeCell ref="H2685:H2687"/>
    <mergeCell ref="G2685:G2687"/>
    <mergeCell ref="E2685:E2687"/>
    <mergeCell ref="D2685:D2687"/>
    <mergeCell ref="F2685:F2687"/>
    <mergeCell ref="Q2685:Q2687"/>
    <mergeCell ref="C2790:C2792"/>
    <mergeCell ref="I2790:I2792"/>
    <mergeCell ref="D2790:D2792"/>
    <mergeCell ref="F2790:F2792"/>
    <mergeCell ref="G2790:G2792"/>
    <mergeCell ref="E2790:E2792"/>
    <mergeCell ref="Q2790:Q2792"/>
    <mergeCell ref="H2754:H2756"/>
    <mergeCell ref="I2754:I2756"/>
    <mergeCell ref="G2754:G2756"/>
    <mergeCell ref="C2754:C2756"/>
    <mergeCell ref="D2754:D2756"/>
    <mergeCell ref="E2754:E2756"/>
    <mergeCell ref="F2754:F2756"/>
    <mergeCell ref="Q2754:Q2756"/>
    <mergeCell ref="H2790:H2792"/>
    <mergeCell ref="H2757:H2759"/>
    <mergeCell ref="I2757:I2759"/>
    <mergeCell ref="G2757:G2759"/>
    <mergeCell ref="C2757:C2759"/>
    <mergeCell ref="E2757:E2759"/>
    <mergeCell ref="F2757:F2759"/>
    <mergeCell ref="D2757:D2759"/>
    <mergeCell ref="Q2757:Q2759"/>
    <mergeCell ref="D2868:D2870"/>
    <mergeCell ref="F2868:F2870"/>
    <mergeCell ref="H2868:H2870"/>
    <mergeCell ref="I2868:I2870"/>
    <mergeCell ref="C2868:C2870"/>
    <mergeCell ref="G2868:G2870"/>
    <mergeCell ref="E2868:E2870"/>
    <mergeCell ref="D2871:D2873"/>
    <mergeCell ref="F2871:F2873"/>
    <mergeCell ref="C2871:C2873"/>
    <mergeCell ref="E2871:E2873"/>
    <mergeCell ref="D2874:D2876"/>
    <mergeCell ref="F2874:F2876"/>
    <mergeCell ref="H2874:H2876"/>
    <mergeCell ref="I2874:I2876"/>
    <mergeCell ref="C2874:C2876"/>
    <mergeCell ref="E2874:E2876"/>
    <mergeCell ref="I2871:I2873"/>
    <mergeCell ref="G2871:G2873"/>
    <mergeCell ref="H2871:H2873"/>
    <mergeCell ref="D2877:D2879"/>
    <mergeCell ref="F2877:F2879"/>
    <mergeCell ref="H2877:H2879"/>
    <mergeCell ref="I2877:I2879"/>
    <mergeCell ref="C2877:C2879"/>
    <mergeCell ref="G2877:G2879"/>
    <mergeCell ref="E2877:E2879"/>
    <mergeCell ref="G2874:G2876"/>
    <mergeCell ref="Q2868:Q2870"/>
    <mergeCell ref="Q2871:Q2873"/>
    <mergeCell ref="Q2874:Q2876"/>
    <mergeCell ref="Q2877:Q2879"/>
    <mergeCell ref="I2805:I2807"/>
    <mergeCell ref="D2805:D2807"/>
    <mergeCell ref="G2805:G2807"/>
    <mergeCell ref="H2805:H2807"/>
    <mergeCell ref="C2805:C2807"/>
    <mergeCell ref="F2805:F2807"/>
    <mergeCell ref="E2805:E2807"/>
    <mergeCell ref="Q2805:Q2807"/>
    <mergeCell ref="C2985:C2987"/>
    <mergeCell ref="I2985:I2987"/>
    <mergeCell ref="D2985:D2987"/>
    <mergeCell ref="G2985:G2987"/>
    <mergeCell ref="H2985:H2987"/>
    <mergeCell ref="E2985:E2987"/>
    <mergeCell ref="F2985:F2987"/>
    <mergeCell ref="Q2985:Q2987"/>
    <mergeCell ref="D2808:D2810"/>
    <mergeCell ref="F2808:F2810"/>
    <mergeCell ref="H2808:H2810"/>
    <mergeCell ref="I2808:I2810"/>
    <mergeCell ref="G2808:G2810"/>
    <mergeCell ref="C2808:C2810"/>
    <mergeCell ref="E2808:E2810"/>
    <mergeCell ref="F2811:F2813"/>
    <mergeCell ref="H2811:H2813"/>
    <mergeCell ref="I2811:I2813"/>
    <mergeCell ref="G2811:G2813"/>
    <mergeCell ref="C2811:C2813"/>
    <mergeCell ref="E2811:E2813"/>
    <mergeCell ref="Q2808:Q2810"/>
    <mergeCell ref="Q2811:Q2813"/>
    <mergeCell ref="D2811:D2813"/>
    <mergeCell ref="C2988:C2990"/>
    <mergeCell ref="D2988:D2990"/>
    <mergeCell ref="F2988:F2990"/>
    <mergeCell ref="I2988:I2990"/>
    <mergeCell ref="E2988:E2990"/>
    <mergeCell ref="G2988:G2990"/>
    <mergeCell ref="H2988:H2990"/>
    <mergeCell ref="F2814:F2816"/>
    <mergeCell ref="H2814:H2816"/>
    <mergeCell ref="I2814:I2816"/>
    <mergeCell ref="G2814:G2816"/>
    <mergeCell ref="C2814:C2816"/>
    <mergeCell ref="E2814:E2816"/>
    <mergeCell ref="D2814:D2816"/>
    <mergeCell ref="Q2814:Q2816"/>
    <mergeCell ref="H2706:H2708"/>
    <mergeCell ref="Q2988:Q2990"/>
    <mergeCell ref="I2802:I2804"/>
    <mergeCell ref="H2802:H2804"/>
    <mergeCell ref="C2802:C2804"/>
    <mergeCell ref="F2802:F2804"/>
    <mergeCell ref="E2802:E2804"/>
    <mergeCell ref="Q2802:Q2804"/>
    <mergeCell ref="D2802:D2804"/>
    <mergeCell ref="G2802:G2804"/>
    <mergeCell ref="F2817:F2819"/>
    <mergeCell ref="H2817:H2819"/>
    <mergeCell ref="I2817:I2819"/>
    <mergeCell ref="G2817:G2819"/>
    <mergeCell ref="C2817:C2819"/>
    <mergeCell ref="E2817:E2819"/>
    <mergeCell ref="D2817:D2819"/>
    <mergeCell ref="Q2817:Q2819"/>
    <mergeCell ref="H2739:H2741"/>
    <mergeCell ref="G2739:G2741"/>
    <mergeCell ref="C2688:C2690"/>
    <mergeCell ref="I2688:I2690"/>
    <mergeCell ref="H2688:H2690"/>
    <mergeCell ref="G2688:G2690"/>
    <mergeCell ref="D2688:D2690"/>
    <mergeCell ref="F2688:F2690"/>
    <mergeCell ref="E2688:E2690"/>
    <mergeCell ref="Q2688:Q2690"/>
    <mergeCell ref="F2820:F2822"/>
    <mergeCell ref="H2820:H2822"/>
    <mergeCell ref="I2820:I2822"/>
    <mergeCell ref="G2820:G2822"/>
    <mergeCell ref="C2820:C2822"/>
    <mergeCell ref="E2820:E2822"/>
    <mergeCell ref="D2820:D2822"/>
    <mergeCell ref="Q2820:Q2822"/>
    <mergeCell ref="C2691:C2693"/>
    <mergeCell ref="I2691:I2693"/>
    <mergeCell ref="H2691:H2693"/>
    <mergeCell ref="G2691:G2693"/>
    <mergeCell ref="D2691:D2693"/>
    <mergeCell ref="F2691:F2693"/>
    <mergeCell ref="E2691:E2693"/>
    <mergeCell ref="Q2691:Q2693"/>
    <mergeCell ref="H2673:H2675"/>
    <mergeCell ref="H2715:H2717"/>
    <mergeCell ref="H2799:H2801"/>
    <mergeCell ref="D2880:D2882"/>
    <mergeCell ref="F2880:F2882"/>
    <mergeCell ref="H2880:H2882"/>
    <mergeCell ref="I2880:I2882"/>
    <mergeCell ref="C2880:C2882"/>
    <mergeCell ref="G2880:G2882"/>
    <mergeCell ref="E2880:E2882"/>
    <mergeCell ref="D2883:D2885"/>
    <mergeCell ref="F2883:F2885"/>
    <mergeCell ref="I2883:I2885"/>
    <mergeCell ref="C2883:C2885"/>
    <mergeCell ref="E2883:E2885"/>
    <mergeCell ref="H2883:H2885"/>
    <mergeCell ref="G2883:G2885"/>
    <mergeCell ref="Q2880:Q2882"/>
    <mergeCell ref="Q2883:Q2885"/>
    <mergeCell ref="C2991:C2993"/>
    <mergeCell ref="F2991:F2993"/>
    <mergeCell ref="I2991:I2993"/>
    <mergeCell ref="E2991:E2993"/>
    <mergeCell ref="D2991:D2993"/>
    <mergeCell ref="G2991:G2993"/>
    <mergeCell ref="H2991:H2993"/>
    <mergeCell ref="Q2991:Q2993"/>
    <mergeCell ref="C2823:C2825"/>
    <mergeCell ref="I2823:I2825"/>
    <mergeCell ref="D2823:D2825"/>
    <mergeCell ref="G2823:G2825"/>
    <mergeCell ref="H2823:H2825"/>
    <mergeCell ref="F2823:F2825"/>
    <mergeCell ref="E2823:E2825"/>
    <mergeCell ref="Q2823:Q2825"/>
    <mergeCell ref="H2760:H2762"/>
    <mergeCell ref="I2760:I2762"/>
    <mergeCell ref="G2760:G2762"/>
    <mergeCell ref="C2760:C2762"/>
    <mergeCell ref="E2760:E2762"/>
    <mergeCell ref="F2760:F2762"/>
    <mergeCell ref="D2760:D2762"/>
    <mergeCell ref="Q2760:Q2762"/>
    <mergeCell ref="H2592:H2594"/>
    <mergeCell ref="B2589:B2696"/>
    <mergeCell ref="C2694:C2696"/>
    <mergeCell ref="I2694:I2696"/>
    <mergeCell ref="H2694:H2696"/>
    <mergeCell ref="G2694:G2696"/>
    <mergeCell ref="D2694:D2696"/>
    <mergeCell ref="F2694:F2696"/>
    <mergeCell ref="E2694:E2696"/>
    <mergeCell ref="Q2694:Q2696"/>
    <mergeCell ref="B2697:B2765"/>
    <mergeCell ref="H2763:H2765"/>
    <mergeCell ref="I2763:I2765"/>
    <mergeCell ref="G2763:G2765"/>
    <mergeCell ref="C2763:C2765"/>
    <mergeCell ref="E2763:E2765"/>
    <mergeCell ref="F2763:F2765"/>
    <mergeCell ref="D2763:D2765"/>
    <mergeCell ref="Q2763:Q2765"/>
    <mergeCell ref="B2829:B2903"/>
    <mergeCell ref="D2886:D2888"/>
    <mergeCell ref="F2886:F2888"/>
    <mergeCell ref="I2886:I2888"/>
    <mergeCell ref="C2886:C2888"/>
    <mergeCell ref="E2886:E2888"/>
    <mergeCell ref="H2886:H2888"/>
    <mergeCell ref="G2886:G2888"/>
    <mergeCell ref="D2889:D2891"/>
    <mergeCell ref="I2889:I2891"/>
    <mergeCell ref="C2889:C2891"/>
    <mergeCell ref="E2889:E2891"/>
    <mergeCell ref="H2889:H2891"/>
    <mergeCell ref="G2889:G2891"/>
    <mergeCell ref="D2892:D2894"/>
    <mergeCell ref="I2892:I2894"/>
    <mergeCell ref="C2892:C2894"/>
    <mergeCell ref="E2892:E2894"/>
    <mergeCell ref="H2892:H2894"/>
    <mergeCell ref="G2892:G2894"/>
    <mergeCell ref="D2895:D2897"/>
    <mergeCell ref="I2895:I2897"/>
    <mergeCell ref="C2895:C2897"/>
    <mergeCell ref="E2895:E2897"/>
    <mergeCell ref="H2895:H2897"/>
    <mergeCell ref="G2895:G2897"/>
    <mergeCell ref="I2898:I2900"/>
    <mergeCell ref="C2898:C2900"/>
    <mergeCell ref="E2898:E2900"/>
    <mergeCell ref="H2898:H2900"/>
    <mergeCell ref="G2898:G2900"/>
    <mergeCell ref="D2901:D2903"/>
    <mergeCell ref="I2901:I2903"/>
    <mergeCell ref="C2901:C2903"/>
    <mergeCell ref="E2901:E2903"/>
    <mergeCell ref="H2901:H2903"/>
    <mergeCell ref="G2901:G2903"/>
    <mergeCell ref="F2889:F2891"/>
    <mergeCell ref="F2892:F2894"/>
    <mergeCell ref="F2895:F2897"/>
    <mergeCell ref="F2898:F2900"/>
    <mergeCell ref="F2901:F2903"/>
    <mergeCell ref="Q2886:Q2888"/>
    <mergeCell ref="Q2889:Q2891"/>
    <mergeCell ref="Q2892:Q2894"/>
    <mergeCell ref="Q2895:Q2897"/>
    <mergeCell ref="Q2898:Q2900"/>
    <mergeCell ref="Q2901:Q2903"/>
    <mergeCell ref="D2898:D2900"/>
    <mergeCell ref="B2766:B2828"/>
    <mergeCell ref="C2826:C2828"/>
    <mergeCell ref="I2826:I2828"/>
    <mergeCell ref="D2826:D2828"/>
    <mergeCell ref="G2826:G2828"/>
    <mergeCell ref="H2826:H2828"/>
    <mergeCell ref="F2826:F2828"/>
    <mergeCell ref="E2826:E2828"/>
    <mergeCell ref="Q2826:Q2828"/>
    <mergeCell ref="A2589:A2999"/>
    <mergeCell ref="B2904:B2999"/>
    <mergeCell ref="C2997:C2999"/>
    <mergeCell ref="F2997:F2999"/>
    <mergeCell ref="I2997:I2999"/>
    <mergeCell ref="E2997:E2999"/>
    <mergeCell ref="D2997:D2999"/>
    <mergeCell ref="G2997:G2999"/>
    <mergeCell ref="H2997:H2999"/>
    <mergeCell ref="Q2997:Q2999"/>
    <mergeCell ref="C2320:C2322"/>
    <mergeCell ref="D2320:D2322"/>
    <mergeCell ref="E2320:E2322"/>
    <mergeCell ref="F2320:F2322"/>
    <mergeCell ref="G2320:G2322"/>
    <mergeCell ref="H2320:H2322"/>
    <mergeCell ref="I2320:I2322"/>
    <mergeCell ref="Q2320:Q2322"/>
    <mergeCell ref="Q2245:Q2247"/>
    <mergeCell ref="Q2131:Q2133"/>
    <mergeCell ref="D2488:D2490"/>
    <mergeCell ref="E2488:E2490"/>
    <mergeCell ref="F2488:F2490"/>
    <mergeCell ref="G2488:G2490"/>
    <mergeCell ref="H2488:H2490"/>
    <mergeCell ref="I2488:I2490"/>
    <mergeCell ref="Q2488:Q2490"/>
    <mergeCell ref="Q2134:Q2136"/>
    <mergeCell ref="Q2137:Q2139"/>
    <mergeCell ref="Q2140:Q2142"/>
    <mergeCell ref="D2248:D2250"/>
    <mergeCell ref="E2248:E2250"/>
    <mergeCell ref="F2248:F2250"/>
    <mergeCell ref="G2248:G2250"/>
    <mergeCell ref="H2248:H2250"/>
    <mergeCell ref="I2248:I2250"/>
    <mergeCell ref="Q2248:Q2250"/>
    <mergeCell ref="D2251:D2253"/>
    <mergeCell ref="E2251:E2253"/>
    <mergeCell ref="F2251:F2253"/>
    <mergeCell ref="G2251:G2253"/>
    <mergeCell ref="H2251:H2253"/>
    <mergeCell ref="I2251:I2253"/>
    <mergeCell ref="Q2251:Q2253"/>
    <mergeCell ref="C2248:C2250"/>
    <mergeCell ref="C2251:C2253"/>
    <mergeCell ref="D2245:D2247"/>
    <mergeCell ref="E2245:E2247"/>
    <mergeCell ref="F2245:F2247"/>
    <mergeCell ref="G2245:G2247"/>
    <mergeCell ref="H2245:H2247"/>
    <mergeCell ref="I2245:I2247"/>
    <mergeCell ref="C2245:C2247"/>
    <mergeCell ref="D2131:D2133"/>
    <mergeCell ref="E2131:E2133"/>
    <mergeCell ref="F2131:F2133"/>
    <mergeCell ref="G2131:G2133"/>
    <mergeCell ref="I2131:I2133"/>
    <mergeCell ref="C2134:C2136"/>
    <mergeCell ref="D2134:D2136"/>
    <mergeCell ref="E2134:E2136"/>
    <mergeCell ref="G2134:G2136"/>
    <mergeCell ref="I2134:I2136"/>
    <mergeCell ref="F2134:F2136"/>
    <mergeCell ref="C2137:C2139"/>
    <mergeCell ref="D2137:D2139"/>
    <mergeCell ref="E2137:E2139"/>
    <mergeCell ref="I2137:I2139"/>
    <mergeCell ref="F2137:F2139"/>
    <mergeCell ref="H2137:H2139"/>
    <mergeCell ref="C2140:C2142"/>
    <mergeCell ref="D2140:D2142"/>
    <mergeCell ref="E2140:E2142"/>
    <mergeCell ref="I2140:I2142"/>
    <mergeCell ref="F2140:F2142"/>
    <mergeCell ref="G2137:G2139"/>
    <mergeCell ref="H2140:H2142"/>
    <mergeCell ref="C2143:C2145"/>
    <mergeCell ref="D2143:D2145"/>
    <mergeCell ref="E2143:E2145"/>
    <mergeCell ref="F2143:F2145"/>
    <mergeCell ref="G2143:G2145"/>
    <mergeCell ref="H2143:H2145"/>
    <mergeCell ref="I2143:I2145"/>
    <mergeCell ref="C2146:C2148"/>
    <mergeCell ref="D2146:D2148"/>
    <mergeCell ref="E2146:E2148"/>
    <mergeCell ref="F2146:F2148"/>
    <mergeCell ref="G2146:G2148"/>
    <mergeCell ref="H2146:H2148"/>
    <mergeCell ref="I2146:I2148"/>
    <mergeCell ref="C2149:C2151"/>
    <mergeCell ref="E2149:E2151"/>
    <mergeCell ref="I2149:I2151"/>
    <mergeCell ref="F2149:F2151"/>
    <mergeCell ref="G2149:G2151"/>
    <mergeCell ref="H2149:H2151"/>
    <mergeCell ref="D2149:D2151"/>
    <mergeCell ref="C2152:C2154"/>
    <mergeCell ref="E2152:E2154"/>
    <mergeCell ref="F2152:F2154"/>
    <mergeCell ref="I2152:I2154"/>
    <mergeCell ref="D2152:D2154"/>
    <mergeCell ref="C2491:C2493"/>
    <mergeCell ref="D2491:D2493"/>
    <mergeCell ref="F2491:F2493"/>
    <mergeCell ref="I2491:I2493"/>
    <mergeCell ref="G2491:G2493"/>
    <mergeCell ref="H2491:H2493"/>
    <mergeCell ref="E2491:E2493"/>
    <mergeCell ref="Q2491:Q2493"/>
    <mergeCell ref="I2155:I2157"/>
    <mergeCell ref="C2155:C2157"/>
    <mergeCell ref="D2155:D2157"/>
    <mergeCell ref="E2155:E2157"/>
    <mergeCell ref="F2155:F2157"/>
    <mergeCell ref="I2158:I2160"/>
    <mergeCell ref="C2158:C2160"/>
    <mergeCell ref="D2158:D2160"/>
    <mergeCell ref="E2158:E2160"/>
    <mergeCell ref="F2158:F2160"/>
    <mergeCell ref="G2152:G2154"/>
    <mergeCell ref="H2152:H2154"/>
    <mergeCell ref="H2155:H2157"/>
    <mergeCell ref="H2158:H2160"/>
    <mergeCell ref="G2155:G2157"/>
    <mergeCell ref="C2161:C2163"/>
    <mergeCell ref="D2161:D2163"/>
    <mergeCell ref="E2161:E2163"/>
    <mergeCell ref="F2161:F2163"/>
    <mergeCell ref="G2161:G2163"/>
    <mergeCell ref="H2161:H2163"/>
    <mergeCell ref="I2161:I2163"/>
    <mergeCell ref="C2164:C2166"/>
    <mergeCell ref="E2164:E2166"/>
    <mergeCell ref="F2164:F2166"/>
    <mergeCell ref="H2164:H2166"/>
    <mergeCell ref="I2164:I2166"/>
    <mergeCell ref="D2164:D2166"/>
    <mergeCell ref="G2164:G2166"/>
    <mergeCell ref="C2167:C2169"/>
    <mergeCell ref="E2167:E2169"/>
    <mergeCell ref="F2167:F2169"/>
    <mergeCell ref="H2167:H2169"/>
    <mergeCell ref="I2167:I2169"/>
    <mergeCell ref="D2167:D2169"/>
    <mergeCell ref="D2326:D2328"/>
    <mergeCell ref="G2326:G2328"/>
    <mergeCell ref="H2326:H2328"/>
    <mergeCell ref="I2326:I2328"/>
    <mergeCell ref="C2326:C2328"/>
    <mergeCell ref="Q2326:Q2328"/>
    <mergeCell ref="F2326:F2328"/>
    <mergeCell ref="C2494:C2496"/>
    <mergeCell ref="D2494:D2496"/>
    <mergeCell ref="E2494:E2496"/>
    <mergeCell ref="F2494:F2496"/>
    <mergeCell ref="I2494:I2496"/>
    <mergeCell ref="G2494:G2496"/>
    <mergeCell ref="H2494:H2496"/>
    <mergeCell ref="C2497:C2499"/>
    <mergeCell ref="D2497:D2499"/>
    <mergeCell ref="E2497:E2499"/>
    <mergeCell ref="F2497:F2499"/>
    <mergeCell ref="I2497:I2499"/>
    <mergeCell ref="G2497:G2499"/>
    <mergeCell ref="H2497:H2499"/>
    <mergeCell ref="Q2494:Q2496"/>
    <mergeCell ref="Q2497:Q2499"/>
    <mergeCell ref="C2170:C2172"/>
    <mergeCell ref="E2170:E2172"/>
    <mergeCell ref="F2170:F2172"/>
    <mergeCell ref="H2170:H2172"/>
    <mergeCell ref="I2170:I2172"/>
    <mergeCell ref="D2170:D2172"/>
    <mergeCell ref="G2170:G2172"/>
    <mergeCell ref="C2173:C2175"/>
    <mergeCell ref="D2173:D2175"/>
    <mergeCell ref="E2173:E2175"/>
    <mergeCell ref="F2173:F2175"/>
    <mergeCell ref="G2173:G2175"/>
    <mergeCell ref="I2173:I2175"/>
    <mergeCell ref="H2173:H2175"/>
    <mergeCell ref="D2407:D2409"/>
    <mergeCell ref="F2407:F2409"/>
    <mergeCell ref="H2407:H2409"/>
    <mergeCell ref="I2407:I2409"/>
    <mergeCell ref="G2407:G2409"/>
    <mergeCell ref="E2407:E2409"/>
    <mergeCell ref="Q2407:Q2409"/>
    <mergeCell ref="D2500:D2502"/>
    <mergeCell ref="E2500:E2502"/>
    <mergeCell ref="F2500:F2502"/>
    <mergeCell ref="G2500:G2502"/>
    <mergeCell ref="H2500:H2502"/>
    <mergeCell ref="I2500:I2502"/>
    <mergeCell ref="Q2500:Q2502"/>
    <mergeCell ref="D2329:D2331"/>
    <mergeCell ref="E2329:E2331"/>
    <mergeCell ref="F2329:F2331"/>
    <mergeCell ref="G2329:G2331"/>
    <mergeCell ref="H2329:H2331"/>
    <mergeCell ref="I2329:I2331"/>
    <mergeCell ref="C2329:C2331"/>
    <mergeCell ref="Q2329:Q2331"/>
    <mergeCell ref="C2176:C2178"/>
    <mergeCell ref="D2176:D2178"/>
    <mergeCell ref="E2176:E2178"/>
    <mergeCell ref="F2176:F2178"/>
    <mergeCell ref="G2176:G2178"/>
    <mergeCell ref="I2176:I2178"/>
    <mergeCell ref="H2176:H2178"/>
    <mergeCell ref="E2326:E2328"/>
    <mergeCell ref="D2254:D2256"/>
    <mergeCell ref="E2254:E2256"/>
    <mergeCell ref="F2254:F2256"/>
    <mergeCell ref="G2254:G2256"/>
    <mergeCell ref="I2254:I2256"/>
    <mergeCell ref="C2254:C2256"/>
    <mergeCell ref="Q2254:Q2256"/>
    <mergeCell ref="C2500:C2502"/>
    <mergeCell ref="D2257:D2259"/>
    <mergeCell ref="E2257:E2259"/>
    <mergeCell ref="F2257:F2259"/>
    <mergeCell ref="G2257:G2259"/>
    <mergeCell ref="H2257:H2259"/>
    <mergeCell ref="I2257:I2259"/>
    <mergeCell ref="C2257:C2259"/>
    <mergeCell ref="Q2257:Q2259"/>
    <mergeCell ref="D2260:D2262"/>
    <mergeCell ref="E2260:E2262"/>
    <mergeCell ref="F2260:F2262"/>
    <mergeCell ref="G2260:G2262"/>
    <mergeCell ref="H2260:H2262"/>
    <mergeCell ref="I2260:I2262"/>
    <mergeCell ref="C2260:C2262"/>
    <mergeCell ref="E2263:E2265"/>
    <mergeCell ref="F2263:F2265"/>
    <mergeCell ref="G2263:G2265"/>
    <mergeCell ref="I2263:I2265"/>
    <mergeCell ref="C2263:C2265"/>
    <mergeCell ref="Q2260:Q2262"/>
    <mergeCell ref="D2263:D2265"/>
    <mergeCell ref="Q2263:Q2265"/>
    <mergeCell ref="C2179:C2181"/>
    <mergeCell ref="E2179:E2181"/>
    <mergeCell ref="F2179:F2181"/>
    <mergeCell ref="H2179:H2181"/>
    <mergeCell ref="I2179:I2181"/>
    <mergeCell ref="D2179:D2181"/>
    <mergeCell ref="G2179:G2181"/>
    <mergeCell ref="C2488:C2490"/>
    <mergeCell ref="C2410:C2412"/>
    <mergeCell ref="H2410:H2412"/>
    <mergeCell ref="I2410:I2412"/>
    <mergeCell ref="G2410:G2412"/>
    <mergeCell ref="E2410:E2412"/>
    <mergeCell ref="D2410:D2412"/>
    <mergeCell ref="F2410:F2412"/>
    <mergeCell ref="Q2410:Q2412"/>
    <mergeCell ref="C2407:C2409"/>
    <mergeCell ref="C2413:C2415"/>
    <mergeCell ref="I2413:I2415"/>
    <mergeCell ref="G2413:G2415"/>
    <mergeCell ref="E2413:E2415"/>
    <mergeCell ref="D2413:D2415"/>
    <mergeCell ref="F2413:F2415"/>
    <mergeCell ref="Q2413:Q2415"/>
    <mergeCell ref="C2182:C2184"/>
    <mergeCell ref="D2182:D2184"/>
    <mergeCell ref="E2182:E2184"/>
    <mergeCell ref="F2182:F2184"/>
    <mergeCell ref="G2182:G2184"/>
    <mergeCell ref="H2182:H2184"/>
    <mergeCell ref="I2182:I2184"/>
    <mergeCell ref="C2503:C2505"/>
    <mergeCell ref="D2503:D2505"/>
    <mergeCell ref="E2503:E2505"/>
    <mergeCell ref="F2503:F2505"/>
    <mergeCell ref="G2503:G2505"/>
    <mergeCell ref="H2503:H2505"/>
    <mergeCell ref="I2503:I2505"/>
    <mergeCell ref="C2506:C2508"/>
    <mergeCell ref="D2506:D2508"/>
    <mergeCell ref="E2506:E2508"/>
    <mergeCell ref="F2506:F2508"/>
    <mergeCell ref="G2506:G2508"/>
    <mergeCell ref="I2506:I2508"/>
    <mergeCell ref="Q2503:Q2505"/>
    <mergeCell ref="Q2506:Q2508"/>
    <mergeCell ref="C2323:C2325"/>
    <mergeCell ref="D2323:D2325"/>
    <mergeCell ref="E2323:E2325"/>
    <mergeCell ref="F2323:F2325"/>
    <mergeCell ref="G2323:G2325"/>
    <mergeCell ref="H2323:H2325"/>
    <mergeCell ref="I2323:I2325"/>
    <mergeCell ref="D2416:D2418"/>
    <mergeCell ref="F2416:F2418"/>
    <mergeCell ref="H2416:H2418"/>
    <mergeCell ref="I2416:I2418"/>
    <mergeCell ref="G2416:G2418"/>
    <mergeCell ref="C2416:C2418"/>
    <mergeCell ref="E2416:E2418"/>
    <mergeCell ref="Q2416:Q2418"/>
    <mergeCell ref="C2509:C2511"/>
    <mergeCell ref="D2509:D2511"/>
    <mergeCell ref="E2509:E2511"/>
    <mergeCell ref="F2509:F2511"/>
    <mergeCell ref="G2509:G2511"/>
    <mergeCell ref="H2509:H2511"/>
    <mergeCell ref="I2509:I2511"/>
    <mergeCell ref="Q2509:Q2511"/>
    <mergeCell ref="G2158:G2160"/>
    <mergeCell ref="H2506:H2508"/>
    <mergeCell ref="Q2146:Q2148"/>
    <mergeCell ref="Q2143:Q2145"/>
    <mergeCell ref="Q2149:Q2151"/>
    <mergeCell ref="Q2152:Q2154"/>
    <mergeCell ref="Q2155:Q2157"/>
    <mergeCell ref="Q2158:Q2160"/>
    <mergeCell ref="Q2161:Q2163"/>
    <mergeCell ref="Q2164:Q2166"/>
    <mergeCell ref="Q2167:Q2169"/>
    <mergeCell ref="Q2170:Q2172"/>
    <mergeCell ref="Q2173:Q2175"/>
    <mergeCell ref="Q2176:Q2178"/>
    <mergeCell ref="Q2179:Q2181"/>
    <mergeCell ref="Q2182:Q2184"/>
    <mergeCell ref="C2512:C2514"/>
    <mergeCell ref="D2512:D2514"/>
    <mergeCell ref="F2512:F2514"/>
    <mergeCell ref="I2512:I2514"/>
    <mergeCell ref="G2512:G2514"/>
    <mergeCell ref="H2512:H2514"/>
    <mergeCell ref="E2512:E2514"/>
    <mergeCell ref="Q2512:Q2514"/>
    <mergeCell ref="G2167:G2169"/>
    <mergeCell ref="C2515:C2517"/>
    <mergeCell ref="D2515:D2517"/>
    <mergeCell ref="F2515:F2517"/>
    <mergeCell ref="I2515:I2517"/>
    <mergeCell ref="G2515:G2517"/>
    <mergeCell ref="H2515:H2517"/>
    <mergeCell ref="E2515:E2517"/>
    <mergeCell ref="Q2515:Q2517"/>
    <mergeCell ref="D2419:D2421"/>
    <mergeCell ref="E2419:E2421"/>
    <mergeCell ref="F2419:F2421"/>
    <mergeCell ref="I2419:I2421"/>
    <mergeCell ref="G2419:G2421"/>
    <mergeCell ref="C2419:C2421"/>
    <mergeCell ref="Q2419:Q2421"/>
    <mergeCell ref="C2185:C2187"/>
    <mergeCell ref="F2185:F2187"/>
    <mergeCell ref="I2185:I2187"/>
    <mergeCell ref="D2185:D2187"/>
    <mergeCell ref="H2185:H2187"/>
    <mergeCell ref="G2185:G2187"/>
    <mergeCell ref="E2185:E2187"/>
    <mergeCell ref="Q2185:Q2187"/>
    <mergeCell ref="D2422:D2424"/>
    <mergeCell ref="F2422:F2424"/>
    <mergeCell ref="H2422:H2424"/>
    <mergeCell ref="I2422:I2424"/>
    <mergeCell ref="C2422:C2424"/>
    <mergeCell ref="G2422:G2424"/>
    <mergeCell ref="E2422:E2424"/>
    <mergeCell ref="D2425:D2427"/>
    <mergeCell ref="F2425:F2427"/>
    <mergeCell ref="C2425:C2427"/>
    <mergeCell ref="E2425:E2427"/>
    <mergeCell ref="D2428:D2430"/>
    <mergeCell ref="F2428:F2430"/>
    <mergeCell ref="C2428:C2430"/>
    <mergeCell ref="E2428:E2430"/>
    <mergeCell ref="D2431:D2433"/>
    <mergeCell ref="F2431:F2433"/>
    <mergeCell ref="H2431:H2433"/>
    <mergeCell ref="I2431:I2433"/>
    <mergeCell ref="C2431:C2433"/>
    <mergeCell ref="G2431:G2433"/>
    <mergeCell ref="E2431:E2433"/>
    <mergeCell ref="Q2422:Q2424"/>
    <mergeCell ref="Q2425:Q2427"/>
    <mergeCell ref="Q2428:Q2430"/>
    <mergeCell ref="Q2431:Q2433"/>
    <mergeCell ref="H2425:H2427"/>
    <mergeCell ref="I2425:I2427"/>
    <mergeCell ref="G2425:G2427"/>
    <mergeCell ref="I2428:I2430"/>
    <mergeCell ref="G2428:G2430"/>
    <mergeCell ref="D2266:D2268"/>
    <mergeCell ref="E2266:E2268"/>
    <mergeCell ref="F2266:F2268"/>
    <mergeCell ref="G2266:G2268"/>
    <mergeCell ref="H2266:H2268"/>
    <mergeCell ref="I2266:I2268"/>
    <mergeCell ref="C2266:C2268"/>
    <mergeCell ref="Q2266:Q2268"/>
    <mergeCell ref="C2332:C2334"/>
    <mergeCell ref="D2332:D2334"/>
    <mergeCell ref="F2332:F2334"/>
    <mergeCell ref="G2332:G2334"/>
    <mergeCell ref="H2332:H2334"/>
    <mergeCell ref="I2332:I2334"/>
    <mergeCell ref="E2332:E2334"/>
    <mergeCell ref="Q2332:Q2334"/>
    <mergeCell ref="E2269:E2271"/>
    <mergeCell ref="F2269:F2271"/>
    <mergeCell ref="G2269:G2271"/>
    <mergeCell ref="H2269:H2271"/>
    <mergeCell ref="I2269:I2271"/>
    <mergeCell ref="C2269:C2271"/>
    <mergeCell ref="D2269:D2271"/>
    <mergeCell ref="F2272:F2274"/>
    <mergeCell ref="G2272:G2274"/>
    <mergeCell ref="H2272:H2274"/>
    <mergeCell ref="I2272:I2274"/>
    <mergeCell ref="C2272:C2274"/>
    <mergeCell ref="D2272:D2274"/>
    <mergeCell ref="Q2269:Q2271"/>
    <mergeCell ref="E2272:E2274"/>
    <mergeCell ref="Q2272:Q2274"/>
    <mergeCell ref="Q2323:Q2325"/>
    <mergeCell ref="C2518:C2520"/>
    <mergeCell ref="D2518:D2520"/>
    <mergeCell ref="F2518:F2520"/>
    <mergeCell ref="I2518:I2520"/>
    <mergeCell ref="G2518:G2520"/>
    <mergeCell ref="H2518:H2520"/>
    <mergeCell ref="E2518:E2520"/>
    <mergeCell ref="Q2518:Q2520"/>
    <mergeCell ref="D2275:D2277"/>
    <mergeCell ref="E2275:E2277"/>
    <mergeCell ref="F2275:F2277"/>
    <mergeCell ref="G2275:G2277"/>
    <mergeCell ref="H2275:H2277"/>
    <mergeCell ref="I2275:I2277"/>
    <mergeCell ref="Q2275:Q2277"/>
    <mergeCell ref="H2428:H2430"/>
    <mergeCell ref="H2419:H2421"/>
    <mergeCell ref="C2188:C2190"/>
    <mergeCell ref="I2188:I2190"/>
    <mergeCell ref="F2188:F2190"/>
    <mergeCell ref="H2188:H2190"/>
    <mergeCell ref="G2188:G2190"/>
    <mergeCell ref="D2188:D2190"/>
    <mergeCell ref="E2188:E2190"/>
    <mergeCell ref="Q2188:Q2190"/>
    <mergeCell ref="C2191:C2193"/>
    <mergeCell ref="I2191:I2193"/>
    <mergeCell ref="E2191:E2193"/>
    <mergeCell ref="F2191:F2193"/>
    <mergeCell ref="G2191:G2193"/>
    <mergeCell ref="D2191:D2193"/>
    <mergeCell ref="Q2191:Q2193"/>
    <mergeCell ref="C2335:C2337"/>
    <mergeCell ref="I2335:I2337"/>
    <mergeCell ref="H2335:H2337"/>
    <mergeCell ref="D2335:D2337"/>
    <mergeCell ref="F2335:F2337"/>
    <mergeCell ref="G2335:G2337"/>
    <mergeCell ref="E2335:E2337"/>
    <mergeCell ref="Q2335:Q2337"/>
    <mergeCell ref="F2434:F2436"/>
    <mergeCell ref="I2434:I2436"/>
    <mergeCell ref="C2434:C2436"/>
    <mergeCell ref="D2434:D2436"/>
    <mergeCell ref="H2434:H2436"/>
    <mergeCell ref="G2434:G2436"/>
    <mergeCell ref="E2434:E2436"/>
    <mergeCell ref="Q2434:Q2436"/>
    <mergeCell ref="C2278:C2280"/>
    <mergeCell ref="D2278:D2280"/>
    <mergeCell ref="F2278:F2280"/>
    <mergeCell ref="G2278:G2280"/>
    <mergeCell ref="H2278:H2280"/>
    <mergeCell ref="I2278:I2280"/>
    <mergeCell ref="E2278:E2280"/>
    <mergeCell ref="C2281:C2283"/>
    <mergeCell ref="D2281:D2283"/>
    <mergeCell ref="F2281:F2283"/>
    <mergeCell ref="H2281:H2283"/>
    <mergeCell ref="I2281:I2283"/>
    <mergeCell ref="E2281:E2283"/>
    <mergeCell ref="Q2278:Q2280"/>
    <mergeCell ref="Q2281:Q2283"/>
    <mergeCell ref="G2281:G2283"/>
    <mergeCell ref="C2275:C2277"/>
    <mergeCell ref="C2521:C2523"/>
    <mergeCell ref="D2521:D2523"/>
    <mergeCell ref="F2521:F2523"/>
    <mergeCell ref="I2521:I2523"/>
    <mergeCell ref="E2521:E2523"/>
    <mergeCell ref="G2521:G2523"/>
    <mergeCell ref="H2521:H2523"/>
    <mergeCell ref="C2524:C2526"/>
    <mergeCell ref="D2524:D2526"/>
    <mergeCell ref="F2524:F2526"/>
    <mergeCell ref="I2524:I2526"/>
    <mergeCell ref="E2524:E2526"/>
    <mergeCell ref="G2524:G2526"/>
    <mergeCell ref="H2524:H2526"/>
    <mergeCell ref="C2527:C2529"/>
    <mergeCell ref="D2527:D2529"/>
    <mergeCell ref="F2527:F2529"/>
    <mergeCell ref="I2527:I2529"/>
    <mergeCell ref="E2527:E2529"/>
    <mergeCell ref="G2527:G2529"/>
    <mergeCell ref="H2527:H2529"/>
    <mergeCell ref="C2530:C2532"/>
    <mergeCell ref="D2530:D2532"/>
    <mergeCell ref="F2530:F2532"/>
    <mergeCell ref="I2530:I2532"/>
    <mergeCell ref="E2530:E2532"/>
    <mergeCell ref="G2530:G2532"/>
    <mergeCell ref="H2530:H2532"/>
    <mergeCell ref="Q2521:Q2523"/>
    <mergeCell ref="Q2524:Q2526"/>
    <mergeCell ref="Q2527:Q2529"/>
    <mergeCell ref="Q2530:Q2532"/>
    <mergeCell ref="C2194:C2196"/>
    <mergeCell ref="I2194:I2196"/>
    <mergeCell ref="E2194:E2196"/>
    <mergeCell ref="H2194:H2196"/>
    <mergeCell ref="G2194:G2196"/>
    <mergeCell ref="D2194:D2196"/>
    <mergeCell ref="F2194:F2196"/>
    <mergeCell ref="Q2194:Q2196"/>
    <mergeCell ref="F2284:F2286"/>
    <mergeCell ref="H2284:H2286"/>
    <mergeCell ref="I2284:I2286"/>
    <mergeCell ref="E2284:E2286"/>
    <mergeCell ref="G2284:G2286"/>
    <mergeCell ref="Q2284:Q2286"/>
    <mergeCell ref="C2533:C2535"/>
    <mergeCell ref="D2533:D2535"/>
    <mergeCell ref="F2533:F2535"/>
    <mergeCell ref="I2533:I2535"/>
    <mergeCell ref="E2533:E2535"/>
    <mergeCell ref="G2533:G2535"/>
    <mergeCell ref="H2533:H2535"/>
    <mergeCell ref="Q2533:Q2535"/>
    <mergeCell ref="C2536:C2538"/>
    <mergeCell ref="D2536:D2538"/>
    <mergeCell ref="F2536:F2538"/>
    <mergeCell ref="I2536:I2538"/>
    <mergeCell ref="E2536:E2538"/>
    <mergeCell ref="G2536:G2538"/>
    <mergeCell ref="H2536:H2538"/>
    <mergeCell ref="C2539:C2541"/>
    <mergeCell ref="F2539:F2541"/>
    <mergeCell ref="I2539:I2541"/>
    <mergeCell ref="E2539:E2541"/>
    <mergeCell ref="G2539:G2541"/>
    <mergeCell ref="C2542:C2544"/>
    <mergeCell ref="F2542:F2544"/>
    <mergeCell ref="I2542:I2544"/>
    <mergeCell ref="E2542:E2544"/>
    <mergeCell ref="D2539:D2541"/>
    <mergeCell ref="D2542:D2544"/>
    <mergeCell ref="G2542:G2544"/>
    <mergeCell ref="H2539:H2541"/>
    <mergeCell ref="Q2536:Q2538"/>
    <mergeCell ref="Q2539:Q2541"/>
    <mergeCell ref="Q2542:Q2544"/>
    <mergeCell ref="C2545:C2547"/>
    <mergeCell ref="F2545:F2547"/>
    <mergeCell ref="I2545:I2547"/>
    <mergeCell ref="E2545:E2547"/>
    <mergeCell ref="D2545:D2547"/>
    <mergeCell ref="G2545:G2547"/>
    <mergeCell ref="C2548:C2550"/>
    <mergeCell ref="F2548:F2550"/>
    <mergeCell ref="I2548:I2550"/>
    <mergeCell ref="E2548:E2550"/>
    <mergeCell ref="D2548:D2550"/>
    <mergeCell ref="G2548:G2550"/>
    <mergeCell ref="H2542:H2544"/>
    <mergeCell ref="H2545:H2547"/>
    <mergeCell ref="H2548:H2550"/>
    <mergeCell ref="Q2545:Q2547"/>
    <mergeCell ref="Q2548:Q2550"/>
    <mergeCell ref="C2551:C2553"/>
    <mergeCell ref="F2551:F2553"/>
    <mergeCell ref="I2551:I2553"/>
    <mergeCell ref="E2551:E2553"/>
    <mergeCell ref="D2551:D2553"/>
    <mergeCell ref="G2551:G2553"/>
    <mergeCell ref="H2551:H2553"/>
    <mergeCell ref="Q2551:Q2553"/>
    <mergeCell ref="C2284:C2286"/>
    <mergeCell ref="D2284:D2286"/>
    <mergeCell ref="C2554:C2556"/>
    <mergeCell ref="F2554:F2556"/>
    <mergeCell ref="I2554:I2556"/>
    <mergeCell ref="E2554:E2556"/>
    <mergeCell ref="D2554:D2556"/>
    <mergeCell ref="G2554:G2556"/>
    <mergeCell ref="H2554:H2556"/>
    <mergeCell ref="Q2554:Q2556"/>
    <mergeCell ref="C2338:C2340"/>
    <mergeCell ref="I2338:I2340"/>
    <mergeCell ref="F2338:F2340"/>
    <mergeCell ref="Q2338:Q2340"/>
    <mergeCell ref="D2338:D2340"/>
    <mergeCell ref="E2338:E2340"/>
    <mergeCell ref="G2338:G2340"/>
    <mergeCell ref="H2338:H2340"/>
    <mergeCell ref="I2287:I2289"/>
    <mergeCell ref="E2287:E2289"/>
    <mergeCell ref="C2287:C2289"/>
    <mergeCell ref="D2287:D2289"/>
    <mergeCell ref="F2287:F2289"/>
    <mergeCell ref="Q2287:Q2289"/>
    <mergeCell ref="H2290:H2292"/>
    <mergeCell ref="I2290:I2292"/>
    <mergeCell ref="G2290:G2292"/>
    <mergeCell ref="C2290:C2292"/>
    <mergeCell ref="D2290:D2292"/>
    <mergeCell ref="E2290:E2292"/>
    <mergeCell ref="F2290:F2292"/>
    <mergeCell ref="Q2290:Q2292"/>
    <mergeCell ref="H2293:H2295"/>
    <mergeCell ref="I2293:I2295"/>
    <mergeCell ref="G2293:G2295"/>
    <mergeCell ref="C2293:C2295"/>
    <mergeCell ref="D2293:D2295"/>
    <mergeCell ref="E2293:E2295"/>
    <mergeCell ref="F2293:F2295"/>
    <mergeCell ref="Q2293:Q2295"/>
    <mergeCell ref="H2296:H2298"/>
    <mergeCell ref="I2296:I2298"/>
    <mergeCell ref="G2296:G2298"/>
    <mergeCell ref="C2296:C2298"/>
    <mergeCell ref="D2296:D2298"/>
    <mergeCell ref="F2296:F2298"/>
    <mergeCell ref="E2296:E2298"/>
    <mergeCell ref="Q2296:Q2298"/>
    <mergeCell ref="F2437:F2439"/>
    <mergeCell ref="I2437:I2439"/>
    <mergeCell ref="C2437:C2439"/>
    <mergeCell ref="D2437:D2439"/>
    <mergeCell ref="H2437:H2439"/>
    <mergeCell ref="G2437:G2439"/>
    <mergeCell ref="E2437:E2439"/>
    <mergeCell ref="Q2437:Q2439"/>
    <mergeCell ref="I2341:I2343"/>
    <mergeCell ref="F2341:F2343"/>
    <mergeCell ref="D2341:D2343"/>
    <mergeCell ref="G2341:G2343"/>
    <mergeCell ref="H2341:H2343"/>
    <mergeCell ref="C2341:C2343"/>
    <mergeCell ref="E2341:E2343"/>
    <mergeCell ref="I2347:I2349"/>
    <mergeCell ref="D2347:D2349"/>
    <mergeCell ref="G2347:G2349"/>
    <mergeCell ref="H2347:H2349"/>
    <mergeCell ref="C2347:C2349"/>
    <mergeCell ref="E2347:E2349"/>
    <mergeCell ref="Q2341:Q2343"/>
    <mergeCell ref="Q2347:Q2349"/>
    <mergeCell ref="F2347:F2349"/>
    <mergeCell ref="G2140:G2142"/>
    <mergeCell ref="H2191:H2193"/>
    <mergeCell ref="C2131:C2133"/>
    <mergeCell ref="H2131:H2133"/>
    <mergeCell ref="H2413:H2415"/>
    <mergeCell ref="H2299:H2301"/>
    <mergeCell ref="I2299:I2301"/>
    <mergeCell ref="G2299:G2301"/>
    <mergeCell ref="C2299:C2301"/>
    <mergeCell ref="D2299:D2301"/>
    <mergeCell ref="E2299:E2301"/>
    <mergeCell ref="F2299:F2301"/>
    <mergeCell ref="Q2299:Q2301"/>
    <mergeCell ref="C2197:C2199"/>
    <mergeCell ref="I2197:I2199"/>
    <mergeCell ref="H2197:H2199"/>
    <mergeCell ref="G2197:G2199"/>
    <mergeCell ref="D2197:D2199"/>
    <mergeCell ref="F2197:F2199"/>
    <mergeCell ref="C2200:C2202"/>
    <mergeCell ref="I2200:I2202"/>
    <mergeCell ref="H2200:H2202"/>
    <mergeCell ref="G2200:G2202"/>
    <mergeCell ref="E2200:E2202"/>
    <mergeCell ref="F2200:F2202"/>
    <mergeCell ref="C2203:C2205"/>
    <mergeCell ref="I2203:I2205"/>
    <mergeCell ref="H2203:H2205"/>
    <mergeCell ref="G2203:G2205"/>
    <mergeCell ref="E2203:E2205"/>
    <mergeCell ref="F2203:F2205"/>
    <mergeCell ref="E2197:E2199"/>
    <mergeCell ref="Q2197:Q2199"/>
    <mergeCell ref="Q2200:Q2202"/>
    <mergeCell ref="Q2203:Q2205"/>
    <mergeCell ref="D2200:D2202"/>
    <mergeCell ref="D2203:D2205"/>
    <mergeCell ref="C2206:C2208"/>
    <mergeCell ref="I2206:I2208"/>
    <mergeCell ref="H2206:H2208"/>
    <mergeCell ref="G2206:G2208"/>
    <mergeCell ref="E2206:E2208"/>
    <mergeCell ref="F2206:F2208"/>
    <mergeCell ref="C2209:C2211"/>
    <mergeCell ref="I2209:I2211"/>
    <mergeCell ref="H2209:H2211"/>
    <mergeCell ref="G2209:G2211"/>
    <mergeCell ref="E2209:E2211"/>
    <mergeCell ref="F2209:F2211"/>
    <mergeCell ref="C2212:C2214"/>
    <mergeCell ref="I2212:I2214"/>
    <mergeCell ref="H2212:H2214"/>
    <mergeCell ref="G2212:G2214"/>
    <mergeCell ref="E2212:E2214"/>
    <mergeCell ref="F2212:F2214"/>
    <mergeCell ref="D2206:D2208"/>
    <mergeCell ref="D2209:D2211"/>
    <mergeCell ref="D2212:D2214"/>
    <mergeCell ref="Q2206:Q2208"/>
    <mergeCell ref="Q2209:Q2211"/>
    <mergeCell ref="Q2212:Q2214"/>
    <mergeCell ref="C2557:C2559"/>
    <mergeCell ref="F2557:F2559"/>
    <mergeCell ref="I2557:I2559"/>
    <mergeCell ref="E2557:E2559"/>
    <mergeCell ref="D2557:D2559"/>
    <mergeCell ref="G2557:G2559"/>
    <mergeCell ref="H2557:H2559"/>
    <mergeCell ref="Q2557:Q2559"/>
    <mergeCell ref="F2440:F2442"/>
    <mergeCell ref="I2440:I2442"/>
    <mergeCell ref="C2440:C2442"/>
    <mergeCell ref="D2440:D2442"/>
    <mergeCell ref="H2440:H2442"/>
    <mergeCell ref="G2440:G2442"/>
    <mergeCell ref="E2440:E2442"/>
    <mergeCell ref="Q2440:Q2442"/>
    <mergeCell ref="C2215:C2217"/>
    <mergeCell ref="I2215:I2217"/>
    <mergeCell ref="G2215:G2217"/>
    <mergeCell ref="F2215:F2217"/>
    <mergeCell ref="D2215:D2217"/>
    <mergeCell ref="E2215:E2217"/>
    <mergeCell ref="Q2215:Q2217"/>
    <mergeCell ref="I2350:I2352"/>
    <mergeCell ref="D2350:D2352"/>
    <mergeCell ref="G2350:G2352"/>
    <mergeCell ref="H2350:H2352"/>
    <mergeCell ref="C2350:C2352"/>
    <mergeCell ref="F2350:F2352"/>
    <mergeCell ref="E2350:E2352"/>
    <mergeCell ref="Q2350:Q2352"/>
    <mergeCell ref="C2560:C2562"/>
    <mergeCell ref="I2560:I2562"/>
    <mergeCell ref="E2560:E2562"/>
    <mergeCell ref="D2560:D2562"/>
    <mergeCell ref="G2560:G2562"/>
    <mergeCell ref="H2560:H2562"/>
    <mergeCell ref="C2563:C2565"/>
    <mergeCell ref="I2563:I2565"/>
    <mergeCell ref="D2563:D2565"/>
    <mergeCell ref="F2560:F2562"/>
    <mergeCell ref="F2563:F2565"/>
    <mergeCell ref="Q2560:Q2562"/>
    <mergeCell ref="Q2563:Q2565"/>
    <mergeCell ref="E2563:E2565"/>
    <mergeCell ref="G2563:G2565"/>
    <mergeCell ref="H2563:H2565"/>
    <mergeCell ref="C2218:C2220"/>
    <mergeCell ref="I2218:I2220"/>
    <mergeCell ref="H2218:H2220"/>
    <mergeCell ref="G2218:G2220"/>
    <mergeCell ref="E2218:E2220"/>
    <mergeCell ref="D2218:D2220"/>
    <mergeCell ref="C2221:C2223"/>
    <mergeCell ref="I2221:I2223"/>
    <mergeCell ref="H2221:H2223"/>
    <mergeCell ref="G2221:G2223"/>
    <mergeCell ref="E2221:E2223"/>
    <mergeCell ref="D2221:D2223"/>
    <mergeCell ref="F2218:F2220"/>
    <mergeCell ref="F2221:F2223"/>
    <mergeCell ref="Q2218:Q2220"/>
    <mergeCell ref="Q2221:Q2223"/>
    <mergeCell ref="C2566:C2568"/>
    <mergeCell ref="F2566:F2568"/>
    <mergeCell ref="I2566:I2568"/>
    <mergeCell ref="D2566:D2568"/>
    <mergeCell ref="G2566:G2568"/>
    <mergeCell ref="H2566:H2568"/>
    <mergeCell ref="Q2566:Q2568"/>
    <mergeCell ref="E2566:E2568"/>
    <mergeCell ref="F2443:F2445"/>
    <mergeCell ref="I2443:I2445"/>
    <mergeCell ref="C2443:C2445"/>
    <mergeCell ref="D2443:D2445"/>
    <mergeCell ref="H2443:H2445"/>
    <mergeCell ref="G2443:G2445"/>
    <mergeCell ref="E2443:E2445"/>
    <mergeCell ref="Q2443:Q2445"/>
    <mergeCell ref="I2353:I2355"/>
    <mergeCell ref="D2353:D2355"/>
    <mergeCell ref="G2353:G2355"/>
    <mergeCell ref="C2353:C2355"/>
    <mergeCell ref="F2353:F2355"/>
    <mergeCell ref="E2353:E2355"/>
    <mergeCell ref="Q2353:Q2355"/>
    <mergeCell ref="C2224:C2226"/>
    <mergeCell ref="I2224:I2226"/>
    <mergeCell ref="H2224:H2226"/>
    <mergeCell ref="G2224:G2226"/>
    <mergeCell ref="E2224:E2226"/>
    <mergeCell ref="D2224:D2226"/>
    <mergeCell ref="F2224:F2226"/>
    <mergeCell ref="Q2224:Q2226"/>
    <mergeCell ref="C2227:C2229"/>
    <mergeCell ref="I2227:I2229"/>
    <mergeCell ref="H2227:H2229"/>
    <mergeCell ref="G2227:G2229"/>
    <mergeCell ref="E2227:E2229"/>
    <mergeCell ref="D2227:D2229"/>
    <mergeCell ref="F2227:F2229"/>
    <mergeCell ref="Q2227:Q2229"/>
    <mergeCell ref="C2344:C2346"/>
    <mergeCell ref="I2344:I2346"/>
    <mergeCell ref="D2344:D2346"/>
    <mergeCell ref="F2344:F2346"/>
    <mergeCell ref="G2344:G2346"/>
    <mergeCell ref="E2344:E2346"/>
    <mergeCell ref="Q2344:Q2346"/>
    <mergeCell ref="H2302:H2304"/>
    <mergeCell ref="I2302:I2304"/>
    <mergeCell ref="G2302:G2304"/>
    <mergeCell ref="C2302:C2304"/>
    <mergeCell ref="D2302:D2304"/>
    <mergeCell ref="E2302:E2304"/>
    <mergeCell ref="F2302:F2304"/>
    <mergeCell ref="Q2302:Q2304"/>
    <mergeCell ref="H2344:H2346"/>
    <mergeCell ref="H2305:H2307"/>
    <mergeCell ref="I2305:I2307"/>
    <mergeCell ref="G2305:G2307"/>
    <mergeCell ref="C2305:C2307"/>
    <mergeCell ref="E2305:E2307"/>
    <mergeCell ref="F2305:F2307"/>
    <mergeCell ref="D2305:D2307"/>
    <mergeCell ref="Q2305:Q2307"/>
    <mergeCell ref="D2446:D2448"/>
    <mergeCell ref="F2446:F2448"/>
    <mergeCell ref="H2446:H2448"/>
    <mergeCell ref="I2446:I2448"/>
    <mergeCell ref="C2446:C2448"/>
    <mergeCell ref="G2446:G2448"/>
    <mergeCell ref="E2446:E2448"/>
    <mergeCell ref="D2449:D2451"/>
    <mergeCell ref="F2449:F2451"/>
    <mergeCell ref="C2449:C2451"/>
    <mergeCell ref="E2449:E2451"/>
    <mergeCell ref="D2452:D2454"/>
    <mergeCell ref="F2452:F2454"/>
    <mergeCell ref="H2452:H2454"/>
    <mergeCell ref="I2452:I2454"/>
    <mergeCell ref="C2452:C2454"/>
    <mergeCell ref="E2452:E2454"/>
    <mergeCell ref="I2449:I2451"/>
    <mergeCell ref="G2449:G2451"/>
    <mergeCell ref="H2449:H2451"/>
    <mergeCell ref="D2455:D2457"/>
    <mergeCell ref="F2455:F2457"/>
    <mergeCell ref="H2455:H2457"/>
    <mergeCell ref="I2455:I2457"/>
    <mergeCell ref="C2455:C2457"/>
    <mergeCell ref="G2455:G2457"/>
    <mergeCell ref="E2455:E2457"/>
    <mergeCell ref="G2452:G2454"/>
    <mergeCell ref="Q2446:Q2448"/>
    <mergeCell ref="Q2449:Q2451"/>
    <mergeCell ref="Q2452:Q2454"/>
    <mergeCell ref="Q2455:Q2457"/>
    <mergeCell ref="I2359:I2361"/>
    <mergeCell ref="D2359:D2361"/>
    <mergeCell ref="G2359:G2361"/>
    <mergeCell ref="H2359:H2361"/>
    <mergeCell ref="C2359:C2361"/>
    <mergeCell ref="F2359:F2361"/>
    <mergeCell ref="E2359:E2361"/>
    <mergeCell ref="Q2359:Q2361"/>
    <mergeCell ref="C2569:C2571"/>
    <mergeCell ref="I2569:I2571"/>
    <mergeCell ref="D2569:D2571"/>
    <mergeCell ref="G2569:G2571"/>
    <mergeCell ref="H2569:H2571"/>
    <mergeCell ref="E2569:E2571"/>
    <mergeCell ref="F2569:F2571"/>
    <mergeCell ref="Q2569:Q2571"/>
    <mergeCell ref="D2362:D2364"/>
    <mergeCell ref="F2362:F2364"/>
    <mergeCell ref="H2362:H2364"/>
    <mergeCell ref="I2362:I2364"/>
    <mergeCell ref="G2362:G2364"/>
    <mergeCell ref="C2362:C2364"/>
    <mergeCell ref="E2362:E2364"/>
    <mergeCell ref="F2365:F2367"/>
    <mergeCell ref="H2365:H2367"/>
    <mergeCell ref="I2365:I2367"/>
    <mergeCell ref="G2365:G2367"/>
    <mergeCell ref="C2365:C2367"/>
    <mergeCell ref="E2365:E2367"/>
    <mergeCell ref="Q2362:Q2364"/>
    <mergeCell ref="Q2365:Q2367"/>
    <mergeCell ref="D2365:D2367"/>
    <mergeCell ref="C2572:C2574"/>
    <mergeCell ref="D2572:D2574"/>
    <mergeCell ref="F2572:F2574"/>
    <mergeCell ref="I2572:I2574"/>
    <mergeCell ref="E2572:E2574"/>
    <mergeCell ref="G2572:G2574"/>
    <mergeCell ref="H2572:H2574"/>
    <mergeCell ref="F2368:F2370"/>
    <mergeCell ref="H2368:H2370"/>
    <mergeCell ref="I2368:I2370"/>
    <mergeCell ref="G2368:G2370"/>
    <mergeCell ref="C2368:C2370"/>
    <mergeCell ref="E2368:E2370"/>
    <mergeCell ref="D2368:D2370"/>
    <mergeCell ref="Q2368:Q2370"/>
    <mergeCell ref="H2254:H2256"/>
    <mergeCell ref="Q2572:Q2574"/>
    <mergeCell ref="I2356:I2358"/>
    <mergeCell ref="H2356:H2358"/>
    <mergeCell ref="C2356:C2358"/>
    <mergeCell ref="F2356:F2358"/>
    <mergeCell ref="E2356:E2358"/>
    <mergeCell ref="Q2356:Q2358"/>
    <mergeCell ref="D2356:D2358"/>
    <mergeCell ref="G2356:G2358"/>
    <mergeCell ref="F2371:F2373"/>
    <mergeCell ref="H2371:H2373"/>
    <mergeCell ref="I2371:I2373"/>
    <mergeCell ref="G2371:G2373"/>
    <mergeCell ref="C2371:C2373"/>
    <mergeCell ref="E2371:E2373"/>
    <mergeCell ref="D2371:D2373"/>
    <mergeCell ref="Q2371:Q2373"/>
    <mergeCell ref="H2287:H2289"/>
    <mergeCell ref="G2287:G2289"/>
    <mergeCell ref="C2230:C2232"/>
    <mergeCell ref="I2230:I2232"/>
    <mergeCell ref="H2230:H2232"/>
    <mergeCell ref="G2230:G2232"/>
    <mergeCell ref="D2230:D2232"/>
    <mergeCell ref="F2230:F2232"/>
    <mergeCell ref="E2230:E2232"/>
    <mergeCell ref="Q2230:Q2232"/>
    <mergeCell ref="F2374:F2376"/>
    <mergeCell ref="H2374:H2376"/>
    <mergeCell ref="I2374:I2376"/>
    <mergeCell ref="G2374:G2376"/>
    <mergeCell ref="C2374:C2376"/>
    <mergeCell ref="E2374:E2376"/>
    <mergeCell ref="D2374:D2376"/>
    <mergeCell ref="Q2374:Q2376"/>
    <mergeCell ref="C2233:C2235"/>
    <mergeCell ref="I2233:I2235"/>
    <mergeCell ref="H2233:H2235"/>
    <mergeCell ref="G2233:G2235"/>
    <mergeCell ref="D2233:D2235"/>
    <mergeCell ref="F2233:F2235"/>
    <mergeCell ref="E2233:E2235"/>
    <mergeCell ref="Q2233:Q2235"/>
    <mergeCell ref="H2215:H2217"/>
    <mergeCell ref="H2263:H2265"/>
    <mergeCell ref="H2353:H2355"/>
    <mergeCell ref="D2458:D2460"/>
    <mergeCell ref="F2458:F2460"/>
    <mergeCell ref="H2458:H2460"/>
    <mergeCell ref="I2458:I2460"/>
    <mergeCell ref="C2458:C2460"/>
    <mergeCell ref="G2458:G2460"/>
    <mergeCell ref="E2458:E2460"/>
    <mergeCell ref="D2461:D2463"/>
    <mergeCell ref="F2461:F2463"/>
    <mergeCell ref="I2461:I2463"/>
    <mergeCell ref="C2461:C2463"/>
    <mergeCell ref="E2461:E2463"/>
    <mergeCell ref="H2461:H2463"/>
    <mergeCell ref="G2461:G2463"/>
    <mergeCell ref="Q2458:Q2460"/>
    <mergeCell ref="Q2461:Q2463"/>
    <mergeCell ref="C2575:C2577"/>
    <mergeCell ref="F2575:F2577"/>
    <mergeCell ref="I2575:I2577"/>
    <mergeCell ref="E2575:E2577"/>
    <mergeCell ref="D2575:D2577"/>
    <mergeCell ref="G2575:G2577"/>
    <mergeCell ref="H2575:H2577"/>
    <mergeCell ref="Q2575:Q2577"/>
    <mergeCell ref="C2377:C2379"/>
    <mergeCell ref="I2377:I2379"/>
    <mergeCell ref="D2377:D2379"/>
    <mergeCell ref="G2377:G2379"/>
    <mergeCell ref="H2377:H2379"/>
    <mergeCell ref="F2377:F2379"/>
    <mergeCell ref="E2377:E2379"/>
    <mergeCell ref="Q2377:Q2379"/>
    <mergeCell ref="H2308:H2310"/>
    <mergeCell ref="I2308:I2310"/>
    <mergeCell ref="G2308:G2310"/>
    <mergeCell ref="C2308:C2310"/>
    <mergeCell ref="E2308:E2310"/>
    <mergeCell ref="F2308:F2310"/>
    <mergeCell ref="D2308:D2310"/>
    <mergeCell ref="Q2308:Q2310"/>
    <mergeCell ref="H2134:H2136"/>
    <mergeCell ref="C2236:C2238"/>
    <mergeCell ref="I2236:I2238"/>
    <mergeCell ref="H2236:H2238"/>
    <mergeCell ref="G2236:G2238"/>
    <mergeCell ref="D2236:D2238"/>
    <mergeCell ref="F2236:F2238"/>
    <mergeCell ref="E2236:E2238"/>
    <mergeCell ref="Q2236:Q2238"/>
    <mergeCell ref="H2311:H2313"/>
    <mergeCell ref="I2311:I2313"/>
    <mergeCell ref="G2311:G2313"/>
    <mergeCell ref="C2311:C2313"/>
    <mergeCell ref="E2311:E2313"/>
    <mergeCell ref="F2311:F2313"/>
    <mergeCell ref="D2311:D2313"/>
    <mergeCell ref="Q2311:Q2313"/>
    <mergeCell ref="D2464:D2466"/>
    <mergeCell ref="F2464:F2466"/>
    <mergeCell ref="I2464:I2466"/>
    <mergeCell ref="C2464:C2466"/>
    <mergeCell ref="E2464:E2466"/>
    <mergeCell ref="H2464:H2466"/>
    <mergeCell ref="G2464:G2466"/>
    <mergeCell ref="D2467:D2469"/>
    <mergeCell ref="I2467:I2469"/>
    <mergeCell ref="C2467:C2469"/>
    <mergeCell ref="E2467:E2469"/>
    <mergeCell ref="H2467:H2469"/>
    <mergeCell ref="G2467:G2469"/>
    <mergeCell ref="D2470:D2472"/>
    <mergeCell ref="I2470:I2472"/>
    <mergeCell ref="C2470:C2472"/>
    <mergeCell ref="E2470:E2472"/>
    <mergeCell ref="H2470:H2472"/>
    <mergeCell ref="G2470:G2472"/>
    <mergeCell ref="D2473:D2475"/>
    <mergeCell ref="I2473:I2475"/>
    <mergeCell ref="C2473:C2475"/>
    <mergeCell ref="E2473:E2475"/>
    <mergeCell ref="H2473:H2475"/>
    <mergeCell ref="G2473:G2475"/>
    <mergeCell ref="I2476:I2478"/>
    <mergeCell ref="C2476:C2478"/>
    <mergeCell ref="E2476:E2478"/>
    <mergeCell ref="H2476:H2478"/>
    <mergeCell ref="G2476:G2478"/>
    <mergeCell ref="D2479:D2481"/>
    <mergeCell ref="I2479:I2481"/>
    <mergeCell ref="C2479:C2481"/>
    <mergeCell ref="E2479:E2481"/>
    <mergeCell ref="H2479:H2481"/>
    <mergeCell ref="G2479:G2481"/>
    <mergeCell ref="F2467:F2469"/>
    <mergeCell ref="F2470:F2472"/>
    <mergeCell ref="F2473:F2475"/>
    <mergeCell ref="F2476:F2478"/>
    <mergeCell ref="F2479:F2481"/>
    <mergeCell ref="Q2464:Q2466"/>
    <mergeCell ref="Q2467:Q2469"/>
    <mergeCell ref="Q2470:Q2472"/>
    <mergeCell ref="Q2473:Q2475"/>
    <mergeCell ref="Q2476:Q2478"/>
    <mergeCell ref="Q2479:Q2481"/>
    <mergeCell ref="D2476:D2478"/>
    <mergeCell ref="C2380:C2382"/>
    <mergeCell ref="I2380:I2382"/>
    <mergeCell ref="D2380:D2382"/>
    <mergeCell ref="G2380:G2382"/>
    <mergeCell ref="H2380:H2382"/>
    <mergeCell ref="F2380:F2382"/>
    <mergeCell ref="E2380:E2382"/>
    <mergeCell ref="Q2380:Q2382"/>
    <mergeCell ref="C2581:C2583"/>
    <mergeCell ref="F2581:F2583"/>
    <mergeCell ref="I2581:I2583"/>
    <mergeCell ref="E2581:E2583"/>
    <mergeCell ref="D2581:D2583"/>
    <mergeCell ref="G2581:G2583"/>
    <mergeCell ref="H2581:H2583"/>
    <mergeCell ref="Q2581:Q2583"/>
    <mergeCell ref="C2994:C2996"/>
    <mergeCell ref="F2994:F2996"/>
    <mergeCell ref="I2994:I2996"/>
    <mergeCell ref="E2994:E2996"/>
    <mergeCell ref="D2994:D2996"/>
    <mergeCell ref="G2994:G2996"/>
    <mergeCell ref="H2994:H2996"/>
    <mergeCell ref="Q2994:Q2996"/>
    <mergeCell ref="B2407:B2487"/>
    <mergeCell ref="D2482:D2484"/>
    <mergeCell ref="I2482:I2484"/>
    <mergeCell ref="C2482:C2484"/>
    <mergeCell ref="E2482:E2484"/>
    <mergeCell ref="H2482:H2484"/>
    <mergeCell ref="G2482:G2484"/>
    <mergeCell ref="F2482:F2484"/>
    <mergeCell ref="D2485:D2487"/>
    <mergeCell ref="I2485:I2487"/>
    <mergeCell ref="C2485:C2487"/>
    <mergeCell ref="Q2482:Q2484"/>
    <mergeCell ref="Q2485:Q2487"/>
    <mergeCell ref="E2485:E2487"/>
    <mergeCell ref="H2485:H2487"/>
    <mergeCell ref="G2485:G2487"/>
    <mergeCell ref="F2485:F2487"/>
    <mergeCell ref="B2245:B2319"/>
    <mergeCell ref="H2314:H2316"/>
    <mergeCell ref="I2314:I2316"/>
    <mergeCell ref="G2314:G2316"/>
    <mergeCell ref="C2314:C2316"/>
    <mergeCell ref="E2314:E2316"/>
    <mergeCell ref="F2314:F2316"/>
    <mergeCell ref="D2314:D2316"/>
    <mergeCell ref="H2317:H2319"/>
    <mergeCell ref="I2317:I2319"/>
    <mergeCell ref="G2317:G2319"/>
    <mergeCell ref="C2317:C2319"/>
    <mergeCell ref="E2317:E2319"/>
    <mergeCell ref="F2317:F2319"/>
    <mergeCell ref="D2317:D2319"/>
    <mergeCell ref="Q2314:Q2316"/>
    <mergeCell ref="Q2317:Q2319"/>
    <mergeCell ref="C2239:C2241"/>
    <mergeCell ref="I2239:I2241"/>
    <mergeCell ref="H2239:H2241"/>
    <mergeCell ref="G2239:G2241"/>
    <mergeCell ref="D2239:D2241"/>
    <mergeCell ref="E2239:E2241"/>
    <mergeCell ref="F2239:F2241"/>
    <mergeCell ref="Q2239:Q2241"/>
    <mergeCell ref="C2578:C2580"/>
    <mergeCell ref="F2578:F2580"/>
    <mergeCell ref="I2578:I2580"/>
    <mergeCell ref="E2578:E2580"/>
    <mergeCell ref="D2578:D2580"/>
    <mergeCell ref="G2578:G2580"/>
    <mergeCell ref="H2578:H2580"/>
    <mergeCell ref="Q2578:Q2580"/>
    <mergeCell ref="A2131:A2586"/>
    <mergeCell ref="B2488:B2586"/>
    <mergeCell ref="C2584:C2586"/>
    <mergeCell ref="F2584:F2586"/>
    <mergeCell ref="I2584:I2586"/>
    <mergeCell ref="D2584:D2586"/>
    <mergeCell ref="G2584:G2586"/>
    <mergeCell ref="H2584:H2586"/>
    <mergeCell ref="E2584:E2586"/>
    <mergeCell ref="Q2584:Q2586"/>
    <mergeCell ref="C2383:C2385"/>
    <mergeCell ref="I2383:I2385"/>
    <mergeCell ref="D2383:D2385"/>
    <mergeCell ref="G2383:G2385"/>
    <mergeCell ref="H2383:H2385"/>
    <mergeCell ref="F2383:F2385"/>
    <mergeCell ref="Q2383:Q2385"/>
    <mergeCell ref="C2386:C2388"/>
    <mergeCell ref="I2386:I2388"/>
    <mergeCell ref="D2386:D2388"/>
    <mergeCell ref="G2386:G2388"/>
    <mergeCell ref="H2386:H2388"/>
    <mergeCell ref="F2386:F2388"/>
    <mergeCell ref="E2386:E2388"/>
    <mergeCell ref="Q2386:Q2388"/>
    <mergeCell ref="C2389:C2391"/>
    <mergeCell ref="I2389:I2391"/>
    <mergeCell ref="D2389:D2391"/>
    <mergeCell ref="G2389:G2391"/>
    <mergeCell ref="H2389:H2391"/>
    <mergeCell ref="F2389:F2391"/>
    <mergeCell ref="Q2389:Q2391"/>
    <mergeCell ref="C2392:C2394"/>
    <mergeCell ref="I2392:I2394"/>
    <mergeCell ref="D2392:D2394"/>
    <mergeCell ref="G2392:G2394"/>
    <mergeCell ref="H2392:H2394"/>
    <mergeCell ref="F2392:F2394"/>
    <mergeCell ref="Q2392:Q2394"/>
    <mergeCell ref="C2395:C2397"/>
    <mergeCell ref="I2395:I2397"/>
    <mergeCell ref="D2395:D2397"/>
    <mergeCell ref="G2395:G2397"/>
    <mergeCell ref="H2395:H2397"/>
    <mergeCell ref="F2395:F2397"/>
    <mergeCell ref="Q2395:Q2397"/>
    <mergeCell ref="C2398:C2400"/>
    <mergeCell ref="I2398:I2400"/>
    <mergeCell ref="D2398:D2400"/>
    <mergeCell ref="G2398:G2400"/>
    <mergeCell ref="H2398:H2400"/>
    <mergeCell ref="F2398:F2400"/>
    <mergeCell ref="E2398:E2400"/>
    <mergeCell ref="Q2398:Q2400"/>
    <mergeCell ref="C2401:C2403"/>
    <mergeCell ref="I2401:I2403"/>
    <mergeCell ref="D2401:D2403"/>
    <mergeCell ref="G2401:G2403"/>
    <mergeCell ref="H2401:H2403"/>
    <mergeCell ref="F2401:F2403"/>
    <mergeCell ref="E2401:E2403"/>
    <mergeCell ref="Q2401:Q2403"/>
    <mergeCell ref="E2389:E2391"/>
    <mergeCell ref="E2383:E2385"/>
    <mergeCell ref="E2395:E2397"/>
    <mergeCell ref="E2392:E2394"/>
    <mergeCell ref="B2069:B2095"/>
    <mergeCell ref="B2016:B2040"/>
    <mergeCell ref="A1976:A2128"/>
    <mergeCell ref="B2096:B2128"/>
    <mergeCell ref="C1686:C1688"/>
    <mergeCell ref="D1686:D1688"/>
    <mergeCell ref="E1686:E1688"/>
    <mergeCell ref="F1686:F1688"/>
    <mergeCell ref="G1686:G1688"/>
    <mergeCell ref="H1686:H1688"/>
    <mergeCell ref="I1686:I1688"/>
    <mergeCell ref="Q1686:Q1688"/>
    <mergeCell ref="Q1605:Q1607"/>
    <mergeCell ref="Q1485:Q1487"/>
    <mergeCell ref="D1869:D1871"/>
    <mergeCell ref="E1869:E1871"/>
    <mergeCell ref="F1869:F1871"/>
    <mergeCell ref="G1869:G1871"/>
    <mergeCell ref="H1869:H1871"/>
    <mergeCell ref="I1869:I1871"/>
    <mergeCell ref="Q1869:Q1871"/>
    <mergeCell ref="Q1488:Q1490"/>
    <mergeCell ref="Q1491:Q1493"/>
    <mergeCell ref="Q1494:Q1496"/>
    <mergeCell ref="D1608:D1610"/>
    <mergeCell ref="E1608:E1610"/>
    <mergeCell ref="F1608:F1610"/>
    <mergeCell ref="G1608:G1610"/>
    <mergeCell ref="H1608:H1610"/>
    <mergeCell ref="I1608:I1610"/>
    <mergeCell ref="Q1608:Q1610"/>
    <mergeCell ref="D1611:D1613"/>
    <mergeCell ref="E1611:E1613"/>
    <mergeCell ref="F1611:F1613"/>
    <mergeCell ref="G1611:G1613"/>
    <mergeCell ref="H1611:H1613"/>
    <mergeCell ref="I1611:I1613"/>
    <mergeCell ref="Q1611:Q1613"/>
    <mergeCell ref="C1608:C1610"/>
    <mergeCell ref="C1611:C1613"/>
    <mergeCell ref="D1605:D1607"/>
    <mergeCell ref="E1605:E1607"/>
    <mergeCell ref="F1605:F1607"/>
    <mergeCell ref="G1605:G1607"/>
    <mergeCell ref="H1605:H1607"/>
    <mergeCell ref="I1605:I1607"/>
    <mergeCell ref="C1605:C1607"/>
    <mergeCell ref="D1485:D1487"/>
    <mergeCell ref="E1485:E1487"/>
    <mergeCell ref="F1485:F1487"/>
    <mergeCell ref="G1485:G1487"/>
    <mergeCell ref="I1485:I1487"/>
    <mergeCell ref="C1488:C1490"/>
    <mergeCell ref="D1488:D1490"/>
    <mergeCell ref="E1488:E1490"/>
    <mergeCell ref="G1488:G1490"/>
    <mergeCell ref="I1488:I1490"/>
    <mergeCell ref="F1488:F1490"/>
    <mergeCell ref="C1491:C1493"/>
    <mergeCell ref="D1491:D1493"/>
    <mergeCell ref="E1491:E1493"/>
    <mergeCell ref="I1491:I1493"/>
    <mergeCell ref="F1491:F1493"/>
    <mergeCell ref="H1491:H1493"/>
    <mergeCell ref="C1494:C1496"/>
    <mergeCell ref="D1494:D1496"/>
    <mergeCell ref="E1494:E1496"/>
    <mergeCell ref="I1494:I1496"/>
    <mergeCell ref="F1494:F1496"/>
    <mergeCell ref="G1491:G1493"/>
    <mergeCell ref="H1494:H1496"/>
    <mergeCell ref="C1497:C1499"/>
    <mergeCell ref="D1497:D1499"/>
    <mergeCell ref="E1497:E1499"/>
    <mergeCell ref="F1497:F1499"/>
    <mergeCell ref="G1497:G1499"/>
    <mergeCell ref="H1497:H1499"/>
    <mergeCell ref="I1497:I1499"/>
    <mergeCell ref="C1500:C1502"/>
    <mergeCell ref="D1500:D1502"/>
    <mergeCell ref="E1500:E1502"/>
    <mergeCell ref="F1500:F1502"/>
    <mergeCell ref="G1500:G1502"/>
    <mergeCell ref="H1500:H1502"/>
    <mergeCell ref="I1500:I1502"/>
    <mergeCell ref="C1503:C1505"/>
    <mergeCell ref="E1503:E1505"/>
    <mergeCell ref="I1503:I1505"/>
    <mergeCell ref="F1503:F1505"/>
    <mergeCell ref="G1503:G1505"/>
    <mergeCell ref="H1503:H1505"/>
    <mergeCell ref="D1503:D1505"/>
    <mergeCell ref="C1506:C1508"/>
    <mergeCell ref="E1506:E1508"/>
    <mergeCell ref="F1506:F1508"/>
    <mergeCell ref="I1506:I1508"/>
    <mergeCell ref="D1506:D1508"/>
    <mergeCell ref="C1872:C1874"/>
    <mergeCell ref="D1872:D1874"/>
    <mergeCell ref="F1872:F1874"/>
    <mergeCell ref="I1872:I1874"/>
    <mergeCell ref="G1872:G1874"/>
    <mergeCell ref="H1872:H1874"/>
    <mergeCell ref="E1872:E1874"/>
    <mergeCell ref="Q1872:Q1874"/>
    <mergeCell ref="I1509:I1511"/>
    <mergeCell ref="C1509:C1511"/>
    <mergeCell ref="D1509:D1511"/>
    <mergeCell ref="E1509:E1511"/>
    <mergeCell ref="F1509:F1511"/>
    <mergeCell ref="I1512:I1514"/>
    <mergeCell ref="C1512:C1514"/>
    <mergeCell ref="D1512:D1514"/>
    <mergeCell ref="E1512:E1514"/>
    <mergeCell ref="F1512:F1514"/>
    <mergeCell ref="G1506:G1508"/>
    <mergeCell ref="H1506:H1508"/>
    <mergeCell ref="H1509:H1511"/>
    <mergeCell ref="H1512:H1514"/>
    <mergeCell ref="G1509:G1511"/>
    <mergeCell ref="C1515:C1517"/>
    <mergeCell ref="D1515:D1517"/>
    <mergeCell ref="E1515:E1517"/>
    <mergeCell ref="F1515:F1517"/>
    <mergeCell ref="G1515:G1517"/>
    <mergeCell ref="H1515:H1517"/>
    <mergeCell ref="I1515:I1517"/>
    <mergeCell ref="C1518:C1520"/>
    <mergeCell ref="E1518:E1520"/>
    <mergeCell ref="F1518:F1520"/>
    <mergeCell ref="H1518:H1520"/>
    <mergeCell ref="I1518:I1520"/>
    <mergeCell ref="D1518:D1520"/>
    <mergeCell ref="G1518:G1520"/>
    <mergeCell ref="C1521:C1523"/>
    <mergeCell ref="E1521:E1523"/>
    <mergeCell ref="F1521:F1523"/>
    <mergeCell ref="H1521:H1523"/>
    <mergeCell ref="I1521:I1523"/>
    <mergeCell ref="D1521:D1523"/>
    <mergeCell ref="D1692:D1694"/>
    <mergeCell ref="G1692:G1694"/>
    <mergeCell ref="H1692:H1694"/>
    <mergeCell ref="I1692:I1694"/>
    <mergeCell ref="C1692:C1694"/>
    <mergeCell ref="Q1692:Q1694"/>
    <mergeCell ref="F1692:F1694"/>
    <mergeCell ref="C1875:C1877"/>
    <mergeCell ref="D1875:D1877"/>
    <mergeCell ref="E1875:E1877"/>
    <mergeCell ref="F1875:F1877"/>
    <mergeCell ref="I1875:I1877"/>
    <mergeCell ref="G1875:G1877"/>
    <mergeCell ref="H1875:H1877"/>
    <mergeCell ref="C1878:C1880"/>
    <mergeCell ref="D1878:D1880"/>
    <mergeCell ref="E1878:E1880"/>
    <mergeCell ref="F1878:F1880"/>
    <mergeCell ref="I1878:I1880"/>
    <mergeCell ref="G1878:G1880"/>
    <mergeCell ref="H1878:H1880"/>
    <mergeCell ref="Q1875:Q1877"/>
    <mergeCell ref="Q1878:Q1880"/>
    <mergeCell ref="C1524:C1526"/>
    <mergeCell ref="E1524:E1526"/>
    <mergeCell ref="F1524:F1526"/>
    <mergeCell ref="H1524:H1526"/>
    <mergeCell ref="I1524:I1526"/>
    <mergeCell ref="D1524:D1526"/>
    <mergeCell ref="G1524:G1526"/>
    <mergeCell ref="C1527:C1529"/>
    <mergeCell ref="D1527:D1529"/>
    <mergeCell ref="E1527:E1529"/>
    <mergeCell ref="F1527:F1529"/>
    <mergeCell ref="G1527:G1529"/>
    <mergeCell ref="I1527:I1529"/>
    <mergeCell ref="H1527:H1529"/>
    <mergeCell ref="D1788:D1790"/>
    <mergeCell ref="F1788:F1790"/>
    <mergeCell ref="H1788:H1790"/>
    <mergeCell ref="I1788:I1790"/>
    <mergeCell ref="G1788:G1790"/>
    <mergeCell ref="E1788:E1790"/>
    <mergeCell ref="Q1788:Q1790"/>
    <mergeCell ref="D1881:D1883"/>
    <mergeCell ref="E1881:E1883"/>
    <mergeCell ref="F1881:F1883"/>
    <mergeCell ref="G1881:G1883"/>
    <mergeCell ref="H1881:H1883"/>
    <mergeCell ref="I1881:I1883"/>
    <mergeCell ref="Q1881:Q1883"/>
    <mergeCell ref="D1695:D1697"/>
    <mergeCell ref="E1695:E1697"/>
    <mergeCell ref="F1695:F1697"/>
    <mergeCell ref="G1695:G1697"/>
    <mergeCell ref="H1695:H1697"/>
    <mergeCell ref="I1695:I1697"/>
    <mergeCell ref="C1695:C1697"/>
    <mergeCell ref="Q1695:Q1697"/>
    <mergeCell ref="C1530:C1532"/>
    <mergeCell ref="D1530:D1532"/>
    <mergeCell ref="E1530:E1532"/>
    <mergeCell ref="F1530:F1532"/>
    <mergeCell ref="G1530:G1532"/>
    <mergeCell ref="I1530:I1532"/>
    <mergeCell ref="H1530:H1532"/>
    <mergeCell ref="E1692:E1694"/>
    <mergeCell ref="D1614:D1616"/>
    <mergeCell ref="E1614:E1616"/>
    <mergeCell ref="F1614:F1616"/>
    <mergeCell ref="G1614:G1616"/>
    <mergeCell ref="I1614:I1616"/>
    <mergeCell ref="C1614:C1616"/>
    <mergeCell ref="Q1614:Q1616"/>
    <mergeCell ref="C1881:C1883"/>
    <mergeCell ref="D1617:D1619"/>
    <mergeCell ref="E1617:E1619"/>
    <mergeCell ref="F1617:F1619"/>
    <mergeCell ref="G1617:G1619"/>
    <mergeCell ref="H1617:H1619"/>
    <mergeCell ref="I1617:I1619"/>
    <mergeCell ref="C1617:C1619"/>
    <mergeCell ref="Q1617:Q1619"/>
    <mergeCell ref="D1620:D1622"/>
    <mergeCell ref="E1620:E1622"/>
    <mergeCell ref="F1620:F1622"/>
    <mergeCell ref="G1620:G1622"/>
    <mergeCell ref="H1620:H1622"/>
    <mergeCell ref="I1620:I1622"/>
    <mergeCell ref="C1620:C1622"/>
    <mergeCell ref="E1623:E1625"/>
    <mergeCell ref="F1623:F1625"/>
    <mergeCell ref="G1623:G1625"/>
    <mergeCell ref="I1623:I1625"/>
    <mergeCell ref="C1623:C1625"/>
    <mergeCell ref="Q1620:Q1622"/>
    <mergeCell ref="D1623:D1625"/>
    <mergeCell ref="Q1623:Q1625"/>
    <mergeCell ref="C1533:C1535"/>
    <mergeCell ref="E1533:E1535"/>
    <mergeCell ref="F1533:F1535"/>
    <mergeCell ref="H1533:H1535"/>
    <mergeCell ref="I1533:I1535"/>
    <mergeCell ref="D1533:D1535"/>
    <mergeCell ref="G1533:G1535"/>
    <mergeCell ref="C1869:C1871"/>
    <mergeCell ref="C1791:C1793"/>
    <mergeCell ref="H1791:H1793"/>
    <mergeCell ref="I1791:I1793"/>
    <mergeCell ref="G1791:G1793"/>
    <mergeCell ref="E1791:E1793"/>
    <mergeCell ref="D1791:D1793"/>
    <mergeCell ref="F1791:F1793"/>
    <mergeCell ref="Q1791:Q1793"/>
    <mergeCell ref="C1788:C1790"/>
    <mergeCell ref="C1794:C1796"/>
    <mergeCell ref="I1794:I1796"/>
    <mergeCell ref="G1794:G1796"/>
    <mergeCell ref="E1794:E1796"/>
    <mergeCell ref="D1794:D1796"/>
    <mergeCell ref="F1794:F1796"/>
    <mergeCell ref="Q1794:Q1796"/>
    <mergeCell ref="C1536:C1538"/>
    <mergeCell ref="D1536:D1538"/>
    <mergeCell ref="E1536:E1538"/>
    <mergeCell ref="F1536:F1538"/>
    <mergeCell ref="G1536:G1538"/>
    <mergeCell ref="H1536:H1538"/>
    <mergeCell ref="I1536:I1538"/>
    <mergeCell ref="C1884:C1886"/>
    <mergeCell ref="D1884:D1886"/>
    <mergeCell ref="E1884:E1886"/>
    <mergeCell ref="F1884:F1886"/>
    <mergeCell ref="G1884:G1886"/>
    <mergeCell ref="H1884:H1886"/>
    <mergeCell ref="I1884:I1886"/>
    <mergeCell ref="C1887:C1889"/>
    <mergeCell ref="D1887:D1889"/>
    <mergeCell ref="E1887:E1889"/>
    <mergeCell ref="F1887:F1889"/>
    <mergeCell ref="G1887:G1889"/>
    <mergeCell ref="I1887:I1889"/>
    <mergeCell ref="Q1884:Q1886"/>
    <mergeCell ref="Q1887:Q1889"/>
    <mergeCell ref="C1689:C1691"/>
    <mergeCell ref="D1689:D1691"/>
    <mergeCell ref="E1689:E1691"/>
    <mergeCell ref="F1689:F1691"/>
    <mergeCell ref="G1689:G1691"/>
    <mergeCell ref="H1689:H1691"/>
    <mergeCell ref="I1689:I1691"/>
    <mergeCell ref="D1797:D1799"/>
    <mergeCell ref="F1797:F1799"/>
    <mergeCell ref="H1797:H1799"/>
    <mergeCell ref="I1797:I1799"/>
    <mergeCell ref="G1797:G1799"/>
    <mergeCell ref="C1797:C1799"/>
    <mergeCell ref="E1797:E1799"/>
    <mergeCell ref="Q1797:Q1799"/>
    <mergeCell ref="C1890:C1892"/>
    <mergeCell ref="D1890:D1892"/>
    <mergeCell ref="E1890:E1892"/>
    <mergeCell ref="F1890:F1892"/>
    <mergeCell ref="G1890:G1892"/>
    <mergeCell ref="H1890:H1892"/>
    <mergeCell ref="I1890:I1892"/>
    <mergeCell ref="Q1890:Q1892"/>
    <mergeCell ref="G1512:G1514"/>
    <mergeCell ref="H1887:H1889"/>
    <mergeCell ref="Q1500:Q1502"/>
    <mergeCell ref="Q1497:Q1499"/>
    <mergeCell ref="Q1503:Q1505"/>
    <mergeCell ref="Q1506:Q1508"/>
    <mergeCell ref="Q1509:Q1511"/>
    <mergeCell ref="Q1512:Q1514"/>
    <mergeCell ref="Q1515:Q1517"/>
    <mergeCell ref="Q1518:Q1520"/>
    <mergeCell ref="Q1521:Q1523"/>
    <mergeCell ref="Q1524:Q1526"/>
    <mergeCell ref="Q1527:Q1529"/>
    <mergeCell ref="Q1530:Q1532"/>
    <mergeCell ref="Q1533:Q1535"/>
    <mergeCell ref="Q1536:Q1538"/>
    <mergeCell ref="C1893:C1895"/>
    <mergeCell ref="D1893:D1895"/>
    <mergeCell ref="F1893:F1895"/>
    <mergeCell ref="I1893:I1895"/>
    <mergeCell ref="G1893:G1895"/>
    <mergeCell ref="H1893:H1895"/>
    <mergeCell ref="E1893:E1895"/>
    <mergeCell ref="Q1893:Q1895"/>
    <mergeCell ref="G1521:G1523"/>
    <mergeCell ref="C1896:C1898"/>
    <mergeCell ref="D1896:D1898"/>
    <mergeCell ref="F1896:F1898"/>
    <mergeCell ref="I1896:I1898"/>
    <mergeCell ref="G1896:G1898"/>
    <mergeCell ref="H1896:H1898"/>
    <mergeCell ref="E1896:E1898"/>
    <mergeCell ref="Q1896:Q1898"/>
    <mergeCell ref="D1800:D1802"/>
    <mergeCell ref="E1800:E1802"/>
    <mergeCell ref="F1800:F1802"/>
    <mergeCell ref="I1800:I1802"/>
    <mergeCell ref="G1800:G1802"/>
    <mergeCell ref="C1800:C1802"/>
    <mergeCell ref="Q1800:Q1802"/>
    <mergeCell ref="C1539:C1541"/>
    <mergeCell ref="F1539:F1541"/>
    <mergeCell ref="I1539:I1541"/>
    <mergeCell ref="D1539:D1541"/>
    <mergeCell ref="H1539:H1541"/>
    <mergeCell ref="G1539:G1541"/>
    <mergeCell ref="E1539:E1541"/>
    <mergeCell ref="Q1539:Q1541"/>
    <mergeCell ref="D1803:D1805"/>
    <mergeCell ref="F1803:F1805"/>
    <mergeCell ref="H1803:H1805"/>
    <mergeCell ref="I1803:I1805"/>
    <mergeCell ref="C1803:C1805"/>
    <mergeCell ref="G1803:G1805"/>
    <mergeCell ref="E1803:E1805"/>
    <mergeCell ref="D1806:D1808"/>
    <mergeCell ref="F1806:F1808"/>
    <mergeCell ref="C1806:C1808"/>
    <mergeCell ref="E1806:E1808"/>
    <mergeCell ref="D1809:D1811"/>
    <mergeCell ref="F1809:F1811"/>
    <mergeCell ref="C1809:C1811"/>
    <mergeCell ref="E1809:E1811"/>
    <mergeCell ref="D1812:D1814"/>
    <mergeCell ref="F1812:F1814"/>
    <mergeCell ref="H1812:H1814"/>
    <mergeCell ref="I1812:I1814"/>
    <mergeCell ref="C1812:C1814"/>
    <mergeCell ref="G1812:G1814"/>
    <mergeCell ref="E1812:E1814"/>
    <mergeCell ref="Q1803:Q1805"/>
    <mergeCell ref="Q1806:Q1808"/>
    <mergeCell ref="Q1809:Q1811"/>
    <mergeCell ref="Q1812:Q1814"/>
    <mergeCell ref="H1806:H1808"/>
    <mergeCell ref="I1806:I1808"/>
    <mergeCell ref="G1806:G1808"/>
    <mergeCell ref="I1809:I1811"/>
    <mergeCell ref="G1809:G1811"/>
    <mergeCell ref="D1626:D1628"/>
    <mergeCell ref="E1626:E1628"/>
    <mergeCell ref="F1626:F1628"/>
    <mergeCell ref="G1626:G1628"/>
    <mergeCell ref="H1626:H1628"/>
    <mergeCell ref="I1626:I1628"/>
    <mergeCell ref="C1626:C1628"/>
    <mergeCell ref="Q1626:Q1628"/>
    <mergeCell ref="C1698:C1700"/>
    <mergeCell ref="D1698:D1700"/>
    <mergeCell ref="F1698:F1700"/>
    <mergeCell ref="G1698:G1700"/>
    <mergeCell ref="H1698:H1700"/>
    <mergeCell ref="I1698:I1700"/>
    <mergeCell ref="E1698:E1700"/>
    <mergeCell ref="Q1698:Q1700"/>
    <mergeCell ref="E1629:E1631"/>
    <mergeCell ref="F1629:F1631"/>
    <mergeCell ref="G1629:G1631"/>
    <mergeCell ref="H1629:H1631"/>
    <mergeCell ref="I1629:I1631"/>
    <mergeCell ref="C1629:C1631"/>
    <mergeCell ref="D1629:D1631"/>
    <mergeCell ref="F1632:F1634"/>
    <mergeCell ref="G1632:G1634"/>
    <mergeCell ref="H1632:H1634"/>
    <mergeCell ref="I1632:I1634"/>
    <mergeCell ref="C1632:C1634"/>
    <mergeCell ref="D1632:D1634"/>
    <mergeCell ref="Q1629:Q1631"/>
    <mergeCell ref="E1632:E1634"/>
    <mergeCell ref="Q1632:Q1634"/>
    <mergeCell ref="Q1689:Q1691"/>
    <mergeCell ref="C1899:C1901"/>
    <mergeCell ref="D1899:D1901"/>
    <mergeCell ref="F1899:F1901"/>
    <mergeCell ref="I1899:I1901"/>
    <mergeCell ref="G1899:G1901"/>
    <mergeCell ref="H1899:H1901"/>
    <mergeCell ref="E1899:E1901"/>
    <mergeCell ref="Q1899:Q1901"/>
    <mergeCell ref="D1635:D1637"/>
    <mergeCell ref="E1635:E1637"/>
    <mergeCell ref="F1635:F1637"/>
    <mergeCell ref="G1635:G1637"/>
    <mergeCell ref="H1635:H1637"/>
    <mergeCell ref="I1635:I1637"/>
    <mergeCell ref="Q1635:Q1637"/>
    <mergeCell ref="H1809:H1811"/>
    <mergeCell ref="H1800:H1802"/>
    <mergeCell ref="C1542:C1544"/>
    <mergeCell ref="I1542:I1544"/>
    <mergeCell ref="F1542:F1544"/>
    <mergeCell ref="H1542:H1544"/>
    <mergeCell ref="G1542:G1544"/>
    <mergeCell ref="D1542:D1544"/>
    <mergeCell ref="E1542:E1544"/>
    <mergeCell ref="Q1542:Q1544"/>
    <mergeCell ref="C1545:C1547"/>
    <mergeCell ref="I1545:I1547"/>
    <mergeCell ref="E1545:E1547"/>
    <mergeCell ref="F1545:F1547"/>
    <mergeCell ref="G1545:G1547"/>
    <mergeCell ref="D1545:D1547"/>
    <mergeCell ref="Q1545:Q1547"/>
    <mergeCell ref="C1701:C1703"/>
    <mergeCell ref="I1701:I1703"/>
    <mergeCell ref="H1701:H1703"/>
    <mergeCell ref="D1701:D1703"/>
    <mergeCell ref="F1701:F1703"/>
    <mergeCell ref="G1701:G1703"/>
    <mergeCell ref="E1701:E1703"/>
    <mergeCell ref="Q1701:Q1703"/>
    <mergeCell ref="F1815:F1817"/>
    <mergeCell ref="I1815:I1817"/>
    <mergeCell ref="C1815:C1817"/>
    <mergeCell ref="D1815:D1817"/>
    <mergeCell ref="H1815:H1817"/>
    <mergeCell ref="G1815:G1817"/>
    <mergeCell ref="E1815:E1817"/>
    <mergeCell ref="Q1815:Q1817"/>
    <mergeCell ref="C1638:C1640"/>
    <mergeCell ref="D1638:D1640"/>
    <mergeCell ref="F1638:F1640"/>
    <mergeCell ref="G1638:G1640"/>
    <mergeCell ref="H1638:H1640"/>
    <mergeCell ref="I1638:I1640"/>
    <mergeCell ref="E1638:E1640"/>
    <mergeCell ref="C1641:C1643"/>
    <mergeCell ref="D1641:D1643"/>
    <mergeCell ref="F1641:F1643"/>
    <mergeCell ref="H1641:H1643"/>
    <mergeCell ref="I1641:I1643"/>
    <mergeCell ref="E1641:E1643"/>
    <mergeCell ref="Q1638:Q1640"/>
    <mergeCell ref="Q1641:Q1643"/>
    <mergeCell ref="G1641:G1643"/>
    <mergeCell ref="C1635:C1637"/>
    <mergeCell ref="C1902:C1904"/>
    <mergeCell ref="D1902:D1904"/>
    <mergeCell ref="F1902:F1904"/>
    <mergeCell ref="I1902:I1904"/>
    <mergeCell ref="E1902:E1904"/>
    <mergeCell ref="G1902:G1904"/>
    <mergeCell ref="H1902:H1904"/>
    <mergeCell ref="C1905:C1907"/>
    <mergeCell ref="D1905:D1907"/>
    <mergeCell ref="F1905:F1907"/>
    <mergeCell ref="I1905:I1907"/>
    <mergeCell ref="E1905:E1907"/>
    <mergeCell ref="G1905:G1907"/>
    <mergeCell ref="H1905:H1907"/>
    <mergeCell ref="C1908:C1910"/>
    <mergeCell ref="D1908:D1910"/>
    <mergeCell ref="F1908:F1910"/>
    <mergeCell ref="I1908:I1910"/>
    <mergeCell ref="E1908:E1910"/>
    <mergeCell ref="G1908:G1910"/>
    <mergeCell ref="H1908:H1910"/>
    <mergeCell ref="C1911:C1913"/>
    <mergeCell ref="D1911:D1913"/>
    <mergeCell ref="F1911:F1913"/>
    <mergeCell ref="I1911:I1913"/>
    <mergeCell ref="E1911:E1913"/>
    <mergeCell ref="G1911:G1913"/>
    <mergeCell ref="H1911:H1913"/>
    <mergeCell ref="Q1902:Q1904"/>
    <mergeCell ref="Q1905:Q1907"/>
    <mergeCell ref="Q1908:Q1910"/>
    <mergeCell ref="Q1911:Q1913"/>
    <mergeCell ref="C1548:C1550"/>
    <mergeCell ref="I1548:I1550"/>
    <mergeCell ref="E1548:E1550"/>
    <mergeCell ref="H1548:H1550"/>
    <mergeCell ref="G1548:G1550"/>
    <mergeCell ref="D1548:D1550"/>
    <mergeCell ref="F1548:F1550"/>
    <mergeCell ref="Q1548:Q1550"/>
    <mergeCell ref="F1644:F1646"/>
    <mergeCell ref="H1644:H1646"/>
    <mergeCell ref="I1644:I1646"/>
    <mergeCell ref="E1644:E1646"/>
    <mergeCell ref="G1644:G1646"/>
    <mergeCell ref="Q1644:Q1646"/>
    <mergeCell ref="C1914:C1916"/>
    <mergeCell ref="D1914:D1916"/>
    <mergeCell ref="F1914:F1916"/>
    <mergeCell ref="I1914:I1916"/>
    <mergeCell ref="E1914:E1916"/>
    <mergeCell ref="G1914:G1916"/>
    <mergeCell ref="H1914:H1916"/>
    <mergeCell ref="Q1914:Q1916"/>
    <mergeCell ref="C1917:C1919"/>
    <mergeCell ref="D1917:D1919"/>
    <mergeCell ref="F1917:F1919"/>
    <mergeCell ref="I1917:I1919"/>
    <mergeCell ref="E1917:E1919"/>
    <mergeCell ref="G1917:G1919"/>
    <mergeCell ref="H1917:H1919"/>
    <mergeCell ref="C1920:C1922"/>
    <mergeCell ref="F1920:F1922"/>
    <mergeCell ref="I1920:I1922"/>
    <mergeCell ref="E1920:E1922"/>
    <mergeCell ref="G1920:G1922"/>
    <mergeCell ref="C1923:C1925"/>
    <mergeCell ref="F1923:F1925"/>
    <mergeCell ref="I1923:I1925"/>
    <mergeCell ref="E1923:E1925"/>
    <mergeCell ref="D1920:D1922"/>
    <mergeCell ref="D1923:D1925"/>
    <mergeCell ref="G1923:G1925"/>
    <mergeCell ref="H1920:H1922"/>
    <mergeCell ref="Q1917:Q1919"/>
    <mergeCell ref="Q1920:Q1922"/>
    <mergeCell ref="Q1923:Q1925"/>
    <mergeCell ref="C1926:C1928"/>
    <mergeCell ref="F1926:F1928"/>
    <mergeCell ref="I1926:I1928"/>
    <mergeCell ref="E1926:E1928"/>
    <mergeCell ref="D1926:D1928"/>
    <mergeCell ref="G1926:G1928"/>
    <mergeCell ref="C1929:C1931"/>
    <mergeCell ref="F1929:F1931"/>
    <mergeCell ref="I1929:I1931"/>
    <mergeCell ref="E1929:E1931"/>
    <mergeCell ref="D1929:D1931"/>
    <mergeCell ref="G1929:G1931"/>
    <mergeCell ref="H1923:H1925"/>
    <mergeCell ref="H1926:H1928"/>
    <mergeCell ref="H1929:H1931"/>
    <mergeCell ref="Q1926:Q1928"/>
    <mergeCell ref="Q1929:Q1931"/>
    <mergeCell ref="C1932:C1934"/>
    <mergeCell ref="F1932:F1934"/>
    <mergeCell ref="I1932:I1934"/>
    <mergeCell ref="E1932:E1934"/>
    <mergeCell ref="D1932:D1934"/>
    <mergeCell ref="G1932:G1934"/>
    <mergeCell ref="H1932:H1934"/>
    <mergeCell ref="Q1932:Q1934"/>
    <mergeCell ref="C1644:C1646"/>
    <mergeCell ref="D1644:D1646"/>
    <mergeCell ref="C1935:C1937"/>
    <mergeCell ref="F1935:F1937"/>
    <mergeCell ref="I1935:I1937"/>
    <mergeCell ref="E1935:E1937"/>
    <mergeCell ref="D1935:D1937"/>
    <mergeCell ref="G1935:G1937"/>
    <mergeCell ref="H1935:H1937"/>
    <mergeCell ref="Q1935:Q1937"/>
    <mergeCell ref="C1704:C1706"/>
    <mergeCell ref="I1704:I1706"/>
    <mergeCell ref="F1704:F1706"/>
    <mergeCell ref="Q1704:Q1706"/>
    <mergeCell ref="D1704:D1706"/>
    <mergeCell ref="E1704:E1706"/>
    <mergeCell ref="G1704:G1706"/>
    <mergeCell ref="H1704:H1706"/>
    <mergeCell ref="I1647:I1649"/>
    <mergeCell ref="E1647:E1649"/>
    <mergeCell ref="C1647:C1649"/>
    <mergeCell ref="D1647:D1649"/>
    <mergeCell ref="F1647:F1649"/>
    <mergeCell ref="Q1647:Q1649"/>
    <mergeCell ref="H1650:H1652"/>
    <mergeCell ref="I1650:I1652"/>
    <mergeCell ref="G1650:G1652"/>
    <mergeCell ref="C1650:C1652"/>
    <mergeCell ref="D1650:D1652"/>
    <mergeCell ref="E1650:E1652"/>
    <mergeCell ref="F1650:F1652"/>
    <mergeCell ref="Q1650:Q1652"/>
    <mergeCell ref="H1653:H1655"/>
    <mergeCell ref="I1653:I1655"/>
    <mergeCell ref="G1653:G1655"/>
    <mergeCell ref="C1653:C1655"/>
    <mergeCell ref="D1653:D1655"/>
    <mergeCell ref="E1653:E1655"/>
    <mergeCell ref="F1653:F1655"/>
    <mergeCell ref="Q1653:Q1655"/>
    <mergeCell ref="H1656:H1658"/>
    <mergeCell ref="I1656:I1658"/>
    <mergeCell ref="G1656:G1658"/>
    <mergeCell ref="C1656:C1658"/>
    <mergeCell ref="D1656:D1658"/>
    <mergeCell ref="F1656:F1658"/>
    <mergeCell ref="E1656:E1658"/>
    <mergeCell ref="Q1656:Q1658"/>
    <mergeCell ref="F1818:F1820"/>
    <mergeCell ref="I1818:I1820"/>
    <mergeCell ref="C1818:C1820"/>
    <mergeCell ref="D1818:D1820"/>
    <mergeCell ref="H1818:H1820"/>
    <mergeCell ref="G1818:G1820"/>
    <mergeCell ref="E1818:E1820"/>
    <mergeCell ref="Q1818:Q1820"/>
    <mergeCell ref="I1707:I1709"/>
    <mergeCell ref="F1707:F1709"/>
    <mergeCell ref="D1707:D1709"/>
    <mergeCell ref="G1707:G1709"/>
    <mergeCell ref="H1707:H1709"/>
    <mergeCell ref="C1707:C1709"/>
    <mergeCell ref="E1707:E1709"/>
    <mergeCell ref="I1713:I1715"/>
    <mergeCell ref="D1713:D1715"/>
    <mergeCell ref="G1713:G1715"/>
    <mergeCell ref="H1713:H1715"/>
    <mergeCell ref="C1713:C1715"/>
    <mergeCell ref="E1713:E1715"/>
    <mergeCell ref="Q1707:Q1709"/>
    <mergeCell ref="Q1713:Q1715"/>
    <mergeCell ref="F1713:F1715"/>
    <mergeCell ref="G1494:G1496"/>
    <mergeCell ref="H1545:H1547"/>
    <mergeCell ref="C1485:C1487"/>
    <mergeCell ref="H1485:H1487"/>
    <mergeCell ref="H1794:H1796"/>
    <mergeCell ref="H1659:H1661"/>
    <mergeCell ref="I1659:I1661"/>
    <mergeCell ref="G1659:G1661"/>
    <mergeCell ref="C1659:C1661"/>
    <mergeCell ref="D1659:D1661"/>
    <mergeCell ref="E1659:E1661"/>
    <mergeCell ref="F1659:F1661"/>
    <mergeCell ref="Q1659:Q1661"/>
    <mergeCell ref="C1551:C1553"/>
    <mergeCell ref="I1551:I1553"/>
    <mergeCell ref="H1551:H1553"/>
    <mergeCell ref="G1551:G1553"/>
    <mergeCell ref="D1551:D1553"/>
    <mergeCell ref="F1551:F1553"/>
    <mergeCell ref="C1554:C1556"/>
    <mergeCell ref="I1554:I1556"/>
    <mergeCell ref="H1554:H1556"/>
    <mergeCell ref="G1554:G1556"/>
    <mergeCell ref="E1554:E1556"/>
    <mergeCell ref="F1554:F1556"/>
    <mergeCell ref="C1557:C1559"/>
    <mergeCell ref="I1557:I1559"/>
    <mergeCell ref="H1557:H1559"/>
    <mergeCell ref="G1557:G1559"/>
    <mergeCell ref="E1557:E1559"/>
    <mergeCell ref="F1557:F1559"/>
    <mergeCell ref="E1551:E1553"/>
    <mergeCell ref="Q1551:Q1553"/>
    <mergeCell ref="Q1554:Q1556"/>
    <mergeCell ref="Q1557:Q1559"/>
    <mergeCell ref="D1554:D1556"/>
    <mergeCell ref="D1557:D1559"/>
    <mergeCell ref="C1560:C1562"/>
    <mergeCell ref="I1560:I1562"/>
    <mergeCell ref="H1560:H1562"/>
    <mergeCell ref="G1560:G1562"/>
    <mergeCell ref="E1560:E1562"/>
    <mergeCell ref="F1560:F1562"/>
    <mergeCell ref="C1563:C1565"/>
    <mergeCell ref="I1563:I1565"/>
    <mergeCell ref="H1563:H1565"/>
    <mergeCell ref="G1563:G1565"/>
    <mergeCell ref="E1563:E1565"/>
    <mergeCell ref="F1563:F1565"/>
    <mergeCell ref="C1566:C1568"/>
    <mergeCell ref="I1566:I1568"/>
    <mergeCell ref="H1566:H1568"/>
    <mergeCell ref="G1566:G1568"/>
    <mergeCell ref="E1566:E1568"/>
    <mergeCell ref="F1566:F1568"/>
    <mergeCell ref="D1560:D1562"/>
    <mergeCell ref="D1563:D1565"/>
    <mergeCell ref="D1566:D1568"/>
    <mergeCell ref="Q1560:Q1562"/>
    <mergeCell ref="Q1563:Q1565"/>
    <mergeCell ref="Q1566:Q1568"/>
    <mergeCell ref="C1938:C1940"/>
    <mergeCell ref="F1938:F1940"/>
    <mergeCell ref="I1938:I1940"/>
    <mergeCell ref="E1938:E1940"/>
    <mergeCell ref="D1938:D1940"/>
    <mergeCell ref="G1938:G1940"/>
    <mergeCell ref="H1938:H1940"/>
    <mergeCell ref="Q1938:Q1940"/>
    <mergeCell ref="F1821:F1823"/>
    <mergeCell ref="I1821:I1823"/>
    <mergeCell ref="C1821:C1823"/>
    <mergeCell ref="D1821:D1823"/>
    <mergeCell ref="H1821:H1823"/>
    <mergeCell ref="G1821:G1823"/>
    <mergeCell ref="E1821:E1823"/>
    <mergeCell ref="Q1821:Q1823"/>
    <mergeCell ref="C1569:C1571"/>
    <mergeCell ref="I1569:I1571"/>
    <mergeCell ref="G1569:G1571"/>
    <mergeCell ref="F1569:F1571"/>
    <mergeCell ref="D1569:D1571"/>
    <mergeCell ref="E1569:E1571"/>
    <mergeCell ref="Q1569:Q1571"/>
    <mergeCell ref="I1716:I1718"/>
    <mergeCell ref="D1716:D1718"/>
    <mergeCell ref="G1716:G1718"/>
    <mergeCell ref="H1716:H1718"/>
    <mergeCell ref="C1716:C1718"/>
    <mergeCell ref="F1716:F1718"/>
    <mergeCell ref="E1716:E1718"/>
    <mergeCell ref="Q1716:Q1718"/>
    <mergeCell ref="C1941:C1943"/>
    <mergeCell ref="I1941:I1943"/>
    <mergeCell ref="E1941:E1943"/>
    <mergeCell ref="D1941:D1943"/>
    <mergeCell ref="G1941:G1943"/>
    <mergeCell ref="H1941:H1943"/>
    <mergeCell ref="C1944:C1946"/>
    <mergeCell ref="I1944:I1946"/>
    <mergeCell ref="D1944:D1946"/>
    <mergeCell ref="F1941:F1943"/>
    <mergeCell ref="F1944:F1946"/>
    <mergeCell ref="Q1941:Q1943"/>
    <mergeCell ref="Q1944:Q1946"/>
    <mergeCell ref="E1944:E1946"/>
    <mergeCell ref="G1944:G1946"/>
    <mergeCell ref="H1944:H1946"/>
    <mergeCell ref="C1572:C1574"/>
    <mergeCell ref="I1572:I1574"/>
    <mergeCell ref="H1572:H1574"/>
    <mergeCell ref="G1572:G1574"/>
    <mergeCell ref="E1572:E1574"/>
    <mergeCell ref="D1572:D1574"/>
    <mergeCell ref="C1575:C1577"/>
    <mergeCell ref="I1575:I1577"/>
    <mergeCell ref="H1575:H1577"/>
    <mergeCell ref="G1575:G1577"/>
    <mergeCell ref="E1575:E1577"/>
    <mergeCell ref="D1575:D1577"/>
    <mergeCell ref="F1572:F1574"/>
    <mergeCell ref="F1575:F1577"/>
    <mergeCell ref="Q1572:Q1574"/>
    <mergeCell ref="Q1575:Q1577"/>
    <mergeCell ref="C1947:C1949"/>
    <mergeCell ref="F1947:F1949"/>
    <mergeCell ref="I1947:I1949"/>
    <mergeCell ref="D1947:D1949"/>
    <mergeCell ref="G1947:G1949"/>
    <mergeCell ref="H1947:H1949"/>
    <mergeCell ref="Q1947:Q1949"/>
    <mergeCell ref="E1947:E1949"/>
    <mergeCell ref="F1824:F1826"/>
    <mergeCell ref="I1824:I1826"/>
    <mergeCell ref="C1824:C1826"/>
    <mergeCell ref="D1824:D1826"/>
    <mergeCell ref="H1824:H1826"/>
    <mergeCell ref="G1824:G1826"/>
    <mergeCell ref="E1824:E1826"/>
    <mergeCell ref="Q1824:Q1826"/>
    <mergeCell ref="I1719:I1721"/>
    <mergeCell ref="D1719:D1721"/>
    <mergeCell ref="G1719:G1721"/>
    <mergeCell ref="C1719:C1721"/>
    <mergeCell ref="F1719:F1721"/>
    <mergeCell ref="E1719:E1721"/>
    <mergeCell ref="Q1719:Q1721"/>
    <mergeCell ref="C1578:C1580"/>
    <mergeCell ref="I1578:I1580"/>
    <mergeCell ref="H1578:H1580"/>
    <mergeCell ref="G1578:G1580"/>
    <mergeCell ref="E1578:E1580"/>
    <mergeCell ref="D1578:D1580"/>
    <mergeCell ref="F1578:F1580"/>
    <mergeCell ref="Q1578:Q1580"/>
    <mergeCell ref="C1581:C1583"/>
    <mergeCell ref="I1581:I1583"/>
    <mergeCell ref="H1581:H1583"/>
    <mergeCell ref="G1581:G1583"/>
    <mergeCell ref="E1581:E1583"/>
    <mergeCell ref="D1581:D1583"/>
    <mergeCell ref="F1581:F1583"/>
    <mergeCell ref="Q1581:Q1583"/>
    <mergeCell ref="C1710:C1712"/>
    <mergeCell ref="I1710:I1712"/>
    <mergeCell ref="D1710:D1712"/>
    <mergeCell ref="F1710:F1712"/>
    <mergeCell ref="G1710:G1712"/>
    <mergeCell ref="E1710:E1712"/>
    <mergeCell ref="Q1710:Q1712"/>
    <mergeCell ref="H1662:H1664"/>
    <mergeCell ref="I1662:I1664"/>
    <mergeCell ref="G1662:G1664"/>
    <mergeCell ref="C1662:C1664"/>
    <mergeCell ref="D1662:D1664"/>
    <mergeCell ref="E1662:E1664"/>
    <mergeCell ref="F1662:F1664"/>
    <mergeCell ref="Q1662:Q1664"/>
    <mergeCell ref="H1710:H1712"/>
    <mergeCell ref="H1665:H1667"/>
    <mergeCell ref="I1665:I1667"/>
    <mergeCell ref="G1665:G1667"/>
    <mergeCell ref="C1665:C1667"/>
    <mergeCell ref="E1665:E1667"/>
    <mergeCell ref="F1665:F1667"/>
    <mergeCell ref="D1665:D1667"/>
    <mergeCell ref="Q1665:Q1667"/>
    <mergeCell ref="D1827:D1829"/>
    <mergeCell ref="F1827:F1829"/>
    <mergeCell ref="H1827:H1829"/>
    <mergeCell ref="I1827:I1829"/>
    <mergeCell ref="C1827:C1829"/>
    <mergeCell ref="G1827:G1829"/>
    <mergeCell ref="E1827:E1829"/>
    <mergeCell ref="D1830:D1832"/>
    <mergeCell ref="F1830:F1832"/>
    <mergeCell ref="C1830:C1832"/>
    <mergeCell ref="E1830:E1832"/>
    <mergeCell ref="D1833:D1835"/>
    <mergeCell ref="F1833:F1835"/>
    <mergeCell ref="H1833:H1835"/>
    <mergeCell ref="I1833:I1835"/>
    <mergeCell ref="C1833:C1835"/>
    <mergeCell ref="E1833:E1835"/>
    <mergeCell ref="I1830:I1832"/>
    <mergeCell ref="G1830:G1832"/>
    <mergeCell ref="H1830:H1832"/>
    <mergeCell ref="D1836:D1838"/>
    <mergeCell ref="F1836:F1838"/>
    <mergeCell ref="H1836:H1838"/>
    <mergeCell ref="I1836:I1838"/>
    <mergeCell ref="C1836:C1838"/>
    <mergeCell ref="G1836:G1838"/>
    <mergeCell ref="E1836:E1838"/>
    <mergeCell ref="G1833:G1835"/>
    <mergeCell ref="Q1827:Q1829"/>
    <mergeCell ref="Q1830:Q1832"/>
    <mergeCell ref="Q1833:Q1835"/>
    <mergeCell ref="Q1836:Q1838"/>
    <mergeCell ref="I1725:I1727"/>
    <mergeCell ref="D1725:D1727"/>
    <mergeCell ref="G1725:G1727"/>
    <mergeCell ref="H1725:H1727"/>
    <mergeCell ref="C1725:C1727"/>
    <mergeCell ref="F1725:F1727"/>
    <mergeCell ref="E1725:E1727"/>
    <mergeCell ref="Q1725:Q1727"/>
    <mergeCell ref="C1950:C1952"/>
    <mergeCell ref="I1950:I1952"/>
    <mergeCell ref="D1950:D1952"/>
    <mergeCell ref="G1950:G1952"/>
    <mergeCell ref="H1950:H1952"/>
    <mergeCell ref="E1950:E1952"/>
    <mergeCell ref="F1950:F1952"/>
    <mergeCell ref="Q1950:Q1952"/>
    <mergeCell ref="D1728:D1730"/>
    <mergeCell ref="F1728:F1730"/>
    <mergeCell ref="H1728:H1730"/>
    <mergeCell ref="I1728:I1730"/>
    <mergeCell ref="G1728:G1730"/>
    <mergeCell ref="C1728:C1730"/>
    <mergeCell ref="E1728:E1730"/>
    <mergeCell ref="F1731:F1733"/>
    <mergeCell ref="H1731:H1733"/>
    <mergeCell ref="I1731:I1733"/>
    <mergeCell ref="G1731:G1733"/>
    <mergeCell ref="C1731:C1733"/>
    <mergeCell ref="E1731:E1733"/>
    <mergeCell ref="Q1728:Q1730"/>
    <mergeCell ref="Q1731:Q1733"/>
    <mergeCell ref="D1731:D1733"/>
    <mergeCell ref="C1953:C1955"/>
    <mergeCell ref="D1953:D1955"/>
    <mergeCell ref="F1953:F1955"/>
    <mergeCell ref="I1953:I1955"/>
    <mergeCell ref="E1953:E1955"/>
    <mergeCell ref="G1953:G1955"/>
    <mergeCell ref="H1953:H1955"/>
    <mergeCell ref="H1614:H1616"/>
    <mergeCell ref="Q1953:Q1955"/>
    <mergeCell ref="I1722:I1724"/>
    <mergeCell ref="H1722:H1724"/>
    <mergeCell ref="C1722:C1724"/>
    <mergeCell ref="F1722:F1724"/>
    <mergeCell ref="E1722:E1724"/>
    <mergeCell ref="Q1722:Q1724"/>
    <mergeCell ref="D1722:D1724"/>
    <mergeCell ref="G1722:G1724"/>
    <mergeCell ref="F1734:F1736"/>
    <mergeCell ref="H1734:H1736"/>
    <mergeCell ref="I1734:I1736"/>
    <mergeCell ref="G1734:G1736"/>
    <mergeCell ref="C1734:C1736"/>
    <mergeCell ref="E1734:E1736"/>
    <mergeCell ref="D1734:D1736"/>
    <mergeCell ref="Q1734:Q1736"/>
    <mergeCell ref="H1647:H1649"/>
    <mergeCell ref="G1647:G1649"/>
    <mergeCell ref="C1584:C1586"/>
    <mergeCell ref="I1584:I1586"/>
    <mergeCell ref="H1584:H1586"/>
    <mergeCell ref="G1584:G1586"/>
    <mergeCell ref="D1584:D1586"/>
    <mergeCell ref="F1584:F1586"/>
    <mergeCell ref="E1584:E1586"/>
    <mergeCell ref="Q1584:Q1586"/>
    <mergeCell ref="F1737:F1739"/>
    <mergeCell ref="H1737:H1739"/>
    <mergeCell ref="I1737:I1739"/>
    <mergeCell ref="G1737:G1739"/>
    <mergeCell ref="C1737:C1739"/>
    <mergeCell ref="E1737:E1739"/>
    <mergeCell ref="D1737:D1739"/>
    <mergeCell ref="Q1737:Q1739"/>
    <mergeCell ref="C1587:C1589"/>
    <mergeCell ref="I1587:I1589"/>
    <mergeCell ref="H1587:H1589"/>
    <mergeCell ref="G1587:G1589"/>
    <mergeCell ref="D1587:D1589"/>
    <mergeCell ref="F1587:F1589"/>
    <mergeCell ref="E1587:E1589"/>
    <mergeCell ref="Q1587:Q1589"/>
    <mergeCell ref="H1569:H1571"/>
    <mergeCell ref="H1623:H1625"/>
    <mergeCell ref="H1719:H1721"/>
    <mergeCell ref="D1839:D1841"/>
    <mergeCell ref="F1839:F1841"/>
    <mergeCell ref="H1839:H1841"/>
    <mergeCell ref="I1839:I1841"/>
    <mergeCell ref="C1839:C1841"/>
    <mergeCell ref="G1839:G1841"/>
    <mergeCell ref="E1839:E1841"/>
    <mergeCell ref="D1842:D1844"/>
    <mergeCell ref="F1842:F1844"/>
    <mergeCell ref="I1842:I1844"/>
    <mergeCell ref="C1842:C1844"/>
    <mergeCell ref="E1842:E1844"/>
    <mergeCell ref="H1842:H1844"/>
    <mergeCell ref="G1842:G1844"/>
    <mergeCell ref="Q1839:Q1841"/>
    <mergeCell ref="Q1842:Q1844"/>
    <mergeCell ref="C1956:C1958"/>
    <mergeCell ref="F1956:F1958"/>
    <mergeCell ref="I1956:I1958"/>
    <mergeCell ref="E1956:E1958"/>
    <mergeCell ref="D1956:D1958"/>
    <mergeCell ref="G1956:G1958"/>
    <mergeCell ref="H1956:H1958"/>
    <mergeCell ref="Q1956:Q1958"/>
    <mergeCell ref="C1740:C1742"/>
    <mergeCell ref="I1740:I1742"/>
    <mergeCell ref="D1740:D1742"/>
    <mergeCell ref="G1740:G1742"/>
    <mergeCell ref="H1740:H1742"/>
    <mergeCell ref="F1740:F1742"/>
    <mergeCell ref="E1740:E1742"/>
    <mergeCell ref="Q1740:Q1742"/>
    <mergeCell ref="H1668:H1670"/>
    <mergeCell ref="I1668:I1670"/>
    <mergeCell ref="G1668:G1670"/>
    <mergeCell ref="C1668:C1670"/>
    <mergeCell ref="E1668:E1670"/>
    <mergeCell ref="F1668:F1670"/>
    <mergeCell ref="D1668:D1670"/>
    <mergeCell ref="Q1668:Q1670"/>
    <mergeCell ref="H1488:H1490"/>
    <mergeCell ref="C1590:C1592"/>
    <mergeCell ref="I1590:I1592"/>
    <mergeCell ref="H1590:H1592"/>
    <mergeCell ref="G1590:G1592"/>
    <mergeCell ref="D1590:D1592"/>
    <mergeCell ref="F1590:F1592"/>
    <mergeCell ref="E1590:E1592"/>
    <mergeCell ref="Q1590:Q1592"/>
    <mergeCell ref="H1671:H1673"/>
    <mergeCell ref="I1671:I1673"/>
    <mergeCell ref="G1671:G1673"/>
    <mergeCell ref="C1671:C1673"/>
    <mergeCell ref="E1671:E1673"/>
    <mergeCell ref="F1671:F1673"/>
    <mergeCell ref="D1671:D1673"/>
    <mergeCell ref="Q1671:Q1673"/>
    <mergeCell ref="D1845:D1847"/>
    <mergeCell ref="F1845:F1847"/>
    <mergeCell ref="I1845:I1847"/>
    <mergeCell ref="C1845:C1847"/>
    <mergeCell ref="E1845:E1847"/>
    <mergeCell ref="H1845:H1847"/>
    <mergeCell ref="G1845:G1847"/>
    <mergeCell ref="D1848:D1850"/>
    <mergeCell ref="I1848:I1850"/>
    <mergeCell ref="C1848:C1850"/>
    <mergeCell ref="E1848:E1850"/>
    <mergeCell ref="H1848:H1850"/>
    <mergeCell ref="G1848:G1850"/>
    <mergeCell ref="D1851:D1853"/>
    <mergeCell ref="I1851:I1853"/>
    <mergeCell ref="C1851:C1853"/>
    <mergeCell ref="E1851:E1853"/>
    <mergeCell ref="H1851:H1853"/>
    <mergeCell ref="G1851:G1853"/>
    <mergeCell ref="D1854:D1856"/>
    <mergeCell ref="I1854:I1856"/>
    <mergeCell ref="C1854:C1856"/>
    <mergeCell ref="E1854:E1856"/>
    <mergeCell ref="H1854:H1856"/>
    <mergeCell ref="G1854:G1856"/>
    <mergeCell ref="I1857:I1859"/>
    <mergeCell ref="C1857:C1859"/>
    <mergeCell ref="E1857:E1859"/>
    <mergeCell ref="H1857:H1859"/>
    <mergeCell ref="G1857:G1859"/>
    <mergeCell ref="D1860:D1862"/>
    <mergeCell ref="I1860:I1862"/>
    <mergeCell ref="C1860:C1862"/>
    <mergeCell ref="E1860:E1862"/>
    <mergeCell ref="H1860:H1862"/>
    <mergeCell ref="G1860:G1862"/>
    <mergeCell ref="F1848:F1850"/>
    <mergeCell ref="F1851:F1853"/>
    <mergeCell ref="F1854:F1856"/>
    <mergeCell ref="F1857:F1859"/>
    <mergeCell ref="F1860:F1862"/>
    <mergeCell ref="Q1845:Q1847"/>
    <mergeCell ref="Q1848:Q1850"/>
    <mergeCell ref="Q1851:Q1853"/>
    <mergeCell ref="Q1854:Q1856"/>
    <mergeCell ref="Q1857:Q1859"/>
    <mergeCell ref="Q1860:Q1862"/>
    <mergeCell ref="D1857:D1859"/>
    <mergeCell ref="C1743:C1745"/>
    <mergeCell ref="I1743:I1745"/>
    <mergeCell ref="D1743:D1745"/>
    <mergeCell ref="G1743:G1745"/>
    <mergeCell ref="H1743:H1745"/>
    <mergeCell ref="F1743:F1745"/>
    <mergeCell ref="E1743:E1745"/>
    <mergeCell ref="Q1743:Q1745"/>
    <mergeCell ref="C1962:C1964"/>
    <mergeCell ref="F1962:F1964"/>
    <mergeCell ref="I1962:I1964"/>
    <mergeCell ref="E1962:E1964"/>
    <mergeCell ref="D1962:D1964"/>
    <mergeCell ref="G1962:G1964"/>
    <mergeCell ref="H1962:H1964"/>
    <mergeCell ref="Q1962:Q1964"/>
    <mergeCell ref="B1788:B1868"/>
    <mergeCell ref="D1863:D1865"/>
    <mergeCell ref="I1863:I1865"/>
    <mergeCell ref="C1863:C1865"/>
    <mergeCell ref="E1863:E1865"/>
    <mergeCell ref="H1863:H1865"/>
    <mergeCell ref="G1863:G1865"/>
    <mergeCell ref="F1863:F1865"/>
    <mergeCell ref="D1866:D1868"/>
    <mergeCell ref="I1866:I1868"/>
    <mergeCell ref="C1866:C1868"/>
    <mergeCell ref="Q1863:Q1865"/>
    <mergeCell ref="Q1866:Q1868"/>
    <mergeCell ref="E1866:E1868"/>
    <mergeCell ref="H1866:H1868"/>
    <mergeCell ref="G1866:G1868"/>
    <mergeCell ref="F1866:F1868"/>
    <mergeCell ref="H1674:H1676"/>
    <mergeCell ref="I1674:I1676"/>
    <mergeCell ref="G1674:G1676"/>
    <mergeCell ref="C1674:C1676"/>
    <mergeCell ref="E1674:E1676"/>
    <mergeCell ref="F1674:F1676"/>
    <mergeCell ref="D1674:D1676"/>
    <mergeCell ref="H1677:H1679"/>
    <mergeCell ref="I1677:I1679"/>
    <mergeCell ref="G1677:G1679"/>
    <mergeCell ref="C1677:C1679"/>
    <mergeCell ref="E1677:E1679"/>
    <mergeCell ref="F1677:F1679"/>
    <mergeCell ref="Q1674:Q1676"/>
    <mergeCell ref="Q1677:Q1679"/>
    <mergeCell ref="C1593:C1595"/>
    <mergeCell ref="I1593:I1595"/>
    <mergeCell ref="H1593:H1595"/>
    <mergeCell ref="G1593:G1595"/>
    <mergeCell ref="D1593:D1595"/>
    <mergeCell ref="E1593:E1595"/>
    <mergeCell ref="F1593:F1595"/>
    <mergeCell ref="Q1593:Q1595"/>
    <mergeCell ref="C1959:C1961"/>
    <mergeCell ref="F1959:F1961"/>
    <mergeCell ref="I1959:I1961"/>
    <mergeCell ref="E1959:E1961"/>
    <mergeCell ref="D1959:D1961"/>
    <mergeCell ref="G1959:G1961"/>
    <mergeCell ref="H1959:H1961"/>
    <mergeCell ref="Q1959:Q1961"/>
    <mergeCell ref="C1965:C1967"/>
    <mergeCell ref="F1965:F1967"/>
    <mergeCell ref="I1965:I1967"/>
    <mergeCell ref="D1965:D1967"/>
    <mergeCell ref="G1965:G1967"/>
    <mergeCell ref="H1965:H1967"/>
    <mergeCell ref="E1965:E1967"/>
    <mergeCell ref="Q1965:Q1967"/>
    <mergeCell ref="C1746:C1748"/>
    <mergeCell ref="I1746:I1748"/>
    <mergeCell ref="D1746:D1748"/>
    <mergeCell ref="G1746:G1748"/>
    <mergeCell ref="H1746:H1748"/>
    <mergeCell ref="F1746:F1748"/>
    <mergeCell ref="Q1746:Q1748"/>
    <mergeCell ref="C1749:C1751"/>
    <mergeCell ref="I1749:I1751"/>
    <mergeCell ref="D1749:D1751"/>
    <mergeCell ref="G1749:G1751"/>
    <mergeCell ref="H1749:H1751"/>
    <mergeCell ref="F1749:F1751"/>
    <mergeCell ref="E1749:E1751"/>
    <mergeCell ref="Q1749:Q1751"/>
    <mergeCell ref="C1752:C1754"/>
    <mergeCell ref="I1752:I1754"/>
    <mergeCell ref="D1752:D1754"/>
    <mergeCell ref="G1752:G1754"/>
    <mergeCell ref="H1752:H1754"/>
    <mergeCell ref="F1752:F1754"/>
    <mergeCell ref="Q1752:Q1754"/>
    <mergeCell ref="C1755:C1757"/>
    <mergeCell ref="I1755:I1757"/>
    <mergeCell ref="D1755:D1757"/>
    <mergeCell ref="G1755:G1757"/>
    <mergeCell ref="H1755:H1757"/>
    <mergeCell ref="F1755:F1757"/>
    <mergeCell ref="Q1755:Q1757"/>
    <mergeCell ref="C1758:C1760"/>
    <mergeCell ref="I1758:I1760"/>
    <mergeCell ref="D1758:D1760"/>
    <mergeCell ref="G1758:G1760"/>
    <mergeCell ref="H1758:H1760"/>
    <mergeCell ref="F1758:F1760"/>
    <mergeCell ref="Q1758:Q1760"/>
    <mergeCell ref="C1761:C1763"/>
    <mergeCell ref="I1761:I1763"/>
    <mergeCell ref="D1761:D1763"/>
    <mergeCell ref="G1761:G1763"/>
    <mergeCell ref="H1761:H1763"/>
    <mergeCell ref="F1761:F1763"/>
    <mergeCell ref="E1761:E1763"/>
    <mergeCell ref="Q1761:Q1763"/>
    <mergeCell ref="C1764:C1766"/>
    <mergeCell ref="I1764:I1766"/>
    <mergeCell ref="D1764:D1766"/>
    <mergeCell ref="G1764:G1766"/>
    <mergeCell ref="H1764:H1766"/>
    <mergeCell ref="F1764:F1766"/>
    <mergeCell ref="E1764:E1766"/>
    <mergeCell ref="Q1764:Q1766"/>
    <mergeCell ref="E1752:E1754"/>
    <mergeCell ref="E1746:E1748"/>
    <mergeCell ref="E1758:E1760"/>
    <mergeCell ref="E1755:E1757"/>
    <mergeCell ref="B2320:B2406"/>
    <mergeCell ref="C2404:C2406"/>
    <mergeCell ref="I2404:I2406"/>
    <mergeCell ref="D2404:D2406"/>
    <mergeCell ref="G2404:G2406"/>
    <mergeCell ref="H2404:H2406"/>
    <mergeCell ref="F2404:F2406"/>
    <mergeCell ref="Q2404:Q2406"/>
    <mergeCell ref="E2404:E2406"/>
    <mergeCell ref="B2041:B2068"/>
    <mergeCell ref="C1767:C1769"/>
    <mergeCell ref="I1767:I1769"/>
    <mergeCell ref="G1767:G1769"/>
    <mergeCell ref="H1767:H1769"/>
    <mergeCell ref="F1767:F1769"/>
    <mergeCell ref="E1767:E1769"/>
    <mergeCell ref="Q1767:Q1769"/>
    <mergeCell ref="D1767:D1769"/>
    <mergeCell ref="D1677:D1679"/>
    <mergeCell ref="B2131:B2244"/>
    <mergeCell ref="C2242:C2244"/>
    <mergeCell ref="I2242:I2244"/>
    <mergeCell ref="H2242:H2244"/>
    <mergeCell ref="G2242:G2244"/>
    <mergeCell ref="D2242:D2244"/>
    <mergeCell ref="E2242:E2244"/>
    <mergeCell ref="Q2242:Q2244"/>
    <mergeCell ref="F2242:F2244"/>
    <mergeCell ref="B1976:B2015"/>
    <mergeCell ref="B1485:B1604"/>
    <mergeCell ref="Q1596:Q1598"/>
    <mergeCell ref="Q1599:Q1601"/>
    <mergeCell ref="Q1602:Q1604"/>
    <mergeCell ref="C1596:C1598"/>
    <mergeCell ref="I1596:I1598"/>
    <mergeCell ref="H1596:H1598"/>
    <mergeCell ref="G1596:G1598"/>
    <mergeCell ref="D1596:D1598"/>
    <mergeCell ref="F1596:F1598"/>
    <mergeCell ref="E1596:E1598"/>
    <mergeCell ref="C1599:C1601"/>
    <mergeCell ref="I1599:I1601"/>
    <mergeCell ref="H1599:H1601"/>
    <mergeCell ref="G1599:G1601"/>
    <mergeCell ref="F1599:F1601"/>
    <mergeCell ref="E1599:E1601"/>
    <mergeCell ref="C1602:C1604"/>
    <mergeCell ref="I1602:I1604"/>
    <mergeCell ref="H1602:H1604"/>
    <mergeCell ref="G1602:G1604"/>
    <mergeCell ref="F1602:F1604"/>
    <mergeCell ref="E1602:E1604"/>
    <mergeCell ref="D1599:D1601"/>
    <mergeCell ref="D1602:D1604"/>
    <mergeCell ref="C1770:C1772"/>
    <mergeCell ref="I1770:I1772"/>
    <mergeCell ref="G1770:G1772"/>
    <mergeCell ref="H1770:H1772"/>
    <mergeCell ref="F1770:F1772"/>
    <mergeCell ref="E1770:E1772"/>
    <mergeCell ref="Q1770:Q1772"/>
    <mergeCell ref="D1770:D1772"/>
    <mergeCell ref="C1773:C1775"/>
    <mergeCell ref="I1773:I1775"/>
    <mergeCell ref="G1773:G1775"/>
    <mergeCell ref="H1773:H1775"/>
    <mergeCell ref="F1773:F1775"/>
    <mergeCell ref="E1773:E1775"/>
    <mergeCell ref="Q1773:Q1775"/>
    <mergeCell ref="D1773:D1775"/>
    <mergeCell ref="C1776:C1778"/>
    <mergeCell ref="I1776:I1778"/>
    <mergeCell ref="G1776:G1778"/>
    <mergeCell ref="H1776:H1778"/>
    <mergeCell ref="F1776:F1778"/>
    <mergeCell ref="E1776:E1778"/>
    <mergeCell ref="Q1776:Q1778"/>
    <mergeCell ref="D1776:D1778"/>
    <mergeCell ref="C1779:C1781"/>
    <mergeCell ref="I1779:I1781"/>
    <mergeCell ref="G1779:G1781"/>
    <mergeCell ref="H1779:H1781"/>
    <mergeCell ref="F1779:F1781"/>
    <mergeCell ref="E1779:E1781"/>
    <mergeCell ref="Q1779:Q1781"/>
    <mergeCell ref="D1779:D1781"/>
    <mergeCell ref="C1782:C1784"/>
    <mergeCell ref="I1782:I1784"/>
    <mergeCell ref="G1782:G1784"/>
    <mergeCell ref="H1782:H1784"/>
    <mergeCell ref="E1782:E1784"/>
    <mergeCell ref="Q1782:Q1784"/>
    <mergeCell ref="D1782:D1784"/>
    <mergeCell ref="F1782:F1784"/>
    <mergeCell ref="H1680:H1682"/>
    <mergeCell ref="I1680:I1682"/>
    <mergeCell ref="G1680:G1682"/>
    <mergeCell ref="C1680:C1682"/>
    <mergeCell ref="F1680:F1682"/>
    <mergeCell ref="D1680:D1682"/>
    <mergeCell ref="E1680:E1682"/>
    <mergeCell ref="Q1680:Q1682"/>
    <mergeCell ref="C1683:C1685"/>
    <mergeCell ref="D1683:D1685"/>
    <mergeCell ref="E1683:E1685"/>
    <mergeCell ref="F1683:F1685"/>
    <mergeCell ref="G1683:G1685"/>
    <mergeCell ref="H1683:H1685"/>
    <mergeCell ref="I1683:I1685"/>
    <mergeCell ref="B1605:B1685"/>
    <mergeCell ref="Q1683:Q1685"/>
    <mergeCell ref="C1968:C1970"/>
    <mergeCell ref="F1968:F1970"/>
    <mergeCell ref="I1968:I1970"/>
    <mergeCell ref="E1968:E1970"/>
    <mergeCell ref="D1968:D1970"/>
    <mergeCell ref="G1968:G1970"/>
    <mergeCell ref="H1968:H1970"/>
    <mergeCell ref="Q1968:Q1970"/>
    <mergeCell ref="C1198:C1200"/>
    <mergeCell ref="D1198:D1200"/>
    <mergeCell ref="E1198:E1200"/>
    <mergeCell ref="F1198:F1200"/>
    <mergeCell ref="G1198:G1200"/>
    <mergeCell ref="H1198:H1200"/>
    <mergeCell ref="I1198:I1200"/>
    <mergeCell ref="Q1198:Q1200"/>
    <mergeCell ref="Q1123:Q1125"/>
    <mergeCell ref="Q1009:Q1011"/>
    <mergeCell ref="D1396:D1398"/>
    <mergeCell ref="E1396:E1398"/>
    <mergeCell ref="F1396:F1398"/>
    <mergeCell ref="G1396:G1398"/>
    <mergeCell ref="H1396:H1398"/>
    <mergeCell ref="I1396:I1398"/>
    <mergeCell ref="Q1396:Q1398"/>
    <mergeCell ref="Q1012:Q1014"/>
    <mergeCell ref="Q1015:Q1017"/>
    <mergeCell ref="Q1018:Q1020"/>
    <mergeCell ref="D1126:D1128"/>
    <mergeCell ref="E1126:E1128"/>
    <mergeCell ref="F1126:F1128"/>
    <mergeCell ref="G1126:G1128"/>
    <mergeCell ref="H1126:H1128"/>
    <mergeCell ref="I1126:I1128"/>
    <mergeCell ref="Q1126:Q1128"/>
    <mergeCell ref="D1129:D1131"/>
    <mergeCell ref="E1129:E1131"/>
    <mergeCell ref="F1129:F1131"/>
    <mergeCell ref="G1129:G1131"/>
    <mergeCell ref="H1129:H1131"/>
    <mergeCell ref="I1129:I1131"/>
    <mergeCell ref="Q1129:Q1131"/>
    <mergeCell ref="C1126:C1128"/>
    <mergeCell ref="C1129:C1131"/>
    <mergeCell ref="D1123:D1125"/>
    <mergeCell ref="E1123:E1125"/>
    <mergeCell ref="F1123:F1125"/>
    <mergeCell ref="G1123:G1125"/>
    <mergeCell ref="H1123:H1125"/>
    <mergeCell ref="I1123:I1125"/>
    <mergeCell ref="C1123:C1125"/>
    <mergeCell ref="D1009:D1011"/>
    <mergeCell ref="E1009:E1011"/>
    <mergeCell ref="F1009:F1011"/>
    <mergeCell ref="G1009:G1011"/>
    <mergeCell ref="I1009:I1011"/>
    <mergeCell ref="C1012:C1014"/>
    <mergeCell ref="D1012:D1014"/>
    <mergeCell ref="E1012:E1014"/>
    <mergeCell ref="G1012:G1014"/>
    <mergeCell ref="I1012:I1014"/>
    <mergeCell ref="F1012:F1014"/>
    <mergeCell ref="C1015:C1017"/>
    <mergeCell ref="D1015:D1017"/>
    <mergeCell ref="E1015:E1017"/>
    <mergeCell ref="I1015:I1017"/>
    <mergeCell ref="F1015:F1017"/>
    <mergeCell ref="H1015:H1017"/>
    <mergeCell ref="C1018:C1020"/>
    <mergeCell ref="D1018:D1020"/>
    <mergeCell ref="E1018:E1020"/>
    <mergeCell ref="I1018:I1020"/>
    <mergeCell ref="F1018:F1020"/>
    <mergeCell ref="G1015:G1017"/>
    <mergeCell ref="H1018:H1020"/>
    <mergeCell ref="C1021:C1023"/>
    <mergeCell ref="D1021:D1023"/>
    <mergeCell ref="E1021:E1023"/>
    <mergeCell ref="F1021:F1023"/>
    <mergeCell ref="G1021:G1023"/>
    <mergeCell ref="H1021:H1023"/>
    <mergeCell ref="I1021:I1023"/>
    <mergeCell ref="C1024:C1026"/>
    <mergeCell ref="D1024:D1026"/>
    <mergeCell ref="E1024:E1026"/>
    <mergeCell ref="F1024:F1026"/>
    <mergeCell ref="G1024:G1026"/>
    <mergeCell ref="H1024:H1026"/>
    <mergeCell ref="I1024:I1026"/>
    <mergeCell ref="C1027:C1029"/>
    <mergeCell ref="E1027:E1029"/>
    <mergeCell ref="I1027:I1029"/>
    <mergeCell ref="F1027:F1029"/>
    <mergeCell ref="G1027:G1029"/>
    <mergeCell ref="H1027:H1029"/>
    <mergeCell ref="D1027:D1029"/>
    <mergeCell ref="C1030:C1032"/>
    <mergeCell ref="E1030:E1032"/>
    <mergeCell ref="F1030:F1032"/>
    <mergeCell ref="I1030:I1032"/>
    <mergeCell ref="D1030:D1032"/>
    <mergeCell ref="I1033:I1035"/>
    <mergeCell ref="C1033:C1035"/>
    <mergeCell ref="D1033:D1035"/>
    <mergeCell ref="E1033:E1035"/>
    <mergeCell ref="F1033:F1035"/>
    <mergeCell ref="I1036:I1038"/>
    <mergeCell ref="C1036:C1038"/>
    <mergeCell ref="D1036:D1038"/>
    <mergeCell ref="E1036:E1038"/>
    <mergeCell ref="F1036:F1038"/>
    <mergeCell ref="G1030:G1032"/>
    <mergeCell ref="H1030:H1032"/>
    <mergeCell ref="H1033:H1035"/>
    <mergeCell ref="H1036:H1038"/>
    <mergeCell ref="G1033:G1035"/>
    <mergeCell ref="C1039:C1041"/>
    <mergeCell ref="D1039:D1041"/>
    <mergeCell ref="E1039:E1041"/>
    <mergeCell ref="F1039:F1041"/>
    <mergeCell ref="G1039:G1041"/>
    <mergeCell ref="H1039:H1041"/>
    <mergeCell ref="I1039:I1041"/>
    <mergeCell ref="C1042:C1044"/>
    <mergeCell ref="E1042:E1044"/>
    <mergeCell ref="F1042:F1044"/>
    <mergeCell ref="H1042:H1044"/>
    <mergeCell ref="I1042:I1044"/>
    <mergeCell ref="D1042:D1044"/>
    <mergeCell ref="G1042:G1044"/>
    <mergeCell ref="C1045:C1047"/>
    <mergeCell ref="E1045:E1047"/>
    <mergeCell ref="F1045:F1047"/>
    <mergeCell ref="H1045:H1047"/>
    <mergeCell ref="I1045:I1047"/>
    <mergeCell ref="D1045:D1047"/>
    <mergeCell ref="D1204:D1206"/>
    <mergeCell ref="G1204:G1206"/>
    <mergeCell ref="H1204:H1206"/>
    <mergeCell ref="I1204:I1206"/>
    <mergeCell ref="C1204:C1206"/>
    <mergeCell ref="Q1204:Q1206"/>
    <mergeCell ref="F1204:F1206"/>
    <mergeCell ref="C1399:C1401"/>
    <mergeCell ref="D1399:D1401"/>
    <mergeCell ref="E1399:E1401"/>
    <mergeCell ref="F1399:F1401"/>
    <mergeCell ref="I1399:I1401"/>
    <mergeCell ref="G1399:G1401"/>
    <mergeCell ref="H1399:H1401"/>
    <mergeCell ref="Q1399:Q1401"/>
    <mergeCell ref="C1048:C1050"/>
    <mergeCell ref="E1048:E1050"/>
    <mergeCell ref="F1048:F1050"/>
    <mergeCell ref="H1048:H1050"/>
    <mergeCell ref="I1048:I1050"/>
    <mergeCell ref="D1048:D1050"/>
    <mergeCell ref="G1048:G1050"/>
    <mergeCell ref="D1297:D1299"/>
    <mergeCell ref="F1297:F1299"/>
    <mergeCell ref="H1297:H1299"/>
    <mergeCell ref="I1297:I1299"/>
    <mergeCell ref="G1297:G1299"/>
    <mergeCell ref="E1297:E1299"/>
    <mergeCell ref="Q1297:Q1299"/>
    <mergeCell ref="D1402:D1404"/>
    <mergeCell ref="E1402:E1404"/>
    <mergeCell ref="F1402:F1404"/>
    <mergeCell ref="G1402:G1404"/>
    <mergeCell ref="H1402:H1404"/>
    <mergeCell ref="I1402:I1404"/>
    <mergeCell ref="Q1402:Q1404"/>
    <mergeCell ref="D1207:D1209"/>
    <mergeCell ref="E1207:E1209"/>
    <mergeCell ref="F1207:F1209"/>
    <mergeCell ref="G1207:G1209"/>
    <mergeCell ref="H1207:H1209"/>
    <mergeCell ref="I1207:I1209"/>
    <mergeCell ref="C1207:C1209"/>
    <mergeCell ref="Q1207:Q1209"/>
    <mergeCell ref="E1204:E1206"/>
    <mergeCell ref="D1132:D1134"/>
    <mergeCell ref="E1132:E1134"/>
    <mergeCell ref="F1132:F1134"/>
    <mergeCell ref="G1132:G1134"/>
    <mergeCell ref="I1132:I1134"/>
    <mergeCell ref="C1132:C1134"/>
    <mergeCell ref="Q1132:Q1134"/>
    <mergeCell ref="C1402:C1404"/>
    <mergeCell ref="D1135:D1137"/>
    <mergeCell ref="E1135:E1137"/>
    <mergeCell ref="F1135:F1137"/>
    <mergeCell ref="G1135:G1137"/>
    <mergeCell ref="H1135:H1137"/>
    <mergeCell ref="I1135:I1137"/>
    <mergeCell ref="C1135:C1137"/>
    <mergeCell ref="Q1135:Q1137"/>
    <mergeCell ref="D1138:D1140"/>
    <mergeCell ref="E1138:E1140"/>
    <mergeCell ref="F1138:F1140"/>
    <mergeCell ref="G1138:G1140"/>
    <mergeCell ref="H1138:H1140"/>
    <mergeCell ref="I1138:I1140"/>
    <mergeCell ref="C1138:C1140"/>
    <mergeCell ref="E1141:E1143"/>
    <mergeCell ref="F1141:F1143"/>
    <mergeCell ref="G1141:G1143"/>
    <mergeCell ref="I1141:I1143"/>
    <mergeCell ref="C1141:C1143"/>
    <mergeCell ref="Q1138:Q1140"/>
    <mergeCell ref="D1141:D1143"/>
    <mergeCell ref="Q1141:Q1143"/>
    <mergeCell ref="C1051:C1053"/>
    <mergeCell ref="E1051:E1053"/>
    <mergeCell ref="F1051:F1053"/>
    <mergeCell ref="H1051:H1053"/>
    <mergeCell ref="I1051:I1053"/>
    <mergeCell ref="D1051:D1053"/>
    <mergeCell ref="G1051:G1053"/>
    <mergeCell ref="C1396:C1398"/>
    <mergeCell ref="C1300:C1302"/>
    <mergeCell ref="H1300:H1302"/>
    <mergeCell ref="I1300:I1302"/>
    <mergeCell ref="G1300:G1302"/>
    <mergeCell ref="E1300:E1302"/>
    <mergeCell ref="D1300:D1302"/>
    <mergeCell ref="F1300:F1302"/>
    <mergeCell ref="Q1300:Q1302"/>
    <mergeCell ref="C1297:C1299"/>
    <mergeCell ref="C1303:C1305"/>
    <mergeCell ref="I1303:I1305"/>
    <mergeCell ref="G1303:G1305"/>
    <mergeCell ref="E1303:E1305"/>
    <mergeCell ref="D1303:D1305"/>
    <mergeCell ref="F1303:F1305"/>
    <mergeCell ref="Q1303:Q1305"/>
    <mergeCell ref="C1054:C1056"/>
    <mergeCell ref="D1054:D1056"/>
    <mergeCell ref="E1054:E1056"/>
    <mergeCell ref="F1054:F1056"/>
    <mergeCell ref="G1054:G1056"/>
    <mergeCell ref="H1054:H1056"/>
    <mergeCell ref="I1054:I1056"/>
    <mergeCell ref="C1405:C1407"/>
    <mergeCell ref="D1405:D1407"/>
    <mergeCell ref="E1405:E1407"/>
    <mergeCell ref="F1405:F1407"/>
    <mergeCell ref="G1405:G1407"/>
    <mergeCell ref="H1405:H1407"/>
    <mergeCell ref="I1405:I1407"/>
    <mergeCell ref="C1408:C1410"/>
    <mergeCell ref="D1408:D1410"/>
    <mergeCell ref="E1408:E1410"/>
    <mergeCell ref="F1408:F1410"/>
    <mergeCell ref="G1408:G1410"/>
    <mergeCell ref="I1408:I1410"/>
    <mergeCell ref="Q1405:Q1407"/>
    <mergeCell ref="Q1408:Q1410"/>
    <mergeCell ref="C1201:C1203"/>
    <mergeCell ref="D1201:D1203"/>
    <mergeCell ref="E1201:E1203"/>
    <mergeCell ref="F1201:F1203"/>
    <mergeCell ref="G1201:G1203"/>
    <mergeCell ref="H1201:H1203"/>
    <mergeCell ref="I1201:I1203"/>
    <mergeCell ref="D1306:D1308"/>
    <mergeCell ref="F1306:F1308"/>
    <mergeCell ref="H1306:H1308"/>
    <mergeCell ref="I1306:I1308"/>
    <mergeCell ref="G1306:G1308"/>
    <mergeCell ref="C1306:C1308"/>
    <mergeCell ref="E1306:E1308"/>
    <mergeCell ref="Q1306:Q1308"/>
    <mergeCell ref="C1411:C1413"/>
    <mergeCell ref="D1411:D1413"/>
    <mergeCell ref="E1411:E1413"/>
    <mergeCell ref="F1411:F1413"/>
    <mergeCell ref="G1411:G1413"/>
    <mergeCell ref="H1411:H1413"/>
    <mergeCell ref="I1411:I1413"/>
    <mergeCell ref="Q1411:Q1413"/>
    <mergeCell ref="G1036:G1038"/>
    <mergeCell ref="H1408:H1410"/>
    <mergeCell ref="Q1024:Q1026"/>
    <mergeCell ref="Q1021:Q1023"/>
    <mergeCell ref="Q1027:Q1029"/>
    <mergeCell ref="Q1030:Q1032"/>
    <mergeCell ref="Q1033:Q1035"/>
    <mergeCell ref="Q1036:Q1038"/>
    <mergeCell ref="Q1039:Q1041"/>
    <mergeCell ref="Q1042:Q1044"/>
    <mergeCell ref="Q1045:Q1047"/>
    <mergeCell ref="Q1048:Q1050"/>
    <mergeCell ref="Q1051:Q1053"/>
    <mergeCell ref="Q1054:Q1056"/>
    <mergeCell ref="C1414:C1416"/>
    <mergeCell ref="D1414:D1416"/>
    <mergeCell ref="F1414:F1416"/>
    <mergeCell ref="I1414:I1416"/>
    <mergeCell ref="G1414:G1416"/>
    <mergeCell ref="H1414:H1416"/>
    <mergeCell ref="E1414:E1416"/>
    <mergeCell ref="Q1414:Q1416"/>
    <mergeCell ref="G1045:G1047"/>
    <mergeCell ref="C1417:C1419"/>
    <mergeCell ref="D1417:D1419"/>
    <mergeCell ref="F1417:F1419"/>
    <mergeCell ref="I1417:I1419"/>
    <mergeCell ref="G1417:G1419"/>
    <mergeCell ref="H1417:H1419"/>
    <mergeCell ref="E1417:E1419"/>
    <mergeCell ref="Q1417:Q1419"/>
    <mergeCell ref="D1309:D1311"/>
    <mergeCell ref="E1309:E1311"/>
    <mergeCell ref="F1309:F1311"/>
    <mergeCell ref="I1309:I1311"/>
    <mergeCell ref="G1309:G1311"/>
    <mergeCell ref="C1309:C1311"/>
    <mergeCell ref="Q1309:Q1311"/>
    <mergeCell ref="D1312:D1314"/>
    <mergeCell ref="F1312:F1314"/>
    <mergeCell ref="H1312:H1314"/>
    <mergeCell ref="I1312:I1314"/>
    <mergeCell ref="C1312:C1314"/>
    <mergeCell ref="G1312:G1314"/>
    <mergeCell ref="E1312:E1314"/>
    <mergeCell ref="D1315:D1317"/>
    <mergeCell ref="F1315:F1317"/>
    <mergeCell ref="C1315:C1317"/>
    <mergeCell ref="E1315:E1317"/>
    <mergeCell ref="D1318:D1320"/>
    <mergeCell ref="F1318:F1320"/>
    <mergeCell ref="C1318:C1320"/>
    <mergeCell ref="E1318:E1320"/>
    <mergeCell ref="D1321:D1323"/>
    <mergeCell ref="F1321:F1323"/>
    <mergeCell ref="H1321:H1323"/>
    <mergeCell ref="I1321:I1323"/>
    <mergeCell ref="C1321:C1323"/>
    <mergeCell ref="G1321:G1323"/>
    <mergeCell ref="E1321:E1323"/>
    <mergeCell ref="Q1312:Q1314"/>
    <mergeCell ref="Q1315:Q1317"/>
    <mergeCell ref="Q1318:Q1320"/>
    <mergeCell ref="Q1321:Q1323"/>
    <mergeCell ref="H1315:H1317"/>
    <mergeCell ref="I1315:I1317"/>
    <mergeCell ref="G1315:G1317"/>
    <mergeCell ref="I1318:I1320"/>
    <mergeCell ref="G1318:G1320"/>
    <mergeCell ref="D1144:D1146"/>
    <mergeCell ref="E1144:E1146"/>
    <mergeCell ref="F1144:F1146"/>
    <mergeCell ref="G1144:G1146"/>
    <mergeCell ref="H1144:H1146"/>
    <mergeCell ref="I1144:I1146"/>
    <mergeCell ref="C1144:C1146"/>
    <mergeCell ref="Q1144:Q1146"/>
    <mergeCell ref="C1210:C1212"/>
    <mergeCell ref="D1210:D1212"/>
    <mergeCell ref="F1210:F1212"/>
    <mergeCell ref="G1210:G1212"/>
    <mergeCell ref="H1210:H1212"/>
    <mergeCell ref="I1210:I1212"/>
    <mergeCell ref="E1210:E1212"/>
    <mergeCell ref="Q1210:Q1212"/>
    <mergeCell ref="E1147:E1149"/>
    <mergeCell ref="F1147:F1149"/>
    <mergeCell ref="G1147:G1149"/>
    <mergeCell ref="H1147:H1149"/>
    <mergeCell ref="I1147:I1149"/>
    <mergeCell ref="C1147:C1149"/>
    <mergeCell ref="D1147:D1149"/>
    <mergeCell ref="Q1147:Q1149"/>
    <mergeCell ref="Q1201:Q1203"/>
    <mergeCell ref="C1420:C1422"/>
    <mergeCell ref="D1420:D1422"/>
    <mergeCell ref="F1420:F1422"/>
    <mergeCell ref="I1420:I1422"/>
    <mergeCell ref="G1420:G1422"/>
    <mergeCell ref="H1420:H1422"/>
    <mergeCell ref="E1420:E1422"/>
    <mergeCell ref="Q1420:Q1422"/>
    <mergeCell ref="D1150:D1152"/>
    <mergeCell ref="E1150:E1152"/>
    <mergeCell ref="F1150:F1152"/>
    <mergeCell ref="G1150:G1152"/>
    <mergeCell ref="H1150:H1152"/>
    <mergeCell ref="I1150:I1152"/>
    <mergeCell ref="Q1150:Q1152"/>
    <mergeCell ref="H1318:H1320"/>
    <mergeCell ref="H1309:H1311"/>
    <mergeCell ref="C1057:C1059"/>
    <mergeCell ref="I1057:I1059"/>
    <mergeCell ref="F1057:F1059"/>
    <mergeCell ref="H1057:H1059"/>
    <mergeCell ref="G1057:G1059"/>
    <mergeCell ref="D1057:D1059"/>
    <mergeCell ref="E1057:E1059"/>
    <mergeCell ref="Q1057:Q1059"/>
    <mergeCell ref="C1060:C1062"/>
    <mergeCell ref="I1060:I1062"/>
    <mergeCell ref="E1060:E1062"/>
    <mergeCell ref="F1060:F1062"/>
    <mergeCell ref="G1060:G1062"/>
    <mergeCell ref="D1060:D1062"/>
    <mergeCell ref="Q1060:Q1062"/>
    <mergeCell ref="C1213:C1215"/>
    <mergeCell ref="I1213:I1215"/>
    <mergeCell ref="H1213:H1215"/>
    <mergeCell ref="D1213:D1215"/>
    <mergeCell ref="F1213:F1215"/>
    <mergeCell ref="G1213:G1215"/>
    <mergeCell ref="E1213:E1215"/>
    <mergeCell ref="Q1213:Q1215"/>
    <mergeCell ref="F1324:F1326"/>
    <mergeCell ref="I1324:I1326"/>
    <mergeCell ref="C1324:C1326"/>
    <mergeCell ref="D1324:D1326"/>
    <mergeCell ref="H1324:H1326"/>
    <mergeCell ref="G1324:G1326"/>
    <mergeCell ref="E1324:E1326"/>
    <mergeCell ref="Q1324:Q1326"/>
    <mergeCell ref="C1153:C1155"/>
    <mergeCell ref="D1153:D1155"/>
    <mergeCell ref="F1153:F1155"/>
    <mergeCell ref="G1153:G1155"/>
    <mergeCell ref="H1153:H1155"/>
    <mergeCell ref="I1153:I1155"/>
    <mergeCell ref="E1153:E1155"/>
    <mergeCell ref="C1156:C1158"/>
    <mergeCell ref="D1156:D1158"/>
    <mergeCell ref="F1156:F1158"/>
    <mergeCell ref="H1156:H1158"/>
    <mergeCell ref="I1156:I1158"/>
    <mergeCell ref="E1156:E1158"/>
    <mergeCell ref="Q1153:Q1155"/>
    <mergeCell ref="Q1156:Q1158"/>
    <mergeCell ref="G1156:G1158"/>
    <mergeCell ref="C1150:C1152"/>
    <mergeCell ref="C1423:C1425"/>
    <mergeCell ref="D1423:D1425"/>
    <mergeCell ref="F1423:F1425"/>
    <mergeCell ref="I1423:I1425"/>
    <mergeCell ref="E1423:E1425"/>
    <mergeCell ref="G1423:G1425"/>
    <mergeCell ref="H1423:H1425"/>
    <mergeCell ref="C1426:C1428"/>
    <mergeCell ref="D1426:D1428"/>
    <mergeCell ref="F1426:F1428"/>
    <mergeCell ref="I1426:I1428"/>
    <mergeCell ref="E1426:E1428"/>
    <mergeCell ref="G1426:G1428"/>
    <mergeCell ref="H1426:H1428"/>
    <mergeCell ref="C1429:C1431"/>
    <mergeCell ref="D1429:D1431"/>
    <mergeCell ref="F1429:F1431"/>
    <mergeCell ref="I1429:I1431"/>
    <mergeCell ref="E1429:E1431"/>
    <mergeCell ref="G1429:G1431"/>
    <mergeCell ref="H1429:H1431"/>
    <mergeCell ref="C1432:C1434"/>
    <mergeCell ref="D1432:D1434"/>
    <mergeCell ref="F1432:F1434"/>
    <mergeCell ref="I1432:I1434"/>
    <mergeCell ref="E1432:E1434"/>
    <mergeCell ref="G1432:G1434"/>
    <mergeCell ref="H1432:H1434"/>
    <mergeCell ref="Q1423:Q1425"/>
    <mergeCell ref="Q1426:Q1428"/>
    <mergeCell ref="Q1429:Q1431"/>
    <mergeCell ref="Q1432:Q1434"/>
    <mergeCell ref="C1063:C1065"/>
    <mergeCell ref="I1063:I1065"/>
    <mergeCell ref="E1063:E1065"/>
    <mergeCell ref="H1063:H1065"/>
    <mergeCell ref="G1063:G1065"/>
    <mergeCell ref="D1063:D1065"/>
    <mergeCell ref="F1063:F1065"/>
    <mergeCell ref="Q1063:Q1065"/>
    <mergeCell ref="F1159:F1161"/>
    <mergeCell ref="H1159:H1161"/>
    <mergeCell ref="I1159:I1161"/>
    <mergeCell ref="E1159:E1161"/>
    <mergeCell ref="G1159:G1161"/>
    <mergeCell ref="Q1159:Q1161"/>
    <mergeCell ref="C1435:C1437"/>
    <mergeCell ref="D1435:D1437"/>
    <mergeCell ref="F1435:F1437"/>
    <mergeCell ref="I1435:I1437"/>
    <mergeCell ref="E1435:E1437"/>
    <mergeCell ref="G1435:G1437"/>
    <mergeCell ref="H1435:H1437"/>
    <mergeCell ref="Q1435:Q1437"/>
    <mergeCell ref="C1438:C1440"/>
    <mergeCell ref="D1438:D1440"/>
    <mergeCell ref="F1438:F1440"/>
    <mergeCell ref="I1438:I1440"/>
    <mergeCell ref="E1438:E1440"/>
    <mergeCell ref="G1438:G1440"/>
    <mergeCell ref="H1438:H1440"/>
    <mergeCell ref="C1441:C1443"/>
    <mergeCell ref="F1441:F1443"/>
    <mergeCell ref="I1441:I1443"/>
    <mergeCell ref="E1441:E1443"/>
    <mergeCell ref="G1441:G1443"/>
    <mergeCell ref="C1444:C1446"/>
    <mergeCell ref="F1444:F1446"/>
    <mergeCell ref="I1444:I1446"/>
    <mergeCell ref="E1444:E1446"/>
    <mergeCell ref="D1441:D1443"/>
    <mergeCell ref="D1444:D1446"/>
    <mergeCell ref="G1444:G1446"/>
    <mergeCell ref="H1441:H1443"/>
    <mergeCell ref="Q1438:Q1440"/>
    <mergeCell ref="Q1441:Q1443"/>
    <mergeCell ref="Q1444:Q1446"/>
    <mergeCell ref="C1447:C1449"/>
    <mergeCell ref="F1447:F1449"/>
    <mergeCell ref="I1447:I1449"/>
    <mergeCell ref="E1447:E1449"/>
    <mergeCell ref="D1447:D1449"/>
    <mergeCell ref="G1447:G1449"/>
    <mergeCell ref="C1450:C1452"/>
    <mergeCell ref="F1450:F1452"/>
    <mergeCell ref="I1450:I1452"/>
    <mergeCell ref="E1450:E1452"/>
    <mergeCell ref="D1450:D1452"/>
    <mergeCell ref="G1450:G1452"/>
    <mergeCell ref="H1444:H1446"/>
    <mergeCell ref="H1447:H1449"/>
    <mergeCell ref="H1450:H1452"/>
    <mergeCell ref="Q1447:Q1449"/>
    <mergeCell ref="Q1450:Q1452"/>
    <mergeCell ref="C1453:C1455"/>
    <mergeCell ref="F1453:F1455"/>
    <mergeCell ref="I1453:I1455"/>
    <mergeCell ref="E1453:E1455"/>
    <mergeCell ref="D1453:D1455"/>
    <mergeCell ref="G1453:G1455"/>
    <mergeCell ref="H1453:H1455"/>
    <mergeCell ref="Q1453:Q1455"/>
    <mergeCell ref="C1159:C1161"/>
    <mergeCell ref="D1159:D1161"/>
    <mergeCell ref="C1216:C1218"/>
    <mergeCell ref="I1216:I1218"/>
    <mergeCell ref="F1216:F1218"/>
    <mergeCell ref="Q1216:Q1218"/>
    <mergeCell ref="D1216:D1218"/>
    <mergeCell ref="E1216:E1218"/>
    <mergeCell ref="G1216:G1218"/>
    <mergeCell ref="H1216:H1218"/>
    <mergeCell ref="H1162:H1164"/>
    <mergeCell ref="I1162:I1164"/>
    <mergeCell ref="G1162:G1164"/>
    <mergeCell ref="C1162:C1164"/>
    <mergeCell ref="D1162:D1164"/>
    <mergeCell ref="E1162:E1164"/>
    <mergeCell ref="F1162:F1164"/>
    <mergeCell ref="Q1162:Q1164"/>
    <mergeCell ref="H1165:H1167"/>
    <mergeCell ref="I1165:I1167"/>
    <mergeCell ref="G1165:G1167"/>
    <mergeCell ref="C1165:C1167"/>
    <mergeCell ref="D1165:D1167"/>
    <mergeCell ref="E1165:E1167"/>
    <mergeCell ref="F1165:F1167"/>
    <mergeCell ref="Q1165:Q1167"/>
    <mergeCell ref="H1168:H1170"/>
    <mergeCell ref="I1168:I1170"/>
    <mergeCell ref="G1168:G1170"/>
    <mergeCell ref="C1168:C1170"/>
    <mergeCell ref="D1168:D1170"/>
    <mergeCell ref="F1168:F1170"/>
    <mergeCell ref="E1168:E1170"/>
    <mergeCell ref="Q1168:Q1170"/>
    <mergeCell ref="F1327:F1329"/>
    <mergeCell ref="I1327:I1329"/>
    <mergeCell ref="C1327:C1329"/>
    <mergeCell ref="D1327:D1329"/>
    <mergeCell ref="H1327:H1329"/>
    <mergeCell ref="G1327:G1329"/>
    <mergeCell ref="E1327:E1329"/>
    <mergeCell ref="Q1327:Q1329"/>
    <mergeCell ref="I1219:I1221"/>
    <mergeCell ref="F1219:F1221"/>
    <mergeCell ref="D1219:D1221"/>
    <mergeCell ref="G1219:G1221"/>
    <mergeCell ref="H1219:H1221"/>
    <mergeCell ref="C1219:C1221"/>
    <mergeCell ref="E1219:E1221"/>
    <mergeCell ref="I1225:I1227"/>
    <mergeCell ref="D1225:D1227"/>
    <mergeCell ref="G1225:G1227"/>
    <mergeCell ref="H1225:H1227"/>
    <mergeCell ref="C1225:C1227"/>
    <mergeCell ref="E1225:E1227"/>
    <mergeCell ref="Q1219:Q1221"/>
    <mergeCell ref="Q1225:Q1227"/>
    <mergeCell ref="F1225:F1227"/>
    <mergeCell ref="G1018:G1020"/>
    <mergeCell ref="H1060:H1062"/>
    <mergeCell ref="C1009:C1011"/>
    <mergeCell ref="H1009:H1011"/>
    <mergeCell ref="H1303:H1305"/>
    <mergeCell ref="H1171:H1173"/>
    <mergeCell ref="I1171:I1173"/>
    <mergeCell ref="G1171:G1173"/>
    <mergeCell ref="C1171:C1173"/>
    <mergeCell ref="D1171:D1173"/>
    <mergeCell ref="E1171:E1173"/>
    <mergeCell ref="F1171:F1173"/>
    <mergeCell ref="Q1171:Q1173"/>
    <mergeCell ref="C1066:C1068"/>
    <mergeCell ref="I1066:I1068"/>
    <mergeCell ref="H1066:H1068"/>
    <mergeCell ref="G1066:G1068"/>
    <mergeCell ref="D1066:D1068"/>
    <mergeCell ref="F1066:F1068"/>
    <mergeCell ref="C1069:C1071"/>
    <mergeCell ref="I1069:I1071"/>
    <mergeCell ref="H1069:H1071"/>
    <mergeCell ref="G1069:G1071"/>
    <mergeCell ref="E1069:E1071"/>
    <mergeCell ref="F1069:F1071"/>
    <mergeCell ref="C1072:C1074"/>
    <mergeCell ref="I1072:I1074"/>
    <mergeCell ref="H1072:H1074"/>
    <mergeCell ref="G1072:G1074"/>
    <mergeCell ref="E1072:E1074"/>
    <mergeCell ref="F1072:F1074"/>
    <mergeCell ref="E1066:E1068"/>
    <mergeCell ref="Q1066:Q1068"/>
    <mergeCell ref="Q1069:Q1071"/>
    <mergeCell ref="Q1072:Q1074"/>
    <mergeCell ref="D1069:D1071"/>
    <mergeCell ref="D1072:D1074"/>
    <mergeCell ref="C1075:C1077"/>
    <mergeCell ref="I1075:I1077"/>
    <mergeCell ref="H1075:H1077"/>
    <mergeCell ref="G1075:G1077"/>
    <mergeCell ref="E1075:E1077"/>
    <mergeCell ref="F1075:F1077"/>
    <mergeCell ref="C1078:C1080"/>
    <mergeCell ref="I1078:I1080"/>
    <mergeCell ref="H1078:H1080"/>
    <mergeCell ref="G1078:G1080"/>
    <mergeCell ref="E1078:E1080"/>
    <mergeCell ref="F1078:F1080"/>
    <mergeCell ref="C1081:C1083"/>
    <mergeCell ref="I1081:I1083"/>
    <mergeCell ref="H1081:H1083"/>
    <mergeCell ref="G1081:G1083"/>
    <mergeCell ref="E1081:E1083"/>
    <mergeCell ref="F1081:F1083"/>
    <mergeCell ref="D1075:D1077"/>
    <mergeCell ref="D1078:D1080"/>
    <mergeCell ref="D1081:D1083"/>
    <mergeCell ref="Q1075:Q1077"/>
    <mergeCell ref="Q1078:Q1080"/>
    <mergeCell ref="Q1081:Q1083"/>
    <mergeCell ref="C1456:C1458"/>
    <mergeCell ref="F1456:F1458"/>
    <mergeCell ref="I1456:I1458"/>
    <mergeCell ref="E1456:E1458"/>
    <mergeCell ref="D1456:D1458"/>
    <mergeCell ref="G1456:G1458"/>
    <mergeCell ref="H1456:H1458"/>
    <mergeCell ref="Q1456:Q1458"/>
    <mergeCell ref="F1330:F1332"/>
    <mergeCell ref="I1330:I1332"/>
    <mergeCell ref="C1330:C1332"/>
    <mergeCell ref="D1330:D1332"/>
    <mergeCell ref="H1330:H1332"/>
    <mergeCell ref="G1330:G1332"/>
    <mergeCell ref="E1330:E1332"/>
    <mergeCell ref="Q1330:Q1332"/>
    <mergeCell ref="C1084:C1086"/>
    <mergeCell ref="I1084:I1086"/>
    <mergeCell ref="G1084:G1086"/>
    <mergeCell ref="F1084:F1086"/>
    <mergeCell ref="D1084:D1086"/>
    <mergeCell ref="E1084:E1086"/>
    <mergeCell ref="Q1084:Q1086"/>
    <mergeCell ref="I1228:I1230"/>
    <mergeCell ref="D1228:D1230"/>
    <mergeCell ref="G1228:G1230"/>
    <mergeCell ref="H1228:H1230"/>
    <mergeCell ref="C1228:C1230"/>
    <mergeCell ref="F1228:F1230"/>
    <mergeCell ref="E1228:E1230"/>
    <mergeCell ref="Q1228:Q1230"/>
    <mergeCell ref="C1459:C1461"/>
    <mergeCell ref="I1459:I1461"/>
    <mergeCell ref="E1459:E1461"/>
    <mergeCell ref="D1459:D1461"/>
    <mergeCell ref="G1459:G1461"/>
    <mergeCell ref="H1459:H1461"/>
    <mergeCell ref="C1462:C1464"/>
    <mergeCell ref="I1462:I1464"/>
    <mergeCell ref="D1462:D1464"/>
    <mergeCell ref="F1459:F1461"/>
    <mergeCell ref="F1462:F1464"/>
    <mergeCell ref="Q1459:Q1461"/>
    <mergeCell ref="Q1462:Q1464"/>
    <mergeCell ref="E1462:E1464"/>
    <mergeCell ref="G1462:G1464"/>
    <mergeCell ref="H1462:H1464"/>
    <mergeCell ref="C1087:C1089"/>
    <mergeCell ref="I1087:I1089"/>
    <mergeCell ref="H1087:H1089"/>
    <mergeCell ref="G1087:G1089"/>
    <mergeCell ref="E1087:E1089"/>
    <mergeCell ref="D1087:D1089"/>
    <mergeCell ref="C1090:C1092"/>
    <mergeCell ref="I1090:I1092"/>
    <mergeCell ref="H1090:H1092"/>
    <mergeCell ref="G1090:G1092"/>
    <mergeCell ref="E1090:E1092"/>
    <mergeCell ref="D1090:D1092"/>
    <mergeCell ref="F1087:F1089"/>
    <mergeCell ref="F1090:F1092"/>
    <mergeCell ref="Q1087:Q1089"/>
    <mergeCell ref="Q1090:Q1092"/>
    <mergeCell ref="C1465:C1467"/>
    <mergeCell ref="F1465:F1467"/>
    <mergeCell ref="I1465:I1467"/>
    <mergeCell ref="D1465:D1467"/>
    <mergeCell ref="G1465:G1467"/>
    <mergeCell ref="H1465:H1467"/>
    <mergeCell ref="Q1465:Q1467"/>
    <mergeCell ref="E1465:E1467"/>
    <mergeCell ref="F1333:F1335"/>
    <mergeCell ref="I1333:I1335"/>
    <mergeCell ref="C1333:C1335"/>
    <mergeCell ref="D1333:D1335"/>
    <mergeCell ref="H1333:H1335"/>
    <mergeCell ref="G1333:G1335"/>
    <mergeCell ref="E1333:E1335"/>
    <mergeCell ref="Q1333:Q1335"/>
    <mergeCell ref="I1231:I1233"/>
    <mergeCell ref="D1231:D1233"/>
    <mergeCell ref="G1231:G1233"/>
    <mergeCell ref="C1231:C1233"/>
    <mergeCell ref="F1231:F1233"/>
    <mergeCell ref="E1231:E1233"/>
    <mergeCell ref="Q1231:Q1233"/>
    <mergeCell ref="C1093:C1095"/>
    <mergeCell ref="I1093:I1095"/>
    <mergeCell ref="H1093:H1095"/>
    <mergeCell ref="G1093:G1095"/>
    <mergeCell ref="E1093:E1095"/>
    <mergeCell ref="D1093:D1095"/>
    <mergeCell ref="F1093:F1095"/>
    <mergeCell ref="Q1093:Q1095"/>
    <mergeCell ref="C1096:C1098"/>
    <mergeCell ref="I1096:I1098"/>
    <mergeCell ref="H1096:H1098"/>
    <mergeCell ref="G1096:G1098"/>
    <mergeCell ref="E1096:E1098"/>
    <mergeCell ref="D1096:D1098"/>
    <mergeCell ref="F1096:F1098"/>
    <mergeCell ref="Q1096:Q1098"/>
    <mergeCell ref="C1222:C1224"/>
    <mergeCell ref="I1222:I1224"/>
    <mergeCell ref="D1222:D1224"/>
    <mergeCell ref="F1222:F1224"/>
    <mergeCell ref="G1222:G1224"/>
    <mergeCell ref="E1222:E1224"/>
    <mergeCell ref="Q1222:Q1224"/>
    <mergeCell ref="H1174:H1176"/>
    <mergeCell ref="I1174:I1176"/>
    <mergeCell ref="G1174:G1176"/>
    <mergeCell ref="C1174:C1176"/>
    <mergeCell ref="D1174:D1176"/>
    <mergeCell ref="E1174:E1176"/>
    <mergeCell ref="F1174:F1176"/>
    <mergeCell ref="Q1174:Q1176"/>
    <mergeCell ref="H1222:H1224"/>
    <mergeCell ref="H1177:H1179"/>
    <mergeCell ref="I1177:I1179"/>
    <mergeCell ref="G1177:G1179"/>
    <mergeCell ref="C1177:C1179"/>
    <mergeCell ref="E1177:E1179"/>
    <mergeCell ref="F1177:F1179"/>
    <mergeCell ref="D1177:D1179"/>
    <mergeCell ref="Q1177:Q1179"/>
    <mergeCell ref="D1336:D1338"/>
    <mergeCell ref="F1336:F1338"/>
    <mergeCell ref="H1336:H1338"/>
    <mergeCell ref="I1336:I1338"/>
    <mergeCell ref="C1336:C1338"/>
    <mergeCell ref="G1336:G1338"/>
    <mergeCell ref="E1336:E1338"/>
    <mergeCell ref="D1339:D1341"/>
    <mergeCell ref="F1339:F1341"/>
    <mergeCell ref="C1339:C1341"/>
    <mergeCell ref="E1339:E1341"/>
    <mergeCell ref="D1342:D1344"/>
    <mergeCell ref="F1342:F1344"/>
    <mergeCell ref="H1342:H1344"/>
    <mergeCell ref="I1342:I1344"/>
    <mergeCell ref="C1342:C1344"/>
    <mergeCell ref="E1342:E1344"/>
    <mergeCell ref="I1339:I1341"/>
    <mergeCell ref="G1339:G1341"/>
    <mergeCell ref="H1339:H1341"/>
    <mergeCell ref="D1345:D1347"/>
    <mergeCell ref="F1345:F1347"/>
    <mergeCell ref="H1345:H1347"/>
    <mergeCell ref="I1345:I1347"/>
    <mergeCell ref="C1345:C1347"/>
    <mergeCell ref="G1345:G1347"/>
    <mergeCell ref="E1345:E1347"/>
    <mergeCell ref="G1342:G1344"/>
    <mergeCell ref="Q1336:Q1338"/>
    <mergeCell ref="Q1339:Q1341"/>
    <mergeCell ref="Q1342:Q1344"/>
    <mergeCell ref="Q1345:Q1347"/>
    <mergeCell ref="I1234:I1236"/>
    <mergeCell ref="D1234:D1236"/>
    <mergeCell ref="G1234:G1236"/>
    <mergeCell ref="H1234:H1236"/>
    <mergeCell ref="C1234:C1236"/>
    <mergeCell ref="F1234:F1236"/>
    <mergeCell ref="E1234:E1236"/>
    <mergeCell ref="Q1234:Q1236"/>
    <mergeCell ref="C1468:C1470"/>
    <mergeCell ref="I1468:I1470"/>
    <mergeCell ref="D1468:D1470"/>
    <mergeCell ref="G1468:G1470"/>
    <mergeCell ref="H1468:H1470"/>
    <mergeCell ref="E1468:E1470"/>
    <mergeCell ref="F1468:F1470"/>
    <mergeCell ref="Q1468:Q1470"/>
    <mergeCell ref="D1237:D1239"/>
    <mergeCell ref="F1237:F1239"/>
    <mergeCell ref="H1237:H1239"/>
    <mergeCell ref="I1237:I1239"/>
    <mergeCell ref="G1237:G1239"/>
    <mergeCell ref="C1237:C1239"/>
    <mergeCell ref="E1237:E1239"/>
    <mergeCell ref="F1240:F1242"/>
    <mergeCell ref="H1240:H1242"/>
    <mergeCell ref="I1240:I1242"/>
    <mergeCell ref="G1240:G1242"/>
    <mergeCell ref="C1240:C1242"/>
    <mergeCell ref="E1240:E1242"/>
    <mergeCell ref="Q1237:Q1239"/>
    <mergeCell ref="Q1240:Q1242"/>
    <mergeCell ref="D1240:D1242"/>
    <mergeCell ref="H1132:H1134"/>
    <mergeCell ref="F1243:F1245"/>
    <mergeCell ref="H1243:H1245"/>
    <mergeCell ref="I1243:I1245"/>
    <mergeCell ref="G1243:G1245"/>
    <mergeCell ref="C1243:C1245"/>
    <mergeCell ref="E1243:E1245"/>
    <mergeCell ref="D1243:D1245"/>
    <mergeCell ref="Q1243:Q1245"/>
    <mergeCell ref="C1099:C1101"/>
    <mergeCell ref="I1099:I1101"/>
    <mergeCell ref="H1099:H1101"/>
    <mergeCell ref="G1099:G1101"/>
    <mergeCell ref="D1099:D1101"/>
    <mergeCell ref="F1099:F1101"/>
    <mergeCell ref="E1099:E1101"/>
    <mergeCell ref="Q1099:Q1101"/>
    <mergeCell ref="F1246:F1248"/>
    <mergeCell ref="H1246:H1248"/>
    <mergeCell ref="I1246:I1248"/>
    <mergeCell ref="G1246:G1248"/>
    <mergeCell ref="C1246:C1248"/>
    <mergeCell ref="E1246:E1248"/>
    <mergeCell ref="D1246:D1248"/>
    <mergeCell ref="Q1246:Q1248"/>
    <mergeCell ref="C1102:C1104"/>
    <mergeCell ref="I1102:I1104"/>
    <mergeCell ref="H1102:H1104"/>
    <mergeCell ref="G1102:G1104"/>
    <mergeCell ref="D1102:D1104"/>
    <mergeCell ref="F1102:F1104"/>
    <mergeCell ref="E1102:E1104"/>
    <mergeCell ref="Q1102:Q1104"/>
    <mergeCell ref="H1084:H1086"/>
    <mergeCell ref="H1141:H1143"/>
    <mergeCell ref="H1231:H1233"/>
    <mergeCell ref="D1348:D1350"/>
    <mergeCell ref="F1348:F1350"/>
    <mergeCell ref="H1348:H1350"/>
    <mergeCell ref="I1348:I1350"/>
    <mergeCell ref="C1348:C1350"/>
    <mergeCell ref="G1348:G1350"/>
    <mergeCell ref="E1348:E1350"/>
    <mergeCell ref="D1351:D1353"/>
    <mergeCell ref="F1351:F1353"/>
    <mergeCell ref="I1351:I1353"/>
    <mergeCell ref="C1351:C1353"/>
    <mergeCell ref="E1351:E1353"/>
    <mergeCell ref="H1351:H1353"/>
    <mergeCell ref="G1351:G1353"/>
    <mergeCell ref="Q1348:Q1350"/>
    <mergeCell ref="Q1351:Q1353"/>
    <mergeCell ref="C1249:C1251"/>
    <mergeCell ref="I1249:I1251"/>
    <mergeCell ref="D1249:D1251"/>
    <mergeCell ref="G1249:G1251"/>
    <mergeCell ref="H1249:H1251"/>
    <mergeCell ref="F1249:F1251"/>
    <mergeCell ref="E1249:E1251"/>
    <mergeCell ref="Q1249:Q1251"/>
    <mergeCell ref="H1180:H1182"/>
    <mergeCell ref="I1180:I1182"/>
    <mergeCell ref="G1180:G1182"/>
    <mergeCell ref="C1180:C1182"/>
    <mergeCell ref="E1180:E1182"/>
    <mergeCell ref="F1180:F1182"/>
    <mergeCell ref="D1180:D1182"/>
    <mergeCell ref="Q1180:Q1182"/>
    <mergeCell ref="H1012:H1014"/>
    <mergeCell ref="C1105:C1107"/>
    <mergeCell ref="I1105:I1107"/>
    <mergeCell ref="H1105:H1107"/>
    <mergeCell ref="G1105:G1107"/>
    <mergeCell ref="D1105:D1107"/>
    <mergeCell ref="F1105:F1107"/>
    <mergeCell ref="E1105:E1107"/>
    <mergeCell ref="Q1105:Q1107"/>
    <mergeCell ref="H1183:H1185"/>
    <mergeCell ref="I1183:I1185"/>
    <mergeCell ref="G1183:G1185"/>
    <mergeCell ref="C1183:C1185"/>
    <mergeCell ref="E1183:E1185"/>
    <mergeCell ref="F1183:F1185"/>
    <mergeCell ref="D1183:D1185"/>
    <mergeCell ref="Q1183:Q1185"/>
    <mergeCell ref="D1354:D1356"/>
    <mergeCell ref="F1354:F1356"/>
    <mergeCell ref="I1354:I1356"/>
    <mergeCell ref="C1354:C1356"/>
    <mergeCell ref="E1354:E1356"/>
    <mergeCell ref="H1354:H1356"/>
    <mergeCell ref="G1354:G1356"/>
    <mergeCell ref="D1357:D1359"/>
    <mergeCell ref="I1357:I1359"/>
    <mergeCell ref="C1357:C1359"/>
    <mergeCell ref="E1357:E1359"/>
    <mergeCell ref="H1357:H1359"/>
    <mergeCell ref="G1357:G1359"/>
    <mergeCell ref="D1360:D1362"/>
    <mergeCell ref="I1360:I1362"/>
    <mergeCell ref="C1360:C1362"/>
    <mergeCell ref="E1360:E1362"/>
    <mergeCell ref="H1360:H1362"/>
    <mergeCell ref="G1360:G1362"/>
    <mergeCell ref="D1363:D1365"/>
    <mergeCell ref="I1363:I1365"/>
    <mergeCell ref="C1363:C1365"/>
    <mergeCell ref="E1363:E1365"/>
    <mergeCell ref="H1363:H1365"/>
    <mergeCell ref="G1363:G1365"/>
    <mergeCell ref="I1366:I1368"/>
    <mergeCell ref="C1366:C1368"/>
    <mergeCell ref="E1366:E1368"/>
    <mergeCell ref="H1366:H1368"/>
    <mergeCell ref="G1366:G1368"/>
    <mergeCell ref="D1369:D1371"/>
    <mergeCell ref="I1369:I1371"/>
    <mergeCell ref="C1369:C1371"/>
    <mergeCell ref="E1369:E1371"/>
    <mergeCell ref="H1369:H1371"/>
    <mergeCell ref="G1369:G1371"/>
    <mergeCell ref="F1357:F1359"/>
    <mergeCell ref="F1360:F1362"/>
    <mergeCell ref="F1363:F1365"/>
    <mergeCell ref="F1366:F1368"/>
    <mergeCell ref="F1369:F1371"/>
    <mergeCell ref="Q1354:Q1356"/>
    <mergeCell ref="Q1357:Q1359"/>
    <mergeCell ref="Q1360:Q1362"/>
    <mergeCell ref="Q1363:Q1365"/>
    <mergeCell ref="Q1366:Q1368"/>
    <mergeCell ref="Q1369:Q1371"/>
    <mergeCell ref="D1366:D1368"/>
    <mergeCell ref="C1252:C1254"/>
    <mergeCell ref="I1252:I1254"/>
    <mergeCell ref="D1252:D1254"/>
    <mergeCell ref="G1252:G1254"/>
    <mergeCell ref="H1252:H1254"/>
    <mergeCell ref="F1252:F1254"/>
    <mergeCell ref="E1252:E1254"/>
    <mergeCell ref="Q1252:Q1254"/>
    <mergeCell ref="C1471:C1473"/>
    <mergeCell ref="F1471:F1473"/>
    <mergeCell ref="I1471:I1473"/>
    <mergeCell ref="E1471:E1473"/>
    <mergeCell ref="D1471:D1473"/>
    <mergeCell ref="G1471:G1473"/>
    <mergeCell ref="H1471:H1473"/>
    <mergeCell ref="Q1471:Q1473"/>
    <mergeCell ref="D1372:D1374"/>
    <mergeCell ref="I1372:I1374"/>
    <mergeCell ref="C1372:C1374"/>
    <mergeCell ref="E1372:E1374"/>
    <mergeCell ref="H1372:H1374"/>
    <mergeCell ref="G1372:G1374"/>
    <mergeCell ref="F1372:F1374"/>
    <mergeCell ref="D1375:D1377"/>
    <mergeCell ref="I1375:I1377"/>
    <mergeCell ref="C1375:C1377"/>
    <mergeCell ref="Q1372:Q1374"/>
    <mergeCell ref="Q1375:Q1377"/>
    <mergeCell ref="E1375:E1377"/>
    <mergeCell ref="H1375:H1377"/>
    <mergeCell ref="G1375:G1377"/>
    <mergeCell ref="F1375:F1377"/>
    <mergeCell ref="H1186:H1188"/>
    <mergeCell ref="I1186:I1188"/>
    <mergeCell ref="G1186:G1188"/>
    <mergeCell ref="C1186:C1188"/>
    <mergeCell ref="E1186:E1188"/>
    <mergeCell ref="F1186:F1188"/>
    <mergeCell ref="D1186:D1188"/>
    <mergeCell ref="H1189:H1191"/>
    <mergeCell ref="I1189:I1191"/>
    <mergeCell ref="G1189:G1191"/>
    <mergeCell ref="C1189:C1191"/>
    <mergeCell ref="E1189:E1191"/>
    <mergeCell ref="F1189:F1191"/>
    <mergeCell ref="Q1186:Q1188"/>
    <mergeCell ref="Q1189:Q1191"/>
    <mergeCell ref="C1108:C1110"/>
    <mergeCell ref="I1108:I1110"/>
    <mergeCell ref="H1108:H1110"/>
    <mergeCell ref="G1108:G1110"/>
    <mergeCell ref="D1108:D1110"/>
    <mergeCell ref="E1108:E1110"/>
    <mergeCell ref="F1108:F1110"/>
    <mergeCell ref="Q1108:Q1110"/>
    <mergeCell ref="C1474:C1476"/>
    <mergeCell ref="F1474:F1476"/>
    <mergeCell ref="I1474:I1476"/>
    <mergeCell ref="D1474:D1476"/>
    <mergeCell ref="G1474:G1476"/>
    <mergeCell ref="H1474:H1476"/>
    <mergeCell ref="E1474:E1476"/>
    <mergeCell ref="Q1474:Q1476"/>
    <mergeCell ref="C1255:C1257"/>
    <mergeCell ref="I1255:I1257"/>
    <mergeCell ref="D1255:D1257"/>
    <mergeCell ref="G1255:G1257"/>
    <mergeCell ref="H1255:H1257"/>
    <mergeCell ref="F1255:F1257"/>
    <mergeCell ref="Q1255:Q1257"/>
    <mergeCell ref="C1258:C1260"/>
    <mergeCell ref="I1258:I1260"/>
    <mergeCell ref="D1258:D1260"/>
    <mergeCell ref="G1258:G1260"/>
    <mergeCell ref="H1258:H1260"/>
    <mergeCell ref="F1258:F1260"/>
    <mergeCell ref="E1258:E1260"/>
    <mergeCell ref="Q1258:Q1260"/>
    <mergeCell ref="C1261:C1263"/>
    <mergeCell ref="I1261:I1263"/>
    <mergeCell ref="D1261:D1263"/>
    <mergeCell ref="G1261:G1263"/>
    <mergeCell ref="H1261:H1263"/>
    <mergeCell ref="F1261:F1263"/>
    <mergeCell ref="Q1261:Q1263"/>
    <mergeCell ref="C1264:C1266"/>
    <mergeCell ref="I1264:I1266"/>
    <mergeCell ref="D1264:D1266"/>
    <mergeCell ref="G1264:G1266"/>
    <mergeCell ref="H1264:H1266"/>
    <mergeCell ref="F1264:F1266"/>
    <mergeCell ref="Q1264:Q1266"/>
    <mergeCell ref="C1267:C1269"/>
    <mergeCell ref="I1267:I1269"/>
    <mergeCell ref="D1267:D1269"/>
    <mergeCell ref="G1267:G1269"/>
    <mergeCell ref="H1267:H1269"/>
    <mergeCell ref="F1267:F1269"/>
    <mergeCell ref="Q1267:Q1269"/>
    <mergeCell ref="C1270:C1272"/>
    <mergeCell ref="I1270:I1272"/>
    <mergeCell ref="D1270:D1272"/>
    <mergeCell ref="G1270:G1272"/>
    <mergeCell ref="H1270:H1272"/>
    <mergeCell ref="F1270:F1272"/>
    <mergeCell ref="E1270:E1272"/>
    <mergeCell ref="Q1270:Q1272"/>
    <mergeCell ref="C1273:C1275"/>
    <mergeCell ref="I1273:I1275"/>
    <mergeCell ref="D1273:D1275"/>
    <mergeCell ref="G1273:G1275"/>
    <mergeCell ref="H1273:H1275"/>
    <mergeCell ref="F1273:F1275"/>
    <mergeCell ref="E1273:E1275"/>
    <mergeCell ref="Q1273:Q1275"/>
    <mergeCell ref="E1261:E1263"/>
    <mergeCell ref="E1255:E1257"/>
    <mergeCell ref="E1267:E1269"/>
    <mergeCell ref="E1264:E1266"/>
    <mergeCell ref="C1276:C1278"/>
    <mergeCell ref="I1276:I1278"/>
    <mergeCell ref="G1276:G1278"/>
    <mergeCell ref="H1276:H1278"/>
    <mergeCell ref="F1276:F1278"/>
    <mergeCell ref="E1276:E1278"/>
    <mergeCell ref="Q1276:Q1278"/>
    <mergeCell ref="D1276:D1278"/>
    <mergeCell ref="D1189:D1191"/>
    <mergeCell ref="Q1111:Q1113"/>
    <mergeCell ref="Q1114:Q1116"/>
    <mergeCell ref="Q1117:Q1119"/>
    <mergeCell ref="C1111:C1113"/>
    <mergeCell ref="I1111:I1113"/>
    <mergeCell ref="H1111:H1113"/>
    <mergeCell ref="G1111:G1113"/>
    <mergeCell ref="D1111:D1113"/>
    <mergeCell ref="F1111:F1113"/>
    <mergeCell ref="E1111:E1113"/>
    <mergeCell ref="C1114:C1116"/>
    <mergeCell ref="I1114:I1116"/>
    <mergeCell ref="H1114:H1116"/>
    <mergeCell ref="G1114:G1116"/>
    <mergeCell ref="F1114:F1116"/>
    <mergeCell ref="E1114:E1116"/>
    <mergeCell ref="C1117:C1119"/>
    <mergeCell ref="I1117:I1119"/>
    <mergeCell ref="H1117:H1119"/>
    <mergeCell ref="G1117:G1119"/>
    <mergeCell ref="F1117:F1119"/>
    <mergeCell ref="E1117:E1119"/>
    <mergeCell ref="D1114:D1116"/>
    <mergeCell ref="D1117:D1119"/>
    <mergeCell ref="C1279:C1281"/>
    <mergeCell ref="I1279:I1281"/>
    <mergeCell ref="G1279:G1281"/>
    <mergeCell ref="H1279:H1281"/>
    <mergeCell ref="F1279:F1281"/>
    <mergeCell ref="E1279:E1281"/>
    <mergeCell ref="Q1279:Q1281"/>
    <mergeCell ref="D1279:D1281"/>
    <mergeCell ref="C1282:C1284"/>
    <mergeCell ref="I1282:I1284"/>
    <mergeCell ref="G1282:G1284"/>
    <mergeCell ref="H1282:H1284"/>
    <mergeCell ref="F1282:F1284"/>
    <mergeCell ref="E1282:E1284"/>
    <mergeCell ref="Q1282:Q1284"/>
    <mergeCell ref="D1282:D1284"/>
    <mergeCell ref="C1285:C1287"/>
    <mergeCell ref="I1285:I1287"/>
    <mergeCell ref="G1285:G1287"/>
    <mergeCell ref="H1285:H1287"/>
    <mergeCell ref="F1285:F1287"/>
    <mergeCell ref="E1285:E1287"/>
    <mergeCell ref="Q1285:Q1287"/>
    <mergeCell ref="D1285:D1287"/>
    <mergeCell ref="C1288:C1290"/>
    <mergeCell ref="I1288:I1290"/>
    <mergeCell ref="G1288:G1290"/>
    <mergeCell ref="H1288:H1290"/>
    <mergeCell ref="F1288:F1290"/>
    <mergeCell ref="E1288:E1290"/>
    <mergeCell ref="Q1288:Q1290"/>
    <mergeCell ref="D1288:D1290"/>
    <mergeCell ref="C1291:C1293"/>
    <mergeCell ref="I1291:I1293"/>
    <mergeCell ref="G1291:G1293"/>
    <mergeCell ref="H1291:H1293"/>
    <mergeCell ref="E1291:E1293"/>
    <mergeCell ref="Q1291:Q1293"/>
    <mergeCell ref="D1291:D1293"/>
    <mergeCell ref="F1291:F1293"/>
    <mergeCell ref="H1192:H1194"/>
    <mergeCell ref="I1192:I1194"/>
    <mergeCell ref="G1192:G1194"/>
    <mergeCell ref="C1192:C1194"/>
    <mergeCell ref="F1192:F1194"/>
    <mergeCell ref="D1192:D1194"/>
    <mergeCell ref="E1192:E1194"/>
    <mergeCell ref="Q1192:Q1194"/>
    <mergeCell ref="C1195:C1197"/>
    <mergeCell ref="D1195:D1197"/>
    <mergeCell ref="E1195:E1197"/>
    <mergeCell ref="F1195:F1197"/>
    <mergeCell ref="G1195:G1197"/>
    <mergeCell ref="H1195:H1197"/>
    <mergeCell ref="I1195:I1197"/>
    <mergeCell ref="B1123:B1197"/>
    <mergeCell ref="Q1195:Q1197"/>
    <mergeCell ref="C1477:C1479"/>
    <mergeCell ref="F1477:F1479"/>
    <mergeCell ref="I1477:I1479"/>
    <mergeCell ref="E1477:E1479"/>
    <mergeCell ref="D1477:D1479"/>
    <mergeCell ref="G1477:G1479"/>
    <mergeCell ref="H1477:H1479"/>
    <mergeCell ref="Q1477:Q1479"/>
    <mergeCell ref="A1485:A1973"/>
    <mergeCell ref="B1869:B1973"/>
    <mergeCell ref="C1971:C1973"/>
    <mergeCell ref="F1971:F1973"/>
    <mergeCell ref="I1971:I1973"/>
    <mergeCell ref="E1971:E1973"/>
    <mergeCell ref="D1971:D1973"/>
    <mergeCell ref="G1971:G1973"/>
    <mergeCell ref="H1971:H1973"/>
    <mergeCell ref="Q1971:Q1973"/>
    <mergeCell ref="C1480:C1482"/>
    <mergeCell ref="F1480:F1482"/>
    <mergeCell ref="I1480:I1482"/>
    <mergeCell ref="E1480:E1482"/>
    <mergeCell ref="D1480:D1482"/>
    <mergeCell ref="G1480:G1482"/>
    <mergeCell ref="H1480:H1482"/>
    <mergeCell ref="Q1480:Q1482"/>
    <mergeCell ref="B1396:B1482"/>
    <mergeCell ref="A1009:A1482"/>
    <mergeCell ref="D1378:D1380"/>
    <mergeCell ref="I1378:I1380"/>
    <mergeCell ref="C1378:C1380"/>
    <mergeCell ref="E1378:E1380"/>
    <mergeCell ref="H1378:H1380"/>
    <mergeCell ref="G1378:G1380"/>
    <mergeCell ref="F1378:F1380"/>
    <mergeCell ref="D1381:D1383"/>
    <mergeCell ref="I1381:I1383"/>
    <mergeCell ref="C1381:C1383"/>
    <mergeCell ref="E1381:E1383"/>
    <mergeCell ref="H1381:H1383"/>
    <mergeCell ref="G1381:G1383"/>
    <mergeCell ref="D1384:D1386"/>
    <mergeCell ref="I1384:I1386"/>
    <mergeCell ref="C1384:C1386"/>
    <mergeCell ref="H1384:H1386"/>
    <mergeCell ref="G1384:G1386"/>
    <mergeCell ref="D1387:D1389"/>
    <mergeCell ref="I1387:I1389"/>
    <mergeCell ref="C1387:C1389"/>
    <mergeCell ref="E1387:E1389"/>
    <mergeCell ref="H1387:H1389"/>
    <mergeCell ref="D1390:D1392"/>
    <mergeCell ref="I1390:I1392"/>
    <mergeCell ref="C1390:C1392"/>
    <mergeCell ref="E1390:E1392"/>
    <mergeCell ref="H1390:H1392"/>
    <mergeCell ref="G1390:G1392"/>
    <mergeCell ref="F1390:F1392"/>
    <mergeCell ref="Q1378:Q1380"/>
    <mergeCell ref="Q1381:Q1383"/>
    <mergeCell ref="Q1384:Q1386"/>
    <mergeCell ref="Q1387:Q1389"/>
    <mergeCell ref="Q1390:Q1392"/>
    <mergeCell ref="E1384:E1386"/>
    <mergeCell ref="G1387:G1389"/>
    <mergeCell ref="D1393:D1395"/>
    <mergeCell ref="I1393:I1395"/>
    <mergeCell ref="C1393:C1395"/>
    <mergeCell ref="H1393:H1395"/>
    <mergeCell ref="G1393:G1395"/>
    <mergeCell ref="B1297:B1395"/>
    <mergeCell ref="E1393:E1395"/>
    <mergeCell ref="F1393:F1395"/>
    <mergeCell ref="Q1393:Q1395"/>
    <mergeCell ref="C707:C709"/>
    <mergeCell ref="D707:D709"/>
    <mergeCell ref="E707:E709"/>
    <mergeCell ref="F707:F709"/>
    <mergeCell ref="G707:G709"/>
    <mergeCell ref="H707:H709"/>
    <mergeCell ref="I707:I709"/>
    <mergeCell ref="Q707:Q709"/>
    <mergeCell ref="Q629:Q631"/>
    <mergeCell ref="Q509:Q511"/>
    <mergeCell ref="D914:D916"/>
    <mergeCell ref="E914:E916"/>
    <mergeCell ref="F914:F916"/>
    <mergeCell ref="G914:G916"/>
    <mergeCell ref="H914:H916"/>
    <mergeCell ref="I914:I916"/>
    <mergeCell ref="Q914:Q916"/>
    <mergeCell ref="Q512:Q514"/>
    <mergeCell ref="Q515:Q517"/>
    <mergeCell ref="Q518:Q520"/>
    <mergeCell ref="D632:D634"/>
    <mergeCell ref="E632:E634"/>
    <mergeCell ref="F632:F634"/>
    <mergeCell ref="G632:G634"/>
    <mergeCell ref="H632:H634"/>
    <mergeCell ref="I632:I634"/>
    <mergeCell ref="Q632:Q634"/>
    <mergeCell ref="D635:D637"/>
    <mergeCell ref="E635:E637"/>
    <mergeCell ref="F635:F637"/>
    <mergeCell ref="G635:G637"/>
    <mergeCell ref="H635:H637"/>
    <mergeCell ref="I635:I637"/>
    <mergeCell ref="Q635:Q637"/>
    <mergeCell ref="C632:C634"/>
    <mergeCell ref="C635:C637"/>
    <mergeCell ref="D629:D631"/>
    <mergeCell ref="E629:E631"/>
    <mergeCell ref="F629:F631"/>
    <mergeCell ref="G629:G631"/>
    <mergeCell ref="H629:H631"/>
    <mergeCell ref="I629:I631"/>
    <mergeCell ref="C629:C631"/>
    <mergeCell ref="D509:D511"/>
    <mergeCell ref="E509:E511"/>
    <mergeCell ref="F509:F511"/>
    <mergeCell ref="G509:G511"/>
    <mergeCell ref="I509:I511"/>
    <mergeCell ref="C512:C514"/>
    <mergeCell ref="D512:D514"/>
    <mergeCell ref="E512:E514"/>
    <mergeCell ref="G512:G514"/>
    <mergeCell ref="I512:I514"/>
    <mergeCell ref="F512:F514"/>
    <mergeCell ref="C515:C517"/>
    <mergeCell ref="D515:D517"/>
    <mergeCell ref="E515:E517"/>
    <mergeCell ref="I515:I517"/>
    <mergeCell ref="F515:F517"/>
    <mergeCell ref="H515:H517"/>
    <mergeCell ref="C518:C520"/>
    <mergeCell ref="D518:D520"/>
    <mergeCell ref="E518:E520"/>
    <mergeCell ref="I518:I520"/>
    <mergeCell ref="F518:F520"/>
    <mergeCell ref="G515:G517"/>
    <mergeCell ref="H518:H520"/>
    <mergeCell ref="C521:C523"/>
    <mergeCell ref="D521:D523"/>
    <mergeCell ref="E521:E523"/>
    <mergeCell ref="F521:F523"/>
    <mergeCell ref="G521:G523"/>
    <mergeCell ref="H521:H523"/>
    <mergeCell ref="I521:I523"/>
    <mergeCell ref="C524:C526"/>
    <mergeCell ref="D524:D526"/>
    <mergeCell ref="E524:E526"/>
    <mergeCell ref="F524:F526"/>
    <mergeCell ref="G524:G526"/>
    <mergeCell ref="H524:H526"/>
    <mergeCell ref="I524:I526"/>
    <mergeCell ref="C527:C529"/>
    <mergeCell ref="E527:E529"/>
    <mergeCell ref="I527:I529"/>
    <mergeCell ref="F527:F529"/>
    <mergeCell ref="G527:G529"/>
    <mergeCell ref="H527:H529"/>
    <mergeCell ref="D527:D529"/>
    <mergeCell ref="C530:C532"/>
    <mergeCell ref="E530:E532"/>
    <mergeCell ref="F530:F532"/>
    <mergeCell ref="I530:I532"/>
    <mergeCell ref="D530:D532"/>
    <mergeCell ref="I533:I535"/>
    <mergeCell ref="C533:C535"/>
    <mergeCell ref="D533:D535"/>
    <mergeCell ref="E533:E535"/>
    <mergeCell ref="F533:F535"/>
    <mergeCell ref="I536:I538"/>
    <mergeCell ref="C536:C538"/>
    <mergeCell ref="D536:D538"/>
    <mergeCell ref="E536:E538"/>
    <mergeCell ref="F536:F538"/>
    <mergeCell ref="G530:G532"/>
    <mergeCell ref="H530:H532"/>
    <mergeCell ref="H533:H535"/>
    <mergeCell ref="H536:H538"/>
    <mergeCell ref="G533:G535"/>
    <mergeCell ref="C539:C541"/>
    <mergeCell ref="D539:D541"/>
    <mergeCell ref="E539:E541"/>
    <mergeCell ref="F539:F541"/>
    <mergeCell ref="G539:G541"/>
    <mergeCell ref="H539:H541"/>
    <mergeCell ref="I539:I541"/>
    <mergeCell ref="C542:C544"/>
    <mergeCell ref="E542:E544"/>
    <mergeCell ref="F542:F544"/>
    <mergeCell ref="H542:H544"/>
    <mergeCell ref="I542:I544"/>
    <mergeCell ref="D542:D544"/>
    <mergeCell ref="G542:G544"/>
    <mergeCell ref="C545:C547"/>
    <mergeCell ref="E545:E547"/>
    <mergeCell ref="F545:F547"/>
    <mergeCell ref="H545:H547"/>
    <mergeCell ref="I545:I547"/>
    <mergeCell ref="D545:D547"/>
    <mergeCell ref="C917:C919"/>
    <mergeCell ref="D917:D919"/>
    <mergeCell ref="E917:E919"/>
    <mergeCell ref="F917:F919"/>
    <mergeCell ref="I917:I919"/>
    <mergeCell ref="G917:G919"/>
    <mergeCell ref="H917:H919"/>
    <mergeCell ref="Q917:Q919"/>
    <mergeCell ref="C548:C550"/>
    <mergeCell ref="E548:E550"/>
    <mergeCell ref="F548:F550"/>
    <mergeCell ref="H548:H550"/>
    <mergeCell ref="I548:I550"/>
    <mergeCell ref="D548:D550"/>
    <mergeCell ref="G548:G550"/>
    <mergeCell ref="D812:D814"/>
    <mergeCell ref="F812:F814"/>
    <mergeCell ref="H812:H814"/>
    <mergeCell ref="I812:I814"/>
    <mergeCell ref="G812:G814"/>
    <mergeCell ref="E812:E814"/>
    <mergeCell ref="Q812:Q814"/>
    <mergeCell ref="D713:D715"/>
    <mergeCell ref="E713:E715"/>
    <mergeCell ref="F713:F715"/>
    <mergeCell ref="G713:G715"/>
    <mergeCell ref="H713:H715"/>
    <mergeCell ref="I713:I715"/>
    <mergeCell ref="C713:C715"/>
    <mergeCell ref="Q713:Q715"/>
    <mergeCell ref="D638:D640"/>
    <mergeCell ref="E638:E640"/>
    <mergeCell ref="F638:F640"/>
    <mergeCell ref="G638:G640"/>
    <mergeCell ref="I638:I640"/>
    <mergeCell ref="C638:C640"/>
    <mergeCell ref="Q638:Q640"/>
    <mergeCell ref="D641:D643"/>
    <mergeCell ref="E641:E643"/>
    <mergeCell ref="F641:F643"/>
    <mergeCell ref="G641:G643"/>
    <mergeCell ref="H641:H643"/>
    <mergeCell ref="I641:I643"/>
    <mergeCell ref="C641:C643"/>
    <mergeCell ref="Q641:Q643"/>
    <mergeCell ref="D644:D646"/>
    <mergeCell ref="E644:E646"/>
    <mergeCell ref="F644:F646"/>
    <mergeCell ref="G644:G646"/>
    <mergeCell ref="H644:H646"/>
    <mergeCell ref="I644:I646"/>
    <mergeCell ref="C644:C646"/>
    <mergeCell ref="E647:E649"/>
    <mergeCell ref="F647:F649"/>
    <mergeCell ref="G647:G649"/>
    <mergeCell ref="I647:I649"/>
    <mergeCell ref="C647:C649"/>
    <mergeCell ref="Q644:Q646"/>
    <mergeCell ref="D647:D649"/>
    <mergeCell ref="Q647:Q649"/>
    <mergeCell ref="C551:C553"/>
    <mergeCell ref="E551:E553"/>
    <mergeCell ref="F551:F553"/>
    <mergeCell ref="H551:H553"/>
    <mergeCell ref="I551:I553"/>
    <mergeCell ref="D551:D553"/>
    <mergeCell ref="G551:G553"/>
    <mergeCell ref="C914:C916"/>
    <mergeCell ref="C815:C817"/>
    <mergeCell ref="H815:H817"/>
    <mergeCell ref="I815:I817"/>
    <mergeCell ref="G815:G817"/>
    <mergeCell ref="E815:E817"/>
    <mergeCell ref="D815:D817"/>
    <mergeCell ref="F815:F817"/>
    <mergeCell ref="Q815:Q817"/>
    <mergeCell ref="C812:C814"/>
    <mergeCell ref="C818:C820"/>
    <mergeCell ref="I818:I820"/>
    <mergeCell ref="G818:G820"/>
    <mergeCell ref="E818:E820"/>
    <mergeCell ref="D818:D820"/>
    <mergeCell ref="F818:F820"/>
    <mergeCell ref="Q818:Q820"/>
    <mergeCell ref="C554:C556"/>
    <mergeCell ref="D554:D556"/>
    <mergeCell ref="E554:E556"/>
    <mergeCell ref="F554:F556"/>
    <mergeCell ref="G554:G556"/>
    <mergeCell ref="H554:H556"/>
    <mergeCell ref="I554:I556"/>
    <mergeCell ref="C920:C922"/>
    <mergeCell ref="D920:D922"/>
    <mergeCell ref="E920:E922"/>
    <mergeCell ref="F920:F922"/>
    <mergeCell ref="G920:G922"/>
    <mergeCell ref="H920:H922"/>
    <mergeCell ref="I920:I922"/>
    <mergeCell ref="C923:C925"/>
    <mergeCell ref="D923:D925"/>
    <mergeCell ref="E923:E925"/>
    <mergeCell ref="F923:F925"/>
    <mergeCell ref="G923:G925"/>
    <mergeCell ref="I923:I925"/>
    <mergeCell ref="Q920:Q922"/>
    <mergeCell ref="Q923:Q925"/>
    <mergeCell ref="C710:C712"/>
    <mergeCell ref="D710:D712"/>
    <mergeCell ref="E710:E712"/>
    <mergeCell ref="F710:F712"/>
    <mergeCell ref="G710:G712"/>
    <mergeCell ref="H710:H712"/>
    <mergeCell ref="I710:I712"/>
    <mergeCell ref="D821:D823"/>
    <mergeCell ref="F821:F823"/>
    <mergeCell ref="H821:H823"/>
    <mergeCell ref="I821:I823"/>
    <mergeCell ref="G821:G823"/>
    <mergeCell ref="C821:C823"/>
    <mergeCell ref="E821:E823"/>
    <mergeCell ref="Q821:Q823"/>
    <mergeCell ref="C926:C928"/>
    <mergeCell ref="D926:D928"/>
    <mergeCell ref="E926:E928"/>
    <mergeCell ref="F926:F928"/>
    <mergeCell ref="G926:G928"/>
    <mergeCell ref="H926:H928"/>
    <mergeCell ref="I926:I928"/>
    <mergeCell ref="Q926:Q928"/>
    <mergeCell ref="G536:G538"/>
    <mergeCell ref="H923:H925"/>
    <mergeCell ref="Q524:Q526"/>
    <mergeCell ref="Q521:Q523"/>
    <mergeCell ref="Q527:Q529"/>
    <mergeCell ref="Q530:Q532"/>
    <mergeCell ref="Q533:Q535"/>
    <mergeCell ref="Q536:Q538"/>
    <mergeCell ref="Q539:Q541"/>
    <mergeCell ref="Q542:Q544"/>
    <mergeCell ref="Q545:Q547"/>
    <mergeCell ref="Q548:Q550"/>
    <mergeCell ref="Q551:Q553"/>
    <mergeCell ref="Q554:Q556"/>
    <mergeCell ref="C929:C931"/>
    <mergeCell ref="D929:D931"/>
    <mergeCell ref="F929:F931"/>
    <mergeCell ref="I929:I931"/>
    <mergeCell ref="G929:G931"/>
    <mergeCell ref="H929:H931"/>
    <mergeCell ref="E929:E931"/>
    <mergeCell ref="Q929:Q931"/>
    <mergeCell ref="G545:G547"/>
    <mergeCell ref="C932:C934"/>
    <mergeCell ref="D932:D934"/>
    <mergeCell ref="F932:F934"/>
    <mergeCell ref="I932:I934"/>
    <mergeCell ref="G932:G934"/>
    <mergeCell ref="H932:H934"/>
    <mergeCell ref="E932:E934"/>
    <mergeCell ref="Q932:Q934"/>
    <mergeCell ref="D824:D826"/>
    <mergeCell ref="E824:E826"/>
    <mergeCell ref="F824:F826"/>
    <mergeCell ref="I824:I826"/>
    <mergeCell ref="G824:G826"/>
    <mergeCell ref="C824:C826"/>
    <mergeCell ref="Q824:Q826"/>
    <mergeCell ref="D827:D829"/>
    <mergeCell ref="F827:F829"/>
    <mergeCell ref="H827:H829"/>
    <mergeCell ref="I827:I829"/>
    <mergeCell ref="C827:C829"/>
    <mergeCell ref="G827:G829"/>
    <mergeCell ref="E827:E829"/>
    <mergeCell ref="D830:D832"/>
    <mergeCell ref="F830:F832"/>
    <mergeCell ref="C830:C832"/>
    <mergeCell ref="E830:E832"/>
    <mergeCell ref="D833:D835"/>
    <mergeCell ref="F833:F835"/>
    <mergeCell ref="C833:C835"/>
    <mergeCell ref="E833:E835"/>
    <mergeCell ref="D836:D838"/>
    <mergeCell ref="F836:F838"/>
    <mergeCell ref="H836:H838"/>
    <mergeCell ref="I836:I838"/>
    <mergeCell ref="C836:C838"/>
    <mergeCell ref="G836:G838"/>
    <mergeCell ref="E836:E838"/>
    <mergeCell ref="Q827:Q829"/>
    <mergeCell ref="Q830:Q832"/>
    <mergeCell ref="Q833:Q835"/>
    <mergeCell ref="Q836:Q838"/>
    <mergeCell ref="H830:H832"/>
    <mergeCell ref="I830:I832"/>
    <mergeCell ref="G830:G832"/>
    <mergeCell ref="I833:I835"/>
    <mergeCell ref="G833:G835"/>
    <mergeCell ref="D650:D652"/>
    <mergeCell ref="E650:E652"/>
    <mergeCell ref="F650:F652"/>
    <mergeCell ref="G650:G652"/>
    <mergeCell ref="H650:H652"/>
    <mergeCell ref="I650:I652"/>
    <mergeCell ref="C650:C652"/>
    <mergeCell ref="Q650:Q652"/>
    <mergeCell ref="C716:C718"/>
    <mergeCell ref="D716:D718"/>
    <mergeCell ref="F716:F718"/>
    <mergeCell ref="G716:G718"/>
    <mergeCell ref="H716:H718"/>
    <mergeCell ref="I716:I718"/>
    <mergeCell ref="E716:E718"/>
    <mergeCell ref="Q716:Q718"/>
    <mergeCell ref="E653:E655"/>
    <mergeCell ref="F653:F655"/>
    <mergeCell ref="G653:G655"/>
    <mergeCell ref="H653:H655"/>
    <mergeCell ref="I653:I655"/>
    <mergeCell ref="C653:C655"/>
    <mergeCell ref="D653:D655"/>
    <mergeCell ref="Q653:Q655"/>
    <mergeCell ref="Q710:Q712"/>
    <mergeCell ref="C935:C937"/>
    <mergeCell ref="D935:D937"/>
    <mergeCell ref="F935:F937"/>
    <mergeCell ref="I935:I937"/>
    <mergeCell ref="G935:G937"/>
    <mergeCell ref="H935:H937"/>
    <mergeCell ref="E935:E937"/>
    <mergeCell ref="Q935:Q937"/>
    <mergeCell ref="D656:D658"/>
    <mergeCell ref="E656:E658"/>
    <mergeCell ref="F656:F658"/>
    <mergeCell ref="G656:G658"/>
    <mergeCell ref="H656:H658"/>
    <mergeCell ref="I656:I658"/>
    <mergeCell ref="Q656:Q658"/>
    <mergeCell ref="H833:H835"/>
    <mergeCell ref="H824:H826"/>
    <mergeCell ref="C557:C559"/>
    <mergeCell ref="I557:I559"/>
    <mergeCell ref="F557:F559"/>
    <mergeCell ref="H557:H559"/>
    <mergeCell ref="G557:G559"/>
    <mergeCell ref="D557:D559"/>
    <mergeCell ref="E557:E559"/>
    <mergeCell ref="Q557:Q559"/>
    <mergeCell ref="C560:C562"/>
    <mergeCell ref="I560:I562"/>
    <mergeCell ref="E560:E562"/>
    <mergeCell ref="F560:F562"/>
    <mergeCell ref="G560:G562"/>
    <mergeCell ref="D560:D562"/>
    <mergeCell ref="Q560:Q562"/>
    <mergeCell ref="C719:C721"/>
    <mergeCell ref="I719:I721"/>
    <mergeCell ref="H719:H721"/>
    <mergeCell ref="D719:D721"/>
    <mergeCell ref="F719:F721"/>
    <mergeCell ref="G719:G721"/>
    <mergeCell ref="E719:E721"/>
    <mergeCell ref="Q719:Q721"/>
    <mergeCell ref="F839:F841"/>
    <mergeCell ref="I839:I841"/>
    <mergeCell ref="C839:C841"/>
    <mergeCell ref="D839:D841"/>
    <mergeCell ref="H839:H841"/>
    <mergeCell ref="G839:G841"/>
    <mergeCell ref="E839:E841"/>
    <mergeCell ref="Q839:Q841"/>
    <mergeCell ref="C659:C661"/>
    <mergeCell ref="D659:D661"/>
    <mergeCell ref="F659:F661"/>
    <mergeCell ref="G659:G661"/>
    <mergeCell ref="H659:H661"/>
    <mergeCell ref="I659:I661"/>
    <mergeCell ref="E659:E661"/>
    <mergeCell ref="C662:C664"/>
    <mergeCell ref="D662:D664"/>
    <mergeCell ref="F662:F664"/>
    <mergeCell ref="H662:H664"/>
    <mergeCell ref="I662:I664"/>
    <mergeCell ref="E662:E664"/>
    <mergeCell ref="Q659:Q661"/>
    <mergeCell ref="Q662:Q664"/>
    <mergeCell ref="G662:G664"/>
    <mergeCell ref="C656:C658"/>
    <mergeCell ref="C938:C940"/>
    <mergeCell ref="D938:D940"/>
    <mergeCell ref="F938:F940"/>
    <mergeCell ref="I938:I940"/>
    <mergeCell ref="E938:E940"/>
    <mergeCell ref="G938:G940"/>
    <mergeCell ref="H938:H940"/>
    <mergeCell ref="C941:C943"/>
    <mergeCell ref="D941:D943"/>
    <mergeCell ref="F941:F943"/>
    <mergeCell ref="I941:I943"/>
    <mergeCell ref="E941:E943"/>
    <mergeCell ref="G941:G943"/>
    <mergeCell ref="H941:H943"/>
    <mergeCell ref="C944:C946"/>
    <mergeCell ref="D944:D946"/>
    <mergeCell ref="F944:F946"/>
    <mergeCell ref="I944:I946"/>
    <mergeCell ref="E944:E946"/>
    <mergeCell ref="G944:G946"/>
    <mergeCell ref="H944:H946"/>
    <mergeCell ref="C947:C949"/>
    <mergeCell ref="D947:D949"/>
    <mergeCell ref="F947:F949"/>
    <mergeCell ref="I947:I949"/>
    <mergeCell ref="E947:E949"/>
    <mergeCell ref="G947:G949"/>
    <mergeCell ref="H947:H949"/>
    <mergeCell ref="Q938:Q940"/>
    <mergeCell ref="Q941:Q943"/>
    <mergeCell ref="Q944:Q946"/>
    <mergeCell ref="Q947:Q949"/>
    <mergeCell ref="C563:C565"/>
    <mergeCell ref="I563:I565"/>
    <mergeCell ref="E563:E565"/>
    <mergeCell ref="H563:H565"/>
    <mergeCell ref="G563:G565"/>
    <mergeCell ref="D563:D565"/>
    <mergeCell ref="F563:F565"/>
    <mergeCell ref="Q563:Q565"/>
    <mergeCell ref="F665:F667"/>
    <mergeCell ref="H665:H667"/>
    <mergeCell ref="I665:I667"/>
    <mergeCell ref="E665:E667"/>
    <mergeCell ref="G665:G667"/>
    <mergeCell ref="Q665:Q667"/>
    <mergeCell ref="C950:C952"/>
    <mergeCell ref="D950:D952"/>
    <mergeCell ref="F950:F952"/>
    <mergeCell ref="I950:I952"/>
    <mergeCell ref="E950:E952"/>
    <mergeCell ref="G950:G952"/>
    <mergeCell ref="H950:H952"/>
    <mergeCell ref="C953:C955"/>
    <mergeCell ref="F953:F955"/>
    <mergeCell ref="I953:I955"/>
    <mergeCell ref="E953:E955"/>
    <mergeCell ref="G953:G955"/>
    <mergeCell ref="C956:C958"/>
    <mergeCell ref="F956:F958"/>
    <mergeCell ref="I956:I958"/>
    <mergeCell ref="E956:E958"/>
    <mergeCell ref="D953:D955"/>
    <mergeCell ref="D956:D958"/>
    <mergeCell ref="G956:G958"/>
    <mergeCell ref="H953:H955"/>
    <mergeCell ref="Q950:Q952"/>
    <mergeCell ref="Q953:Q955"/>
    <mergeCell ref="Q956:Q958"/>
    <mergeCell ref="C959:C961"/>
    <mergeCell ref="F959:F961"/>
    <mergeCell ref="I959:I961"/>
    <mergeCell ref="E959:E961"/>
    <mergeCell ref="D959:D961"/>
    <mergeCell ref="G959:G961"/>
    <mergeCell ref="C962:C964"/>
    <mergeCell ref="F962:F964"/>
    <mergeCell ref="I962:I964"/>
    <mergeCell ref="E962:E964"/>
    <mergeCell ref="D962:D964"/>
    <mergeCell ref="G962:G964"/>
    <mergeCell ref="H956:H958"/>
    <mergeCell ref="H959:H961"/>
    <mergeCell ref="H962:H964"/>
    <mergeCell ref="Q959:Q961"/>
    <mergeCell ref="Q962:Q964"/>
    <mergeCell ref="C965:C967"/>
    <mergeCell ref="F965:F967"/>
    <mergeCell ref="I965:I967"/>
    <mergeCell ref="E965:E967"/>
    <mergeCell ref="D965:D967"/>
    <mergeCell ref="G965:G967"/>
    <mergeCell ref="H965:H967"/>
    <mergeCell ref="Q965:Q967"/>
    <mergeCell ref="C665:C667"/>
    <mergeCell ref="D665:D667"/>
    <mergeCell ref="C722:C724"/>
    <mergeCell ref="I722:I724"/>
    <mergeCell ref="F722:F724"/>
    <mergeCell ref="Q722:Q724"/>
    <mergeCell ref="D722:D724"/>
    <mergeCell ref="E722:E724"/>
    <mergeCell ref="G722:G724"/>
    <mergeCell ref="H722:H724"/>
    <mergeCell ref="H668:H670"/>
    <mergeCell ref="I668:I670"/>
    <mergeCell ref="G668:G670"/>
    <mergeCell ref="C668:C670"/>
    <mergeCell ref="D668:D670"/>
    <mergeCell ref="E668:E670"/>
    <mergeCell ref="F668:F670"/>
    <mergeCell ref="Q668:Q670"/>
    <mergeCell ref="H671:H673"/>
    <mergeCell ref="I671:I673"/>
    <mergeCell ref="G671:G673"/>
    <mergeCell ref="C671:C673"/>
    <mergeCell ref="D671:D673"/>
    <mergeCell ref="E671:E673"/>
    <mergeCell ref="F671:F673"/>
    <mergeCell ref="Q671:Q673"/>
    <mergeCell ref="H674:H676"/>
    <mergeCell ref="I674:I676"/>
    <mergeCell ref="G674:G676"/>
    <mergeCell ref="C674:C676"/>
    <mergeCell ref="D674:D676"/>
    <mergeCell ref="F674:F676"/>
    <mergeCell ref="E674:E676"/>
    <mergeCell ref="Q674:Q676"/>
    <mergeCell ref="F842:F844"/>
    <mergeCell ref="I842:I844"/>
    <mergeCell ref="C842:C844"/>
    <mergeCell ref="D842:D844"/>
    <mergeCell ref="H842:H844"/>
    <mergeCell ref="G842:G844"/>
    <mergeCell ref="E842:E844"/>
    <mergeCell ref="Q842:Q844"/>
    <mergeCell ref="I725:I727"/>
    <mergeCell ref="F725:F727"/>
    <mergeCell ref="D725:D727"/>
    <mergeCell ref="G725:G727"/>
    <mergeCell ref="H725:H727"/>
    <mergeCell ref="C725:C727"/>
    <mergeCell ref="E725:E727"/>
    <mergeCell ref="I731:I733"/>
    <mergeCell ref="D731:D733"/>
    <mergeCell ref="G731:G733"/>
    <mergeCell ref="H731:H733"/>
    <mergeCell ref="C731:C733"/>
    <mergeCell ref="E731:E733"/>
    <mergeCell ref="Q725:Q727"/>
    <mergeCell ref="Q731:Q733"/>
    <mergeCell ref="F731:F733"/>
    <mergeCell ref="G518:G520"/>
    <mergeCell ref="H560:H562"/>
    <mergeCell ref="C509:C511"/>
    <mergeCell ref="H509:H511"/>
    <mergeCell ref="H818:H820"/>
    <mergeCell ref="H677:H679"/>
    <mergeCell ref="I677:I679"/>
    <mergeCell ref="G677:G679"/>
    <mergeCell ref="C677:C679"/>
    <mergeCell ref="D677:D679"/>
    <mergeCell ref="E677:E679"/>
    <mergeCell ref="F677:F679"/>
    <mergeCell ref="Q677:Q679"/>
    <mergeCell ref="C566:C568"/>
    <mergeCell ref="I566:I568"/>
    <mergeCell ref="H566:H568"/>
    <mergeCell ref="G566:G568"/>
    <mergeCell ref="D566:D568"/>
    <mergeCell ref="F566:F568"/>
    <mergeCell ref="C569:C571"/>
    <mergeCell ref="I569:I571"/>
    <mergeCell ref="H569:H571"/>
    <mergeCell ref="G569:G571"/>
    <mergeCell ref="E569:E571"/>
    <mergeCell ref="F569:F571"/>
    <mergeCell ref="C572:C574"/>
    <mergeCell ref="I572:I574"/>
    <mergeCell ref="H572:H574"/>
    <mergeCell ref="G572:G574"/>
    <mergeCell ref="E572:E574"/>
    <mergeCell ref="F572:F574"/>
    <mergeCell ref="E566:E568"/>
    <mergeCell ref="Q566:Q568"/>
    <mergeCell ref="Q569:Q571"/>
    <mergeCell ref="Q572:Q574"/>
    <mergeCell ref="D569:D571"/>
    <mergeCell ref="D572:D574"/>
    <mergeCell ref="C575:C577"/>
    <mergeCell ref="I575:I577"/>
    <mergeCell ref="H575:H577"/>
    <mergeCell ref="G575:G577"/>
    <mergeCell ref="E575:E577"/>
    <mergeCell ref="F575:F577"/>
    <mergeCell ref="C578:C580"/>
    <mergeCell ref="I578:I580"/>
    <mergeCell ref="H578:H580"/>
    <mergeCell ref="G578:G580"/>
    <mergeCell ref="E578:E580"/>
    <mergeCell ref="F578:F580"/>
    <mergeCell ref="C581:C583"/>
    <mergeCell ref="I581:I583"/>
    <mergeCell ref="H581:H583"/>
    <mergeCell ref="G581:G583"/>
    <mergeCell ref="E581:E583"/>
    <mergeCell ref="F581:F583"/>
    <mergeCell ref="D575:D577"/>
    <mergeCell ref="D578:D580"/>
    <mergeCell ref="D581:D583"/>
    <mergeCell ref="Q575:Q577"/>
    <mergeCell ref="Q578:Q580"/>
    <mergeCell ref="Q581:Q583"/>
    <mergeCell ref="F845:F847"/>
    <mergeCell ref="I845:I847"/>
    <mergeCell ref="C845:C847"/>
    <mergeCell ref="D845:D847"/>
    <mergeCell ref="H845:H847"/>
    <mergeCell ref="G845:G847"/>
    <mergeCell ref="E845:E847"/>
    <mergeCell ref="Q845:Q847"/>
    <mergeCell ref="C584:C586"/>
    <mergeCell ref="I584:I586"/>
    <mergeCell ref="G584:G586"/>
    <mergeCell ref="F584:F586"/>
    <mergeCell ref="D584:D586"/>
    <mergeCell ref="E584:E586"/>
    <mergeCell ref="Q584:Q586"/>
    <mergeCell ref="I734:I736"/>
    <mergeCell ref="D734:D736"/>
    <mergeCell ref="G734:G736"/>
    <mergeCell ref="H734:H736"/>
    <mergeCell ref="C734:C736"/>
    <mergeCell ref="F734:F736"/>
    <mergeCell ref="E734:E736"/>
    <mergeCell ref="Q734:Q736"/>
    <mergeCell ref="C968:C970"/>
    <mergeCell ref="I968:I970"/>
    <mergeCell ref="E968:E970"/>
    <mergeCell ref="D968:D970"/>
    <mergeCell ref="G968:G970"/>
    <mergeCell ref="H968:H970"/>
    <mergeCell ref="C971:C973"/>
    <mergeCell ref="I971:I973"/>
    <mergeCell ref="D971:D973"/>
    <mergeCell ref="F968:F970"/>
    <mergeCell ref="F971:F973"/>
    <mergeCell ref="Q968:Q970"/>
    <mergeCell ref="Q971:Q973"/>
    <mergeCell ref="E971:E973"/>
    <mergeCell ref="G971:G973"/>
    <mergeCell ref="H971:H973"/>
    <mergeCell ref="C587:C589"/>
    <mergeCell ref="I587:I589"/>
    <mergeCell ref="H587:H589"/>
    <mergeCell ref="G587:G589"/>
    <mergeCell ref="E587:E589"/>
    <mergeCell ref="D587:D589"/>
    <mergeCell ref="C590:C592"/>
    <mergeCell ref="I590:I592"/>
    <mergeCell ref="H590:H592"/>
    <mergeCell ref="G590:G592"/>
    <mergeCell ref="E590:E592"/>
    <mergeCell ref="D590:D592"/>
    <mergeCell ref="F587:F589"/>
    <mergeCell ref="F590:F592"/>
    <mergeCell ref="Q587:Q589"/>
    <mergeCell ref="Q590:Q592"/>
    <mergeCell ref="F848:F850"/>
    <mergeCell ref="I848:I850"/>
    <mergeCell ref="C848:C850"/>
    <mergeCell ref="D848:D850"/>
    <mergeCell ref="H848:H850"/>
    <mergeCell ref="G848:G850"/>
    <mergeCell ref="E848:E850"/>
    <mergeCell ref="Q848:Q850"/>
    <mergeCell ref="I737:I739"/>
    <mergeCell ref="D737:D739"/>
    <mergeCell ref="G737:G739"/>
    <mergeCell ref="C737:C739"/>
    <mergeCell ref="F737:F739"/>
    <mergeCell ref="E737:E739"/>
    <mergeCell ref="Q737:Q739"/>
    <mergeCell ref="C593:C595"/>
    <mergeCell ref="I593:I595"/>
    <mergeCell ref="H593:H595"/>
    <mergeCell ref="G593:G595"/>
    <mergeCell ref="E593:E595"/>
    <mergeCell ref="D593:D595"/>
    <mergeCell ref="F593:F595"/>
    <mergeCell ref="Q593:Q595"/>
    <mergeCell ref="C596:C598"/>
    <mergeCell ref="I596:I598"/>
    <mergeCell ref="H596:H598"/>
    <mergeCell ref="G596:G598"/>
    <mergeCell ref="E596:E598"/>
    <mergeCell ref="D596:D598"/>
    <mergeCell ref="F596:F598"/>
    <mergeCell ref="Q596:Q598"/>
    <mergeCell ref="C728:C730"/>
    <mergeCell ref="I728:I730"/>
    <mergeCell ref="D728:D730"/>
    <mergeCell ref="F728:F730"/>
    <mergeCell ref="G728:G730"/>
    <mergeCell ref="E728:E730"/>
    <mergeCell ref="Q728:Q730"/>
    <mergeCell ref="H680:H682"/>
    <mergeCell ref="I680:I682"/>
    <mergeCell ref="G680:G682"/>
    <mergeCell ref="C680:C682"/>
    <mergeCell ref="D680:D682"/>
    <mergeCell ref="E680:E682"/>
    <mergeCell ref="F680:F682"/>
    <mergeCell ref="Q680:Q682"/>
    <mergeCell ref="H728:H730"/>
    <mergeCell ref="H683:H685"/>
    <mergeCell ref="I683:I685"/>
    <mergeCell ref="G683:G685"/>
    <mergeCell ref="C683:C685"/>
    <mergeCell ref="E683:E685"/>
    <mergeCell ref="F683:F685"/>
    <mergeCell ref="D683:D685"/>
    <mergeCell ref="Q683:Q685"/>
    <mergeCell ref="D851:D853"/>
    <mergeCell ref="F851:F853"/>
    <mergeCell ref="H851:H853"/>
    <mergeCell ref="I851:I853"/>
    <mergeCell ref="C851:C853"/>
    <mergeCell ref="G851:G853"/>
    <mergeCell ref="E851:E853"/>
    <mergeCell ref="D854:D856"/>
    <mergeCell ref="F854:F856"/>
    <mergeCell ref="C854:C856"/>
    <mergeCell ref="E854:E856"/>
    <mergeCell ref="D857:D859"/>
    <mergeCell ref="F857:F859"/>
    <mergeCell ref="H857:H859"/>
    <mergeCell ref="I857:I859"/>
    <mergeCell ref="C857:C859"/>
    <mergeCell ref="E857:E859"/>
    <mergeCell ref="I854:I856"/>
    <mergeCell ref="G854:G856"/>
    <mergeCell ref="H854:H856"/>
    <mergeCell ref="D860:D862"/>
    <mergeCell ref="F860:F862"/>
    <mergeCell ref="H860:H862"/>
    <mergeCell ref="I860:I862"/>
    <mergeCell ref="C860:C862"/>
    <mergeCell ref="G860:G862"/>
    <mergeCell ref="E860:E862"/>
    <mergeCell ref="G857:G859"/>
    <mergeCell ref="Q851:Q853"/>
    <mergeCell ref="Q854:Q856"/>
    <mergeCell ref="Q857:Q859"/>
    <mergeCell ref="Q860:Q862"/>
    <mergeCell ref="I740:I742"/>
    <mergeCell ref="D740:D742"/>
    <mergeCell ref="G740:G742"/>
    <mergeCell ref="H740:H742"/>
    <mergeCell ref="C740:C742"/>
    <mergeCell ref="F740:F742"/>
    <mergeCell ref="E740:E742"/>
    <mergeCell ref="Q740:Q742"/>
    <mergeCell ref="D743:D745"/>
    <mergeCell ref="F743:F745"/>
    <mergeCell ref="H743:H745"/>
    <mergeCell ref="I743:I745"/>
    <mergeCell ref="G743:G745"/>
    <mergeCell ref="C743:C745"/>
    <mergeCell ref="E743:E745"/>
    <mergeCell ref="F746:F748"/>
    <mergeCell ref="H746:H748"/>
    <mergeCell ref="I746:I748"/>
    <mergeCell ref="G746:G748"/>
    <mergeCell ref="C746:C748"/>
    <mergeCell ref="E746:E748"/>
    <mergeCell ref="Q743:Q745"/>
    <mergeCell ref="Q746:Q748"/>
    <mergeCell ref="D746:D748"/>
    <mergeCell ref="H638:H640"/>
    <mergeCell ref="F749:F751"/>
    <mergeCell ref="H749:H751"/>
    <mergeCell ref="I749:I751"/>
    <mergeCell ref="G749:G751"/>
    <mergeCell ref="C749:C751"/>
    <mergeCell ref="E749:E751"/>
    <mergeCell ref="D749:D751"/>
    <mergeCell ref="Q749:Q751"/>
    <mergeCell ref="C599:C601"/>
    <mergeCell ref="I599:I601"/>
    <mergeCell ref="H599:H601"/>
    <mergeCell ref="G599:G601"/>
    <mergeCell ref="D599:D601"/>
    <mergeCell ref="F599:F601"/>
    <mergeCell ref="E599:E601"/>
    <mergeCell ref="Q599:Q601"/>
    <mergeCell ref="F752:F754"/>
    <mergeCell ref="H752:H754"/>
    <mergeCell ref="I752:I754"/>
    <mergeCell ref="G752:G754"/>
    <mergeCell ref="C752:C754"/>
    <mergeCell ref="E752:E754"/>
    <mergeCell ref="D752:D754"/>
    <mergeCell ref="Q752:Q754"/>
    <mergeCell ref="C602:C604"/>
    <mergeCell ref="I602:I604"/>
    <mergeCell ref="H602:H604"/>
    <mergeCell ref="G602:G604"/>
    <mergeCell ref="D602:D604"/>
    <mergeCell ref="F602:F604"/>
    <mergeCell ref="E602:E604"/>
    <mergeCell ref="Q602:Q604"/>
    <mergeCell ref="H584:H586"/>
    <mergeCell ref="H737:H739"/>
    <mergeCell ref="D863:D865"/>
    <mergeCell ref="F863:F865"/>
    <mergeCell ref="H863:H865"/>
    <mergeCell ref="I863:I865"/>
    <mergeCell ref="C863:C865"/>
    <mergeCell ref="G863:G865"/>
    <mergeCell ref="E863:E865"/>
    <mergeCell ref="D866:D868"/>
    <mergeCell ref="F866:F868"/>
    <mergeCell ref="I866:I868"/>
    <mergeCell ref="C866:C868"/>
    <mergeCell ref="E866:E868"/>
    <mergeCell ref="H866:H868"/>
    <mergeCell ref="G866:G868"/>
    <mergeCell ref="Q863:Q865"/>
    <mergeCell ref="Q866:Q868"/>
    <mergeCell ref="C755:C757"/>
    <mergeCell ref="I755:I757"/>
    <mergeCell ref="D755:D757"/>
    <mergeCell ref="G755:G757"/>
    <mergeCell ref="H755:H757"/>
    <mergeCell ref="F755:F757"/>
    <mergeCell ref="E755:E757"/>
    <mergeCell ref="Q755:Q757"/>
    <mergeCell ref="H686:H688"/>
    <mergeCell ref="I686:I688"/>
    <mergeCell ref="G686:G688"/>
    <mergeCell ref="C686:C688"/>
    <mergeCell ref="E686:E688"/>
    <mergeCell ref="F686:F688"/>
    <mergeCell ref="D686:D688"/>
    <mergeCell ref="Q686:Q688"/>
    <mergeCell ref="H512:H514"/>
    <mergeCell ref="C605:C607"/>
    <mergeCell ref="I605:I607"/>
    <mergeCell ref="H605:H607"/>
    <mergeCell ref="G605:G607"/>
    <mergeCell ref="D605:D607"/>
    <mergeCell ref="F605:F607"/>
    <mergeCell ref="E605:E607"/>
    <mergeCell ref="Q605:Q607"/>
    <mergeCell ref="H689:H691"/>
    <mergeCell ref="I689:I691"/>
    <mergeCell ref="G689:G691"/>
    <mergeCell ref="C689:C691"/>
    <mergeCell ref="E689:E691"/>
    <mergeCell ref="F689:F691"/>
    <mergeCell ref="D689:D691"/>
    <mergeCell ref="Q689:Q691"/>
    <mergeCell ref="D869:D871"/>
    <mergeCell ref="F869:F871"/>
    <mergeCell ref="I869:I871"/>
    <mergeCell ref="C869:C871"/>
    <mergeCell ref="E869:E871"/>
    <mergeCell ref="H869:H871"/>
    <mergeCell ref="G869:G871"/>
    <mergeCell ref="D872:D874"/>
    <mergeCell ref="I872:I874"/>
    <mergeCell ref="C872:C874"/>
    <mergeCell ref="E872:E874"/>
    <mergeCell ref="H872:H874"/>
    <mergeCell ref="G872:G874"/>
    <mergeCell ref="D875:D877"/>
    <mergeCell ref="I875:I877"/>
    <mergeCell ref="C875:C877"/>
    <mergeCell ref="E875:E877"/>
    <mergeCell ref="H875:H877"/>
    <mergeCell ref="G875:G877"/>
    <mergeCell ref="D878:D880"/>
    <mergeCell ref="I878:I880"/>
    <mergeCell ref="C878:C880"/>
    <mergeCell ref="E878:E880"/>
    <mergeCell ref="H878:H880"/>
    <mergeCell ref="G878:G880"/>
    <mergeCell ref="I881:I883"/>
    <mergeCell ref="C881:C883"/>
    <mergeCell ref="E881:E883"/>
    <mergeCell ref="H881:H883"/>
    <mergeCell ref="G881:G883"/>
    <mergeCell ref="D884:D886"/>
    <mergeCell ref="I884:I886"/>
    <mergeCell ref="C884:C886"/>
    <mergeCell ref="E884:E886"/>
    <mergeCell ref="H884:H886"/>
    <mergeCell ref="G884:G886"/>
    <mergeCell ref="F872:F874"/>
    <mergeCell ref="F875:F877"/>
    <mergeCell ref="F878:F880"/>
    <mergeCell ref="F881:F883"/>
    <mergeCell ref="F884:F886"/>
    <mergeCell ref="Q869:Q871"/>
    <mergeCell ref="Q872:Q874"/>
    <mergeCell ref="Q875:Q877"/>
    <mergeCell ref="Q878:Q880"/>
    <mergeCell ref="Q881:Q883"/>
    <mergeCell ref="Q884:Q886"/>
    <mergeCell ref="D881:D883"/>
    <mergeCell ref="C758:C760"/>
    <mergeCell ref="I758:I760"/>
    <mergeCell ref="D758:D760"/>
    <mergeCell ref="G758:G760"/>
    <mergeCell ref="H758:H760"/>
    <mergeCell ref="F758:F760"/>
    <mergeCell ref="E758:E760"/>
    <mergeCell ref="Q758:Q760"/>
    <mergeCell ref="C974:C976"/>
    <mergeCell ref="F974:F976"/>
    <mergeCell ref="I974:I976"/>
    <mergeCell ref="E974:E976"/>
    <mergeCell ref="D974:D976"/>
    <mergeCell ref="G974:G976"/>
    <mergeCell ref="H974:H976"/>
    <mergeCell ref="Q974:Q976"/>
    <mergeCell ref="D887:D889"/>
    <mergeCell ref="I887:I889"/>
    <mergeCell ref="C887:C889"/>
    <mergeCell ref="E887:E889"/>
    <mergeCell ref="H887:H889"/>
    <mergeCell ref="G887:G889"/>
    <mergeCell ref="F887:F889"/>
    <mergeCell ref="D890:D892"/>
    <mergeCell ref="I890:I892"/>
    <mergeCell ref="C890:C892"/>
    <mergeCell ref="Q887:Q889"/>
    <mergeCell ref="Q890:Q892"/>
    <mergeCell ref="E890:E892"/>
    <mergeCell ref="H890:H892"/>
    <mergeCell ref="G890:G892"/>
    <mergeCell ref="F890:F892"/>
    <mergeCell ref="H692:H694"/>
    <mergeCell ref="I692:I694"/>
    <mergeCell ref="G692:G694"/>
    <mergeCell ref="C692:C694"/>
    <mergeCell ref="E692:E694"/>
    <mergeCell ref="F692:F694"/>
    <mergeCell ref="D692:D694"/>
    <mergeCell ref="H695:H697"/>
    <mergeCell ref="I695:I697"/>
    <mergeCell ref="G695:G697"/>
    <mergeCell ref="C695:C697"/>
    <mergeCell ref="E695:E697"/>
    <mergeCell ref="F695:F697"/>
    <mergeCell ref="Q692:Q694"/>
    <mergeCell ref="Q695:Q697"/>
    <mergeCell ref="C608:C610"/>
    <mergeCell ref="I608:I610"/>
    <mergeCell ref="H608:H610"/>
    <mergeCell ref="G608:G610"/>
    <mergeCell ref="D608:D610"/>
    <mergeCell ref="E608:E610"/>
    <mergeCell ref="F608:F610"/>
    <mergeCell ref="Q608:Q610"/>
    <mergeCell ref="C761:C763"/>
    <mergeCell ref="I761:I763"/>
    <mergeCell ref="D761:D763"/>
    <mergeCell ref="G761:G763"/>
    <mergeCell ref="H761:H763"/>
    <mergeCell ref="F761:F763"/>
    <mergeCell ref="Q761:Q763"/>
    <mergeCell ref="C764:C766"/>
    <mergeCell ref="I764:I766"/>
    <mergeCell ref="D764:D766"/>
    <mergeCell ref="G764:G766"/>
    <mergeCell ref="H764:H766"/>
    <mergeCell ref="F764:F766"/>
    <mergeCell ref="E764:E766"/>
    <mergeCell ref="Q764:Q766"/>
    <mergeCell ref="C767:C769"/>
    <mergeCell ref="I767:I769"/>
    <mergeCell ref="D767:D769"/>
    <mergeCell ref="G767:G769"/>
    <mergeCell ref="H767:H769"/>
    <mergeCell ref="F767:F769"/>
    <mergeCell ref="Q767:Q769"/>
    <mergeCell ref="C770:C772"/>
    <mergeCell ref="I770:I772"/>
    <mergeCell ref="D770:D772"/>
    <mergeCell ref="G770:G772"/>
    <mergeCell ref="H770:H772"/>
    <mergeCell ref="F770:F772"/>
    <mergeCell ref="Q770:Q772"/>
    <mergeCell ref="C773:C775"/>
    <mergeCell ref="I773:I775"/>
    <mergeCell ref="D773:D775"/>
    <mergeCell ref="G773:G775"/>
    <mergeCell ref="H773:H775"/>
    <mergeCell ref="F773:F775"/>
    <mergeCell ref="Q773:Q775"/>
    <mergeCell ref="C776:C778"/>
    <mergeCell ref="I776:I778"/>
    <mergeCell ref="D776:D778"/>
    <mergeCell ref="G776:G778"/>
    <mergeCell ref="H776:H778"/>
    <mergeCell ref="F776:F778"/>
    <mergeCell ref="E776:E778"/>
    <mergeCell ref="Q776:Q778"/>
    <mergeCell ref="C779:C781"/>
    <mergeCell ref="I779:I781"/>
    <mergeCell ref="D779:D781"/>
    <mergeCell ref="G779:G781"/>
    <mergeCell ref="H779:H781"/>
    <mergeCell ref="F779:F781"/>
    <mergeCell ref="E779:E781"/>
    <mergeCell ref="Q779:Q781"/>
    <mergeCell ref="E767:E769"/>
    <mergeCell ref="E761:E763"/>
    <mergeCell ref="E773:E775"/>
    <mergeCell ref="E770:E772"/>
    <mergeCell ref="C782:C784"/>
    <mergeCell ref="I782:I784"/>
    <mergeCell ref="G782:G784"/>
    <mergeCell ref="H782:H784"/>
    <mergeCell ref="F782:F784"/>
    <mergeCell ref="E782:E784"/>
    <mergeCell ref="Q782:Q784"/>
    <mergeCell ref="D782:D784"/>
    <mergeCell ref="D695:D697"/>
    <mergeCell ref="Q611:Q613"/>
    <mergeCell ref="Q614:Q616"/>
    <mergeCell ref="Q617:Q619"/>
    <mergeCell ref="C611:C613"/>
    <mergeCell ref="I611:I613"/>
    <mergeCell ref="H611:H613"/>
    <mergeCell ref="G611:G613"/>
    <mergeCell ref="D611:D613"/>
    <mergeCell ref="F611:F613"/>
    <mergeCell ref="E611:E613"/>
    <mergeCell ref="C614:C616"/>
    <mergeCell ref="I614:I616"/>
    <mergeCell ref="H614:H616"/>
    <mergeCell ref="G614:G616"/>
    <mergeCell ref="F614:F616"/>
    <mergeCell ref="E614:E616"/>
    <mergeCell ref="C617:C619"/>
    <mergeCell ref="I617:I619"/>
    <mergeCell ref="H617:H619"/>
    <mergeCell ref="G617:G619"/>
    <mergeCell ref="F617:F619"/>
    <mergeCell ref="E617:E619"/>
    <mergeCell ref="D614:D616"/>
    <mergeCell ref="D617:D619"/>
    <mergeCell ref="C785:C787"/>
    <mergeCell ref="I785:I787"/>
    <mergeCell ref="G785:G787"/>
    <mergeCell ref="H785:H787"/>
    <mergeCell ref="F785:F787"/>
    <mergeCell ref="E785:E787"/>
    <mergeCell ref="Q785:Q787"/>
    <mergeCell ref="D785:D787"/>
    <mergeCell ref="C788:C790"/>
    <mergeCell ref="I788:I790"/>
    <mergeCell ref="G788:G790"/>
    <mergeCell ref="H788:H790"/>
    <mergeCell ref="F788:F790"/>
    <mergeCell ref="E788:E790"/>
    <mergeCell ref="Q788:Q790"/>
    <mergeCell ref="D788:D790"/>
    <mergeCell ref="C791:C793"/>
    <mergeCell ref="I791:I793"/>
    <mergeCell ref="G791:G793"/>
    <mergeCell ref="H791:H793"/>
    <mergeCell ref="F791:F793"/>
    <mergeCell ref="E791:E793"/>
    <mergeCell ref="Q791:Q793"/>
    <mergeCell ref="D791:D793"/>
    <mergeCell ref="C794:C796"/>
    <mergeCell ref="I794:I796"/>
    <mergeCell ref="G794:G796"/>
    <mergeCell ref="H794:H796"/>
    <mergeCell ref="F794:F796"/>
    <mergeCell ref="E794:E796"/>
    <mergeCell ref="Q794:Q796"/>
    <mergeCell ref="D794:D796"/>
    <mergeCell ref="C797:C799"/>
    <mergeCell ref="I797:I799"/>
    <mergeCell ref="G797:G799"/>
    <mergeCell ref="H797:H799"/>
    <mergeCell ref="E797:E799"/>
    <mergeCell ref="Q797:Q799"/>
    <mergeCell ref="D797:D799"/>
    <mergeCell ref="F797:F799"/>
    <mergeCell ref="H698:H700"/>
    <mergeCell ref="I698:I700"/>
    <mergeCell ref="G698:G700"/>
    <mergeCell ref="C698:C700"/>
    <mergeCell ref="F698:F700"/>
    <mergeCell ref="D698:D700"/>
    <mergeCell ref="E698:E700"/>
    <mergeCell ref="Q698:Q700"/>
    <mergeCell ref="C701:C703"/>
    <mergeCell ref="D701:D703"/>
    <mergeCell ref="E701:E703"/>
    <mergeCell ref="F701:F703"/>
    <mergeCell ref="G701:G703"/>
    <mergeCell ref="H701:H703"/>
    <mergeCell ref="I701:I703"/>
    <mergeCell ref="Q701:Q703"/>
    <mergeCell ref="C977:C979"/>
    <mergeCell ref="F977:F979"/>
    <mergeCell ref="I977:I979"/>
    <mergeCell ref="E977:E979"/>
    <mergeCell ref="D977:D979"/>
    <mergeCell ref="G977:G979"/>
    <mergeCell ref="H977:H979"/>
    <mergeCell ref="Q977:Q979"/>
    <mergeCell ref="C980:C982"/>
    <mergeCell ref="F980:F982"/>
    <mergeCell ref="I980:I982"/>
    <mergeCell ref="E980:E982"/>
    <mergeCell ref="D980:D982"/>
    <mergeCell ref="G980:G982"/>
    <mergeCell ref="H980:H982"/>
    <mergeCell ref="Q980:Q982"/>
    <mergeCell ref="B914:B982"/>
    <mergeCell ref="D893:D895"/>
    <mergeCell ref="I893:I895"/>
    <mergeCell ref="C893:C895"/>
    <mergeCell ref="E893:E895"/>
    <mergeCell ref="H893:H895"/>
    <mergeCell ref="G893:G895"/>
    <mergeCell ref="F893:F895"/>
    <mergeCell ref="D896:D898"/>
    <mergeCell ref="I896:I898"/>
    <mergeCell ref="C896:C898"/>
    <mergeCell ref="E896:E898"/>
    <mergeCell ref="H896:H898"/>
    <mergeCell ref="G896:G898"/>
    <mergeCell ref="F896:F898"/>
    <mergeCell ref="D899:D901"/>
    <mergeCell ref="I899:I901"/>
    <mergeCell ref="C899:C901"/>
    <mergeCell ref="H899:H901"/>
    <mergeCell ref="G899:G901"/>
    <mergeCell ref="F899:F901"/>
    <mergeCell ref="D902:D904"/>
    <mergeCell ref="I902:I904"/>
    <mergeCell ref="C902:C904"/>
    <mergeCell ref="E902:E904"/>
    <mergeCell ref="H902:H904"/>
    <mergeCell ref="F902:F904"/>
    <mergeCell ref="D905:D907"/>
    <mergeCell ref="I905:I907"/>
    <mergeCell ref="C905:C907"/>
    <mergeCell ref="E905:E907"/>
    <mergeCell ref="H905:H907"/>
    <mergeCell ref="G905:G907"/>
    <mergeCell ref="F905:F907"/>
    <mergeCell ref="Q893:Q895"/>
    <mergeCell ref="Q896:Q898"/>
    <mergeCell ref="Q899:Q901"/>
    <mergeCell ref="Q902:Q904"/>
    <mergeCell ref="Q905:Q907"/>
    <mergeCell ref="E899:E901"/>
    <mergeCell ref="G902:G904"/>
    <mergeCell ref="D908:D910"/>
    <mergeCell ref="I908:I910"/>
    <mergeCell ref="C908:C910"/>
    <mergeCell ref="H908:H910"/>
    <mergeCell ref="G908:G910"/>
    <mergeCell ref="E908:E910"/>
    <mergeCell ref="F908:F910"/>
    <mergeCell ref="Q908:Q910"/>
    <mergeCell ref="H647:H649"/>
    <mergeCell ref="F1381:F1383"/>
    <mergeCell ref="F1384:F1386"/>
    <mergeCell ref="F1387:F1389"/>
    <mergeCell ref="B1686:B1787"/>
    <mergeCell ref="C1785:C1787"/>
    <mergeCell ref="I1785:I1787"/>
    <mergeCell ref="G1785:G1787"/>
    <mergeCell ref="H1785:H1787"/>
    <mergeCell ref="E1785:E1787"/>
    <mergeCell ref="Q1785:Q1787"/>
    <mergeCell ref="D1785:D1787"/>
    <mergeCell ref="F1785:F1787"/>
    <mergeCell ref="B1198:B1296"/>
    <mergeCell ref="C1294:C1296"/>
    <mergeCell ref="I1294:I1296"/>
    <mergeCell ref="G1294:G1296"/>
    <mergeCell ref="H1294:H1296"/>
    <mergeCell ref="E1294:E1296"/>
    <mergeCell ref="Q1294:Q1296"/>
    <mergeCell ref="D1294:D1296"/>
    <mergeCell ref="F1294:F1296"/>
    <mergeCell ref="C800:C802"/>
    <mergeCell ref="I800:I802"/>
    <mergeCell ref="G800:G802"/>
    <mergeCell ref="H800:H802"/>
    <mergeCell ref="E800:E802"/>
    <mergeCell ref="Q800:Q802"/>
    <mergeCell ref="D800:D802"/>
    <mergeCell ref="F800:F802"/>
    <mergeCell ref="B509:B628"/>
    <mergeCell ref="C620:C622"/>
    <mergeCell ref="I620:I622"/>
    <mergeCell ref="H620:H622"/>
    <mergeCell ref="G620:G622"/>
    <mergeCell ref="F620:F622"/>
    <mergeCell ref="E620:E622"/>
    <mergeCell ref="D620:D622"/>
    <mergeCell ref="C623:C625"/>
    <mergeCell ref="I623:I625"/>
    <mergeCell ref="H623:H625"/>
    <mergeCell ref="G623:G625"/>
    <mergeCell ref="F623:F625"/>
    <mergeCell ref="E623:E625"/>
    <mergeCell ref="D623:D625"/>
    <mergeCell ref="C626:C628"/>
    <mergeCell ref="I626:I628"/>
    <mergeCell ref="G626:G628"/>
    <mergeCell ref="F626:F628"/>
    <mergeCell ref="E626:E628"/>
    <mergeCell ref="D626:D628"/>
    <mergeCell ref="Q620:Q622"/>
    <mergeCell ref="Q623:Q625"/>
    <mergeCell ref="Q626:Q628"/>
    <mergeCell ref="H626:H628"/>
    <mergeCell ref="B629:B706"/>
    <mergeCell ref="H704:H706"/>
    <mergeCell ref="I704:I706"/>
    <mergeCell ref="G704:G706"/>
    <mergeCell ref="C704:C706"/>
    <mergeCell ref="F704:F706"/>
    <mergeCell ref="D704:D706"/>
    <mergeCell ref="E704:E706"/>
    <mergeCell ref="Q704:Q706"/>
    <mergeCell ref="C201:C203"/>
    <mergeCell ref="D201:D203"/>
    <mergeCell ref="E201:E203"/>
    <mergeCell ref="F201:F203"/>
    <mergeCell ref="G201:G203"/>
    <mergeCell ref="H201:H203"/>
    <mergeCell ref="I201:I203"/>
    <mergeCell ref="Q201:Q203"/>
    <mergeCell ref="Q123:Q125"/>
    <mergeCell ref="Q3:Q5"/>
    <mergeCell ref="D408:D410"/>
    <mergeCell ref="E408:E410"/>
    <mergeCell ref="F408:F410"/>
    <mergeCell ref="G408:G410"/>
    <mergeCell ref="H408:H410"/>
    <mergeCell ref="I408:I410"/>
    <mergeCell ref="Q408:Q410"/>
    <mergeCell ref="Q6:Q8"/>
    <mergeCell ref="Q9:Q11"/>
    <mergeCell ref="Q12:Q14"/>
    <mergeCell ref="D126:D128"/>
    <mergeCell ref="E126:E128"/>
    <mergeCell ref="F126:F128"/>
    <mergeCell ref="G126:G128"/>
    <mergeCell ref="H126:H128"/>
    <mergeCell ref="I126:I128"/>
    <mergeCell ref="Q126:Q128"/>
    <mergeCell ref="D129:D131"/>
    <mergeCell ref="E129:E131"/>
    <mergeCell ref="F129:F131"/>
    <mergeCell ref="G129:G131"/>
    <mergeCell ref="H129:H131"/>
    <mergeCell ref="I129:I131"/>
    <mergeCell ref="Q129:Q131"/>
    <mergeCell ref="C126:C128"/>
    <mergeCell ref="C129:C131"/>
    <mergeCell ref="D123:D125"/>
    <mergeCell ref="E123:E125"/>
    <mergeCell ref="F123:F125"/>
    <mergeCell ref="G123:G125"/>
    <mergeCell ref="H123:H125"/>
    <mergeCell ref="I123:I125"/>
    <mergeCell ref="C123:C125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C411:C413"/>
    <mergeCell ref="D411:D413"/>
    <mergeCell ref="E411:E413"/>
    <mergeCell ref="F411:F413"/>
    <mergeCell ref="I411:I413"/>
    <mergeCell ref="G411:G413"/>
    <mergeCell ref="H411:H413"/>
    <mergeCell ref="Q411:Q413"/>
    <mergeCell ref="C42:C44"/>
    <mergeCell ref="E42:E44"/>
    <mergeCell ref="F42:F44"/>
    <mergeCell ref="H42:H44"/>
    <mergeCell ref="I42:I44"/>
    <mergeCell ref="D42:D44"/>
    <mergeCell ref="G42:G44"/>
    <mergeCell ref="D306:D308"/>
    <mergeCell ref="F306:F308"/>
    <mergeCell ref="H306:H308"/>
    <mergeCell ref="I306:I308"/>
    <mergeCell ref="G306:G308"/>
    <mergeCell ref="E306:E308"/>
    <mergeCell ref="Q306:Q308"/>
    <mergeCell ref="D207:D209"/>
    <mergeCell ref="E207:E209"/>
    <mergeCell ref="F207:F209"/>
    <mergeCell ref="G207:G209"/>
    <mergeCell ref="H207:H209"/>
    <mergeCell ref="I207:I209"/>
    <mergeCell ref="C207:C209"/>
    <mergeCell ref="Q207:Q209"/>
    <mergeCell ref="D132:D134"/>
    <mergeCell ref="E132:E134"/>
    <mergeCell ref="F132:F134"/>
    <mergeCell ref="G132:G134"/>
    <mergeCell ref="I132:I134"/>
    <mergeCell ref="C132:C134"/>
    <mergeCell ref="Q132:Q134"/>
    <mergeCell ref="D135:D137"/>
    <mergeCell ref="E135:E137"/>
    <mergeCell ref="F135:F137"/>
    <mergeCell ref="G135:G137"/>
    <mergeCell ref="H135:H137"/>
    <mergeCell ref="I135:I137"/>
    <mergeCell ref="C135:C137"/>
    <mergeCell ref="Q135:Q137"/>
    <mergeCell ref="D138:D140"/>
    <mergeCell ref="E138:E140"/>
    <mergeCell ref="F138:F140"/>
    <mergeCell ref="G138:G140"/>
    <mergeCell ref="H138:H140"/>
    <mergeCell ref="I138:I140"/>
    <mergeCell ref="C138:C140"/>
    <mergeCell ref="E141:E143"/>
    <mergeCell ref="F141:F143"/>
    <mergeCell ref="G141:G143"/>
    <mergeCell ref="I141:I143"/>
    <mergeCell ref="C141:C143"/>
    <mergeCell ref="Q138:Q140"/>
    <mergeCell ref="D141:D143"/>
    <mergeCell ref="Q141:Q143"/>
    <mergeCell ref="C45:C47"/>
    <mergeCell ref="E45:E47"/>
    <mergeCell ref="F45:F47"/>
    <mergeCell ref="H45:H47"/>
    <mergeCell ref="I45:I47"/>
    <mergeCell ref="D45:D47"/>
    <mergeCell ref="G45:G47"/>
    <mergeCell ref="C408:C410"/>
    <mergeCell ref="C309:C311"/>
    <mergeCell ref="H309:H311"/>
    <mergeCell ref="I309:I311"/>
    <mergeCell ref="G309:G311"/>
    <mergeCell ref="E309:E311"/>
    <mergeCell ref="D309:D311"/>
    <mergeCell ref="F309:F311"/>
    <mergeCell ref="Q309:Q311"/>
    <mergeCell ref="C306:C308"/>
    <mergeCell ref="C312:C314"/>
    <mergeCell ref="I312:I314"/>
    <mergeCell ref="G312:G314"/>
    <mergeCell ref="E312:E314"/>
    <mergeCell ref="D312:D314"/>
    <mergeCell ref="F312:F314"/>
    <mergeCell ref="Q312:Q314"/>
    <mergeCell ref="C48:C50"/>
    <mergeCell ref="D48:D50"/>
    <mergeCell ref="E48:E50"/>
    <mergeCell ref="F48:F50"/>
    <mergeCell ref="G48:G50"/>
    <mergeCell ref="H48:H50"/>
    <mergeCell ref="I48:I50"/>
    <mergeCell ref="C414:C416"/>
    <mergeCell ref="D414:D416"/>
    <mergeCell ref="E414:E416"/>
    <mergeCell ref="F414:F416"/>
    <mergeCell ref="G414:G416"/>
    <mergeCell ref="H414:H416"/>
    <mergeCell ref="I414:I416"/>
    <mergeCell ref="C417:C419"/>
    <mergeCell ref="D417:D419"/>
    <mergeCell ref="E417:E419"/>
    <mergeCell ref="F417:F419"/>
    <mergeCell ref="G417:G419"/>
    <mergeCell ref="I417:I419"/>
    <mergeCell ref="Q414:Q416"/>
    <mergeCell ref="Q417:Q419"/>
    <mergeCell ref="C204:C206"/>
    <mergeCell ref="D204:D206"/>
    <mergeCell ref="E204:E206"/>
    <mergeCell ref="F204:F206"/>
    <mergeCell ref="G204:G206"/>
    <mergeCell ref="H204:H206"/>
    <mergeCell ref="I204:I206"/>
    <mergeCell ref="D315:D317"/>
    <mergeCell ref="F315:F317"/>
    <mergeCell ref="H315:H317"/>
    <mergeCell ref="I315:I317"/>
    <mergeCell ref="G315:G317"/>
    <mergeCell ref="C315:C317"/>
    <mergeCell ref="E315:E317"/>
    <mergeCell ref="Q315:Q317"/>
    <mergeCell ref="C420:C422"/>
    <mergeCell ref="D420:D422"/>
    <mergeCell ref="E420:E422"/>
    <mergeCell ref="F420:F422"/>
    <mergeCell ref="G420:G422"/>
    <mergeCell ref="H420:H422"/>
    <mergeCell ref="I420:I422"/>
    <mergeCell ref="Q420:Q422"/>
    <mergeCell ref="G30:G32"/>
    <mergeCell ref="H417:H419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C423:C425"/>
    <mergeCell ref="D423:D425"/>
    <mergeCell ref="F423:F425"/>
    <mergeCell ref="I423:I425"/>
    <mergeCell ref="G423:G425"/>
    <mergeCell ref="H423:H425"/>
    <mergeCell ref="E423:E425"/>
    <mergeCell ref="Q423:Q425"/>
    <mergeCell ref="G39:G41"/>
    <mergeCell ref="C426:C428"/>
    <mergeCell ref="D426:D428"/>
    <mergeCell ref="F426:F428"/>
    <mergeCell ref="I426:I428"/>
    <mergeCell ref="G426:G428"/>
    <mergeCell ref="H426:H428"/>
    <mergeCell ref="E426:E428"/>
    <mergeCell ref="Q426:Q428"/>
    <mergeCell ref="D318:D320"/>
    <mergeCell ref="E318:E320"/>
    <mergeCell ref="F318:F320"/>
    <mergeCell ref="I318:I320"/>
    <mergeCell ref="G318:G320"/>
    <mergeCell ref="C318:C320"/>
    <mergeCell ref="Q318:Q320"/>
    <mergeCell ref="D321:D323"/>
    <mergeCell ref="F321:F323"/>
    <mergeCell ref="H321:H323"/>
    <mergeCell ref="I321:I323"/>
    <mergeCell ref="C321:C323"/>
    <mergeCell ref="G321:G323"/>
    <mergeCell ref="E321:E323"/>
    <mergeCell ref="D324:D326"/>
    <mergeCell ref="F324:F326"/>
    <mergeCell ref="C324:C326"/>
    <mergeCell ref="E324:E326"/>
    <mergeCell ref="D327:D329"/>
    <mergeCell ref="F327:F329"/>
    <mergeCell ref="C327:C329"/>
    <mergeCell ref="E327:E329"/>
    <mergeCell ref="D330:D332"/>
    <mergeCell ref="F330:F332"/>
    <mergeCell ref="H330:H332"/>
    <mergeCell ref="I330:I332"/>
    <mergeCell ref="C330:C332"/>
    <mergeCell ref="G330:G332"/>
    <mergeCell ref="E330:E332"/>
    <mergeCell ref="Q321:Q323"/>
    <mergeCell ref="Q324:Q326"/>
    <mergeCell ref="Q327:Q329"/>
    <mergeCell ref="Q330:Q332"/>
    <mergeCell ref="H324:H326"/>
    <mergeCell ref="I324:I326"/>
    <mergeCell ref="G324:G326"/>
    <mergeCell ref="I327:I329"/>
    <mergeCell ref="G327:G329"/>
    <mergeCell ref="D144:D146"/>
    <mergeCell ref="E144:E146"/>
    <mergeCell ref="F144:F146"/>
    <mergeCell ref="G144:G146"/>
    <mergeCell ref="H144:H146"/>
    <mergeCell ref="I144:I146"/>
    <mergeCell ref="C144:C146"/>
    <mergeCell ref="Q144:Q146"/>
    <mergeCell ref="C210:C212"/>
    <mergeCell ref="D210:D212"/>
    <mergeCell ref="F210:F212"/>
    <mergeCell ref="G210:G212"/>
    <mergeCell ref="H210:H212"/>
    <mergeCell ref="I210:I212"/>
    <mergeCell ref="E210:E212"/>
    <mergeCell ref="Q210:Q212"/>
    <mergeCell ref="E147:E149"/>
    <mergeCell ref="F147:F149"/>
    <mergeCell ref="G147:G149"/>
    <mergeCell ref="H147:H149"/>
    <mergeCell ref="I147:I149"/>
    <mergeCell ref="C147:C149"/>
    <mergeCell ref="D147:D149"/>
    <mergeCell ref="Q147:Q149"/>
    <mergeCell ref="Q204:Q206"/>
    <mergeCell ref="C429:C431"/>
    <mergeCell ref="D429:D431"/>
    <mergeCell ref="F429:F431"/>
    <mergeCell ref="I429:I431"/>
    <mergeCell ref="G429:G431"/>
    <mergeCell ref="H429:H431"/>
    <mergeCell ref="E429:E431"/>
    <mergeCell ref="Q429:Q431"/>
    <mergeCell ref="D150:D152"/>
    <mergeCell ref="E150:E152"/>
    <mergeCell ref="F150:F152"/>
    <mergeCell ref="G150:G152"/>
    <mergeCell ref="H150:H152"/>
    <mergeCell ref="I150:I152"/>
    <mergeCell ref="Q150:Q152"/>
    <mergeCell ref="H327:H329"/>
    <mergeCell ref="H318:H320"/>
    <mergeCell ref="C51:C53"/>
    <mergeCell ref="I51:I53"/>
    <mergeCell ref="F51:F53"/>
    <mergeCell ref="H51:H53"/>
    <mergeCell ref="G51:G53"/>
    <mergeCell ref="D51:D53"/>
    <mergeCell ref="E51:E53"/>
    <mergeCell ref="Q51:Q53"/>
    <mergeCell ref="C54:C56"/>
    <mergeCell ref="I54:I56"/>
    <mergeCell ref="E54:E56"/>
    <mergeCell ref="F54:F56"/>
    <mergeCell ref="G54:G56"/>
    <mergeCell ref="D54:D56"/>
    <mergeCell ref="Q54:Q56"/>
    <mergeCell ref="C213:C215"/>
    <mergeCell ref="I213:I215"/>
    <mergeCell ref="H213:H215"/>
    <mergeCell ref="D213:D215"/>
    <mergeCell ref="F213:F215"/>
    <mergeCell ref="G213:G215"/>
    <mergeCell ref="E213:E215"/>
    <mergeCell ref="Q213:Q215"/>
    <mergeCell ref="F333:F335"/>
    <mergeCell ref="I333:I335"/>
    <mergeCell ref="C333:C335"/>
    <mergeCell ref="D333:D335"/>
    <mergeCell ref="H333:H335"/>
    <mergeCell ref="G333:G335"/>
    <mergeCell ref="E333:E335"/>
    <mergeCell ref="Q333:Q335"/>
    <mergeCell ref="C153:C155"/>
    <mergeCell ref="D153:D155"/>
    <mergeCell ref="F153:F155"/>
    <mergeCell ref="G153:G155"/>
    <mergeCell ref="H153:H155"/>
    <mergeCell ref="I153:I155"/>
    <mergeCell ref="E153:E155"/>
    <mergeCell ref="C156:C158"/>
    <mergeCell ref="D156:D158"/>
    <mergeCell ref="F156:F158"/>
    <mergeCell ref="H156:H158"/>
    <mergeCell ref="I156:I158"/>
    <mergeCell ref="E156:E158"/>
    <mergeCell ref="Q153:Q155"/>
    <mergeCell ref="Q156:Q158"/>
    <mergeCell ref="G156:G158"/>
    <mergeCell ref="C150:C152"/>
    <mergeCell ref="C432:C434"/>
    <mergeCell ref="D432:D434"/>
    <mergeCell ref="F432:F434"/>
    <mergeCell ref="I432:I434"/>
    <mergeCell ref="E432:E434"/>
    <mergeCell ref="G432:G434"/>
    <mergeCell ref="H432:H434"/>
    <mergeCell ref="C435:C437"/>
    <mergeCell ref="D435:D437"/>
    <mergeCell ref="F435:F437"/>
    <mergeCell ref="I435:I437"/>
    <mergeCell ref="E435:E437"/>
    <mergeCell ref="G435:G437"/>
    <mergeCell ref="H435:H437"/>
    <mergeCell ref="C438:C440"/>
    <mergeCell ref="D438:D440"/>
    <mergeCell ref="F438:F440"/>
    <mergeCell ref="I438:I440"/>
    <mergeCell ref="E438:E440"/>
    <mergeCell ref="G438:G440"/>
    <mergeCell ref="H438:H440"/>
    <mergeCell ref="C441:C443"/>
    <mergeCell ref="D441:D443"/>
    <mergeCell ref="F441:F443"/>
    <mergeCell ref="I441:I443"/>
    <mergeCell ref="E441:E443"/>
    <mergeCell ref="G441:G443"/>
    <mergeCell ref="H441:H443"/>
    <mergeCell ref="Q432:Q434"/>
    <mergeCell ref="Q435:Q437"/>
    <mergeCell ref="Q438:Q440"/>
    <mergeCell ref="Q441:Q443"/>
    <mergeCell ref="C57:C59"/>
    <mergeCell ref="I57:I59"/>
    <mergeCell ref="E57:E59"/>
    <mergeCell ref="H57:H59"/>
    <mergeCell ref="G57:G59"/>
    <mergeCell ref="D57:D59"/>
    <mergeCell ref="F57:F59"/>
    <mergeCell ref="Q57:Q59"/>
    <mergeCell ref="F159:F161"/>
    <mergeCell ref="H159:H161"/>
    <mergeCell ref="I159:I161"/>
    <mergeCell ref="E159:E161"/>
    <mergeCell ref="G159:G161"/>
    <mergeCell ref="Q159:Q161"/>
    <mergeCell ref="C444:C446"/>
    <mergeCell ref="D444:D446"/>
    <mergeCell ref="F444:F446"/>
    <mergeCell ref="I444:I446"/>
    <mergeCell ref="E444:E446"/>
    <mergeCell ref="G444:G446"/>
    <mergeCell ref="H444:H446"/>
    <mergeCell ref="C447:C449"/>
    <mergeCell ref="F447:F449"/>
    <mergeCell ref="I447:I449"/>
    <mergeCell ref="E447:E449"/>
    <mergeCell ref="G447:G449"/>
    <mergeCell ref="C450:C452"/>
    <mergeCell ref="F450:F452"/>
    <mergeCell ref="I450:I452"/>
    <mergeCell ref="E450:E452"/>
    <mergeCell ref="D447:D449"/>
    <mergeCell ref="D450:D452"/>
    <mergeCell ref="G450:G452"/>
    <mergeCell ref="H447:H449"/>
    <mergeCell ref="Q444:Q446"/>
    <mergeCell ref="Q447:Q449"/>
    <mergeCell ref="Q450:Q452"/>
    <mergeCell ref="C453:C455"/>
    <mergeCell ref="F453:F455"/>
    <mergeCell ref="I453:I455"/>
    <mergeCell ref="E453:E455"/>
    <mergeCell ref="D453:D455"/>
    <mergeCell ref="G453:G455"/>
    <mergeCell ref="C456:C458"/>
    <mergeCell ref="F456:F458"/>
    <mergeCell ref="I456:I458"/>
    <mergeCell ref="E456:E458"/>
    <mergeCell ref="D456:D458"/>
    <mergeCell ref="G456:G458"/>
    <mergeCell ref="H450:H452"/>
    <mergeCell ref="H453:H455"/>
    <mergeCell ref="H456:H458"/>
    <mergeCell ref="Q453:Q455"/>
    <mergeCell ref="Q456:Q458"/>
    <mergeCell ref="C459:C461"/>
    <mergeCell ref="F459:F461"/>
    <mergeCell ref="I459:I461"/>
    <mergeCell ref="E459:E461"/>
    <mergeCell ref="D459:D461"/>
    <mergeCell ref="G459:G461"/>
    <mergeCell ref="H459:H461"/>
    <mergeCell ref="Q459:Q461"/>
    <mergeCell ref="C159:C161"/>
    <mergeCell ref="D159:D161"/>
    <mergeCell ref="C216:C218"/>
    <mergeCell ref="I216:I218"/>
    <mergeCell ref="F216:F218"/>
    <mergeCell ref="Q216:Q218"/>
    <mergeCell ref="D216:D218"/>
    <mergeCell ref="E216:E218"/>
    <mergeCell ref="G216:G218"/>
    <mergeCell ref="H216:H218"/>
    <mergeCell ref="H162:H164"/>
    <mergeCell ref="I162:I164"/>
    <mergeCell ref="G162:G164"/>
    <mergeCell ref="C162:C164"/>
    <mergeCell ref="D162:D164"/>
    <mergeCell ref="E162:E164"/>
    <mergeCell ref="F162:F164"/>
    <mergeCell ref="Q162:Q164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H168:H170"/>
    <mergeCell ref="I168:I170"/>
    <mergeCell ref="G168:G170"/>
    <mergeCell ref="C168:C170"/>
    <mergeCell ref="D168:D170"/>
    <mergeCell ref="F168:F170"/>
    <mergeCell ref="E168:E170"/>
    <mergeCell ref="Q168:Q170"/>
    <mergeCell ref="F336:F338"/>
    <mergeCell ref="I336:I338"/>
    <mergeCell ref="C336:C338"/>
    <mergeCell ref="D336:D338"/>
    <mergeCell ref="H336:H338"/>
    <mergeCell ref="G336:G338"/>
    <mergeCell ref="E336:E338"/>
    <mergeCell ref="Q336:Q338"/>
    <mergeCell ref="I219:I221"/>
    <mergeCell ref="F219:F221"/>
    <mergeCell ref="D219:D221"/>
    <mergeCell ref="G219:G221"/>
    <mergeCell ref="H219:H221"/>
    <mergeCell ref="C219:C221"/>
    <mergeCell ref="E219:E221"/>
    <mergeCell ref="I225:I227"/>
    <mergeCell ref="D225:D227"/>
    <mergeCell ref="G225:G227"/>
    <mergeCell ref="H225:H227"/>
    <mergeCell ref="C225:C227"/>
    <mergeCell ref="E225:E227"/>
    <mergeCell ref="Q219:Q221"/>
    <mergeCell ref="Q225:Q227"/>
    <mergeCell ref="F225:F227"/>
    <mergeCell ref="G12:G14"/>
    <mergeCell ref="H54:H56"/>
    <mergeCell ref="C3:C5"/>
    <mergeCell ref="H3:H5"/>
    <mergeCell ref="H312:H314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C60:C62"/>
    <mergeCell ref="I60:I62"/>
    <mergeCell ref="H60:H62"/>
    <mergeCell ref="G60:G62"/>
    <mergeCell ref="D60:D62"/>
    <mergeCell ref="F60:F62"/>
    <mergeCell ref="C63:C65"/>
    <mergeCell ref="I63:I65"/>
    <mergeCell ref="H63:H65"/>
    <mergeCell ref="G63:G65"/>
    <mergeCell ref="E63:E65"/>
    <mergeCell ref="F63:F65"/>
    <mergeCell ref="C66:C68"/>
    <mergeCell ref="I66:I68"/>
    <mergeCell ref="H66:H68"/>
    <mergeCell ref="G66:G68"/>
    <mergeCell ref="E66:E68"/>
    <mergeCell ref="F66:F68"/>
    <mergeCell ref="E60:E62"/>
    <mergeCell ref="Q60:Q62"/>
    <mergeCell ref="Q63:Q65"/>
    <mergeCell ref="Q66:Q68"/>
    <mergeCell ref="D63:D65"/>
    <mergeCell ref="D66:D68"/>
    <mergeCell ref="C69:C71"/>
    <mergeCell ref="I69:I71"/>
    <mergeCell ref="H69:H71"/>
    <mergeCell ref="G69:G71"/>
    <mergeCell ref="E69:E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D69:D71"/>
    <mergeCell ref="D72:D74"/>
    <mergeCell ref="D75:D77"/>
    <mergeCell ref="Q69:Q71"/>
    <mergeCell ref="Q72:Q74"/>
    <mergeCell ref="Q75:Q77"/>
    <mergeCell ref="F339:F341"/>
    <mergeCell ref="I339:I341"/>
    <mergeCell ref="C339:C341"/>
    <mergeCell ref="D339:D341"/>
    <mergeCell ref="H339:H341"/>
    <mergeCell ref="G339:G341"/>
    <mergeCell ref="E339:E341"/>
    <mergeCell ref="Q339:Q341"/>
    <mergeCell ref="C78:C80"/>
    <mergeCell ref="I78:I80"/>
    <mergeCell ref="G78:G80"/>
    <mergeCell ref="F78:F80"/>
    <mergeCell ref="D78:D80"/>
    <mergeCell ref="E78:E80"/>
    <mergeCell ref="Q78:Q80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C462:C464"/>
    <mergeCell ref="I462:I464"/>
    <mergeCell ref="E462:E464"/>
    <mergeCell ref="D462:D464"/>
    <mergeCell ref="G462:G464"/>
    <mergeCell ref="H462:H464"/>
    <mergeCell ref="C465:C467"/>
    <mergeCell ref="I465:I467"/>
    <mergeCell ref="D465:D467"/>
    <mergeCell ref="F462:F464"/>
    <mergeCell ref="F465:F467"/>
    <mergeCell ref="Q462:Q464"/>
    <mergeCell ref="Q465:Q467"/>
    <mergeCell ref="E465:E467"/>
    <mergeCell ref="G465:G467"/>
    <mergeCell ref="H465:H467"/>
    <mergeCell ref="C81:C83"/>
    <mergeCell ref="I81:I83"/>
    <mergeCell ref="H81:H83"/>
    <mergeCell ref="G81:G83"/>
    <mergeCell ref="E81:E83"/>
    <mergeCell ref="D81:D83"/>
    <mergeCell ref="C84:C86"/>
    <mergeCell ref="I84:I86"/>
    <mergeCell ref="H84:H86"/>
    <mergeCell ref="G84:G86"/>
    <mergeCell ref="E84:E86"/>
    <mergeCell ref="D84:D86"/>
    <mergeCell ref="F81:F83"/>
    <mergeCell ref="F84:F86"/>
    <mergeCell ref="Q81:Q83"/>
    <mergeCell ref="Q84:Q86"/>
    <mergeCell ref="F342:F344"/>
    <mergeCell ref="I342:I344"/>
    <mergeCell ref="C342:C344"/>
    <mergeCell ref="D342:D344"/>
    <mergeCell ref="H342:H344"/>
    <mergeCell ref="G342:G344"/>
    <mergeCell ref="E342:E344"/>
    <mergeCell ref="Q342:Q344"/>
    <mergeCell ref="I231:I233"/>
    <mergeCell ref="D231:D233"/>
    <mergeCell ref="G231:G233"/>
    <mergeCell ref="C231:C233"/>
    <mergeCell ref="F231:F233"/>
    <mergeCell ref="E231:E233"/>
    <mergeCell ref="Q231:Q233"/>
    <mergeCell ref="C87:C89"/>
    <mergeCell ref="I87:I89"/>
    <mergeCell ref="H87:H89"/>
    <mergeCell ref="G87:G89"/>
    <mergeCell ref="E87:E89"/>
    <mergeCell ref="D87:D89"/>
    <mergeCell ref="F87:F89"/>
    <mergeCell ref="Q87:Q89"/>
    <mergeCell ref="C90:C92"/>
    <mergeCell ref="I90:I92"/>
    <mergeCell ref="H90:H92"/>
    <mergeCell ref="G90:G92"/>
    <mergeCell ref="E90:E92"/>
    <mergeCell ref="D90:D92"/>
    <mergeCell ref="F90:F92"/>
    <mergeCell ref="Q90:Q92"/>
    <mergeCell ref="C222:C224"/>
    <mergeCell ref="I222:I224"/>
    <mergeCell ref="D222:D224"/>
    <mergeCell ref="F222:F224"/>
    <mergeCell ref="G222:G224"/>
    <mergeCell ref="E222:E224"/>
    <mergeCell ref="Q222:Q224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222:H224"/>
    <mergeCell ref="H177:H179"/>
    <mergeCell ref="I177:I179"/>
    <mergeCell ref="G177:G179"/>
    <mergeCell ref="C177:C179"/>
    <mergeCell ref="E177:E179"/>
    <mergeCell ref="F177:F179"/>
    <mergeCell ref="D177:D179"/>
    <mergeCell ref="Q177:Q179"/>
    <mergeCell ref="D345:D347"/>
    <mergeCell ref="F345:F347"/>
    <mergeCell ref="H345:H347"/>
    <mergeCell ref="I345:I347"/>
    <mergeCell ref="C345:C347"/>
    <mergeCell ref="G345:G347"/>
    <mergeCell ref="E345:E347"/>
    <mergeCell ref="D348:D350"/>
    <mergeCell ref="F348:F350"/>
    <mergeCell ref="C348:C350"/>
    <mergeCell ref="E348:E350"/>
    <mergeCell ref="D351:D353"/>
    <mergeCell ref="F351:F353"/>
    <mergeCell ref="H351:H353"/>
    <mergeCell ref="I351:I353"/>
    <mergeCell ref="C351:C353"/>
    <mergeCell ref="E351:E353"/>
    <mergeCell ref="I348:I350"/>
    <mergeCell ref="G348:G350"/>
    <mergeCell ref="H348:H350"/>
    <mergeCell ref="D354:D356"/>
    <mergeCell ref="F354:F356"/>
    <mergeCell ref="H354:H356"/>
    <mergeCell ref="I354:I356"/>
    <mergeCell ref="C354:C356"/>
    <mergeCell ref="G354:G356"/>
    <mergeCell ref="E354:E356"/>
    <mergeCell ref="G351:G353"/>
    <mergeCell ref="Q345:Q347"/>
    <mergeCell ref="Q348:Q350"/>
    <mergeCell ref="Q351:Q353"/>
    <mergeCell ref="Q354:Q356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D237:D239"/>
    <mergeCell ref="F237:F239"/>
    <mergeCell ref="H237:H239"/>
    <mergeCell ref="I237:I239"/>
    <mergeCell ref="G237:G239"/>
    <mergeCell ref="C237:C239"/>
    <mergeCell ref="E237:E239"/>
    <mergeCell ref="F240:F242"/>
    <mergeCell ref="H240:H242"/>
    <mergeCell ref="I240:I242"/>
    <mergeCell ref="G240:G242"/>
    <mergeCell ref="C240:C242"/>
    <mergeCell ref="E240:E242"/>
    <mergeCell ref="Q237:Q239"/>
    <mergeCell ref="Q240:Q242"/>
    <mergeCell ref="D240:D242"/>
    <mergeCell ref="H132:H134"/>
    <mergeCell ref="F243:F245"/>
    <mergeCell ref="H243:H245"/>
    <mergeCell ref="I243:I245"/>
    <mergeCell ref="G243:G245"/>
    <mergeCell ref="C243:C245"/>
    <mergeCell ref="E243:E245"/>
    <mergeCell ref="D243:D245"/>
    <mergeCell ref="Q243:Q245"/>
    <mergeCell ref="C93:C95"/>
    <mergeCell ref="I93:I95"/>
    <mergeCell ref="H93:H95"/>
    <mergeCell ref="G93:G95"/>
    <mergeCell ref="D93:D95"/>
    <mergeCell ref="F93:F95"/>
    <mergeCell ref="E93:E95"/>
    <mergeCell ref="Q93:Q95"/>
    <mergeCell ref="F246:F248"/>
    <mergeCell ref="H246:H248"/>
    <mergeCell ref="I246:I248"/>
    <mergeCell ref="G246:G248"/>
    <mergeCell ref="C246:C248"/>
    <mergeCell ref="E246:E248"/>
    <mergeCell ref="D246:D248"/>
    <mergeCell ref="Q246:Q248"/>
    <mergeCell ref="C96:C98"/>
    <mergeCell ref="I96:I98"/>
    <mergeCell ref="H96:H98"/>
    <mergeCell ref="G96:G98"/>
    <mergeCell ref="D96:D98"/>
    <mergeCell ref="F96:F98"/>
    <mergeCell ref="E96:E98"/>
    <mergeCell ref="Q96:Q98"/>
    <mergeCell ref="H78:H80"/>
    <mergeCell ref="H231:H233"/>
    <mergeCell ref="D357:D359"/>
    <mergeCell ref="F357:F359"/>
    <mergeCell ref="H357:H359"/>
    <mergeCell ref="I357:I359"/>
    <mergeCell ref="C357:C359"/>
    <mergeCell ref="G357:G359"/>
    <mergeCell ref="E357:E359"/>
    <mergeCell ref="D360:D362"/>
    <mergeCell ref="F360:F362"/>
    <mergeCell ref="I360:I362"/>
    <mergeCell ref="C360:C362"/>
    <mergeCell ref="E360:E362"/>
    <mergeCell ref="H360:H362"/>
    <mergeCell ref="G360:G362"/>
    <mergeCell ref="Q357:Q359"/>
    <mergeCell ref="Q360:Q362"/>
    <mergeCell ref="C249:C251"/>
    <mergeCell ref="I249:I251"/>
    <mergeCell ref="D249:D251"/>
    <mergeCell ref="G249:G251"/>
    <mergeCell ref="H249:H251"/>
    <mergeCell ref="F249:F251"/>
    <mergeCell ref="E249:E251"/>
    <mergeCell ref="Q249:Q251"/>
    <mergeCell ref="H180:H182"/>
    <mergeCell ref="I180:I182"/>
    <mergeCell ref="G180:G182"/>
    <mergeCell ref="C180:C182"/>
    <mergeCell ref="E180:E182"/>
    <mergeCell ref="F180:F182"/>
    <mergeCell ref="D180:D182"/>
    <mergeCell ref="Q180:Q182"/>
    <mergeCell ref="H6:H8"/>
    <mergeCell ref="C99:C101"/>
    <mergeCell ref="I99:I101"/>
    <mergeCell ref="H99:H101"/>
    <mergeCell ref="G99:G101"/>
    <mergeCell ref="D99:D101"/>
    <mergeCell ref="F99:F101"/>
    <mergeCell ref="E99:E101"/>
    <mergeCell ref="Q99:Q101"/>
    <mergeCell ref="H183:H185"/>
    <mergeCell ref="I183:I185"/>
    <mergeCell ref="G183:G185"/>
    <mergeCell ref="C183:C185"/>
    <mergeCell ref="E183:E185"/>
    <mergeCell ref="F183:F185"/>
    <mergeCell ref="D183:D185"/>
    <mergeCell ref="Q183:Q185"/>
    <mergeCell ref="D363:D365"/>
    <mergeCell ref="F363:F365"/>
    <mergeCell ref="I363:I365"/>
    <mergeCell ref="C363:C365"/>
    <mergeCell ref="E363:E365"/>
    <mergeCell ref="H363:H365"/>
    <mergeCell ref="G363:G365"/>
    <mergeCell ref="D366:D368"/>
    <mergeCell ref="I366:I368"/>
    <mergeCell ref="C366:C368"/>
    <mergeCell ref="E366:E368"/>
    <mergeCell ref="H366:H368"/>
    <mergeCell ref="G366:G368"/>
    <mergeCell ref="D369:D371"/>
    <mergeCell ref="I369:I371"/>
    <mergeCell ref="C369:C371"/>
    <mergeCell ref="E369:E371"/>
    <mergeCell ref="H369:H371"/>
    <mergeCell ref="G369:G371"/>
    <mergeCell ref="D372:D374"/>
    <mergeCell ref="I372:I374"/>
    <mergeCell ref="C372:C374"/>
    <mergeCell ref="E372:E374"/>
    <mergeCell ref="H372:H374"/>
    <mergeCell ref="G372:G374"/>
    <mergeCell ref="I375:I377"/>
    <mergeCell ref="C375:C377"/>
    <mergeCell ref="E375:E377"/>
    <mergeCell ref="H375:H377"/>
    <mergeCell ref="G375:G377"/>
    <mergeCell ref="D378:D380"/>
    <mergeCell ref="I378:I380"/>
    <mergeCell ref="C378:C380"/>
    <mergeCell ref="E378:E380"/>
    <mergeCell ref="H378:H380"/>
    <mergeCell ref="G378:G380"/>
    <mergeCell ref="F366:F368"/>
    <mergeCell ref="F369:F371"/>
    <mergeCell ref="F372:F374"/>
    <mergeCell ref="F375:F377"/>
    <mergeCell ref="F378:F380"/>
    <mergeCell ref="Q363:Q365"/>
    <mergeCell ref="Q366:Q368"/>
    <mergeCell ref="Q369:Q371"/>
    <mergeCell ref="Q372:Q374"/>
    <mergeCell ref="Q375:Q377"/>
    <mergeCell ref="Q378:Q380"/>
    <mergeCell ref="D375:D377"/>
    <mergeCell ref="C252:C254"/>
    <mergeCell ref="I252:I254"/>
    <mergeCell ref="D252:D254"/>
    <mergeCell ref="G252:G254"/>
    <mergeCell ref="H252:H254"/>
    <mergeCell ref="F252:F254"/>
    <mergeCell ref="E252:E254"/>
    <mergeCell ref="Q252:Q254"/>
    <mergeCell ref="C468:C470"/>
    <mergeCell ref="F468:F470"/>
    <mergeCell ref="I468:I470"/>
    <mergeCell ref="E468:E470"/>
    <mergeCell ref="D468:D470"/>
    <mergeCell ref="G468:G470"/>
    <mergeCell ref="H468:H470"/>
    <mergeCell ref="Q468:Q470"/>
    <mergeCell ref="D381:D383"/>
    <mergeCell ref="I381:I383"/>
    <mergeCell ref="C381:C383"/>
    <mergeCell ref="E381:E383"/>
    <mergeCell ref="H381:H383"/>
    <mergeCell ref="G381:G383"/>
    <mergeCell ref="F381:F383"/>
    <mergeCell ref="D384:D386"/>
    <mergeCell ref="I384:I386"/>
    <mergeCell ref="C384:C386"/>
    <mergeCell ref="Q381:Q383"/>
    <mergeCell ref="Q384:Q386"/>
    <mergeCell ref="E384:E386"/>
    <mergeCell ref="H384:H386"/>
    <mergeCell ref="G384:G386"/>
    <mergeCell ref="F384:F386"/>
    <mergeCell ref="H186:H188"/>
    <mergeCell ref="I186:I188"/>
    <mergeCell ref="G186:G188"/>
    <mergeCell ref="C186:C188"/>
    <mergeCell ref="E186:E188"/>
    <mergeCell ref="F186:F188"/>
    <mergeCell ref="D186:D188"/>
    <mergeCell ref="H189:H191"/>
    <mergeCell ref="I189:I191"/>
    <mergeCell ref="G189:G191"/>
    <mergeCell ref="C189:C191"/>
    <mergeCell ref="E189:E191"/>
    <mergeCell ref="F189:F191"/>
    <mergeCell ref="Q186:Q188"/>
    <mergeCell ref="Q189:Q191"/>
    <mergeCell ref="C102:C104"/>
    <mergeCell ref="I102:I104"/>
    <mergeCell ref="H102:H104"/>
    <mergeCell ref="G102:G104"/>
    <mergeCell ref="D102:D104"/>
    <mergeCell ref="E102:E104"/>
    <mergeCell ref="F102:F104"/>
    <mergeCell ref="Q102:Q104"/>
    <mergeCell ref="C255:C257"/>
    <mergeCell ref="I255:I257"/>
    <mergeCell ref="D255:D257"/>
    <mergeCell ref="G255:G257"/>
    <mergeCell ref="H255:H257"/>
    <mergeCell ref="F255:F257"/>
    <mergeCell ref="Q255:Q257"/>
    <mergeCell ref="C258:C260"/>
    <mergeCell ref="I258:I260"/>
    <mergeCell ref="D258:D260"/>
    <mergeCell ref="G258:G260"/>
    <mergeCell ref="H258:H260"/>
    <mergeCell ref="F258:F260"/>
    <mergeCell ref="E258:E260"/>
    <mergeCell ref="Q258:Q260"/>
    <mergeCell ref="C261:C263"/>
    <mergeCell ref="I261:I263"/>
    <mergeCell ref="D261:D263"/>
    <mergeCell ref="G261:G263"/>
    <mergeCell ref="H261:H263"/>
    <mergeCell ref="F261:F263"/>
    <mergeCell ref="Q261:Q263"/>
    <mergeCell ref="C264:C266"/>
    <mergeCell ref="I264:I266"/>
    <mergeCell ref="D264:D266"/>
    <mergeCell ref="G264:G266"/>
    <mergeCell ref="H264:H266"/>
    <mergeCell ref="F264:F266"/>
    <mergeCell ref="Q264:Q266"/>
    <mergeCell ref="C267:C269"/>
    <mergeCell ref="I267:I269"/>
    <mergeCell ref="D267:D269"/>
    <mergeCell ref="G267:G269"/>
    <mergeCell ref="H267:H269"/>
    <mergeCell ref="F267:F269"/>
    <mergeCell ref="Q267:Q269"/>
    <mergeCell ref="C270:C272"/>
    <mergeCell ref="I270:I272"/>
    <mergeCell ref="D270:D272"/>
    <mergeCell ref="G270:G272"/>
    <mergeCell ref="H270:H272"/>
    <mergeCell ref="F270:F272"/>
    <mergeCell ref="E270:E272"/>
    <mergeCell ref="Q270:Q272"/>
    <mergeCell ref="C273:C275"/>
    <mergeCell ref="I273:I275"/>
    <mergeCell ref="D273:D275"/>
    <mergeCell ref="G273:G275"/>
    <mergeCell ref="H273:H275"/>
    <mergeCell ref="F273:F275"/>
    <mergeCell ref="E273:E275"/>
    <mergeCell ref="Q273:Q275"/>
    <mergeCell ref="E261:E263"/>
    <mergeCell ref="E255:E257"/>
    <mergeCell ref="E267:E269"/>
    <mergeCell ref="E264:E266"/>
    <mergeCell ref="C276:C278"/>
    <mergeCell ref="I276:I278"/>
    <mergeCell ref="G276:G278"/>
    <mergeCell ref="H276:H278"/>
    <mergeCell ref="F276:F278"/>
    <mergeCell ref="E276:E278"/>
    <mergeCell ref="Q276:Q278"/>
    <mergeCell ref="D276:D278"/>
    <mergeCell ref="D189:D191"/>
    <mergeCell ref="Q105:Q107"/>
    <mergeCell ref="Q108:Q110"/>
    <mergeCell ref="Q111:Q113"/>
    <mergeCell ref="C105:C107"/>
    <mergeCell ref="I105:I107"/>
    <mergeCell ref="H105:H107"/>
    <mergeCell ref="G105:G107"/>
    <mergeCell ref="D105:D107"/>
    <mergeCell ref="F105:F107"/>
    <mergeCell ref="E105:E107"/>
    <mergeCell ref="C108:C110"/>
    <mergeCell ref="I108:I110"/>
    <mergeCell ref="H108:H110"/>
    <mergeCell ref="G108:G110"/>
    <mergeCell ref="F108:F110"/>
    <mergeCell ref="E108:E110"/>
    <mergeCell ref="C111:C113"/>
    <mergeCell ref="I111:I113"/>
    <mergeCell ref="H111:H113"/>
    <mergeCell ref="G111:G113"/>
    <mergeCell ref="F111:F113"/>
    <mergeCell ref="E111:E113"/>
    <mergeCell ref="D108:D110"/>
    <mergeCell ref="D111:D113"/>
    <mergeCell ref="C279:C281"/>
    <mergeCell ref="I279:I281"/>
    <mergeCell ref="G279:G281"/>
    <mergeCell ref="H279:H281"/>
    <mergeCell ref="F279:F281"/>
    <mergeCell ref="E279:E281"/>
    <mergeCell ref="Q279:Q281"/>
    <mergeCell ref="D279:D281"/>
    <mergeCell ref="C282:C284"/>
    <mergeCell ref="I282:I284"/>
    <mergeCell ref="G282:G284"/>
    <mergeCell ref="H282:H284"/>
    <mergeCell ref="F282:F284"/>
    <mergeCell ref="E282:E284"/>
    <mergeCell ref="Q282:Q284"/>
    <mergeCell ref="D282:D284"/>
    <mergeCell ref="C285:C287"/>
    <mergeCell ref="I285:I287"/>
    <mergeCell ref="G285:G287"/>
    <mergeCell ref="H285:H287"/>
    <mergeCell ref="F285:F287"/>
    <mergeCell ref="E285:E287"/>
    <mergeCell ref="Q285:Q287"/>
    <mergeCell ref="D285:D287"/>
    <mergeCell ref="C288:C290"/>
    <mergeCell ref="I288:I290"/>
    <mergeCell ref="G288:G290"/>
    <mergeCell ref="H288:H290"/>
    <mergeCell ref="F288:F290"/>
    <mergeCell ref="E288:E290"/>
    <mergeCell ref="Q288:Q290"/>
    <mergeCell ref="D288:D290"/>
    <mergeCell ref="C291:C293"/>
    <mergeCell ref="I291:I293"/>
    <mergeCell ref="G291:G293"/>
    <mergeCell ref="H291:H293"/>
    <mergeCell ref="E291:E293"/>
    <mergeCell ref="Q291:Q293"/>
    <mergeCell ref="D291:D293"/>
    <mergeCell ref="F291:F293"/>
    <mergeCell ref="H192:H194"/>
    <mergeCell ref="I192:I194"/>
    <mergeCell ref="G192:G194"/>
    <mergeCell ref="C192:C194"/>
    <mergeCell ref="F192:F194"/>
    <mergeCell ref="D192:D194"/>
    <mergeCell ref="E192:E194"/>
    <mergeCell ref="Q192:Q194"/>
    <mergeCell ref="C195:C197"/>
    <mergeCell ref="D195:D197"/>
    <mergeCell ref="E195:E197"/>
    <mergeCell ref="F195:F197"/>
    <mergeCell ref="G195:G197"/>
    <mergeCell ref="H195:H197"/>
    <mergeCell ref="I195:I197"/>
    <mergeCell ref="Q195:Q197"/>
    <mergeCell ref="C471:C473"/>
    <mergeCell ref="F471:F473"/>
    <mergeCell ref="I471:I473"/>
    <mergeCell ref="E471:E473"/>
    <mergeCell ref="D471:D473"/>
    <mergeCell ref="G471:G473"/>
    <mergeCell ref="H471:H473"/>
    <mergeCell ref="Q471:Q473"/>
    <mergeCell ref="C474:C476"/>
    <mergeCell ref="F474:F476"/>
    <mergeCell ref="I474:I476"/>
    <mergeCell ref="E474:E476"/>
    <mergeCell ref="D474:D476"/>
    <mergeCell ref="G474:G476"/>
    <mergeCell ref="H474:H476"/>
    <mergeCell ref="Q474:Q476"/>
    <mergeCell ref="D387:D389"/>
    <mergeCell ref="I387:I389"/>
    <mergeCell ref="C387:C389"/>
    <mergeCell ref="E387:E389"/>
    <mergeCell ref="H387:H389"/>
    <mergeCell ref="G387:G389"/>
    <mergeCell ref="F387:F389"/>
    <mergeCell ref="D390:D392"/>
    <mergeCell ref="I390:I392"/>
    <mergeCell ref="C390:C392"/>
    <mergeCell ref="E390:E392"/>
    <mergeCell ref="H390:H392"/>
    <mergeCell ref="G390:G392"/>
    <mergeCell ref="F390:F392"/>
    <mergeCell ref="D393:D395"/>
    <mergeCell ref="I393:I395"/>
    <mergeCell ref="C393:C395"/>
    <mergeCell ref="H393:H395"/>
    <mergeCell ref="G393:G395"/>
    <mergeCell ref="F393:F395"/>
    <mergeCell ref="D396:D398"/>
    <mergeCell ref="I396:I398"/>
    <mergeCell ref="C396:C398"/>
    <mergeCell ref="E396:E398"/>
    <mergeCell ref="H396:H398"/>
    <mergeCell ref="F396:F398"/>
    <mergeCell ref="D399:D401"/>
    <mergeCell ref="I399:I401"/>
    <mergeCell ref="C399:C401"/>
    <mergeCell ref="E399:E401"/>
    <mergeCell ref="H399:H401"/>
    <mergeCell ref="G399:G401"/>
    <mergeCell ref="F399:F401"/>
    <mergeCell ref="Q387:Q389"/>
    <mergeCell ref="Q390:Q392"/>
    <mergeCell ref="Q393:Q395"/>
    <mergeCell ref="Q396:Q398"/>
    <mergeCell ref="Q399:Q401"/>
    <mergeCell ref="E393:E395"/>
    <mergeCell ref="G396:G398"/>
    <mergeCell ref="D402:D404"/>
    <mergeCell ref="I402:I404"/>
    <mergeCell ref="C402:C404"/>
    <mergeCell ref="H402:H404"/>
    <mergeCell ref="G402:G404"/>
    <mergeCell ref="E402:E404"/>
    <mergeCell ref="F402:F404"/>
    <mergeCell ref="Q402:Q404"/>
    <mergeCell ref="H141:H143"/>
    <mergeCell ref="C294:C296"/>
    <mergeCell ref="I294:I296"/>
    <mergeCell ref="G294:G296"/>
    <mergeCell ref="H294:H296"/>
    <mergeCell ref="E294:E296"/>
    <mergeCell ref="Q294:Q296"/>
    <mergeCell ref="D294:D296"/>
    <mergeCell ref="F294:F296"/>
    <mergeCell ref="B3:B122"/>
    <mergeCell ref="C114:C116"/>
    <mergeCell ref="I114:I116"/>
    <mergeCell ref="H114:H116"/>
    <mergeCell ref="G114:G116"/>
    <mergeCell ref="F114:F116"/>
    <mergeCell ref="E114:E116"/>
    <mergeCell ref="D114:D116"/>
    <mergeCell ref="C117:C119"/>
    <mergeCell ref="I117:I119"/>
    <mergeCell ref="H117:H119"/>
    <mergeCell ref="G117:G119"/>
    <mergeCell ref="F117:F119"/>
    <mergeCell ref="E117:E119"/>
    <mergeCell ref="D117:D119"/>
    <mergeCell ref="C120:C122"/>
    <mergeCell ref="I120:I122"/>
    <mergeCell ref="G120:G122"/>
    <mergeCell ref="F120:F122"/>
    <mergeCell ref="E120:E122"/>
    <mergeCell ref="D120:D122"/>
    <mergeCell ref="Q114:Q116"/>
    <mergeCell ref="Q117:Q119"/>
    <mergeCell ref="Q120:Q122"/>
    <mergeCell ref="H120:H122"/>
    <mergeCell ref="B123:B200"/>
    <mergeCell ref="H198:H200"/>
    <mergeCell ref="I198:I200"/>
    <mergeCell ref="G198:G200"/>
    <mergeCell ref="C198:C200"/>
    <mergeCell ref="F198:F200"/>
    <mergeCell ref="D198:D200"/>
    <mergeCell ref="E198:E200"/>
    <mergeCell ref="Q198:Q200"/>
    <mergeCell ref="B306:B407"/>
    <mergeCell ref="D405:D407"/>
    <mergeCell ref="I405:I407"/>
    <mergeCell ref="C405:C407"/>
    <mergeCell ref="H405:H407"/>
    <mergeCell ref="G405:G407"/>
    <mergeCell ref="F405:F407"/>
    <mergeCell ref="E405:E407"/>
    <mergeCell ref="Q405:Q407"/>
    <mergeCell ref="D911:D913"/>
    <mergeCell ref="I911:I913"/>
    <mergeCell ref="C911:C913"/>
    <mergeCell ref="H911:H913"/>
    <mergeCell ref="G911:G913"/>
    <mergeCell ref="F911:F913"/>
    <mergeCell ref="E911:E913"/>
    <mergeCell ref="Q911:Q913"/>
    <mergeCell ref="B812:B913"/>
    <mergeCell ref="B707:B811"/>
    <mergeCell ref="C803:C805"/>
    <mergeCell ref="I803:I805"/>
    <mergeCell ref="E803:E805"/>
    <mergeCell ref="Q803:Q805"/>
    <mergeCell ref="F803:F805"/>
    <mergeCell ref="C806:C808"/>
    <mergeCell ref="I806:I808"/>
    <mergeCell ref="G806:G808"/>
    <mergeCell ref="H806:H808"/>
    <mergeCell ref="E806:E808"/>
    <mergeCell ref="Q806:Q808"/>
    <mergeCell ref="F806:F808"/>
    <mergeCell ref="C809:C811"/>
    <mergeCell ref="I809:I811"/>
    <mergeCell ref="G809:G811"/>
    <mergeCell ref="H809:H811"/>
    <mergeCell ref="E809:E811"/>
    <mergeCell ref="Q809:Q811"/>
    <mergeCell ref="F809:F811"/>
    <mergeCell ref="D803:D805"/>
    <mergeCell ref="G803:G805"/>
    <mergeCell ref="H803:H805"/>
    <mergeCell ref="D806:D808"/>
    <mergeCell ref="D809:D811"/>
    <mergeCell ref="B201:B305"/>
    <mergeCell ref="C297:C299"/>
    <mergeCell ref="I297:I299"/>
    <mergeCell ref="E297:E299"/>
    <mergeCell ref="Q297:Q299"/>
    <mergeCell ref="F297:F299"/>
    <mergeCell ref="C300:C302"/>
    <mergeCell ref="I300:I302"/>
    <mergeCell ref="G300:G302"/>
    <mergeCell ref="H300:H302"/>
    <mergeCell ref="E300:E302"/>
    <mergeCell ref="Q300:Q302"/>
    <mergeCell ref="F300:F302"/>
    <mergeCell ref="C303:C305"/>
    <mergeCell ref="I303:I305"/>
    <mergeCell ref="G303:G305"/>
    <mergeCell ref="H303:H305"/>
    <mergeCell ref="E303:E305"/>
    <mergeCell ref="Q303:Q305"/>
    <mergeCell ref="F303:F305"/>
    <mergeCell ref="D297:D299"/>
    <mergeCell ref="G297:G299"/>
    <mergeCell ref="H297:H299"/>
    <mergeCell ref="D300:D302"/>
    <mergeCell ref="D303:D305"/>
    <mergeCell ref="C1120:C1122"/>
    <mergeCell ref="I1120:I1122"/>
    <mergeCell ref="H1120:H1122"/>
    <mergeCell ref="G1120:G1122"/>
    <mergeCell ref="F1120:F1122"/>
    <mergeCell ref="E1120:E1122"/>
    <mergeCell ref="D1120:D1122"/>
    <mergeCell ref="Q1120:Q1122"/>
    <mergeCell ref="B1009:B1122"/>
    <mergeCell ref="C477:C479"/>
    <mergeCell ref="F477:F479"/>
    <mergeCell ref="I477:I479"/>
    <mergeCell ref="E477:E479"/>
    <mergeCell ref="D477:D479"/>
    <mergeCell ref="G477:G479"/>
    <mergeCell ref="H477:H479"/>
    <mergeCell ref="Q477:Q479"/>
    <mergeCell ref="B408:B482"/>
    <mergeCell ref="C480:C482"/>
    <mergeCell ref="F480:F482"/>
    <mergeCell ref="I480:I482"/>
    <mergeCell ref="E480:E482"/>
    <mergeCell ref="D480:D482"/>
    <mergeCell ref="G480:G482"/>
    <mergeCell ref="H480:H482"/>
    <mergeCell ref="Q480:Q482"/>
    <mergeCell ref="A509:A1006"/>
    <mergeCell ref="B983:B1006"/>
    <mergeCell ref="C983:C985"/>
    <mergeCell ref="F983:F985"/>
    <mergeCell ref="I983:I985"/>
    <mergeCell ref="E983:E985"/>
    <mergeCell ref="D983:D985"/>
    <mergeCell ref="G983:G985"/>
    <mergeCell ref="H983:H985"/>
    <mergeCell ref="C986:C988"/>
    <mergeCell ref="F986:F988"/>
    <mergeCell ref="I986:I988"/>
    <mergeCell ref="D986:D988"/>
    <mergeCell ref="H986:H988"/>
    <mergeCell ref="C989:C991"/>
    <mergeCell ref="F989:F991"/>
    <mergeCell ref="I989:I991"/>
    <mergeCell ref="E989:E991"/>
    <mergeCell ref="D989:D991"/>
    <mergeCell ref="H989:H991"/>
    <mergeCell ref="C992:C994"/>
    <mergeCell ref="F992:F994"/>
    <mergeCell ref="I992:I994"/>
    <mergeCell ref="E992:E994"/>
    <mergeCell ref="C995:C997"/>
    <mergeCell ref="F995:F997"/>
    <mergeCell ref="I995:I997"/>
    <mergeCell ref="E995:E997"/>
    <mergeCell ref="G995:G997"/>
    <mergeCell ref="H995:H997"/>
    <mergeCell ref="C998:C1000"/>
    <mergeCell ref="F998:F1000"/>
    <mergeCell ref="I998:I1000"/>
    <mergeCell ref="E998:E1000"/>
    <mergeCell ref="D998:D1000"/>
    <mergeCell ref="G998:G1000"/>
    <mergeCell ref="C1001:C1003"/>
    <mergeCell ref="F1001:F1003"/>
    <mergeCell ref="I1001:I1003"/>
    <mergeCell ref="E1001:E1003"/>
    <mergeCell ref="G1001:G1003"/>
    <mergeCell ref="C1004:C1006"/>
    <mergeCell ref="F1004:F1006"/>
    <mergeCell ref="I1004:I1006"/>
    <mergeCell ref="E1004:E1006"/>
    <mergeCell ref="G1004:G1006"/>
    <mergeCell ref="Q983:Q985"/>
    <mergeCell ref="Q986:Q988"/>
    <mergeCell ref="Q989:Q991"/>
    <mergeCell ref="Q992:Q994"/>
    <mergeCell ref="Q995:Q997"/>
    <mergeCell ref="Q998:Q1000"/>
    <mergeCell ref="Q1001:Q1003"/>
    <mergeCell ref="Q1004:Q1006"/>
    <mergeCell ref="E986:E988"/>
    <mergeCell ref="G986:G988"/>
    <mergeCell ref="G989:G991"/>
    <mergeCell ref="H992:H994"/>
    <mergeCell ref="G992:G994"/>
    <mergeCell ref="D992:D994"/>
    <mergeCell ref="D995:D997"/>
    <mergeCell ref="H998:H1000"/>
    <mergeCell ref="D1001:D1003"/>
    <mergeCell ref="D1004:D1006"/>
    <mergeCell ref="H1001:H1003"/>
    <mergeCell ref="H1004:H1006"/>
    <mergeCell ref="B483:B506"/>
    <mergeCell ref="C483:C485"/>
    <mergeCell ref="F483:F485"/>
    <mergeCell ref="I483:I485"/>
    <mergeCell ref="E483:E485"/>
    <mergeCell ref="D483:D485"/>
    <mergeCell ref="G483:G485"/>
    <mergeCell ref="H483:H485"/>
    <mergeCell ref="C486:C488"/>
    <mergeCell ref="F486:F488"/>
    <mergeCell ref="I486:I488"/>
    <mergeCell ref="D486:D488"/>
    <mergeCell ref="H486:H488"/>
    <mergeCell ref="C489:C491"/>
    <mergeCell ref="F489:F491"/>
    <mergeCell ref="I489:I491"/>
    <mergeCell ref="E489:E491"/>
    <mergeCell ref="D489:D491"/>
    <mergeCell ref="H489:H491"/>
    <mergeCell ref="C492:C494"/>
    <mergeCell ref="F492:F494"/>
    <mergeCell ref="I492:I494"/>
    <mergeCell ref="E492:E494"/>
    <mergeCell ref="C495:C497"/>
    <mergeCell ref="F495:F497"/>
    <mergeCell ref="I495:I497"/>
    <mergeCell ref="E495:E497"/>
    <mergeCell ref="G495:G497"/>
    <mergeCell ref="H495:H497"/>
    <mergeCell ref="C498:C500"/>
    <mergeCell ref="F498:F500"/>
    <mergeCell ref="I498:I500"/>
    <mergeCell ref="E498:E500"/>
    <mergeCell ref="D498:D500"/>
    <mergeCell ref="G498:G500"/>
    <mergeCell ref="C501:C503"/>
    <mergeCell ref="F501:F503"/>
    <mergeCell ref="I501:I503"/>
    <mergeCell ref="E501:E503"/>
    <mergeCell ref="G501:G503"/>
    <mergeCell ref="C504:C506"/>
    <mergeCell ref="F504:F506"/>
    <mergeCell ref="I504:I506"/>
    <mergeCell ref="E504:E506"/>
    <mergeCell ref="G504:G506"/>
    <mergeCell ref="Q483:Q485"/>
    <mergeCell ref="Q486:Q488"/>
    <mergeCell ref="Q489:Q491"/>
    <mergeCell ref="Q492:Q494"/>
    <mergeCell ref="Q495:Q497"/>
    <mergeCell ref="Q498:Q500"/>
    <mergeCell ref="Q501:Q503"/>
    <mergeCell ref="Q504:Q506"/>
    <mergeCell ref="E486:E488"/>
    <mergeCell ref="G486:G488"/>
    <mergeCell ref="G489:G491"/>
    <mergeCell ref="H492:H494"/>
    <mergeCell ref="G492:G494"/>
    <mergeCell ref="D492:D494"/>
    <mergeCell ref="D495:D497"/>
    <mergeCell ref="H498:H500"/>
    <mergeCell ref="D501:D503"/>
    <mergeCell ref="D504:D506"/>
    <mergeCell ref="H501:H503"/>
    <mergeCell ref="H504:H506"/>
    <mergeCell ref="A3:A506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"Bigo,MTG,Kwai,Eagllwin,Mediago,TaurusX"</formula1>
    </dataValidation>
    <dataValidation type="list" errorStyle="information" allowBlank="1" showErrorMessage="1" sqref="B2:B1048576">
      <formula1>"黄政,万科,詹涵粤,谭超,周梓君,赵国庆"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95</v>
      </c>
      <c r="B1" s="5" t="s">
        <v>96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97</v>
      </c>
      <c r="H1" s="5" t="s">
        <v>98</v>
      </c>
      <c r="I1" s="5" t="s">
        <v>99</v>
      </c>
      <c r="J1" s="5" t="s">
        <v>100</v>
      </c>
      <c r="K1" s="5" t="s">
        <v>101</v>
      </c>
      <c r="L1" s="5" t="s">
        <v>102</v>
      </c>
      <c r="M1" s="5" t="s">
        <v>103</v>
      </c>
      <c r="N1" s="6" t="s">
        <v>104</v>
      </c>
      <c r="O1" s="6" t="s">
        <v>105</v>
      </c>
      <c r="P1" s="6" t="s">
        <v>8</v>
      </c>
      <c r="Q1" s="7" t="s">
        <v>106</v>
      </c>
      <c r="S1" s="7" t="s">
        <v>155</v>
      </c>
      <c r="T1" s="7" t="s">
        <v>156</v>
      </c>
    </row>
    <row r="2" ht="22.5" customHeight="1">
      <c r="A2" s="18" t="s">
        <v>107</v>
      </c>
      <c r="B2" s="10" t="s">
        <v>108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73" t="n">
        <v>46310</v>
      </c>
      <c r="B3" s="12" t="s">
        <v>113</v>
      </c>
      <c r="C3" s="12" t="n">
        <v>8998645</v>
      </c>
      <c r="D3" s="12" t="s">
        <v>30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112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74"/>
      <c r="B4" s="12"/>
      <c r="C4" s="12" t="n">
        <v>5497580</v>
      </c>
      <c r="D4" s="12" t="s">
        <v>30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112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74"/>
      <c r="B5" s="12"/>
      <c r="C5" s="12" t="n">
        <v>91407542</v>
      </c>
      <c r="D5" s="12" t="s">
        <v>30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112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74"/>
      <c r="B6" s="12" t="s">
        <v>109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112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74"/>
      <c r="B7" s="12" t="s">
        <v>120</v>
      </c>
      <c r="C7" s="12" t="n">
        <v>7815836</v>
      </c>
      <c r="D7" s="12" t="s">
        <v>65</v>
      </c>
      <c r="E7" s="13" t="s">
        <v>37</v>
      </c>
      <c r="F7" s="13" t="s">
        <v>15</v>
      </c>
      <c r="G7" s="20" t="n">
        <v>0.08</v>
      </c>
      <c r="H7" s="13" t="n">
        <v>12000</v>
      </c>
      <c r="I7" s="20" t="n">
        <f>G7*H7*7</f>
        <v>6720</v>
      </c>
      <c r="J7" s="12" t="s">
        <v>112</v>
      </c>
      <c r="K7" s="14"/>
      <c r="L7" s="14"/>
      <c r="M7" s="14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107</v>
      </c>
      <c r="B9" s="10" t="s">
        <v>126</v>
      </c>
      <c r="C9" s="10"/>
      <c r="D9" s="10"/>
      <c r="E9" s="10"/>
      <c r="F9" s="10"/>
      <c r="G9" s="17"/>
      <c r="H9" s="10"/>
      <c r="I9" s="17"/>
      <c r="J9" s="10"/>
      <c r="K9" s="21" t="n">
        <f>SUM(K10:K13)</f>
        <v>136514</v>
      </c>
      <c r="L9" s="21" t="n">
        <f>SUM(L10:L13)</f>
        <v>84089</v>
      </c>
      <c r="M9" s="15"/>
      <c r="N9" s="15"/>
      <c r="O9" s="15"/>
      <c r="P9" s="40" t="n">
        <f>SUM(P10:P13)</f>
        <v>421.755</v>
      </c>
      <c r="Q9" s="7"/>
    </row>
    <row r="10" ht="22.5" customHeight="1">
      <c r="A10" s="73" t="n">
        <v>46309</v>
      </c>
      <c r="B10" s="12" t="s">
        <v>113</v>
      </c>
      <c r="C10" s="12" t="n">
        <v>8998645</v>
      </c>
      <c r="D10" s="12" t="s">
        <v>30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112</v>
      </c>
      <c r="K10" s="16" t="n">
        <v>21216</v>
      </c>
      <c r="L10" s="14" t="n">
        <v>12341</v>
      </c>
      <c r="M10" s="15" t="n">
        <v>125</v>
      </c>
      <c r="N10" s="11" t="n">
        <v>0.005</v>
      </c>
      <c r="O10" s="11" t="n">
        <v>0.491</v>
      </c>
      <c r="P10" s="11" t="n">
        <v>61.33</v>
      </c>
      <c r="Q10" s="22" t="n">
        <f>M10/H10</f>
        <v>0.625</v>
      </c>
      <c r="S10" s="41" t="n">
        <f>IFERROR(L10/K10,0)</f>
        <v>0.581683634992459</v>
      </c>
      <c r="T10" s="41" t="n">
        <f>IFERROR(M10/L10,0)</f>
        <v>0.0101288388299165</v>
      </c>
    </row>
    <row r="11" ht="22.5" customHeight="1">
      <c r="A11" s="74"/>
      <c r="B11" s="12"/>
      <c r="C11" s="12" t="n">
        <v>5497580</v>
      </c>
      <c r="D11" s="12" t="s">
        <v>30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112</v>
      </c>
      <c r="K11" s="16" t="n">
        <v>78466</v>
      </c>
      <c r="L11" s="14" t="n">
        <v>48808</v>
      </c>
      <c r="M11" s="14" t="n">
        <v>1147</v>
      </c>
      <c r="N11" s="11" t="n">
        <v>0.006</v>
      </c>
      <c r="O11" s="11" t="n">
        <v>0.255</v>
      </c>
      <c r="P11" s="11" t="n">
        <v>292.435</v>
      </c>
      <c r="Q11" s="22" t="n">
        <f>M11/H11</f>
        <v>0.882307692307692</v>
      </c>
      <c r="S11" s="41" t="n">
        <f>IFERROR(L11/K11,0)</f>
        <v>0.622027374913976</v>
      </c>
      <c r="T11" s="41" t="n">
        <f>IFERROR(M11/L11,0)</f>
        <v>0.0235002458613342</v>
      </c>
    </row>
    <row r="12" ht="22.5" customHeight="1">
      <c r="A12" s="74"/>
      <c r="B12" s="12"/>
      <c r="C12" s="12" t="n">
        <v>91407542</v>
      </c>
      <c r="D12" s="12" t="s">
        <v>30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112</v>
      </c>
      <c r="K12" s="16" t="n">
        <v>49</v>
      </c>
      <c r="L12" s="14" t="n">
        <v>21</v>
      </c>
      <c r="M12" s="14" t="n">
        <v>1</v>
      </c>
      <c r="N12" s="11" t="n">
        <v>0.001</v>
      </c>
      <c r="O12" s="11" t="n">
        <v>0.02</v>
      </c>
      <c r="P12" s="11" t="n">
        <v>0.02</v>
      </c>
      <c r="Q12" s="22" t="n">
        <f>M12/H12</f>
        <v>0.00166666666666667</v>
      </c>
      <c r="S12" s="41" t="n">
        <f>IFERROR(L12/K12,0)</f>
        <v>0.428571428571429</v>
      </c>
      <c r="T12" s="41" t="n">
        <f>IFERROR(M12/L12,0)</f>
        <v>0.0476190476190476</v>
      </c>
    </row>
    <row r="13" ht="22.5" customHeight="1">
      <c r="A13" s="74"/>
      <c r="B13" s="12" t="s">
        <v>109</v>
      </c>
      <c r="C13" s="12" t="n">
        <v>6951594</v>
      </c>
      <c r="D13" s="12" t="s">
        <v>16</v>
      </c>
      <c r="E13" s="13" t="s">
        <v>18</v>
      </c>
      <c r="F13" s="13" t="s">
        <v>15</v>
      </c>
      <c r="G13" s="20" t="n">
        <v>0.6</v>
      </c>
      <c r="H13" s="13" t="n">
        <v>250</v>
      </c>
      <c r="I13" s="20" t="n">
        <f>G13*H13*7</f>
        <v>1050</v>
      </c>
      <c r="J13" s="12" t="s">
        <v>112</v>
      </c>
      <c r="K13" s="14" t="n">
        <v>36783</v>
      </c>
      <c r="L13" s="14" t="n">
        <v>22919</v>
      </c>
      <c r="M13" s="15" t="n">
        <v>97</v>
      </c>
      <c r="N13" s="11" t="n">
        <v>0.003</v>
      </c>
      <c r="O13" s="11" t="n">
        <v>0.701</v>
      </c>
      <c r="P13" s="11" t="n">
        <v>67.97</v>
      </c>
      <c r="Q13" s="22" t="n">
        <f>M13/H13</f>
        <v>0.388</v>
      </c>
      <c r="S13" s="41" t="n">
        <f>IFERROR(L13/K13,0)</f>
        <v>0.623086752032189</v>
      </c>
      <c r="T13" s="41" t="n">
        <f>IFERROR(M13/L13,0)</f>
        <v>0.0042322963480082</v>
      </c>
    </row>
    <row r="14" ht="22.5" customHeight="1">
      <c r="A14" s="74"/>
      <c r="B14" s="12" t="s">
        <v>120</v>
      </c>
      <c r="C14" s="12" t="n">
        <v>7815836</v>
      </c>
      <c r="D14" s="12" t="s">
        <v>65</v>
      </c>
      <c r="E14" s="13" t="s">
        <v>37</v>
      </c>
      <c r="F14" s="13" t="s">
        <v>15</v>
      </c>
      <c r="G14" s="20" t="n">
        <v>0.08</v>
      </c>
      <c r="H14" s="13" t="n">
        <v>12000</v>
      </c>
      <c r="I14" s="20" t="n">
        <f>G14*H14*7</f>
        <v>6720</v>
      </c>
      <c r="J14" s="12" t="s">
        <v>112</v>
      </c>
      <c r="K14" s="14" t="n">
        <v>130803</v>
      </c>
      <c r="L14" s="14" t="n">
        <v>88290</v>
      </c>
      <c r="M14" s="14" t="n">
        <v>1334</v>
      </c>
      <c r="N14" s="11" t="n">
        <v>0.002</v>
      </c>
      <c r="O14" s="11" t="n">
        <v>0.11</v>
      </c>
      <c r="P14" s="11" t="n">
        <v>146.95</v>
      </c>
      <c r="Q14" s="22" t="n">
        <f>M14/H14</f>
        <v>0.111166666666667</v>
      </c>
      <c r="S14" s="41" t="n">
        <f>IFERROR(L14/K14,0)</f>
        <v>0.6749845187037</v>
      </c>
      <c r="T14" s="41" t="n">
        <f>IFERROR(M14/L14,0)</f>
        <v>0.0151092989013478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107</v>
      </c>
      <c r="B16" s="10" t="s">
        <v>129</v>
      </c>
      <c r="C16" s="10"/>
      <c r="D16" s="10"/>
      <c r="E16" s="10"/>
      <c r="F16" s="10"/>
      <c r="G16" s="17"/>
      <c r="H16" s="10"/>
      <c r="I16" s="17"/>
      <c r="J16" s="10"/>
      <c r="K16" s="21" t="n">
        <f>SUM(K17:K20)</f>
        <v>112789</v>
      </c>
      <c r="L16" s="21" t="n">
        <f>SUM(L17:L20)</f>
        <v>71862</v>
      </c>
      <c r="M16" s="15"/>
      <c r="N16" s="15"/>
      <c r="O16" s="15"/>
      <c r="P16" s="40" t="n">
        <f>SUM(P17:P20)</f>
        <v>380.965</v>
      </c>
      <c r="Q16" s="7"/>
    </row>
    <row r="17" ht="22.5" customHeight="1">
      <c r="A17" s="73" t="n">
        <v>46308</v>
      </c>
      <c r="B17" s="12" t="s">
        <v>113</v>
      </c>
      <c r="C17" s="12" t="n">
        <v>8998645</v>
      </c>
      <c r="D17" s="12" t="s">
        <v>30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112</v>
      </c>
      <c r="K17" s="16" t="n">
        <v>7960</v>
      </c>
      <c r="L17" s="14" t="n">
        <v>4789</v>
      </c>
      <c r="M17" s="15" t="n">
        <v>81</v>
      </c>
      <c r="N17" s="11" t="n">
        <v>0.008</v>
      </c>
      <c r="O17" s="11" t="n">
        <v>0.488</v>
      </c>
      <c r="P17" s="11" t="n">
        <v>39.5</v>
      </c>
      <c r="Q17" s="22" t="n">
        <f>M17/H17</f>
        <v>0.405</v>
      </c>
      <c r="S17" s="41" t="n">
        <f>IFERROR(L17/K17,0)</f>
        <v>0.601633165829146</v>
      </c>
      <c r="T17" s="41" t="n">
        <f>IFERROR(M17/L17,0)</f>
        <v>0.0169137607016079</v>
      </c>
    </row>
    <row r="18" ht="22.5" customHeight="1">
      <c r="A18" s="74"/>
      <c r="B18" s="12"/>
      <c r="C18" s="12" t="n">
        <v>5497580</v>
      </c>
      <c r="D18" s="12" t="s">
        <v>30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112</v>
      </c>
      <c r="K18" s="16" t="n">
        <v>68287</v>
      </c>
      <c r="L18" s="14" t="n">
        <v>43979</v>
      </c>
      <c r="M18" s="14" t="n">
        <v>1086</v>
      </c>
      <c r="N18" s="11" t="n">
        <v>0.006</v>
      </c>
      <c r="O18" s="11" t="n">
        <v>0.254</v>
      </c>
      <c r="P18" s="11" t="n">
        <v>276.155</v>
      </c>
      <c r="Q18" s="22" t="n">
        <f>M18/H18</f>
        <v>0.835384615384615</v>
      </c>
      <c r="S18" s="41" t="n">
        <f>IFERROR(L18/K18,0)</f>
        <v>0.644031806932506</v>
      </c>
      <c r="T18" s="41" t="n">
        <f>IFERROR(M18/L18,0)</f>
        <v>0.0246936037654335</v>
      </c>
    </row>
    <row r="19" ht="22.5" customHeight="1">
      <c r="A19" s="74"/>
      <c r="B19" s="12"/>
      <c r="C19" s="12" t="n">
        <v>91407542</v>
      </c>
      <c r="D19" s="12" t="s">
        <v>30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112</v>
      </c>
      <c r="K19" s="16" t="n">
        <v>60</v>
      </c>
      <c r="L19" s="14" t="n">
        <v>31</v>
      </c>
      <c r="M19" s="14" t="n">
        <v>0</v>
      </c>
      <c r="N19" s="11" t="n">
        <v>0</v>
      </c>
      <c r="O19" s="11" t="n">
        <v>0</v>
      </c>
      <c r="P19" s="11" t="n">
        <v>0</v>
      </c>
      <c r="Q19" s="22" t="n">
        <f>M19/H19</f>
        <v>0</v>
      </c>
      <c r="S19" s="41" t="n">
        <f>IFERROR(L19/K19,0)</f>
        <v>0.516666666666667</v>
      </c>
      <c r="T19" s="41" t="n">
        <f>IFERROR(M19/L19,0)</f>
        <v>0</v>
      </c>
    </row>
    <row r="20" ht="22.5" customHeight="1">
      <c r="A20" s="74"/>
      <c r="B20" s="12" t="s">
        <v>109</v>
      </c>
      <c r="C20" s="12" t="n">
        <v>6951594</v>
      </c>
      <c r="D20" s="12" t="s">
        <v>16</v>
      </c>
      <c r="E20" s="13" t="s">
        <v>18</v>
      </c>
      <c r="F20" s="13" t="s">
        <v>15</v>
      </c>
      <c r="G20" s="20" t="n">
        <v>0.6</v>
      </c>
      <c r="H20" s="13" t="n">
        <v>250</v>
      </c>
      <c r="I20" s="20" t="n">
        <f>G20*H20*7</f>
        <v>1050</v>
      </c>
      <c r="J20" s="12" t="s">
        <v>112</v>
      </c>
      <c r="K20" s="14" t="n">
        <v>36482</v>
      </c>
      <c r="L20" s="14" t="n">
        <v>23063</v>
      </c>
      <c r="M20" s="15" t="n">
        <v>93</v>
      </c>
      <c r="N20" s="11" t="n">
        <v>0.003</v>
      </c>
      <c r="O20" s="11" t="n">
        <v>0.702</v>
      </c>
      <c r="P20" s="11" t="n">
        <v>65.31</v>
      </c>
      <c r="Q20" s="22" t="n">
        <f>M20/H20</f>
        <v>0.372</v>
      </c>
      <c r="S20" s="41" t="n">
        <f>IFERROR(L20/K20,0)</f>
        <v>0.632174771120004</v>
      </c>
      <c r="T20" s="41" t="n">
        <f>IFERROR(M20/L20,0)</f>
        <v>0.00403243290118371</v>
      </c>
    </row>
    <row r="21" ht="22.5" customHeight="1">
      <c r="A21" s="74"/>
      <c r="B21" s="12" t="s">
        <v>121</v>
      </c>
      <c r="C21" s="12" t="n">
        <v>12072287</v>
      </c>
      <c r="D21" s="12" t="s">
        <v>80</v>
      </c>
      <c r="E21" s="13" t="s">
        <v>14</v>
      </c>
      <c r="F21" s="13" t="s">
        <v>15</v>
      </c>
      <c r="G21" s="20" t="n">
        <v>0.5</v>
      </c>
      <c r="H21" s="13" t="n">
        <v>200</v>
      </c>
      <c r="I21" s="20" t="n">
        <f>G21*H21*7</f>
        <v>700</v>
      </c>
      <c r="J21" s="12" t="s">
        <v>112</v>
      </c>
      <c r="K21" s="14" t="n">
        <v>45</v>
      </c>
      <c r="L21" s="14" t="n">
        <v>12</v>
      </c>
      <c r="M21" s="15" t="n">
        <v>1</v>
      </c>
      <c r="N21" s="11" t="n">
        <v>0.17</v>
      </c>
      <c r="O21" s="11" t="n">
        <v>2.034</v>
      </c>
      <c r="P21" s="11" t="n">
        <v>2.034</v>
      </c>
      <c r="Q21" s="22" t="n">
        <f>M21/H21</f>
        <v>0.005</v>
      </c>
      <c r="S21" s="41" t="n">
        <f>IFERROR(L21/K21,0)</f>
        <v>0.266666666666667</v>
      </c>
      <c r="T21" s="41" t="n">
        <f>IFERROR(M21/L21,0)</f>
        <v>0.0833333333333333</v>
      </c>
      <c r="U21" s="4" t="s">
        <v>131</v>
      </c>
    </row>
    <row r="22" ht="22.5" customHeight="1">
      <c r="A22" s="74"/>
      <c r="B22" s="12" t="s">
        <v>120</v>
      </c>
      <c r="C22" s="12" t="n">
        <v>7815836</v>
      </c>
      <c r="D22" s="12" t="s">
        <v>65</v>
      </c>
      <c r="E22" s="13" t="s">
        <v>37</v>
      </c>
      <c r="F22" s="13" t="s">
        <v>15</v>
      </c>
      <c r="G22" s="20" t="n">
        <v>0.08</v>
      </c>
      <c r="H22" s="13" t="n">
        <v>12000</v>
      </c>
      <c r="I22" s="20" t="n">
        <f>G22*H22*7</f>
        <v>6720</v>
      </c>
      <c r="J22" s="12" t="s">
        <v>112</v>
      </c>
      <c r="K22" s="14" t="n">
        <v>179999</v>
      </c>
      <c r="L22" s="14" t="n">
        <v>124288</v>
      </c>
      <c r="M22" s="14" t="n">
        <v>1445</v>
      </c>
      <c r="N22" s="11" t="n">
        <v>0.001</v>
      </c>
      <c r="O22" s="11" t="n">
        <v>0.11</v>
      </c>
      <c r="P22" s="11" t="n">
        <v>158.92</v>
      </c>
      <c r="Q22" s="22" t="n">
        <f>M22/H22</f>
        <v>0.120416666666667</v>
      </c>
      <c r="S22" s="41" t="n">
        <f>IFERROR(L22/K22,0)</f>
        <v>0.690492724959583</v>
      </c>
      <c r="T22" s="41" t="n">
        <f>IFERROR(M22/L22,0)</f>
        <v>0.0116262229660144</v>
      </c>
    </row>
    <row r="23" ht="22.5" customHeight="1">
      <c r="A23" s="18"/>
      <c r="B23" s="10"/>
      <c r="C23" s="10"/>
      <c r="D23" s="10"/>
      <c r="E23" s="10"/>
      <c r="F23" s="10"/>
      <c r="G23" s="17"/>
      <c r="H23" s="10"/>
      <c r="I23" s="17"/>
      <c r="J23" s="10"/>
      <c r="K23" s="15"/>
      <c r="L23" s="15"/>
      <c r="M23" s="15"/>
      <c r="N23" s="15"/>
      <c r="O23" s="15"/>
      <c r="P23" s="11"/>
      <c r="Q23" s="7"/>
    </row>
    <row r="24" ht="22.5" customHeight="1">
      <c r="A24" s="18" t="s">
        <v>107</v>
      </c>
      <c r="B24" s="10" t="s">
        <v>133</v>
      </c>
      <c r="C24" s="10"/>
      <c r="D24" s="10"/>
      <c r="E24" s="10"/>
      <c r="F24" s="10"/>
      <c r="G24" s="17"/>
      <c r="H24" s="10"/>
      <c r="I24" s="17"/>
      <c r="J24" s="10"/>
      <c r="K24" s="21" t="n">
        <f>SUM(K25:K28)</f>
        <v>122005</v>
      </c>
      <c r="L24" s="21" t="n">
        <f>SUM(L25:L28)</f>
        <v>77427</v>
      </c>
      <c r="M24" s="15"/>
      <c r="N24" s="15"/>
      <c r="O24" s="15"/>
      <c r="P24" s="40" t="n">
        <f>SUM(P25:P28)</f>
        <v>422.792</v>
      </c>
      <c r="Q24" s="7"/>
    </row>
    <row r="25" ht="22.5" customHeight="1">
      <c r="A25" s="73" t="n">
        <v>46307</v>
      </c>
      <c r="B25" s="12" t="s">
        <v>113</v>
      </c>
      <c r="C25" s="12" t="n">
        <v>8998645</v>
      </c>
      <c r="D25" s="12" t="s">
        <v>30</v>
      </c>
      <c r="E25" s="13" t="s">
        <v>17</v>
      </c>
      <c r="F25" s="13" t="s">
        <v>15</v>
      </c>
      <c r="G25" s="20" t="n">
        <v>0.28</v>
      </c>
      <c r="H25" s="12" t="n">
        <v>200</v>
      </c>
      <c r="I25" s="20" t="n">
        <f>G25*H25*7</f>
        <v>392</v>
      </c>
      <c r="J25" s="12" t="s">
        <v>112</v>
      </c>
      <c r="K25" s="16" t="n">
        <v>12696</v>
      </c>
      <c r="L25" s="14" t="n">
        <v>7459</v>
      </c>
      <c r="M25" s="15" t="n">
        <v>134</v>
      </c>
      <c r="N25" s="11" t="n">
        <v>0.01</v>
      </c>
      <c r="O25" s="11" t="n">
        <v>0.537</v>
      </c>
      <c r="P25" s="11" t="n">
        <v>71.964</v>
      </c>
      <c r="Q25" s="22" t="n">
        <f>M25/H25</f>
        <v>0.67</v>
      </c>
      <c r="S25" s="41" t="n">
        <f>IFERROR(L25/K25,0)</f>
        <v>0.587507876496534</v>
      </c>
      <c r="T25" s="41" t="n">
        <f>IFERROR(M25/L25,0)</f>
        <v>0.0179648746480762</v>
      </c>
    </row>
    <row r="26" ht="22.5" customHeight="1">
      <c r="A26" s="19"/>
      <c r="B26" s="12"/>
      <c r="C26" s="12" t="n">
        <v>5497580</v>
      </c>
      <c r="D26" s="12" t="s">
        <v>30</v>
      </c>
      <c r="E26" s="13" t="s">
        <v>17</v>
      </c>
      <c r="F26" s="13" t="s">
        <v>15</v>
      </c>
      <c r="G26" s="20" t="n">
        <v>0.28</v>
      </c>
      <c r="H26" s="12" t="n">
        <v>1300</v>
      </c>
      <c r="I26" s="20" t="n">
        <f>G26*H26*7</f>
        <v>2548</v>
      </c>
      <c r="J26" s="12" t="s">
        <v>112</v>
      </c>
      <c r="K26" s="16" t="n">
        <v>74655</v>
      </c>
      <c r="L26" s="14" t="n">
        <v>47499</v>
      </c>
      <c r="M26" s="14" t="n">
        <v>1138</v>
      </c>
      <c r="N26" s="11" t="n">
        <v>0.006</v>
      </c>
      <c r="O26" s="11" t="n">
        <v>0.254</v>
      </c>
      <c r="P26" s="11" t="n">
        <v>288.878</v>
      </c>
      <c r="Q26" s="22" t="n">
        <f>M26/H26</f>
        <v>0.875384615384615</v>
      </c>
      <c r="S26" s="41" t="n">
        <f>IFERROR(L26/K26,0)</f>
        <v>0.636246734980912</v>
      </c>
      <c r="T26" s="41" t="n">
        <f>IFERROR(M26/L26,0)</f>
        <v>0.0239583991241921</v>
      </c>
    </row>
    <row r="27" ht="22.5" customHeight="1">
      <c r="A27" s="19"/>
      <c r="B27" s="12"/>
      <c r="C27" s="12" t="n">
        <v>91407542</v>
      </c>
      <c r="D27" s="12" t="s">
        <v>30</v>
      </c>
      <c r="E27" s="13" t="s">
        <v>37</v>
      </c>
      <c r="F27" s="13" t="s">
        <v>15</v>
      </c>
      <c r="G27" s="20" t="n">
        <v>0.02</v>
      </c>
      <c r="H27" s="12" t="n">
        <v>600</v>
      </c>
      <c r="I27" s="20" t="n">
        <f>G27*H27*7</f>
        <v>84</v>
      </c>
      <c r="J27" s="12" t="s">
        <v>112</v>
      </c>
      <c r="K27" s="16" t="n">
        <v>125</v>
      </c>
      <c r="L27" s="14" t="n">
        <v>88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0.704</v>
      </c>
      <c r="T27" s="41" t="n">
        <f>IFERROR(M27/L27,0)</f>
        <v>0</v>
      </c>
    </row>
    <row r="28" ht="22.5" customHeight="1">
      <c r="A28" s="19"/>
      <c r="B28" s="12" t="s">
        <v>109</v>
      </c>
      <c r="C28" s="12" t="n">
        <v>6951594</v>
      </c>
      <c r="D28" s="12" t="s">
        <v>16</v>
      </c>
      <c r="E28" s="13" t="s">
        <v>18</v>
      </c>
      <c r="F28" s="13" t="s">
        <v>15</v>
      </c>
      <c r="G28" s="20" t="n">
        <v>0.6</v>
      </c>
      <c r="H28" s="13" t="n">
        <v>250</v>
      </c>
      <c r="I28" s="20" t="n">
        <f>G28*H28*7</f>
        <v>1050</v>
      </c>
      <c r="J28" s="12" t="s">
        <v>112</v>
      </c>
      <c r="K28" s="14" t="n">
        <v>34529</v>
      </c>
      <c r="L28" s="14" t="n">
        <v>22381</v>
      </c>
      <c r="M28" s="15" t="n">
        <v>88</v>
      </c>
      <c r="N28" s="11" t="n">
        <v>0.003</v>
      </c>
      <c r="O28" s="11" t="n">
        <v>0.704</v>
      </c>
      <c r="P28" s="11" t="n">
        <v>61.95</v>
      </c>
      <c r="Q28" s="22" t="n">
        <f>M28/H28</f>
        <v>0.352</v>
      </c>
      <c r="S28" s="41" t="n">
        <f>IFERROR(L28/K28,0)</f>
        <v>0.648179790900403</v>
      </c>
      <c r="T28" s="41" t="n">
        <f>IFERROR(M28/L28,0)</f>
        <v>0.00393190652785845</v>
      </c>
    </row>
    <row r="29" ht="22.5" customHeight="1">
      <c r="A29" s="19"/>
      <c r="B29" s="12" t="s">
        <v>121</v>
      </c>
      <c r="C29" s="12" t="n">
        <v>12072287</v>
      </c>
      <c r="D29" s="12" t="s">
        <v>80</v>
      </c>
      <c r="E29" s="13" t="s">
        <v>14</v>
      </c>
      <c r="F29" s="13" t="s">
        <v>15</v>
      </c>
      <c r="G29" s="20" t="n">
        <v>0.5</v>
      </c>
      <c r="H29" s="13" t="n">
        <v>200</v>
      </c>
      <c r="I29" s="20" t="n">
        <f>G29*H29*7</f>
        <v>700</v>
      </c>
      <c r="J29" s="12" t="s">
        <v>112</v>
      </c>
      <c r="K29" s="14" t="n">
        <v>296</v>
      </c>
      <c r="L29" s="14" t="n">
        <v>60</v>
      </c>
      <c r="M29" s="15" t="n">
        <v>4</v>
      </c>
      <c r="N29" s="11" t="n">
        <v>0.013</v>
      </c>
      <c r="O29" s="11" t="n">
        <v>0.188</v>
      </c>
      <c r="P29" s="11" t="n">
        <v>0.752</v>
      </c>
      <c r="Q29" s="22" t="n">
        <f>M29/H29</f>
        <v>0.02</v>
      </c>
      <c r="S29" s="41" t="n">
        <f>IFERROR(L29/K29,0)</f>
        <v>0.202702702702703</v>
      </c>
      <c r="T29" s="41" t="n">
        <f>IFERROR(M29/L29,0)</f>
        <v>0.0666666666666667</v>
      </c>
    </row>
    <row r="30" ht="22.5" customHeight="1">
      <c r="A30" s="19"/>
      <c r="B30" s="12" t="s">
        <v>120</v>
      </c>
      <c r="C30" s="12" t="n">
        <v>7815836</v>
      </c>
      <c r="D30" s="12" t="s">
        <v>65</v>
      </c>
      <c r="E30" s="13" t="s">
        <v>37</v>
      </c>
      <c r="F30" s="13" t="s">
        <v>15</v>
      </c>
      <c r="G30" s="20" t="n">
        <v>0.08</v>
      </c>
      <c r="H30" s="13" t="n">
        <v>12000</v>
      </c>
      <c r="I30" s="20" t="n">
        <f>G30*H30*7</f>
        <v>6720</v>
      </c>
      <c r="J30" s="12" t="s">
        <v>112</v>
      </c>
      <c r="K30" s="14" t="n">
        <v>157765</v>
      </c>
      <c r="L30" s="14" t="n">
        <v>108519</v>
      </c>
      <c r="M30" s="14" t="n">
        <v>1313</v>
      </c>
      <c r="N30" s="11" t="n">
        <v>0.001</v>
      </c>
      <c r="O30" s="11" t="n">
        <v>0.11</v>
      </c>
      <c r="P30" s="11" t="n">
        <v>144.17</v>
      </c>
      <c r="Q30" s="22" t="n">
        <f>M30/H30</f>
        <v>0.109416666666667</v>
      </c>
      <c r="S30" s="41" t="n">
        <f>IFERROR(L30/K30,0)</f>
        <v>0.687852185212183</v>
      </c>
      <c r="T30" s="41" t="n">
        <f>IFERROR(M30/L30,0)</f>
        <v>0.0120992637234033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107</v>
      </c>
      <c r="B32" s="10" t="s">
        <v>140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157198</v>
      </c>
      <c r="L32" s="21" t="n">
        <f>SUM(L33:L36)</f>
        <v>99324</v>
      </c>
      <c r="M32" s="15"/>
      <c r="N32" s="15"/>
      <c r="O32" s="15"/>
      <c r="P32" s="40" t="n">
        <f>SUM(P33:P36)</f>
        <v>488.113</v>
      </c>
      <c r="Q32" s="7"/>
    </row>
    <row r="33" ht="22.5" customHeight="1">
      <c r="A33" s="80" t="n">
        <v>46306</v>
      </c>
      <c r="B33" s="12" t="s">
        <v>113</v>
      </c>
      <c r="C33" s="12" t="n">
        <v>8998645</v>
      </c>
      <c r="D33" s="12" t="s">
        <v>30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112</v>
      </c>
      <c r="K33" s="16" t="n">
        <v>30598</v>
      </c>
      <c r="L33" s="14" t="n">
        <v>18293</v>
      </c>
      <c r="M33" s="15" t="n">
        <v>137</v>
      </c>
      <c r="N33" s="11" t="n">
        <v>0.005</v>
      </c>
      <c r="O33" s="11" t="n">
        <v>0.615</v>
      </c>
      <c r="P33" s="11" t="n">
        <v>84.269</v>
      </c>
      <c r="Q33" s="22" t="n">
        <f>M33/H33</f>
        <v>0.685</v>
      </c>
      <c r="S33" s="41" t="n">
        <f>IFERROR(L33/K33,0)</f>
        <v>0.597849532649193</v>
      </c>
      <c r="T33" s="41" t="n">
        <f>IFERROR(M33/L33,0)</f>
        <v>0.00748920352047231</v>
      </c>
    </row>
    <row r="34" ht="22.5" customHeight="1">
      <c r="A34" s="77"/>
      <c r="B34" s="12"/>
      <c r="C34" s="12" t="n">
        <v>5497580</v>
      </c>
      <c r="D34" s="12" t="s">
        <v>30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112</v>
      </c>
      <c r="K34" s="16" t="n">
        <v>91729</v>
      </c>
      <c r="L34" s="14" t="n">
        <v>58300</v>
      </c>
      <c r="M34" s="14" t="n">
        <v>1267</v>
      </c>
      <c r="N34" s="11" t="n">
        <v>0.006</v>
      </c>
      <c r="O34" s="11" t="n">
        <v>0.256</v>
      </c>
      <c r="P34" s="11" t="n">
        <v>324.354</v>
      </c>
      <c r="Q34" s="22" t="n">
        <f>M34/H34</f>
        <v>0.974615384615385</v>
      </c>
      <c r="S34" s="41" t="n">
        <f>IFERROR(L34/K34,0)</f>
        <v>0.635567813886557</v>
      </c>
      <c r="T34" s="41" t="n">
        <f>IFERROR(M34/L34,0)</f>
        <v>0.0217324185248714</v>
      </c>
    </row>
    <row r="35" ht="22.5" customHeight="1">
      <c r="A35" s="77"/>
      <c r="B35" s="12"/>
      <c r="C35" s="12" t="n">
        <v>91407542</v>
      </c>
      <c r="D35" s="12" t="s">
        <v>30</v>
      </c>
      <c r="E35" s="13" t="s">
        <v>37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112</v>
      </c>
      <c r="K35" s="16" t="n">
        <v>321</v>
      </c>
      <c r="L35" s="14" t="n">
        <v>196</v>
      </c>
      <c r="M35" s="14" t="n">
        <v>2</v>
      </c>
      <c r="N35" s="11" t="n">
        <v>0</v>
      </c>
      <c r="O35" s="11" t="n">
        <v>0.02</v>
      </c>
      <c r="P35" s="11" t="n">
        <v>0.04</v>
      </c>
      <c r="Q35" s="22" t="n">
        <f>M35/H35</f>
        <v>0.00333333333333333</v>
      </c>
      <c r="S35" s="41" t="n">
        <f>IFERROR(L35/K35,0)</f>
        <v>0.610591900311526</v>
      </c>
      <c r="T35" s="41" t="n">
        <f>IFERROR(M35/L35,0)</f>
        <v>0.0102040816326531</v>
      </c>
    </row>
    <row r="36" ht="22.5" customHeight="1">
      <c r="A36" s="77"/>
      <c r="B36" s="12" t="s">
        <v>109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112</v>
      </c>
      <c r="K36" s="14" t="n">
        <v>34550</v>
      </c>
      <c r="L36" s="14" t="n">
        <v>22535</v>
      </c>
      <c r="M36" s="15" t="n">
        <v>113</v>
      </c>
      <c r="N36" s="11" t="n">
        <v>0.004</v>
      </c>
      <c r="O36" s="11" t="n">
        <v>0.703</v>
      </c>
      <c r="P36" s="11" t="n">
        <v>79.45</v>
      </c>
      <c r="Q36" s="22" t="n">
        <f>M36/H36</f>
        <v>0.452</v>
      </c>
      <c r="S36" s="41" t="n">
        <f>IFERROR(L36/K36,0)</f>
        <v>0.652243125904486</v>
      </c>
      <c r="T36" s="41" t="n">
        <f>IFERROR(M36/L36,0)</f>
        <v>0.00501442201020635</v>
      </c>
    </row>
    <row r="37" ht="22.5" customHeight="1">
      <c r="A37" s="78"/>
      <c r="B37" s="12" t="s">
        <v>121</v>
      </c>
      <c r="C37" s="12" t="n">
        <v>12072287</v>
      </c>
      <c r="D37" s="12" t="s">
        <v>80</v>
      </c>
      <c r="E37" s="13" t="s">
        <v>14</v>
      </c>
      <c r="F37" s="13" t="s">
        <v>15</v>
      </c>
      <c r="G37" s="20" t="n">
        <v>0.5</v>
      </c>
      <c r="H37" s="13" t="n">
        <v>200</v>
      </c>
      <c r="I37" s="20" t="n">
        <f>G37*H37*7</f>
        <v>700</v>
      </c>
      <c r="J37" s="12" t="s">
        <v>112</v>
      </c>
      <c r="K37" s="14" t="n">
        <v>217</v>
      </c>
      <c r="L37" s="14" t="n">
        <v>52</v>
      </c>
      <c r="M37" s="15" t="n">
        <v>4</v>
      </c>
      <c r="N37" s="11" t="n">
        <v>0.045</v>
      </c>
      <c r="O37" s="11" t="n">
        <v>0.583</v>
      </c>
      <c r="P37" s="11" t="n">
        <v>2.332</v>
      </c>
      <c r="Q37" s="22" t="n">
        <f>M37/H37</f>
        <v>0.02</v>
      </c>
      <c r="S37" s="41" t="n">
        <f>IFERROR(L37/K37,0)</f>
        <v>0.23963133640553</v>
      </c>
      <c r="T37" s="41" t="n">
        <f>IFERROR(M37/L37,0)</f>
        <v>0.0769230769230769</v>
      </c>
    </row>
    <row r="38" ht="22.5" customHeight="1">
      <c r="A38" s="18"/>
      <c r="B38" s="10"/>
      <c r="C38" s="10"/>
      <c r="D38" s="10"/>
      <c r="E38" s="10"/>
      <c r="F38" s="10"/>
      <c r="G38" s="17"/>
      <c r="H38" s="10"/>
      <c r="I38" s="17"/>
      <c r="J38" s="10"/>
      <c r="K38" s="15"/>
      <c r="L38" s="15"/>
      <c r="M38" s="15"/>
      <c r="N38" s="15"/>
      <c r="O38" s="15"/>
      <c r="P38" s="11"/>
      <c r="Q38" s="7"/>
    </row>
    <row r="39" ht="22.5" customHeight="1">
      <c r="A39" s="18" t="s">
        <v>107</v>
      </c>
      <c r="B39" s="10" t="s">
        <v>141</v>
      </c>
      <c r="C39" s="10"/>
      <c r="D39" s="10"/>
      <c r="E39" s="10"/>
      <c r="F39" s="10"/>
      <c r="G39" s="17"/>
      <c r="H39" s="10"/>
      <c r="I39" s="17"/>
      <c r="J39" s="10"/>
      <c r="K39" s="21" t="n">
        <f>SUM(K40:K43)</f>
        <v>114447</v>
      </c>
      <c r="L39" s="21" t="n">
        <f>SUM(L40:L43)</f>
        <v>72359</v>
      </c>
      <c r="M39" s="15"/>
      <c r="N39" s="15"/>
      <c r="O39" s="15"/>
      <c r="P39" s="40" t="n">
        <f>SUM(P40:P43)</f>
        <v>436.288</v>
      </c>
      <c r="Q39" s="7"/>
    </row>
    <row r="40" ht="22.5" customHeight="1">
      <c r="A40" s="80" t="n">
        <v>46305</v>
      </c>
      <c r="B40" s="12" t="s">
        <v>113</v>
      </c>
      <c r="C40" s="12" t="n">
        <v>8998645</v>
      </c>
      <c r="D40" s="12" t="s">
        <v>30</v>
      </c>
      <c r="E40" s="13" t="s">
        <v>17</v>
      </c>
      <c r="F40" s="13" t="s">
        <v>15</v>
      </c>
      <c r="G40" s="20" t="n">
        <v>0.28</v>
      </c>
      <c r="H40" s="12" t="n">
        <v>200</v>
      </c>
      <c r="I40" s="20" t="n">
        <f>G40*H40*7</f>
        <v>392</v>
      </c>
      <c r="J40" s="12" t="s">
        <v>112</v>
      </c>
      <c r="K40" s="16" t="n">
        <v>32885</v>
      </c>
      <c r="L40" s="14" t="n">
        <v>19856</v>
      </c>
      <c r="M40" s="15" t="n">
        <v>160</v>
      </c>
      <c r="N40" s="11" t="n">
        <v>0.005</v>
      </c>
      <c r="O40" s="11" t="n">
        <v>0.6</v>
      </c>
      <c r="P40" s="11" t="n">
        <v>95.923</v>
      </c>
      <c r="Q40" s="22" t="n">
        <f>M40/H40</f>
        <v>0.8</v>
      </c>
      <c r="S40" s="41" t="n">
        <f>IFERROR(L40/K40,0)</f>
        <v>0.603801125133039</v>
      </c>
      <c r="T40" s="41" t="n">
        <f>IFERROR(M40/L40,0)</f>
        <v>0.008058017727639</v>
      </c>
    </row>
    <row r="41" ht="22.5" customHeight="1">
      <c r="A41" s="77"/>
      <c r="B41" s="12"/>
      <c r="C41" s="12" t="n">
        <v>5497580</v>
      </c>
      <c r="D41" s="12" t="s">
        <v>30</v>
      </c>
      <c r="E41" s="13" t="s">
        <v>17</v>
      </c>
      <c r="F41" s="13" t="s">
        <v>15</v>
      </c>
      <c r="G41" s="20" t="n">
        <v>0.28</v>
      </c>
      <c r="H41" s="12" t="n">
        <v>1300</v>
      </c>
      <c r="I41" s="20" t="n">
        <f>G41*H41*7</f>
        <v>2548</v>
      </c>
      <c r="J41" s="12" t="s">
        <v>112</v>
      </c>
      <c r="K41" s="16" t="n">
        <v>59439</v>
      </c>
      <c r="L41" s="14" t="n">
        <v>37856</v>
      </c>
      <c r="M41" s="14" t="n">
        <v>1113</v>
      </c>
      <c r="N41" s="11" t="n">
        <v>0.007</v>
      </c>
      <c r="O41" s="11" t="n">
        <v>0.255</v>
      </c>
      <c r="P41" s="11" t="n">
        <v>283.385</v>
      </c>
      <c r="Q41" s="22" t="n">
        <f>M41/H41</f>
        <v>0.856153846153846</v>
      </c>
      <c r="S41" s="41" t="n">
        <f>IFERROR(L41/K41,0)</f>
        <v>0.636888238362018</v>
      </c>
      <c r="T41" s="41" t="n">
        <f>IFERROR(M41/L41,0)</f>
        <v>0.0294008875739645</v>
      </c>
    </row>
    <row r="42" ht="22.5" customHeight="1">
      <c r="A42" s="77"/>
      <c r="B42" s="12"/>
      <c r="C42" s="12" t="n">
        <v>91407542</v>
      </c>
      <c r="D42" s="12" t="s">
        <v>30</v>
      </c>
      <c r="E42" s="13" t="s">
        <v>37</v>
      </c>
      <c r="F42" s="13" t="s">
        <v>15</v>
      </c>
      <c r="G42" s="20" t="n">
        <v>0.02</v>
      </c>
      <c r="H42" s="12" t="n">
        <v>600</v>
      </c>
      <c r="I42" s="20" t="n">
        <f>G42*H42*7</f>
        <v>84</v>
      </c>
      <c r="J42" s="12" t="s">
        <v>112</v>
      </c>
      <c r="K42" s="16" t="n">
        <v>149</v>
      </c>
      <c r="L42" s="14" t="n">
        <v>84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M42/H42</f>
        <v>0</v>
      </c>
      <c r="S42" s="41" t="n">
        <f>IFERROR(L42/K42,0)</f>
        <v>0.563758389261745</v>
      </c>
      <c r="T42" s="41" t="n">
        <f>IFERROR(M42/L42,0)</f>
        <v>0</v>
      </c>
    </row>
    <row r="43" ht="22.5" customHeight="1">
      <c r="A43" s="77"/>
      <c r="B43" s="12" t="s">
        <v>109</v>
      </c>
      <c r="C43" s="12" t="n">
        <v>6951594</v>
      </c>
      <c r="D43" s="12" t="s">
        <v>16</v>
      </c>
      <c r="E43" s="13" t="s">
        <v>18</v>
      </c>
      <c r="F43" s="13" t="s">
        <v>15</v>
      </c>
      <c r="G43" s="20" t="n">
        <v>0.6</v>
      </c>
      <c r="H43" s="13" t="n">
        <v>250</v>
      </c>
      <c r="I43" s="20" t="n">
        <f>G43*H43*7</f>
        <v>1050</v>
      </c>
      <c r="J43" s="12" t="s">
        <v>112</v>
      </c>
      <c r="K43" s="14" t="n">
        <v>21974</v>
      </c>
      <c r="L43" s="14" t="n">
        <v>14563</v>
      </c>
      <c r="M43" s="15" t="n">
        <v>81</v>
      </c>
      <c r="N43" s="11" t="n">
        <v>0.004</v>
      </c>
      <c r="O43" s="11" t="n">
        <v>0.703</v>
      </c>
      <c r="P43" s="11" t="n">
        <v>56.98</v>
      </c>
      <c r="Q43" s="22" t="n">
        <f>M43/H43</f>
        <v>0.324</v>
      </c>
      <c r="S43" s="41" t="n">
        <f>IFERROR(L43/K43,0)</f>
        <v>0.662737781013926</v>
      </c>
      <c r="T43" s="41" t="n">
        <f>IFERROR(M43/L43,0)</f>
        <v>0.00556204078829911</v>
      </c>
    </row>
    <row r="44" ht="22.5" customHeight="1">
      <c r="A44" s="78"/>
      <c r="B44" s="12" t="s">
        <v>121</v>
      </c>
      <c r="C44" s="12" t="n">
        <v>12072287</v>
      </c>
      <c r="D44" s="12" t="s">
        <v>80</v>
      </c>
      <c r="E44" s="13" t="s">
        <v>14</v>
      </c>
      <c r="F44" s="13" t="s">
        <v>15</v>
      </c>
      <c r="G44" s="20" t="n">
        <v>0.5</v>
      </c>
      <c r="H44" s="13" t="n">
        <v>200</v>
      </c>
      <c r="I44" s="20" t="n">
        <f>G44*H44*7</f>
        <v>700</v>
      </c>
      <c r="J44" s="12" t="s">
        <v>112</v>
      </c>
      <c r="K44" s="14" t="n">
        <v>75</v>
      </c>
      <c r="L44" s="14" t="n">
        <v>23</v>
      </c>
      <c r="M44" s="14" t="n">
        <v>0</v>
      </c>
      <c r="N44" s="11" t="n">
        <v>0</v>
      </c>
      <c r="O44" s="11" t="n">
        <v>0</v>
      </c>
      <c r="P44" s="11" t="n">
        <v>0</v>
      </c>
      <c r="Q44" s="22" t="n">
        <f>M44/H44</f>
        <v>0</v>
      </c>
      <c r="S44" s="41" t="n">
        <f>IFERROR(L44/K44,0)</f>
        <v>0.306666666666667</v>
      </c>
      <c r="T44" s="41" t="n">
        <f>IFERROR(M44/L44,0)</f>
        <v>0</v>
      </c>
    </row>
    <row r="45" ht="22.5" customHeight="1">
      <c r="A45" s="18"/>
      <c r="B45" s="10"/>
      <c r="C45" s="10"/>
      <c r="D45" s="10"/>
      <c r="E45" s="10"/>
      <c r="F45" s="10"/>
      <c r="G45" s="17"/>
      <c r="H45" s="10"/>
      <c r="I45" s="17"/>
      <c r="J45" s="10"/>
      <c r="K45" s="15"/>
      <c r="L45" s="15"/>
      <c r="M45" s="15"/>
      <c r="N45" s="15"/>
      <c r="O45" s="15"/>
      <c r="P45" s="11"/>
      <c r="Q45" s="7"/>
    </row>
    <row r="46" ht="22.5" customHeight="1">
      <c r="A46" s="18" t="s">
        <v>107</v>
      </c>
      <c r="B46" s="10" t="s">
        <v>143</v>
      </c>
      <c r="C46" s="10"/>
      <c r="D46" s="10"/>
      <c r="E46" s="10"/>
      <c r="F46" s="10"/>
      <c r="G46" s="17"/>
      <c r="H46" s="10"/>
      <c r="I46" s="17"/>
      <c r="J46" s="10"/>
      <c r="K46" s="21" t="n">
        <f>SUM(K47:K50)</f>
        <v>115511</v>
      </c>
      <c r="L46" s="21" t="n">
        <f>SUM(L47:L50)</f>
        <v>70751</v>
      </c>
      <c r="M46" s="15"/>
      <c r="N46" s="15"/>
      <c r="O46" s="15"/>
      <c r="P46" s="40" t="n">
        <f>SUM(P47:P50)</f>
        <v>360.999</v>
      </c>
      <c r="Q46" s="7"/>
    </row>
    <row r="47" ht="22.5" customHeight="1">
      <c r="A47" s="80" t="n">
        <v>46304</v>
      </c>
      <c r="B47" s="12" t="s">
        <v>113</v>
      </c>
      <c r="C47" s="12" t="n">
        <v>8998645</v>
      </c>
      <c r="D47" s="12" t="s">
        <v>30</v>
      </c>
      <c r="E47" s="13" t="s">
        <v>17</v>
      </c>
      <c r="F47" s="13" t="s">
        <v>15</v>
      </c>
      <c r="G47" s="20" t="n">
        <v>0.28</v>
      </c>
      <c r="H47" s="12" t="n">
        <v>200</v>
      </c>
      <c r="I47" s="20" t="n">
        <f>G47*H47*7</f>
        <v>392</v>
      </c>
      <c r="J47" s="12" t="s">
        <v>112</v>
      </c>
      <c r="K47" s="16" t="n">
        <v>36621</v>
      </c>
      <c r="L47" s="14" t="n">
        <v>21266</v>
      </c>
      <c r="M47" s="15" t="n">
        <v>140</v>
      </c>
      <c r="N47" s="11" t="n">
        <v>0.003</v>
      </c>
      <c r="O47" s="11" t="n">
        <v>0.521</v>
      </c>
      <c r="P47" s="11" t="n">
        <v>73</v>
      </c>
      <c r="Q47" s="22" t="n">
        <f>M47/H47</f>
        <v>0.7</v>
      </c>
      <c r="S47" s="41" t="n">
        <f>IFERROR(L47/K47,0)</f>
        <v>0.580705059938287</v>
      </c>
      <c r="T47" s="41" t="n">
        <f>IFERROR(M47/L47,0)</f>
        <v>0.00658327847267939</v>
      </c>
    </row>
    <row r="48" ht="22.5" customHeight="1">
      <c r="A48" s="77"/>
      <c r="B48" s="12"/>
      <c r="C48" s="12" t="n">
        <v>5497580</v>
      </c>
      <c r="D48" s="12" t="s">
        <v>30</v>
      </c>
      <c r="E48" s="13" t="s">
        <v>17</v>
      </c>
      <c r="F48" s="13" t="s">
        <v>15</v>
      </c>
      <c r="G48" s="20" t="n">
        <v>0.28</v>
      </c>
      <c r="H48" s="12" t="n">
        <v>1300</v>
      </c>
      <c r="I48" s="20" t="n">
        <f>G48*H48*7</f>
        <v>2548</v>
      </c>
      <c r="J48" s="12" t="s">
        <v>112</v>
      </c>
      <c r="K48" s="16" t="n">
        <v>59854</v>
      </c>
      <c r="L48" s="14" t="n">
        <v>37257</v>
      </c>
      <c r="M48" s="14" t="n">
        <v>932</v>
      </c>
      <c r="N48" s="11" t="n">
        <v>0.006</v>
      </c>
      <c r="O48" s="11" t="n">
        <v>0.255</v>
      </c>
      <c r="P48" s="11" t="n">
        <v>237.979</v>
      </c>
      <c r="Q48" s="22" t="n">
        <f>M48/H48</f>
        <v>0.716923076923077</v>
      </c>
      <c r="S48" s="41" t="n">
        <f>IFERROR(L48/K48,0)</f>
        <v>0.622464664015772</v>
      </c>
      <c r="T48" s="41" t="n">
        <f>IFERROR(M48/L48,0)</f>
        <v>0.0250154333413855</v>
      </c>
    </row>
    <row r="49" ht="22.5" customHeight="1">
      <c r="A49" s="77"/>
      <c r="B49" s="12"/>
      <c r="C49" s="12" t="n">
        <v>91407542</v>
      </c>
      <c r="D49" s="12" t="s">
        <v>30</v>
      </c>
      <c r="E49" s="13" t="s">
        <v>37</v>
      </c>
      <c r="F49" s="13" t="s">
        <v>15</v>
      </c>
      <c r="G49" s="20" t="n">
        <v>0.02</v>
      </c>
      <c r="H49" s="12" t="n">
        <v>600</v>
      </c>
      <c r="I49" s="20" t="n">
        <f>G49*H49*7</f>
        <v>84</v>
      </c>
      <c r="J49" s="12" t="s">
        <v>112</v>
      </c>
      <c r="K49" s="16" t="n">
        <v>634</v>
      </c>
      <c r="L49" s="14" t="n">
        <v>421</v>
      </c>
      <c r="M49" s="14" t="n">
        <v>2</v>
      </c>
      <c r="N49" s="11" t="n">
        <v>0</v>
      </c>
      <c r="O49" s="11" t="n">
        <v>0.02</v>
      </c>
      <c r="P49" s="11" t="n">
        <v>0.04</v>
      </c>
      <c r="Q49" s="22" t="n">
        <f>M49/H49</f>
        <v>0.00333333333333333</v>
      </c>
      <c r="S49" s="41" t="n">
        <f>IFERROR(L49/K49,0)</f>
        <v>0.66403785488959</v>
      </c>
      <c r="T49" s="41" t="n">
        <f>IFERROR(M49/L49,0)</f>
        <v>0.00475059382422803</v>
      </c>
    </row>
    <row r="50" ht="22.5" customHeight="1">
      <c r="A50" s="77"/>
      <c r="B50" s="12" t="s">
        <v>109</v>
      </c>
      <c r="C50" s="12" t="n">
        <v>6951594</v>
      </c>
      <c r="D50" s="12" t="s">
        <v>16</v>
      </c>
      <c r="E50" s="13" t="s">
        <v>18</v>
      </c>
      <c r="F50" s="13" t="s">
        <v>15</v>
      </c>
      <c r="G50" s="20" t="n">
        <v>0.6</v>
      </c>
      <c r="H50" s="13" t="n">
        <v>250</v>
      </c>
      <c r="I50" s="20" t="n">
        <f>G50*H50*7</f>
        <v>1050</v>
      </c>
      <c r="J50" s="12" t="s">
        <v>112</v>
      </c>
      <c r="K50" s="14" t="n">
        <v>18402</v>
      </c>
      <c r="L50" s="14" t="n">
        <v>11807</v>
      </c>
      <c r="M50" s="15" t="n">
        <v>71</v>
      </c>
      <c r="N50" s="11" t="n">
        <v>0.004</v>
      </c>
      <c r="O50" s="11" t="n">
        <v>0.704</v>
      </c>
      <c r="P50" s="11" t="n">
        <v>49.98</v>
      </c>
      <c r="Q50" s="22" t="n">
        <f>M50/H50</f>
        <v>0.284</v>
      </c>
      <c r="S50" s="41" t="n">
        <f>IFERROR(L50/K50,0)</f>
        <v>0.641615041843278</v>
      </c>
      <c r="T50" s="41" t="n">
        <f>IFERROR(M50/L50,0)</f>
        <v>0.00601338189209791</v>
      </c>
    </row>
    <row r="51" ht="22.5" customHeight="1">
      <c r="A51" s="78"/>
      <c r="B51" s="12" t="s">
        <v>121</v>
      </c>
      <c r="C51" s="12" t="n">
        <v>12072287</v>
      </c>
      <c r="D51" s="12" t="s">
        <v>80</v>
      </c>
      <c r="E51" s="13" t="s">
        <v>14</v>
      </c>
      <c r="F51" s="13" t="s">
        <v>15</v>
      </c>
      <c r="G51" s="20" t="n">
        <v>0.5</v>
      </c>
      <c r="H51" s="13" t="n">
        <v>200</v>
      </c>
      <c r="I51" s="20" t="n">
        <f>G51*H51*7</f>
        <v>700</v>
      </c>
      <c r="J51" s="12" t="s">
        <v>112</v>
      </c>
      <c r="K51" s="14" t="n">
        <v>105</v>
      </c>
      <c r="L51" s="14" t="n">
        <v>39</v>
      </c>
      <c r="M51" s="15" t="n">
        <v>7</v>
      </c>
      <c r="N51" s="11" t="n">
        <v>0.155</v>
      </c>
      <c r="O51" s="11" t="n">
        <v>0.863</v>
      </c>
      <c r="P51" s="11" t="n">
        <v>6.042</v>
      </c>
      <c r="Q51" s="22" t="n">
        <f>M51/H51</f>
        <v>0.035</v>
      </c>
      <c r="S51" s="41" t="n">
        <f>IFERROR(L51/K51,0)</f>
        <v>0.371428571428571</v>
      </c>
      <c r="T51" s="41" t="n">
        <f>IFERROR(M51/L51,0)</f>
        <v>0.17948717948718</v>
      </c>
    </row>
    <row r="52" ht="22.5" customHeight="1">
      <c r="A52" s="18"/>
      <c r="B52" s="10"/>
      <c r="C52" s="10"/>
      <c r="D52" s="10"/>
      <c r="E52" s="10"/>
      <c r="F52" s="10"/>
      <c r="G52" s="17"/>
      <c r="H52" s="10"/>
      <c r="I52" s="17"/>
      <c r="J52" s="10"/>
      <c r="K52" s="15"/>
      <c r="L52" s="15"/>
      <c r="M52" s="15"/>
      <c r="N52" s="15"/>
      <c r="O52" s="15"/>
      <c r="P52" s="11"/>
      <c r="Q52" s="7"/>
    </row>
    <row r="53" ht="22.5" customHeight="1">
      <c r="A53" s="18" t="s">
        <v>107</v>
      </c>
      <c r="B53" s="10" t="s">
        <v>108</v>
      </c>
      <c r="C53" s="10"/>
      <c r="D53" s="10"/>
      <c r="E53" s="10"/>
      <c r="F53" s="10"/>
      <c r="G53" s="17"/>
      <c r="H53" s="10"/>
      <c r="I53" s="17"/>
      <c r="J53" s="10"/>
      <c r="K53" s="21" t="n">
        <f>SUM(K54:K57)</f>
        <v>120623</v>
      </c>
      <c r="L53" s="21" t="n">
        <f>SUM(L54:L57)</f>
        <v>74022</v>
      </c>
      <c r="M53" s="15"/>
      <c r="N53" s="15"/>
      <c r="O53" s="15"/>
      <c r="P53" s="40" t="n">
        <f>SUM(P54:P57)</f>
        <v>350.13</v>
      </c>
      <c r="Q53" s="7"/>
    </row>
    <row r="54" ht="22.5" customHeight="1">
      <c r="A54" s="80" t="n">
        <v>46303</v>
      </c>
      <c r="B54" s="12" t="s">
        <v>113</v>
      </c>
      <c r="C54" s="12" t="n">
        <v>8998645</v>
      </c>
      <c r="D54" s="12" t="s">
        <v>30</v>
      </c>
      <c r="E54" s="13" t="s">
        <v>17</v>
      </c>
      <c r="F54" s="13" t="s">
        <v>15</v>
      </c>
      <c r="G54" s="20" t="n">
        <v>0.28</v>
      </c>
      <c r="H54" s="12" t="n">
        <v>200</v>
      </c>
      <c r="I54" s="20" t="n">
        <f>G54*H54*7</f>
        <v>392</v>
      </c>
      <c r="J54" s="12" t="s">
        <v>112</v>
      </c>
      <c r="K54" s="16" t="n">
        <v>30401</v>
      </c>
      <c r="L54" s="14" t="n">
        <v>17163</v>
      </c>
      <c r="M54" s="15" t="n">
        <v>149</v>
      </c>
      <c r="N54" s="11" t="n">
        <v>0.005</v>
      </c>
      <c r="O54" s="11" t="n">
        <v>0.551</v>
      </c>
      <c r="P54" s="11" t="n">
        <v>82.154</v>
      </c>
      <c r="Q54" s="22" t="n">
        <f>M54/H54</f>
        <v>0.745</v>
      </c>
      <c r="S54" s="41" t="n">
        <f>IFERROR(L54/K54,0)</f>
        <v>0.564553797572448</v>
      </c>
      <c r="T54" s="41" t="n">
        <f>IFERROR(M54/L54,0)</f>
        <v>0.00868146594418225</v>
      </c>
    </row>
    <row r="55" ht="22.5" customHeight="1">
      <c r="A55" s="77"/>
      <c r="B55" s="12"/>
      <c r="C55" s="12" t="n">
        <v>5497580</v>
      </c>
      <c r="D55" s="12" t="s">
        <v>30</v>
      </c>
      <c r="E55" s="13" t="s">
        <v>17</v>
      </c>
      <c r="F55" s="13" t="s">
        <v>15</v>
      </c>
      <c r="G55" s="20" t="n">
        <v>0.28</v>
      </c>
      <c r="H55" s="12" t="n">
        <v>1300</v>
      </c>
      <c r="I55" s="20" t="n">
        <f>G55*H55*7</f>
        <v>2548</v>
      </c>
      <c r="J55" s="12" t="s">
        <v>112</v>
      </c>
      <c r="K55" s="16" t="n">
        <v>70034</v>
      </c>
      <c r="L55" s="14" t="n">
        <v>43657</v>
      </c>
      <c r="M55" s="14" t="n">
        <v>903</v>
      </c>
      <c r="N55" s="11" t="n">
        <v>0.005</v>
      </c>
      <c r="O55" s="11" t="n">
        <v>0.255</v>
      </c>
      <c r="P55" s="11" t="n">
        <v>230.326</v>
      </c>
      <c r="Q55" s="22" t="n">
        <f>M55/H55</f>
        <v>0.694615384615385</v>
      </c>
      <c r="S55" s="41" t="n">
        <f>IFERROR(L55/K55,0)</f>
        <v>0.623368649513094</v>
      </c>
      <c r="T55" s="41" t="n">
        <f>IFERROR(M55/L55,0)</f>
        <v>0.0206839682067022</v>
      </c>
    </row>
    <row r="56" ht="22.5" customHeight="1">
      <c r="A56" s="77"/>
      <c r="B56" s="12"/>
      <c r="C56" s="12" t="n">
        <v>91407542</v>
      </c>
      <c r="D56" s="12" t="s">
        <v>30</v>
      </c>
      <c r="E56" s="13" t="s">
        <v>37</v>
      </c>
      <c r="F56" s="13" t="s">
        <v>15</v>
      </c>
      <c r="G56" s="20" t="n">
        <v>0.02</v>
      </c>
      <c r="H56" s="12" t="n">
        <v>600</v>
      </c>
      <c r="I56" s="20" t="n">
        <f>G56*H56*7</f>
        <v>84</v>
      </c>
      <c r="J56" s="12" t="s">
        <v>112</v>
      </c>
      <c r="K56" s="16" t="n">
        <v>2005</v>
      </c>
      <c r="L56" s="14" t="n">
        <v>1321</v>
      </c>
      <c r="M56" s="14" t="n">
        <v>9</v>
      </c>
      <c r="N56" s="11" t="n">
        <v>0</v>
      </c>
      <c r="O56" s="11" t="n">
        <v>0.022</v>
      </c>
      <c r="P56" s="11" t="n">
        <v>0.2</v>
      </c>
      <c r="Q56" s="22" t="n">
        <f>M56/H56</f>
        <v>0.015</v>
      </c>
      <c r="S56" s="41" t="n">
        <f>IFERROR(L56/K56,0)</f>
        <v>0.658852867830424</v>
      </c>
      <c r="T56" s="41" t="n">
        <f>IFERROR(M56/L56,0)</f>
        <v>0.00681302043906132</v>
      </c>
    </row>
    <row r="57" ht="22.5" customHeight="1">
      <c r="A57" s="77"/>
      <c r="B57" s="12" t="s">
        <v>109</v>
      </c>
      <c r="C57" s="12" t="n">
        <v>6951594</v>
      </c>
      <c r="D57" s="12" t="s">
        <v>16</v>
      </c>
      <c r="E57" s="13" t="s">
        <v>18</v>
      </c>
      <c r="F57" s="13" t="s">
        <v>15</v>
      </c>
      <c r="G57" s="20" t="n">
        <v>0.6</v>
      </c>
      <c r="H57" s="13" t="n">
        <v>250</v>
      </c>
      <c r="I57" s="20" t="n">
        <f>G57*H57*7</f>
        <v>1050</v>
      </c>
      <c r="J57" s="12" t="s">
        <v>112</v>
      </c>
      <c r="K57" s="14" t="n">
        <v>18183</v>
      </c>
      <c r="L57" s="14" t="n">
        <v>11881</v>
      </c>
      <c r="M57" s="15" t="n">
        <v>53</v>
      </c>
      <c r="N57" s="11" t="n">
        <v>0.003</v>
      </c>
      <c r="O57" s="11" t="n">
        <v>0.707</v>
      </c>
      <c r="P57" s="11" t="n">
        <v>37.45</v>
      </c>
      <c r="Q57" s="22" t="n">
        <f>M57/H57</f>
        <v>0.212</v>
      </c>
      <c r="S57" s="41" t="n">
        <f>IFERROR(L57/K57,0)</f>
        <v>0.653412528185668</v>
      </c>
      <c r="T57" s="41" t="n">
        <f>IFERROR(M57/L57,0)</f>
        <v>0.00446090396431277</v>
      </c>
    </row>
    <row r="58" ht="22.5" customHeight="1">
      <c r="A58" s="78"/>
      <c r="B58" s="12" t="s">
        <v>121</v>
      </c>
      <c r="C58" s="12" t="n">
        <v>12072287</v>
      </c>
      <c r="D58" s="12" t="s">
        <v>80</v>
      </c>
      <c r="E58" s="13" t="s">
        <v>14</v>
      </c>
      <c r="F58" s="13" t="s">
        <v>15</v>
      </c>
      <c r="G58" s="20" t="n">
        <v>0.5</v>
      </c>
      <c r="H58" s="13" t="n">
        <v>200</v>
      </c>
      <c r="I58" s="20" t="n">
        <f>G58*H58*7</f>
        <v>700</v>
      </c>
      <c r="J58" s="12" t="s">
        <v>112</v>
      </c>
      <c r="K58" s="14" t="n">
        <v>72</v>
      </c>
      <c r="L58" s="14" t="n">
        <v>12</v>
      </c>
      <c r="M58" s="15" t="n">
        <v>3</v>
      </c>
      <c r="N58" s="11" t="n">
        <v>0.008</v>
      </c>
      <c r="O58" s="11" t="n">
        <v>0.032</v>
      </c>
      <c r="P58" s="11" t="n">
        <v>0.095</v>
      </c>
      <c r="Q58" s="22" t="n">
        <f>M58/H58</f>
        <v>0.015</v>
      </c>
      <c r="S58" s="41" t="n">
        <f>IFERROR(L58/K58,0)</f>
        <v>0.166666666666667</v>
      </c>
      <c r="T58" s="41" t="n">
        <f>IFERROR(M58/L58,0)</f>
        <v>0.25</v>
      </c>
    </row>
    <row r="59" ht="22.5" customHeight="1">
      <c r="A59" s="18"/>
      <c r="B59" s="10"/>
      <c r="C59" s="10"/>
      <c r="D59" s="10"/>
      <c r="E59" s="10"/>
      <c r="F59" s="10"/>
      <c r="G59" s="17"/>
      <c r="H59" s="10"/>
      <c r="I59" s="17"/>
      <c r="J59" s="10"/>
      <c r="K59" s="15"/>
      <c r="L59" s="15"/>
      <c r="M59" s="15"/>
      <c r="N59" s="15"/>
      <c r="O59" s="15"/>
      <c r="P59" s="11"/>
      <c r="Q59" s="7"/>
    </row>
    <row r="60" ht="22.5" customHeight="1">
      <c r="A60" s="18" t="s">
        <v>107</v>
      </c>
      <c r="B60" s="10" t="s">
        <v>126</v>
      </c>
      <c r="C60" s="10"/>
      <c r="D60" s="10"/>
      <c r="E60" s="10"/>
      <c r="F60" s="10"/>
      <c r="G60" s="17"/>
      <c r="H60" s="10"/>
      <c r="I60" s="17"/>
      <c r="J60" s="10"/>
      <c r="K60" s="21" t="n">
        <f>SUM(K61:K64)</f>
        <v>209517</v>
      </c>
      <c r="L60" s="21" t="n">
        <f>SUM(L61:L64)</f>
        <v>125377</v>
      </c>
      <c r="M60" s="15"/>
      <c r="N60" s="15"/>
      <c r="O60" s="15"/>
      <c r="P60" s="40" t="n">
        <f>SUM(P61:P64)</f>
        <v>460.344</v>
      </c>
      <c r="Q60" s="7"/>
    </row>
    <row r="61" ht="22.5" customHeight="1">
      <c r="A61" s="80" t="n">
        <v>46302</v>
      </c>
      <c r="B61" s="12" t="s">
        <v>113</v>
      </c>
      <c r="C61" s="12" t="n">
        <v>8998645</v>
      </c>
      <c r="D61" s="12" t="s">
        <v>30</v>
      </c>
      <c r="E61" s="13" t="s">
        <v>17</v>
      </c>
      <c r="F61" s="13" t="s">
        <v>15</v>
      </c>
      <c r="G61" s="20" t="n">
        <v>0.28</v>
      </c>
      <c r="H61" s="12" t="n">
        <v>200</v>
      </c>
      <c r="I61" s="20" t="n">
        <f>G61*H61*7</f>
        <v>392</v>
      </c>
      <c r="J61" s="12" t="s">
        <v>112</v>
      </c>
      <c r="K61" s="16" t="n">
        <v>43787</v>
      </c>
      <c r="L61" s="14" t="n">
        <v>22765</v>
      </c>
      <c r="M61" s="15" t="n">
        <v>155</v>
      </c>
      <c r="N61" s="11" t="n">
        <v>0.003</v>
      </c>
      <c r="O61" s="11" t="n">
        <v>0.376</v>
      </c>
      <c r="P61" s="11" t="n">
        <v>58.27</v>
      </c>
      <c r="Q61" s="22" t="n">
        <f>M61/H61</f>
        <v>0.775</v>
      </c>
      <c r="S61" s="41" t="n">
        <f>IFERROR(L61/K61,0)</f>
        <v>0.519903167606824</v>
      </c>
      <c r="T61" s="41" t="n">
        <f>IFERROR(M61/L61,0)</f>
        <v>0.006808697562047</v>
      </c>
    </row>
    <row r="62" ht="22.5" customHeight="1">
      <c r="A62" s="77"/>
      <c r="B62" s="12"/>
      <c r="C62" s="12" t="n">
        <v>5497580</v>
      </c>
      <c r="D62" s="12" t="s">
        <v>30</v>
      </c>
      <c r="E62" s="13" t="s">
        <v>17</v>
      </c>
      <c r="F62" s="13" t="s">
        <v>15</v>
      </c>
      <c r="G62" s="20" t="n">
        <v>0.28</v>
      </c>
      <c r="H62" s="12" t="n">
        <v>1300</v>
      </c>
      <c r="I62" s="20" t="n">
        <f>G62*H62*7</f>
        <v>2548</v>
      </c>
      <c r="J62" s="12" t="s">
        <v>112</v>
      </c>
      <c r="K62" s="16" t="n">
        <v>134623</v>
      </c>
      <c r="L62" s="14" t="n">
        <v>81258</v>
      </c>
      <c r="M62" s="14" t="n">
        <v>1346</v>
      </c>
      <c r="N62" s="11" t="n">
        <v>0.004</v>
      </c>
      <c r="O62" s="11" t="n">
        <v>0.255</v>
      </c>
      <c r="P62" s="11" t="n">
        <v>343.644</v>
      </c>
      <c r="Q62" s="22" t="n">
        <f>M62/H62</f>
        <v>1.03538461538462</v>
      </c>
      <c r="S62" s="41" t="n">
        <f>IFERROR(L62/K62,0)</f>
        <v>0.603596710814645</v>
      </c>
      <c r="T62" s="41" t="n">
        <f>IFERROR(M62/L62,0)</f>
        <v>0.0165645228777474</v>
      </c>
    </row>
    <row r="63" ht="22.5" customHeight="1">
      <c r="A63" s="77"/>
      <c r="B63" s="12"/>
      <c r="C63" s="12" t="n">
        <v>91407542</v>
      </c>
      <c r="D63" s="12" t="s">
        <v>30</v>
      </c>
      <c r="E63" s="13" t="s">
        <v>37</v>
      </c>
      <c r="F63" s="13" t="s">
        <v>15</v>
      </c>
      <c r="G63" s="20" t="n">
        <v>0.02</v>
      </c>
      <c r="H63" s="12" t="n">
        <v>600</v>
      </c>
      <c r="I63" s="20" t="n">
        <f>G63*H63*7</f>
        <v>84</v>
      </c>
      <c r="J63" s="12" t="s">
        <v>112</v>
      </c>
      <c r="K63" s="16" t="n">
        <v>2470</v>
      </c>
      <c r="L63" s="14" t="n">
        <v>1598</v>
      </c>
      <c r="M63" s="14" t="n">
        <v>13</v>
      </c>
      <c r="N63" s="11" t="n">
        <v>0</v>
      </c>
      <c r="O63" s="11" t="n">
        <v>0.02</v>
      </c>
      <c r="P63" s="11" t="n">
        <v>0.26</v>
      </c>
      <c r="Q63" s="22" t="n">
        <f>M63/H63</f>
        <v>0.0216666666666667</v>
      </c>
      <c r="S63" s="41" t="n">
        <f>IFERROR(L63/K63,0)</f>
        <v>0.646963562753037</v>
      </c>
      <c r="T63" s="41" t="n">
        <f>IFERROR(M63/L63,0)</f>
        <v>0.0081351689612015</v>
      </c>
    </row>
    <row r="64" ht="22.5" customHeight="1">
      <c r="A64" s="77"/>
      <c r="B64" s="12" t="s">
        <v>109</v>
      </c>
      <c r="C64" s="12" t="n">
        <v>6951594</v>
      </c>
      <c r="D64" s="12" t="s">
        <v>16</v>
      </c>
      <c r="E64" s="13" t="s">
        <v>18</v>
      </c>
      <c r="F64" s="13" t="s">
        <v>15</v>
      </c>
      <c r="G64" s="20" t="n">
        <v>0.6</v>
      </c>
      <c r="H64" s="13" t="n">
        <v>250</v>
      </c>
      <c r="I64" s="20" t="n">
        <f>G64*H64*7</f>
        <v>1050</v>
      </c>
      <c r="J64" s="12" t="s">
        <v>112</v>
      </c>
      <c r="K64" s="14" t="n">
        <v>28637</v>
      </c>
      <c r="L64" s="14" t="n">
        <v>19756</v>
      </c>
      <c r="M64" s="15" t="n">
        <v>83</v>
      </c>
      <c r="N64" s="11" t="n">
        <v>0.003</v>
      </c>
      <c r="O64" s="11" t="n">
        <v>0.701</v>
      </c>
      <c r="P64" s="11" t="n">
        <v>58.17</v>
      </c>
      <c r="Q64" s="22" t="n">
        <f>M64/H64</f>
        <v>0.332</v>
      </c>
      <c r="S64" s="41" t="n">
        <f>IFERROR(L64/K64,0)</f>
        <v>0.689876732897999</v>
      </c>
      <c r="T64" s="41" t="n">
        <f>IFERROR(M64/L64,0)</f>
        <v>0.00420125531484106</v>
      </c>
    </row>
    <row r="65" ht="22.5" customHeight="1">
      <c r="A65" s="78"/>
      <c r="B65" s="12" t="s">
        <v>121</v>
      </c>
      <c r="C65" s="12" t="n">
        <v>12072287</v>
      </c>
      <c r="D65" s="12" t="s">
        <v>80</v>
      </c>
      <c r="E65" s="13" t="s">
        <v>14</v>
      </c>
      <c r="F65" s="13" t="s">
        <v>15</v>
      </c>
      <c r="G65" s="20" t="n">
        <v>0.5</v>
      </c>
      <c r="H65" s="13" t="n">
        <v>200</v>
      </c>
      <c r="I65" s="20" t="n">
        <f>G65*H65*7</f>
        <v>700</v>
      </c>
      <c r="J65" s="12" t="s">
        <v>112</v>
      </c>
      <c r="K65" s="14" t="n">
        <v>109</v>
      </c>
      <c r="L65" s="14" t="n">
        <v>38</v>
      </c>
      <c r="M65" s="15" t="n">
        <v>1</v>
      </c>
      <c r="N65" s="11" t="n">
        <v>0.001</v>
      </c>
      <c r="O65" s="11" t="n">
        <v>0.029</v>
      </c>
      <c r="P65" s="11" t="n">
        <v>0.029</v>
      </c>
      <c r="Q65" s="22" t="n">
        <f>M65/H65</f>
        <v>0.005</v>
      </c>
      <c r="S65" s="41" t="n">
        <f>IFERROR(L65/K65,0)</f>
        <v>0.348623853211009</v>
      </c>
      <c r="T65" s="41" t="n">
        <f>IFERROR(M65/L65,0)</f>
        <v>0.0263157894736842</v>
      </c>
    </row>
    <row r="66" ht="22.5" customHeight="1">
      <c r="A66" s="18"/>
      <c r="B66" s="10"/>
      <c r="C66" s="10"/>
      <c r="D66" s="10"/>
      <c r="E66" s="10"/>
      <c r="F66" s="10"/>
      <c r="G66" s="17"/>
      <c r="H66" s="10"/>
      <c r="I66" s="17"/>
      <c r="J66" s="10"/>
      <c r="K66" s="15"/>
      <c r="L66" s="15"/>
      <c r="M66" s="15"/>
      <c r="N66" s="15"/>
      <c r="O66" s="15"/>
      <c r="P66" s="11"/>
      <c r="Q66" s="7"/>
    </row>
    <row r="67" ht="22.5" customHeight="1">
      <c r="A67" s="18" t="s">
        <v>107</v>
      </c>
      <c r="B67" s="10" t="s">
        <v>129</v>
      </c>
      <c r="C67" s="10"/>
      <c r="D67" s="10"/>
      <c r="E67" s="10"/>
      <c r="F67" s="10"/>
      <c r="G67" s="17"/>
      <c r="H67" s="10"/>
      <c r="I67" s="17"/>
      <c r="J67" s="10"/>
      <c r="K67" s="21" t="n">
        <f>SUM(K68:K71)</f>
        <v>151971</v>
      </c>
      <c r="L67" s="21" t="n">
        <f>SUM(L68:L71)</f>
        <v>84465</v>
      </c>
      <c r="M67" s="15"/>
      <c r="N67" s="15"/>
      <c r="O67" s="15"/>
      <c r="P67" s="40" t="n">
        <f>SUM(P68:P71)</f>
        <v>397.113</v>
      </c>
      <c r="Q67" s="7"/>
    </row>
    <row r="68" ht="22.5" customHeight="1">
      <c r="A68" s="80" t="n">
        <v>46301</v>
      </c>
      <c r="B68" s="12" t="s">
        <v>113</v>
      </c>
      <c r="C68" s="12" t="n">
        <v>8998645</v>
      </c>
      <c r="D68" s="12" t="s">
        <v>30</v>
      </c>
      <c r="E68" s="13" t="s">
        <v>17</v>
      </c>
      <c r="F68" s="13" t="s">
        <v>15</v>
      </c>
      <c r="G68" s="20" t="n">
        <v>0.28</v>
      </c>
      <c r="H68" s="12" t="n">
        <v>200</v>
      </c>
      <c r="I68" s="20" t="n">
        <f>G68*H68*7</f>
        <v>392</v>
      </c>
      <c r="J68" s="12" t="s">
        <v>112</v>
      </c>
      <c r="K68" s="16" t="n">
        <v>36279</v>
      </c>
      <c r="L68" s="14" t="n">
        <v>18029</v>
      </c>
      <c r="M68" s="15" t="n">
        <v>161</v>
      </c>
      <c r="N68" s="11" t="n">
        <v>0.003</v>
      </c>
      <c r="O68" s="11" t="n">
        <v>0.351</v>
      </c>
      <c r="P68" s="11" t="n">
        <v>56.588</v>
      </c>
      <c r="Q68" s="22" t="n">
        <f>M68/H68</f>
        <v>0.805</v>
      </c>
      <c r="S68" s="41" t="n">
        <f>IFERROR(L68/K68,0)</f>
        <v>0.496954160809284</v>
      </c>
      <c r="T68" s="41" t="n">
        <f>IFERROR(M68/L68,0)</f>
        <v>0.00893005713017916</v>
      </c>
    </row>
    <row r="69" ht="22.5" customHeight="1">
      <c r="A69" s="77"/>
      <c r="B69" s="12"/>
      <c r="C69" s="12" t="n">
        <v>5497580</v>
      </c>
      <c r="D69" s="12" t="s">
        <v>30</v>
      </c>
      <c r="E69" s="13" t="s">
        <v>17</v>
      </c>
      <c r="F69" s="13" t="s">
        <v>15</v>
      </c>
      <c r="G69" s="20" t="n">
        <v>0.28</v>
      </c>
      <c r="H69" s="12" t="n">
        <v>1300</v>
      </c>
      <c r="I69" s="20" t="n">
        <f>G69*H69*7</f>
        <v>2548</v>
      </c>
      <c r="J69" s="12" t="s">
        <v>112</v>
      </c>
      <c r="K69" s="16" t="n">
        <v>87447</v>
      </c>
      <c r="L69" s="14" t="n">
        <v>47553</v>
      </c>
      <c r="M69" s="14" t="n">
        <v>1099</v>
      </c>
      <c r="N69" s="11" t="n">
        <v>0.006</v>
      </c>
      <c r="O69" s="11" t="n">
        <v>0.253</v>
      </c>
      <c r="P69" s="11" t="n">
        <v>278.585</v>
      </c>
      <c r="Q69" s="22" t="n">
        <f>M69/H69</f>
        <v>0.845384615384615</v>
      </c>
      <c r="S69" s="41" t="n">
        <f>IFERROR(L69/K69,0)</f>
        <v>0.543792239871008</v>
      </c>
      <c r="T69" s="41" t="n">
        <f>IFERROR(M69/L69,0)</f>
        <v>0.0231110550333312</v>
      </c>
    </row>
    <row r="70" ht="22.5" customHeight="1">
      <c r="A70" s="77"/>
      <c r="B70" s="12"/>
      <c r="C70" s="12" t="n">
        <v>91407542</v>
      </c>
      <c r="D70" s="12" t="s">
        <v>30</v>
      </c>
      <c r="E70" s="13" t="s">
        <v>37</v>
      </c>
      <c r="F70" s="13" t="s">
        <v>15</v>
      </c>
      <c r="G70" s="20" t="n">
        <v>0.02</v>
      </c>
      <c r="H70" s="12" t="n">
        <v>600</v>
      </c>
      <c r="I70" s="20" t="n">
        <f>G70*H70*7</f>
        <v>84</v>
      </c>
      <c r="J70" s="12" t="s">
        <v>112</v>
      </c>
      <c r="K70" s="16" t="n">
        <v>4527</v>
      </c>
      <c r="L70" s="14" t="n">
        <v>2551</v>
      </c>
      <c r="M70" s="14" t="n">
        <v>17</v>
      </c>
      <c r="N70" s="11" t="n">
        <v>0</v>
      </c>
      <c r="O70" s="11" t="n">
        <v>0.02</v>
      </c>
      <c r="P70" s="11" t="n">
        <v>0.34</v>
      </c>
      <c r="Q70" s="22" t="n">
        <f>M70/H70</f>
        <v>0.0283333333333333</v>
      </c>
      <c r="S70" s="41" t="n">
        <f>IFERROR(L70/K70,0)</f>
        <v>0.563507841837862</v>
      </c>
      <c r="T70" s="41" t="n">
        <f>IFERROR(M70/L70,0)</f>
        <v>0.0066640533124265</v>
      </c>
    </row>
    <row r="71" ht="22.5" customHeight="1">
      <c r="A71" s="77"/>
      <c r="B71" s="12" t="s">
        <v>109</v>
      </c>
      <c r="C71" s="12" t="n">
        <v>6951594</v>
      </c>
      <c r="D71" s="12" t="s">
        <v>16</v>
      </c>
      <c r="E71" s="13" t="s">
        <v>18</v>
      </c>
      <c r="F71" s="13" t="s">
        <v>15</v>
      </c>
      <c r="G71" s="20" t="n">
        <v>0.6</v>
      </c>
      <c r="H71" s="13" t="n">
        <v>250</v>
      </c>
      <c r="I71" s="20" t="n">
        <f>G71*H71*7</f>
        <v>1050</v>
      </c>
      <c r="J71" s="12" t="s">
        <v>112</v>
      </c>
      <c r="K71" s="14" t="n">
        <v>23718</v>
      </c>
      <c r="L71" s="14" t="n">
        <v>16332</v>
      </c>
      <c r="M71" s="15" t="n">
        <v>88</v>
      </c>
      <c r="N71" s="11" t="n">
        <v>0.004</v>
      </c>
      <c r="O71" s="11" t="n">
        <v>0.7</v>
      </c>
      <c r="P71" s="11" t="n">
        <v>61.6</v>
      </c>
      <c r="Q71" s="22" t="n">
        <f>M71/H71</f>
        <v>0.352</v>
      </c>
      <c r="S71" s="41" t="n">
        <f>IFERROR(L71/K71,0)</f>
        <v>0.688590943587149</v>
      </c>
      <c r="T71" s="41" t="n">
        <f>IFERROR(M71/L71,0)</f>
        <v>0.00538819495469018</v>
      </c>
    </row>
    <row r="72" ht="22.5" customHeight="1">
      <c r="A72" s="78"/>
      <c r="B72" s="12" t="s">
        <v>121</v>
      </c>
      <c r="C72" s="12" t="n">
        <v>12072287</v>
      </c>
      <c r="D72" s="12" t="s">
        <v>80</v>
      </c>
      <c r="E72" s="13" t="s">
        <v>14</v>
      </c>
      <c r="F72" s="13" t="s">
        <v>15</v>
      </c>
      <c r="G72" s="20" t="n">
        <v>0.5</v>
      </c>
      <c r="H72" s="13" t="n">
        <v>200</v>
      </c>
      <c r="I72" s="20" t="n">
        <f>G72*H72*7</f>
        <v>700</v>
      </c>
      <c r="J72" s="12" t="s">
        <v>112</v>
      </c>
      <c r="K72" s="14" t="n">
        <v>109</v>
      </c>
      <c r="L72" s="14" t="n">
        <v>44</v>
      </c>
      <c r="M72" s="15" t="n">
        <v>1</v>
      </c>
      <c r="N72" s="11" t="n">
        <v>0.002</v>
      </c>
      <c r="O72" s="11" t="n">
        <v>0.079</v>
      </c>
      <c r="P72" s="11" t="n">
        <v>0.079</v>
      </c>
      <c r="Q72" s="22" t="n">
        <f>M72/H72</f>
        <v>0.005</v>
      </c>
      <c r="S72" s="41" t="n">
        <f>IFERROR(L72/K72,0)</f>
        <v>0.403669724770642</v>
      </c>
      <c r="T72" s="41" t="n">
        <f>IFERROR(M72/L72,0)</f>
        <v>0.0227272727272727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107</v>
      </c>
      <c r="B74" s="10" t="s">
        <v>133</v>
      </c>
      <c r="C74" s="10"/>
      <c r="D74" s="10"/>
      <c r="E74" s="10"/>
      <c r="F74" s="10"/>
      <c r="G74" s="17"/>
      <c r="H74" s="10"/>
      <c r="I74" s="17"/>
      <c r="J74" s="10"/>
      <c r="K74" s="21" t="n">
        <f>SUM(K75:K78)</f>
        <v>114011</v>
      </c>
      <c r="L74" s="21" t="n">
        <f>SUM(L75:L78)</f>
        <v>69079</v>
      </c>
      <c r="M74" s="15"/>
      <c r="N74" s="15"/>
      <c r="O74" s="15"/>
      <c r="P74" s="40" t="n">
        <f>SUM(P75:P78)</f>
        <v>313.384</v>
      </c>
      <c r="Q74" s="7"/>
    </row>
    <row r="75" ht="22.5" customHeight="1">
      <c r="A75" s="80" t="n">
        <v>46300</v>
      </c>
      <c r="B75" s="12" t="s">
        <v>113</v>
      </c>
      <c r="C75" s="12" t="n">
        <v>8998645</v>
      </c>
      <c r="D75" s="12" t="s">
        <v>30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112</v>
      </c>
      <c r="K75" s="16" t="n">
        <v>9435</v>
      </c>
      <c r="L75" s="14" t="n">
        <v>5011</v>
      </c>
      <c r="M75" s="15" t="n">
        <v>93</v>
      </c>
      <c r="N75" s="11" t="n">
        <v>0.005</v>
      </c>
      <c r="O75" s="11" t="n">
        <v>0.273</v>
      </c>
      <c r="P75" s="11" t="n">
        <v>25.433</v>
      </c>
      <c r="Q75" s="22" t="n">
        <f>M75/H75</f>
        <v>0.465</v>
      </c>
      <c r="S75" s="41" t="n">
        <f>IFERROR(L75/K75,0)</f>
        <v>0.531107578166402</v>
      </c>
      <c r="T75" s="41" t="n">
        <f>IFERROR(M75/L75,0)</f>
        <v>0.018559169826382</v>
      </c>
    </row>
    <row r="76" ht="22.5" customHeight="1">
      <c r="A76" s="77"/>
      <c r="B76" s="12"/>
      <c r="C76" s="12" t="n">
        <v>5497580</v>
      </c>
      <c r="D76" s="12" t="s">
        <v>30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112</v>
      </c>
      <c r="K76" s="16" t="n">
        <v>76171</v>
      </c>
      <c r="L76" s="14" t="n">
        <v>45078</v>
      </c>
      <c r="M76" s="14" t="n">
        <v>909</v>
      </c>
      <c r="N76" s="11" t="n">
        <v>0.005</v>
      </c>
      <c r="O76" s="11" t="n">
        <v>0.252</v>
      </c>
      <c r="P76" s="11" t="n">
        <v>228.951</v>
      </c>
      <c r="Q76" s="22" t="n">
        <f>M76/H76</f>
        <v>0.699230769230769</v>
      </c>
      <c r="S76" s="41" t="n">
        <f>IFERROR(L76/K76,0)</f>
        <v>0.591800028882383</v>
      </c>
      <c r="T76" s="41" t="n">
        <f>IFERROR(M76/L76,0)</f>
        <v>0.0201650472514309</v>
      </c>
    </row>
    <row r="77" ht="22.5" customHeight="1">
      <c r="A77" s="77"/>
      <c r="B77" s="12"/>
      <c r="C77" s="12" t="n">
        <v>91407542</v>
      </c>
      <c r="D77" s="12" t="s">
        <v>30</v>
      </c>
      <c r="E77" s="13" t="s">
        <v>37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112</v>
      </c>
      <c r="K77" s="16" t="n">
        <v>4145</v>
      </c>
      <c r="L77" s="14" t="n">
        <v>2858</v>
      </c>
      <c r="M77" s="14" t="n">
        <v>23</v>
      </c>
      <c r="N77" s="11" t="n">
        <v>0</v>
      </c>
      <c r="O77" s="11" t="n">
        <v>0.021</v>
      </c>
      <c r="P77" s="11" t="n">
        <v>0.48</v>
      </c>
      <c r="Q77" s="22" t="n">
        <f>M77/H77</f>
        <v>0.0383333333333333</v>
      </c>
      <c r="S77" s="41" t="n">
        <f>IFERROR(L77/K77,0)</f>
        <v>0.689505428226779</v>
      </c>
      <c r="T77" s="41" t="n">
        <f>IFERROR(M77/L77,0)</f>
        <v>0.00804758572428272</v>
      </c>
    </row>
    <row r="78" ht="22.5" customHeight="1">
      <c r="A78" s="77"/>
      <c r="B78" s="12" t="s">
        <v>109</v>
      </c>
      <c r="C78" s="12" t="n">
        <v>6951594</v>
      </c>
      <c r="D78" s="12" t="s">
        <v>16</v>
      </c>
      <c r="E78" s="13" t="s">
        <v>18</v>
      </c>
      <c r="F78" s="13" t="s">
        <v>15</v>
      </c>
      <c r="G78" s="20" t="n">
        <v>0.6</v>
      </c>
      <c r="H78" s="13" t="n">
        <v>250</v>
      </c>
      <c r="I78" s="20" t="n">
        <f>G78*H78*7</f>
        <v>1050</v>
      </c>
      <c r="J78" s="12" t="s">
        <v>112</v>
      </c>
      <c r="K78" s="14" t="n">
        <v>24260</v>
      </c>
      <c r="L78" s="14" t="n">
        <v>16132</v>
      </c>
      <c r="M78" s="15" t="n">
        <v>83</v>
      </c>
      <c r="N78" s="11" t="n">
        <v>0.004</v>
      </c>
      <c r="O78" s="11" t="n">
        <v>0.705</v>
      </c>
      <c r="P78" s="11" t="n">
        <v>58.52</v>
      </c>
      <c r="Q78" s="22" t="n">
        <f>M78/H78</f>
        <v>0.332</v>
      </c>
      <c r="S78" s="41" t="n">
        <f>IFERROR(L78/K78,0)</f>
        <v>0.664962901896125</v>
      </c>
      <c r="T78" s="41" t="n">
        <f>IFERROR(M78/L78,0)</f>
        <v>0.00514505331019093</v>
      </c>
    </row>
    <row r="79" ht="22.5" customHeight="1">
      <c r="A79" s="78"/>
      <c r="B79" s="12" t="s">
        <v>121</v>
      </c>
      <c r="C79" s="12" t="n">
        <v>12072287</v>
      </c>
      <c r="D79" s="12" t="s">
        <v>80</v>
      </c>
      <c r="E79" s="13" t="s">
        <v>14</v>
      </c>
      <c r="F79" s="13" t="s">
        <v>15</v>
      </c>
      <c r="G79" s="20" t="n">
        <v>0.5</v>
      </c>
      <c r="H79" s="13" t="n">
        <v>200</v>
      </c>
      <c r="I79" s="20" t="n">
        <f>G79*H79*7</f>
        <v>700</v>
      </c>
      <c r="J79" s="12" t="s">
        <v>112</v>
      </c>
      <c r="K79" s="14" t="n">
        <v>47</v>
      </c>
      <c r="L79" s="14" t="n">
        <v>22</v>
      </c>
      <c r="M79" s="15" t="n">
        <v>1</v>
      </c>
      <c r="N79" s="11" t="n">
        <v>0.006</v>
      </c>
      <c r="O79" s="11" t="n">
        <v>0.141</v>
      </c>
      <c r="P79" s="11" t="n">
        <v>0.141</v>
      </c>
      <c r="Q79" s="22" t="n">
        <f>M79/H79</f>
        <v>0.005</v>
      </c>
      <c r="S79" s="41" t="n">
        <f>IFERROR(L79/K79,0)</f>
        <v>0.468085106382979</v>
      </c>
      <c r="T79" s="41" t="n">
        <f>IFERROR(M79/L79,0)</f>
        <v>0.0454545454545455</v>
      </c>
    </row>
    <row r="80" ht="22.5" customHeight="1">
      <c r="A80" s="18"/>
      <c r="B80" s="10"/>
      <c r="C80" s="10"/>
      <c r="D80" s="10"/>
      <c r="E80" s="10"/>
      <c r="F80" s="10"/>
      <c r="G80" s="17"/>
      <c r="H80" s="10"/>
      <c r="I80" s="17"/>
      <c r="J80" s="10"/>
      <c r="K80" s="15"/>
      <c r="L80" s="15"/>
      <c r="M80" s="15"/>
      <c r="N80" s="15"/>
      <c r="O80" s="15"/>
      <c r="P80" s="11"/>
      <c r="Q80" s="7"/>
    </row>
    <row r="81" ht="22.5" customHeight="1">
      <c r="A81" s="18" t="s">
        <v>107</v>
      </c>
      <c r="B81" s="10" t="s">
        <v>140</v>
      </c>
      <c r="C81" s="10"/>
      <c r="D81" s="10"/>
      <c r="E81" s="10"/>
      <c r="F81" s="10"/>
      <c r="G81" s="17"/>
      <c r="H81" s="10"/>
      <c r="I81" s="17"/>
      <c r="J81" s="10"/>
      <c r="K81" s="21" t="n">
        <f>SUM(K82:K85)</f>
        <v>173587</v>
      </c>
      <c r="L81" s="21" t="n">
        <f>SUM(L82:L85)</f>
        <v>108020</v>
      </c>
      <c r="M81" s="15"/>
      <c r="N81" s="15"/>
      <c r="O81" s="15"/>
      <c r="P81" s="40" t="n">
        <f>SUM(P82:P85)</f>
        <v>326.707</v>
      </c>
      <c r="Q81" s="7"/>
    </row>
    <row r="82" ht="22.5" customHeight="1">
      <c r="A82" s="80" t="n">
        <v>46299</v>
      </c>
      <c r="B82" s="12" t="s">
        <v>113</v>
      </c>
      <c r="C82" s="12" t="n">
        <v>8998645</v>
      </c>
      <c r="D82" s="12" t="s">
        <v>30</v>
      </c>
      <c r="E82" s="13" t="s">
        <v>17</v>
      </c>
      <c r="F82" s="13" t="s">
        <v>15</v>
      </c>
      <c r="G82" s="20" t="n">
        <v>0.28</v>
      </c>
      <c r="H82" s="12" t="n">
        <v>200</v>
      </c>
      <c r="I82" s="20" t="n">
        <f>G82*H82*7</f>
        <v>392</v>
      </c>
      <c r="J82" s="12" t="s">
        <v>112</v>
      </c>
      <c r="K82" s="16" t="n">
        <v>3437</v>
      </c>
      <c r="L82" s="14" t="n">
        <v>1842</v>
      </c>
      <c r="M82" s="15" t="n">
        <v>31</v>
      </c>
      <c r="N82" s="11" t="n">
        <v>0.003</v>
      </c>
      <c r="O82" s="11" t="n">
        <v>0.171</v>
      </c>
      <c r="P82" s="11" t="n">
        <v>5.3</v>
      </c>
      <c r="Q82" s="22" t="n">
        <f>M82/H82</f>
        <v>0.155</v>
      </c>
      <c r="S82" s="41" t="n">
        <f>IFERROR(L82/K82,0)</f>
        <v>0.535932499272621</v>
      </c>
      <c r="T82" s="41" t="n">
        <f>IFERROR(M82/L82,0)</f>
        <v>0.0168295331161781</v>
      </c>
    </row>
    <row r="83" ht="22.5" customHeight="1">
      <c r="A83" s="77"/>
      <c r="B83" s="12"/>
      <c r="C83" s="12" t="n">
        <v>5497580</v>
      </c>
      <c r="D83" s="12" t="s">
        <v>30</v>
      </c>
      <c r="E83" s="13" t="s">
        <v>17</v>
      </c>
      <c r="F83" s="13" t="s">
        <v>15</v>
      </c>
      <c r="G83" s="20" t="n">
        <v>0.28</v>
      </c>
      <c r="H83" s="12" t="n">
        <v>1300</v>
      </c>
      <c r="I83" s="20" t="n">
        <f>G83*H83*7</f>
        <v>2548</v>
      </c>
      <c r="J83" s="12" t="s">
        <v>112</v>
      </c>
      <c r="K83" s="16" t="n">
        <v>123443</v>
      </c>
      <c r="L83" s="14" t="n">
        <v>75396</v>
      </c>
      <c r="M83" s="14" t="n">
        <v>959</v>
      </c>
      <c r="N83" s="11" t="n">
        <v>0.003</v>
      </c>
      <c r="O83" s="11" t="n">
        <v>0.251</v>
      </c>
      <c r="P83" s="11" t="n">
        <v>240.747</v>
      </c>
      <c r="Q83" s="22" t="n">
        <f>M83/H83</f>
        <v>0.737692307692308</v>
      </c>
      <c r="S83" s="41" t="n">
        <f>IFERROR(L83/K83,0)</f>
        <v>0.610775823659503</v>
      </c>
      <c r="T83" s="41" t="n">
        <f>IFERROR(M83/L83,0)</f>
        <v>0.0127195076661892</v>
      </c>
    </row>
    <row r="84" ht="22.5" customHeight="1">
      <c r="A84" s="77"/>
      <c r="B84" s="12"/>
      <c r="C84" s="12" t="n">
        <v>91407542</v>
      </c>
      <c r="D84" s="12" t="s">
        <v>30</v>
      </c>
      <c r="E84" s="13" t="s">
        <v>37</v>
      </c>
      <c r="F84" s="13" t="s">
        <v>15</v>
      </c>
      <c r="G84" s="20" t="n">
        <v>0.02</v>
      </c>
      <c r="H84" s="12" t="n">
        <v>600</v>
      </c>
      <c r="I84" s="20" t="n">
        <f>G84*H84*7</f>
        <v>84</v>
      </c>
      <c r="J84" s="12" t="s">
        <v>112</v>
      </c>
      <c r="K84" s="16" t="n">
        <v>4927</v>
      </c>
      <c r="L84" s="14" t="n">
        <v>3454</v>
      </c>
      <c r="M84" s="14" t="n">
        <v>28</v>
      </c>
      <c r="N84" s="11" t="n">
        <v>0</v>
      </c>
      <c r="O84" s="11" t="n">
        <v>0.021</v>
      </c>
      <c r="P84" s="11" t="n">
        <v>0.58</v>
      </c>
      <c r="Q84" s="22" t="n">
        <f>M84/H84</f>
        <v>0.0466666666666667</v>
      </c>
      <c r="S84" s="41" t="n">
        <f>IFERROR(L84/K84,0)</f>
        <v>0.701035112644611</v>
      </c>
      <c r="T84" s="41" t="n">
        <f>IFERROR(M84/L84,0)</f>
        <v>0.00810654313839027</v>
      </c>
    </row>
    <row r="85" ht="22.5" customHeight="1">
      <c r="A85" s="77"/>
      <c r="B85" s="12" t="s">
        <v>109</v>
      </c>
      <c r="C85" s="12" t="n">
        <v>6951594</v>
      </c>
      <c r="D85" s="12" t="s">
        <v>16</v>
      </c>
      <c r="E85" s="13" t="s">
        <v>18</v>
      </c>
      <c r="F85" s="13" t="s">
        <v>15</v>
      </c>
      <c r="G85" s="20" t="n">
        <v>0.6</v>
      </c>
      <c r="H85" s="13" t="n">
        <v>250</v>
      </c>
      <c r="I85" s="20" t="n">
        <f>G85*H85*7</f>
        <v>1050</v>
      </c>
      <c r="J85" s="12" t="s">
        <v>112</v>
      </c>
      <c r="K85" s="14" t="n">
        <v>41780</v>
      </c>
      <c r="L85" s="14" t="n">
        <v>27328</v>
      </c>
      <c r="M85" s="15" t="n">
        <v>114</v>
      </c>
      <c r="N85" s="11" t="n">
        <v>0.003</v>
      </c>
      <c r="O85" s="11" t="n">
        <v>0.702</v>
      </c>
      <c r="P85" s="11" t="n">
        <v>80.08</v>
      </c>
      <c r="Q85" s="22" t="n">
        <f>M85/H85</f>
        <v>0.456</v>
      </c>
      <c r="S85" s="41" t="n">
        <f>IFERROR(L85/K85,0)</f>
        <v>0.65409286740067</v>
      </c>
      <c r="T85" s="41" t="n">
        <f>IFERROR(M85/L85,0)</f>
        <v>0.00417154566744731</v>
      </c>
    </row>
    <row r="86" ht="22.5" customHeight="1">
      <c r="A86" s="78"/>
      <c r="B86" s="12" t="s">
        <v>121</v>
      </c>
      <c r="C86" s="12" t="n">
        <v>12072287</v>
      </c>
      <c r="D86" s="12" t="s">
        <v>80</v>
      </c>
      <c r="E86" s="13" t="s">
        <v>14</v>
      </c>
      <c r="F86" s="13" t="s">
        <v>15</v>
      </c>
      <c r="G86" s="20" t="n">
        <v>0.5</v>
      </c>
      <c r="H86" s="13" t="n">
        <v>200</v>
      </c>
      <c r="I86" s="20" t="n">
        <f>G86*H86*7</f>
        <v>700</v>
      </c>
      <c r="J86" s="12" t="s">
        <v>112</v>
      </c>
      <c r="K86" s="14" t="n">
        <v>32</v>
      </c>
      <c r="L86" s="14" t="n">
        <v>6</v>
      </c>
      <c r="M86" s="15" t="n">
        <v>0</v>
      </c>
      <c r="N86" s="11" t="n">
        <v>0</v>
      </c>
      <c r="O86" s="11" t="n">
        <v>0</v>
      </c>
      <c r="P86" s="11" t="n">
        <v>0</v>
      </c>
      <c r="Q86" s="22" t="n">
        <f>M86/H86</f>
        <v>0</v>
      </c>
      <c r="S86" s="41" t="n">
        <f>IFERROR(L86/K86,0)</f>
        <v>0.1875</v>
      </c>
      <c r="T86" s="41" t="n">
        <f>IFERROR(M86/L86,0)</f>
        <v>0</v>
      </c>
    </row>
    <row r="87" ht="22.5" customHeight="1">
      <c r="A87" s="18"/>
      <c r="B87" s="10"/>
      <c r="C87" s="10"/>
      <c r="D87" s="10"/>
      <c r="E87" s="10"/>
      <c r="F87" s="10"/>
      <c r="G87" s="17"/>
      <c r="H87" s="10"/>
      <c r="I87" s="17"/>
      <c r="J87" s="10"/>
      <c r="K87" s="15"/>
      <c r="L87" s="15"/>
      <c r="M87" s="15"/>
      <c r="N87" s="15"/>
      <c r="O87" s="15"/>
      <c r="P87" s="11"/>
      <c r="Q87" s="7"/>
    </row>
    <row r="88" ht="22.5" customHeight="1">
      <c r="A88" s="18" t="s">
        <v>107</v>
      </c>
      <c r="B88" s="10" t="s">
        <v>141</v>
      </c>
      <c r="C88" s="10"/>
      <c r="D88" s="10"/>
      <c r="E88" s="10"/>
      <c r="F88" s="10"/>
      <c r="G88" s="17"/>
      <c r="H88" s="10"/>
      <c r="I88" s="17"/>
      <c r="J88" s="10"/>
      <c r="K88" s="21" t="n">
        <f>SUM(K89:K92)</f>
        <v>166526</v>
      </c>
      <c r="L88" s="21" t="n">
        <f>SUM(L89:L92)</f>
        <v>104317</v>
      </c>
      <c r="M88" s="15"/>
      <c r="N88" s="15"/>
      <c r="O88" s="15"/>
      <c r="P88" s="40" t="n">
        <f>SUM(P89:P92)</f>
        <v>309.034</v>
      </c>
      <c r="Q88" s="7"/>
    </row>
    <row r="89" ht="22.5" customHeight="1">
      <c r="A89" s="80" t="n">
        <v>46298</v>
      </c>
      <c r="B89" s="12" t="s">
        <v>113</v>
      </c>
      <c r="C89" s="12" t="n">
        <v>8998645</v>
      </c>
      <c r="D89" s="12" t="s">
        <v>30</v>
      </c>
      <c r="E89" s="13" t="s">
        <v>17</v>
      </c>
      <c r="F89" s="13" t="s">
        <v>15</v>
      </c>
      <c r="G89" s="20" t="n">
        <v>0.28</v>
      </c>
      <c r="H89" s="12" t="n">
        <v>200</v>
      </c>
      <c r="I89" s="20" t="n">
        <f>G89*H89*7</f>
        <v>392</v>
      </c>
      <c r="J89" s="12" t="s">
        <v>112</v>
      </c>
      <c r="K89" s="16" t="n">
        <v>2247</v>
      </c>
      <c r="L89" s="14" t="n">
        <v>1211</v>
      </c>
      <c r="M89" s="15" t="n">
        <v>24</v>
      </c>
      <c r="N89" s="11" t="n">
        <v>0.005</v>
      </c>
      <c r="O89" s="11" t="n">
        <v>0.252</v>
      </c>
      <c r="P89" s="11" t="n">
        <v>6.054</v>
      </c>
      <c r="Q89" s="22" t="n">
        <f>M89/H89</f>
        <v>0.12</v>
      </c>
      <c r="S89" s="41" t="n">
        <f>IFERROR(L89/K89,0)</f>
        <v>0.538940809968847</v>
      </c>
      <c r="T89" s="41" t="n">
        <f>IFERROR(M89/L89,0)</f>
        <v>0.0198183319570603</v>
      </c>
    </row>
    <row r="90" ht="22.5" customHeight="1">
      <c r="A90" s="77"/>
      <c r="B90" s="12"/>
      <c r="C90" s="12" t="n">
        <v>5497580</v>
      </c>
      <c r="D90" s="12" t="s">
        <v>30</v>
      </c>
      <c r="E90" s="13" t="s">
        <v>17</v>
      </c>
      <c r="F90" s="13" t="s">
        <v>15</v>
      </c>
      <c r="G90" s="20" t="n">
        <v>0.28</v>
      </c>
      <c r="H90" s="12" t="n">
        <v>1300</v>
      </c>
      <c r="I90" s="20" t="n">
        <f>G90*H90*7</f>
        <v>2548</v>
      </c>
      <c r="J90" s="12" t="s">
        <v>112</v>
      </c>
      <c r="K90" s="16" t="n">
        <v>117392</v>
      </c>
      <c r="L90" s="14" t="n">
        <v>72473</v>
      </c>
      <c r="M90" s="14" t="n">
        <v>911</v>
      </c>
      <c r="N90" s="11" t="n">
        <v>0.003</v>
      </c>
      <c r="O90" s="11" t="n">
        <v>0.25</v>
      </c>
      <c r="P90" s="11" t="n">
        <v>227.41</v>
      </c>
      <c r="Q90" s="22" t="n">
        <f>M90/H90</f>
        <v>0.700769230769231</v>
      </c>
      <c r="S90" s="41" t="n">
        <f>IFERROR(L90/K90,0)</f>
        <v>0.617358934169279</v>
      </c>
      <c r="T90" s="41" t="n">
        <f>IFERROR(M90/L90,0)</f>
        <v>0.0125701985567039</v>
      </c>
    </row>
    <row r="91" ht="22.5" customHeight="1">
      <c r="A91" s="77"/>
      <c r="B91" s="12"/>
      <c r="C91" s="12" t="n">
        <v>91407542</v>
      </c>
      <c r="D91" s="12" t="s">
        <v>30</v>
      </c>
      <c r="E91" s="13" t="s">
        <v>37</v>
      </c>
      <c r="F91" s="13" t="s">
        <v>15</v>
      </c>
      <c r="G91" s="20" t="n">
        <v>0.02</v>
      </c>
      <c r="H91" s="12" t="n">
        <v>600</v>
      </c>
      <c r="I91" s="20" t="n">
        <f>G91*H91*7</f>
        <v>84</v>
      </c>
      <c r="J91" s="12" t="s">
        <v>112</v>
      </c>
      <c r="K91" s="16" t="n">
        <v>2412</v>
      </c>
      <c r="L91" s="14" t="n">
        <v>1667</v>
      </c>
      <c r="M91" s="14" t="n">
        <v>9</v>
      </c>
      <c r="N91" s="11" t="n">
        <v>0</v>
      </c>
      <c r="O91" s="11" t="n">
        <v>0.02</v>
      </c>
      <c r="P91" s="11" t="n">
        <v>0.18</v>
      </c>
      <c r="Q91" s="22" t="n">
        <f>M91/H91</f>
        <v>0.015</v>
      </c>
      <c r="S91" s="41" t="n">
        <f>IFERROR(L91/K91,0)</f>
        <v>0.691127694859038</v>
      </c>
      <c r="T91" s="41" t="n">
        <f>IFERROR(M91/L91,0)</f>
        <v>0.00539892021595681</v>
      </c>
    </row>
    <row r="92" ht="22.5" customHeight="1">
      <c r="A92" s="77"/>
      <c r="B92" s="12" t="s">
        <v>109</v>
      </c>
      <c r="C92" s="12" t="n">
        <v>6951594</v>
      </c>
      <c r="D92" s="12" t="s">
        <v>16</v>
      </c>
      <c r="E92" s="13" t="s">
        <v>18</v>
      </c>
      <c r="F92" s="13" t="s">
        <v>15</v>
      </c>
      <c r="G92" s="20" t="n">
        <v>0.6</v>
      </c>
      <c r="H92" s="13" t="n">
        <v>250</v>
      </c>
      <c r="I92" s="20" t="n">
        <f>G92*H92*7</f>
        <v>1050</v>
      </c>
      <c r="J92" s="12" t="s">
        <v>112</v>
      </c>
      <c r="K92" s="14" t="n">
        <v>44475</v>
      </c>
      <c r="L92" s="14" t="n">
        <v>28966</v>
      </c>
      <c r="M92" s="15" t="n">
        <v>107</v>
      </c>
      <c r="N92" s="11" t="n">
        <v>0.003</v>
      </c>
      <c r="O92" s="11" t="n">
        <v>0.705</v>
      </c>
      <c r="P92" s="11" t="n">
        <v>75.39</v>
      </c>
      <c r="Q92" s="22" t="n">
        <f>M92/H92</f>
        <v>0.428</v>
      </c>
      <c r="S92" s="41" t="n">
        <f>IFERROR(L92/K92,0)</f>
        <v>0.651287240022485</v>
      </c>
      <c r="T92" s="41" t="n">
        <f>IFERROR(M92/L92,0)</f>
        <v>0.00369398605261341</v>
      </c>
    </row>
    <row r="93" ht="22.5" customHeight="1">
      <c r="A93" s="78"/>
      <c r="B93" s="12" t="s">
        <v>121</v>
      </c>
      <c r="C93" s="12" t="n">
        <v>12072287</v>
      </c>
      <c r="D93" s="12" t="s">
        <v>80</v>
      </c>
      <c r="E93" s="13" t="s">
        <v>14</v>
      </c>
      <c r="F93" s="13" t="s">
        <v>15</v>
      </c>
      <c r="G93" s="20" t="n">
        <v>0.5</v>
      </c>
      <c r="H93" s="13" t="n">
        <v>200</v>
      </c>
      <c r="I93" s="20" t="n">
        <f>G93*H93*7</f>
        <v>700</v>
      </c>
      <c r="J93" s="12" t="s">
        <v>112</v>
      </c>
      <c r="K93" s="14" t="n">
        <v>72</v>
      </c>
      <c r="L93" s="14" t="n">
        <v>18</v>
      </c>
      <c r="M93" s="15" t="n">
        <v>0</v>
      </c>
      <c r="N93" s="11" t="n">
        <v>0</v>
      </c>
      <c r="O93" s="11" t="n">
        <v>0</v>
      </c>
      <c r="P93" s="11" t="n">
        <v>0</v>
      </c>
      <c r="Q93" s="22" t="n">
        <f>M93/H93</f>
        <v>0</v>
      </c>
      <c r="S93" s="41" t="n">
        <f>IFERROR(L93/K93,0)</f>
        <v>0.25</v>
      </c>
      <c r="T93" s="41" t="n">
        <f>IFERROR(M93/L93,0)</f>
        <v>0</v>
      </c>
    </row>
    <row r="94" ht="22.5" customHeight="1">
      <c r="A94" s="18"/>
      <c r="B94" s="10"/>
      <c r="C94" s="10"/>
      <c r="D94" s="10"/>
      <c r="E94" s="10"/>
      <c r="F94" s="10"/>
      <c r="G94" s="17"/>
      <c r="H94" s="10"/>
      <c r="I94" s="17"/>
      <c r="J94" s="10"/>
      <c r="K94" s="15"/>
      <c r="L94" s="15"/>
      <c r="M94" s="15"/>
      <c r="N94" s="15"/>
      <c r="O94" s="15"/>
      <c r="P94" s="11"/>
      <c r="Q94" s="7"/>
    </row>
    <row r="95" ht="22.5" customHeight="1">
      <c r="A95" s="18" t="s">
        <v>107</v>
      </c>
      <c r="B95" s="10" t="s">
        <v>143</v>
      </c>
      <c r="C95" s="10"/>
      <c r="D95" s="10"/>
      <c r="E95" s="10"/>
      <c r="F95" s="10"/>
      <c r="G95" s="17"/>
      <c r="H95" s="10"/>
      <c r="I95" s="17"/>
      <c r="J95" s="10"/>
      <c r="K95" s="21" t="n">
        <f>SUM(K96:K99)</f>
        <v>79838</v>
      </c>
      <c r="L95" s="21" t="n">
        <f>SUM(L96:L99)</f>
        <v>49982</v>
      </c>
      <c r="M95" s="15"/>
      <c r="N95" s="15"/>
      <c r="O95" s="15"/>
      <c r="P95" s="40" t="n">
        <f>SUM(P96:P99)</f>
        <v>228.441</v>
      </c>
      <c r="Q95" s="7"/>
    </row>
    <row r="96" ht="22.5" customHeight="1">
      <c r="A96" s="80" t="n">
        <v>46297</v>
      </c>
      <c r="B96" s="12" t="s">
        <v>113</v>
      </c>
      <c r="C96" s="12" t="n">
        <v>8998645</v>
      </c>
      <c r="D96" s="12" t="s">
        <v>30</v>
      </c>
      <c r="E96" s="13" t="s">
        <v>17</v>
      </c>
      <c r="F96" s="13" t="s">
        <v>15</v>
      </c>
      <c r="G96" s="20" t="n">
        <v>0.28</v>
      </c>
      <c r="H96" s="12" t="n">
        <v>200</v>
      </c>
      <c r="I96" s="20" t="n">
        <f>G96*H96*7</f>
        <v>392</v>
      </c>
      <c r="J96" s="12" t="s">
        <v>112</v>
      </c>
      <c r="K96" s="16" t="n">
        <v>569</v>
      </c>
      <c r="L96" s="14" t="n">
        <v>297</v>
      </c>
      <c r="M96" s="15" t="n">
        <v>7</v>
      </c>
      <c r="N96" s="11" t="n">
        <v>0.005</v>
      </c>
      <c r="O96" s="11" t="n">
        <v>0.227</v>
      </c>
      <c r="P96" s="11" t="n">
        <v>1.587</v>
      </c>
      <c r="Q96" s="22" t="n">
        <f>M96/H96</f>
        <v>0.035</v>
      </c>
      <c r="S96" s="41" t="n">
        <f>IFERROR(L96/K96,0)</f>
        <v>0.521968365553603</v>
      </c>
      <c r="T96" s="41" t="n">
        <f>IFERROR(M96/L96,0)</f>
        <v>0.0235690235690236</v>
      </c>
    </row>
    <row r="97" ht="22.5" customHeight="1">
      <c r="A97" s="77"/>
      <c r="B97" s="12"/>
      <c r="C97" s="12" t="n">
        <v>5497580</v>
      </c>
      <c r="D97" s="12" t="s">
        <v>30</v>
      </c>
      <c r="E97" s="13" t="s">
        <v>17</v>
      </c>
      <c r="F97" s="13" t="s">
        <v>15</v>
      </c>
      <c r="G97" s="20" t="n">
        <v>0.28</v>
      </c>
      <c r="H97" s="12" t="n">
        <v>1300</v>
      </c>
      <c r="I97" s="20" t="n">
        <f>G97*H97*7</f>
        <v>2548</v>
      </c>
      <c r="J97" s="12" t="s">
        <v>112</v>
      </c>
      <c r="K97" s="16" t="n">
        <v>39026</v>
      </c>
      <c r="L97" s="14" t="n">
        <v>23685</v>
      </c>
      <c r="M97" s="14" t="n">
        <v>608</v>
      </c>
      <c r="N97" s="11" t="n">
        <v>0.006</v>
      </c>
      <c r="O97" s="11" t="n">
        <v>0.252</v>
      </c>
      <c r="P97" s="11" t="n">
        <v>153.234</v>
      </c>
      <c r="Q97" s="22" t="n">
        <f>M97/H97</f>
        <v>0.467692307692308</v>
      </c>
      <c r="S97" s="41" t="n">
        <f>IFERROR(L97/K97,0)</f>
        <v>0.606903090247527</v>
      </c>
      <c r="T97" s="41" t="n">
        <f>IFERROR(M97/L97,0)</f>
        <v>0.0256702554359299</v>
      </c>
    </row>
    <row r="98" ht="22.5" customHeight="1">
      <c r="A98" s="77"/>
      <c r="B98" s="12"/>
      <c r="C98" s="12" t="n">
        <v>91407542</v>
      </c>
      <c r="D98" s="12" t="s">
        <v>30</v>
      </c>
      <c r="E98" s="13" t="s">
        <v>37</v>
      </c>
      <c r="F98" s="13" t="s">
        <v>15</v>
      </c>
      <c r="G98" s="20" t="n">
        <v>0.02</v>
      </c>
      <c r="H98" s="12" t="n">
        <v>600</v>
      </c>
      <c r="I98" s="20" t="n">
        <f>G98*H98*7</f>
        <v>84</v>
      </c>
      <c r="J98" s="12" t="s">
        <v>112</v>
      </c>
      <c r="K98" s="16" t="n">
        <v>6005</v>
      </c>
      <c r="L98" s="14" t="n">
        <v>4227</v>
      </c>
      <c r="M98" s="14" t="n">
        <v>33</v>
      </c>
      <c r="N98" s="11" t="n">
        <v>0</v>
      </c>
      <c r="O98" s="11" t="n">
        <v>0.021</v>
      </c>
      <c r="P98" s="11" t="n">
        <v>0.68</v>
      </c>
      <c r="Q98" s="22" t="n">
        <f>M98/H98</f>
        <v>0.055</v>
      </c>
      <c r="S98" s="41" t="n">
        <f>IFERROR(L98/K98,0)</f>
        <v>0.703913405495421</v>
      </c>
      <c r="T98" s="41" t="n">
        <f>IFERROR(M98/L98,0)</f>
        <v>0.0078069552874379</v>
      </c>
    </row>
    <row r="99" ht="22.5" customHeight="1">
      <c r="A99" s="77"/>
      <c r="B99" s="12" t="s">
        <v>109</v>
      </c>
      <c r="C99" s="12" t="n">
        <v>6951594</v>
      </c>
      <c r="D99" s="12" t="s">
        <v>16</v>
      </c>
      <c r="E99" s="13" t="s">
        <v>18</v>
      </c>
      <c r="F99" s="13" t="s">
        <v>15</v>
      </c>
      <c r="G99" s="20" t="n">
        <v>0.6</v>
      </c>
      <c r="H99" s="13" t="n">
        <v>250</v>
      </c>
      <c r="I99" s="20" t="n">
        <f>G99*H99*7</f>
        <v>1050</v>
      </c>
      <c r="J99" s="12" t="s">
        <v>112</v>
      </c>
      <c r="K99" s="14" t="n">
        <v>34238</v>
      </c>
      <c r="L99" s="14" t="n">
        <v>21773</v>
      </c>
      <c r="M99" s="15" t="n">
        <v>104</v>
      </c>
      <c r="N99" s="11" t="n">
        <v>0.003</v>
      </c>
      <c r="O99" s="11" t="n">
        <v>0.701</v>
      </c>
      <c r="P99" s="11" t="n">
        <v>72.94</v>
      </c>
      <c r="Q99" s="22" t="n">
        <f>M99/H99</f>
        <v>0.416</v>
      </c>
      <c r="S99" s="41" t="n">
        <f>IFERROR(L99/K99,0)</f>
        <v>0.635930837081605</v>
      </c>
      <c r="T99" s="41" t="n">
        <f>IFERROR(M99/L99,0)</f>
        <v>0.00477655812244523</v>
      </c>
    </row>
    <row r="100" ht="22.5" customHeight="1">
      <c r="A100" s="78"/>
      <c r="B100" s="12" t="s">
        <v>121</v>
      </c>
      <c r="C100" s="12" t="n">
        <v>12072287</v>
      </c>
      <c r="D100" s="12" t="s">
        <v>80</v>
      </c>
      <c r="E100" s="13" t="s">
        <v>14</v>
      </c>
      <c r="F100" s="13" t="s">
        <v>15</v>
      </c>
      <c r="G100" s="20" t="n">
        <v>0.5</v>
      </c>
      <c r="H100" s="13" t="n">
        <v>200</v>
      </c>
      <c r="I100" s="20" t="n">
        <f>G100*H100*7</f>
        <v>700</v>
      </c>
      <c r="J100" s="12" t="s">
        <v>112</v>
      </c>
      <c r="K100" s="14" t="n">
        <v>73</v>
      </c>
      <c r="L100" s="14" t="n">
        <v>20</v>
      </c>
      <c r="M100" s="15" t="n">
        <v>0</v>
      </c>
      <c r="N100" s="11" t="n">
        <v>0</v>
      </c>
      <c r="O100" s="11" t="n">
        <v>0</v>
      </c>
      <c r="P100" s="11" t="n">
        <v>0</v>
      </c>
      <c r="Q100" s="22" t="n">
        <f>M100/H100</f>
        <v>0</v>
      </c>
      <c r="S100" s="41" t="n">
        <f>IFERROR(L100/K100,0)</f>
        <v>0.273972602739726</v>
      </c>
      <c r="T100" s="41" t="n">
        <f>IFERROR(M100/L100,0)</f>
        <v>0</v>
      </c>
    </row>
    <row r="101" ht="22.5" customHeight="1">
      <c r="A101" s="18"/>
      <c r="B101" s="10"/>
      <c r="C101" s="10"/>
      <c r="D101" s="10"/>
      <c r="E101" s="10"/>
      <c r="F101" s="10"/>
      <c r="G101" s="17"/>
      <c r="H101" s="10"/>
      <c r="I101" s="17"/>
      <c r="J101" s="10"/>
      <c r="K101" s="15"/>
      <c r="L101" s="15"/>
      <c r="M101" s="15"/>
      <c r="N101" s="15"/>
      <c r="O101" s="15"/>
      <c r="P101" s="11"/>
      <c r="Q101" s="7"/>
    </row>
    <row r="102" ht="22.5" customHeight="1">
      <c r="A102" s="18" t="s">
        <v>107</v>
      </c>
      <c r="B102" s="10" t="s">
        <v>108</v>
      </c>
      <c r="C102" s="10"/>
      <c r="D102" s="10"/>
      <c r="E102" s="10"/>
      <c r="F102" s="10"/>
      <c r="G102" s="17"/>
      <c r="H102" s="10"/>
      <c r="I102" s="17"/>
      <c r="J102" s="10"/>
      <c r="K102" s="21" t="n">
        <f>SUM(K103:K106)</f>
        <v>157720</v>
      </c>
      <c r="L102" s="21" t="n">
        <f>SUM(L103:L106)</f>
        <v>94737</v>
      </c>
      <c r="M102" s="15"/>
      <c r="N102" s="15"/>
      <c r="O102" s="15"/>
      <c r="P102" s="40" t="n">
        <f>SUM(P103:P106)</f>
        <v>291.955</v>
      </c>
      <c r="Q102" s="7"/>
    </row>
    <row r="103" ht="22.5" customHeight="1">
      <c r="A103" s="80" t="n">
        <v>46296</v>
      </c>
      <c r="B103" s="12" t="s">
        <v>113</v>
      </c>
      <c r="C103" s="12" t="n">
        <v>8998645</v>
      </c>
      <c r="D103" s="12" t="s">
        <v>30</v>
      </c>
      <c r="E103" s="13" t="s">
        <v>17</v>
      </c>
      <c r="F103" s="13" t="s">
        <v>15</v>
      </c>
      <c r="G103" s="20" t="n">
        <v>0.28</v>
      </c>
      <c r="H103" s="12" t="n">
        <v>200</v>
      </c>
      <c r="I103" s="20" t="n">
        <f>G103*H103*7</f>
        <v>392</v>
      </c>
      <c r="J103" s="12" t="s">
        <v>112</v>
      </c>
      <c r="K103" s="16" t="n">
        <v>483</v>
      </c>
      <c r="L103" s="14" t="n">
        <v>230</v>
      </c>
      <c r="M103" s="15" t="n">
        <v>5</v>
      </c>
      <c r="N103" s="11" t="n">
        <v>0.007</v>
      </c>
      <c r="O103" s="11" t="n">
        <v>0.316</v>
      </c>
      <c r="P103" s="11" t="n">
        <v>1.581</v>
      </c>
      <c r="Q103" s="22" t="n">
        <f>M103/H103</f>
        <v>0.025</v>
      </c>
      <c r="S103" s="41" t="n">
        <f>IFERROR(L103/K103,0)</f>
        <v>0.476190476190476</v>
      </c>
      <c r="T103" s="41" t="n">
        <f>IFERROR(M103/L103,0)</f>
        <v>0.0217391304347826</v>
      </c>
    </row>
    <row r="104" ht="22.5" customHeight="1">
      <c r="A104" s="77"/>
      <c r="B104" s="12"/>
      <c r="C104" s="12" t="n">
        <v>5497580</v>
      </c>
      <c r="D104" s="12" t="s">
        <v>30</v>
      </c>
      <c r="E104" s="13" t="s">
        <v>17</v>
      </c>
      <c r="F104" s="13" t="s">
        <v>15</v>
      </c>
      <c r="G104" s="20" t="n">
        <v>0.28</v>
      </c>
      <c r="H104" s="12" t="n">
        <v>1300</v>
      </c>
      <c r="I104" s="20" t="n">
        <f>G104*H104*7</f>
        <v>2548</v>
      </c>
      <c r="J104" s="12" t="s">
        <v>112</v>
      </c>
      <c r="K104" s="16" t="n">
        <v>116359</v>
      </c>
      <c r="L104" s="14" t="n">
        <v>68367</v>
      </c>
      <c r="M104" s="14" t="n">
        <v>883</v>
      </c>
      <c r="N104" s="11" t="n">
        <v>0.003</v>
      </c>
      <c r="O104" s="11" t="n">
        <v>0.252</v>
      </c>
      <c r="P104" s="11" t="n">
        <v>222.604</v>
      </c>
      <c r="Q104" s="22" t="n">
        <f>M104/H104</f>
        <v>0.679230769230769</v>
      </c>
      <c r="S104" s="41" t="n">
        <f>IFERROR(L104/K104,0)</f>
        <v>0.587552316537612</v>
      </c>
      <c r="T104" s="41" t="n">
        <f>IFERROR(M104/L104,0)</f>
        <v>0.0129155879298492</v>
      </c>
    </row>
    <row r="105" ht="22.5" customHeight="1">
      <c r="A105" s="77"/>
      <c r="B105" s="12"/>
      <c r="C105" s="12" t="n">
        <v>91407542</v>
      </c>
      <c r="D105" s="12" t="s">
        <v>30</v>
      </c>
      <c r="E105" s="13" t="s">
        <v>37</v>
      </c>
      <c r="F105" s="13" t="s">
        <v>15</v>
      </c>
      <c r="G105" s="20" t="n">
        <v>0.02</v>
      </c>
      <c r="H105" s="12" t="n">
        <v>600</v>
      </c>
      <c r="I105" s="20" t="n">
        <f>G105*H105*7</f>
        <v>84</v>
      </c>
      <c r="J105" s="12" t="s">
        <v>112</v>
      </c>
      <c r="K105" s="16" t="n">
        <v>14148</v>
      </c>
      <c r="L105" s="14" t="n">
        <v>9924</v>
      </c>
      <c r="M105" s="14" t="n">
        <v>44</v>
      </c>
      <c r="N105" s="11" t="n">
        <v>0</v>
      </c>
      <c r="O105" s="11" t="n">
        <v>0.021</v>
      </c>
      <c r="P105" s="11" t="n">
        <v>0.92</v>
      </c>
      <c r="Q105" s="22" t="n">
        <f>M105/H105</f>
        <v>0.0733333333333333</v>
      </c>
      <c r="S105" s="41" t="n">
        <f>IFERROR(L105/K105,0)</f>
        <v>0.701441899915182</v>
      </c>
      <c r="T105" s="41" t="n">
        <f>IFERROR(M105/L105,0)</f>
        <v>0.00443369609028618</v>
      </c>
    </row>
    <row r="106" ht="22.5" customHeight="1">
      <c r="A106" s="77"/>
      <c r="B106" s="12" t="s">
        <v>109</v>
      </c>
      <c r="C106" s="12" t="n">
        <v>6951594</v>
      </c>
      <c r="D106" s="12" t="s">
        <v>16</v>
      </c>
      <c r="E106" s="13" t="s">
        <v>18</v>
      </c>
      <c r="F106" s="13" t="s">
        <v>15</v>
      </c>
      <c r="G106" s="20" t="n">
        <v>0.6</v>
      </c>
      <c r="H106" s="13" t="n">
        <v>250</v>
      </c>
      <c r="I106" s="20" t="n">
        <f>G106*H106*7</f>
        <v>1050</v>
      </c>
      <c r="J106" s="12" t="s">
        <v>112</v>
      </c>
      <c r="K106" s="14" t="n">
        <v>26730</v>
      </c>
      <c r="L106" s="14" t="n">
        <v>16216</v>
      </c>
      <c r="M106" s="15" t="n">
        <v>96</v>
      </c>
      <c r="N106" s="11" t="n">
        <v>0.004</v>
      </c>
      <c r="O106" s="11" t="n">
        <v>0.696</v>
      </c>
      <c r="P106" s="11" t="n">
        <v>66.85</v>
      </c>
      <c r="Q106" s="22" t="n">
        <f>M106/H106</f>
        <v>0.384</v>
      </c>
      <c r="S106" s="41" t="n">
        <f>IFERROR(L106/K106,0)</f>
        <v>0.606659184436962</v>
      </c>
      <c r="T106" s="41" t="n">
        <f>IFERROR(M106/L106,0)</f>
        <v>0.00592007893438579</v>
      </c>
    </row>
    <row r="107" ht="22.5" customHeight="1">
      <c r="A107" s="78"/>
      <c r="B107" s="12" t="s">
        <v>121</v>
      </c>
      <c r="C107" s="12" t="n">
        <v>12072287</v>
      </c>
      <c r="D107" s="12" t="s">
        <v>80</v>
      </c>
      <c r="E107" s="13" t="s">
        <v>14</v>
      </c>
      <c r="F107" s="13" t="s">
        <v>15</v>
      </c>
      <c r="G107" s="20" t="n">
        <v>0.5</v>
      </c>
      <c r="H107" s="13" t="n">
        <v>200</v>
      </c>
      <c r="I107" s="20" t="n">
        <f>G107*H107*7</f>
        <v>700</v>
      </c>
      <c r="J107" s="12" t="s">
        <v>112</v>
      </c>
      <c r="K107" s="14" t="n">
        <v>116</v>
      </c>
      <c r="L107" s="14" t="n">
        <v>19</v>
      </c>
      <c r="M107" s="15" t="n">
        <v>0</v>
      </c>
      <c r="N107" s="11" t="n">
        <v>0</v>
      </c>
      <c r="O107" s="11" t="n">
        <v>0</v>
      </c>
      <c r="P107" s="11" t="n">
        <v>0</v>
      </c>
      <c r="Q107" s="22" t="n">
        <f>M107/H107</f>
        <v>0</v>
      </c>
      <c r="S107" s="41" t="n">
        <f>IFERROR(L107/K107,0)</f>
        <v>0.163793103448276</v>
      </c>
      <c r="T107" s="41" t="n">
        <f>IFERROR(M107/L107,0)</f>
        <v>0</v>
      </c>
    </row>
    <row r="108" ht="22.5" customHeight="1">
      <c r="A108" s="18"/>
      <c r="B108" s="10"/>
      <c r="C108" s="10"/>
      <c r="D108" s="10"/>
      <c r="E108" s="10"/>
      <c r="F108" s="10"/>
      <c r="G108" s="17"/>
      <c r="H108" s="10"/>
      <c r="I108" s="17"/>
      <c r="J108" s="10"/>
      <c r="K108" s="15"/>
      <c r="L108" s="15"/>
      <c r="M108" s="15"/>
      <c r="N108" s="15"/>
      <c r="O108" s="15"/>
      <c r="P108" s="11"/>
      <c r="Q108" s="7"/>
    </row>
  </sheetData>
  <autoFilter ref="A1:XFD1048576"/>
  <mergeCells count="30">
    <mergeCell ref="B103:B105"/>
    <mergeCell ref="A103:A107"/>
    <mergeCell ref="B96:B98"/>
    <mergeCell ref="A96:A100"/>
    <mergeCell ref="B89:B91"/>
    <mergeCell ref="A89:A93"/>
    <mergeCell ref="B82:B84"/>
    <mergeCell ref="A82:A86"/>
    <mergeCell ref="B75:B77"/>
    <mergeCell ref="A75:A79"/>
    <mergeCell ref="B68:B70"/>
    <mergeCell ref="A68:A72"/>
    <mergeCell ref="B61:B63"/>
    <mergeCell ref="A61:A65"/>
    <mergeCell ref="B54:B56"/>
    <mergeCell ref="A54:A58"/>
    <mergeCell ref="B47:B49"/>
    <mergeCell ref="A47:A51"/>
    <mergeCell ref="B40:B42"/>
    <mergeCell ref="A40:A44"/>
    <mergeCell ref="B33:B35"/>
    <mergeCell ref="A33:A37"/>
    <mergeCell ref="B25:B27"/>
    <mergeCell ref="A25:A30"/>
    <mergeCell ref="B17:B19"/>
    <mergeCell ref="A17:A22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"万科,黄政,周梓君,谭超"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32.59570312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41</v>
      </c>
      <c r="C1" s="4"/>
      <c r="D1" s="4"/>
      <c r="E1" s="4"/>
      <c r="F1" s="4"/>
    </row>
    <row r="2" ht="16.5" customHeight="1">
      <c r="A2" s="4"/>
      <c r="B2" s="4"/>
      <c r="C2" s="4"/>
      <c r="D2" s="4"/>
      <c r="E2" s="4"/>
      <c r="F2" s="4"/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157</v>
      </c>
      <c r="F3" s="4" t="s">
        <v>158</v>
      </c>
    </row>
    <row r="4" ht="16.5" customHeight="1">
      <c r="A4" s="4" t="n">
        <v>11892329</v>
      </c>
      <c r="B4" s="4" t="s">
        <v>10</v>
      </c>
      <c r="C4" s="4" t="s">
        <v>15</v>
      </c>
      <c r="D4" s="4" t="s">
        <v>11</v>
      </c>
      <c r="E4" s="4" t="n">
        <v>14434</v>
      </c>
      <c r="F4" s="4" t="n">
        <v>3608.48</v>
      </c>
    </row>
    <row r="5" ht="16.5" customHeight="1">
      <c r="A5" s="4" t="n">
        <v>11690181</v>
      </c>
      <c r="B5" s="4" t="s">
        <v>68</v>
      </c>
      <c r="C5" s="4" t="s">
        <v>15</v>
      </c>
      <c r="D5" s="4" t="s">
        <v>14</v>
      </c>
      <c r="E5" s="4" t="n">
        <v>7900</v>
      </c>
      <c r="F5" s="4" t="n">
        <v>3318</v>
      </c>
    </row>
    <row r="6" ht="16.5" customHeight="1">
      <c r="A6" s="4" t="n">
        <v>5497580</v>
      </c>
      <c r="B6" s="4" t="s">
        <v>30</v>
      </c>
      <c r="C6" s="4" t="s">
        <v>15</v>
      </c>
      <c r="D6" s="4" t="s">
        <v>17</v>
      </c>
      <c r="E6" s="4" t="n">
        <v>10633</v>
      </c>
      <c r="F6" s="4" t="n">
        <v>2692.482</v>
      </c>
    </row>
    <row r="7" ht="16.5" customHeight="1">
      <c r="A7" s="4" t="n">
        <v>7815836</v>
      </c>
      <c r="B7" s="4" t="s">
        <v>65</v>
      </c>
      <c r="C7" s="4" t="s">
        <v>15</v>
      </c>
      <c r="D7" s="4" t="s">
        <v>37</v>
      </c>
      <c r="E7" s="4" t="n">
        <v>22384</v>
      </c>
      <c r="F7" s="4" t="n">
        <v>2494.55</v>
      </c>
    </row>
    <row r="8" ht="16.5" customHeight="1">
      <c r="A8" s="4" t="n">
        <v>11511535</v>
      </c>
      <c r="B8" s="4" t="s">
        <v>80</v>
      </c>
      <c r="C8" s="4" t="s">
        <v>26</v>
      </c>
      <c r="D8" s="4" t="s">
        <v>14</v>
      </c>
      <c r="E8" s="4" t="n">
        <v>4430</v>
      </c>
      <c r="F8" s="4" t="n">
        <v>1662.3</v>
      </c>
    </row>
    <row r="9" ht="16.5" customHeight="1">
      <c r="A9" s="4" t="n">
        <v>5464039</v>
      </c>
      <c r="B9" s="4" t="s">
        <v>30</v>
      </c>
      <c r="C9" s="4" t="s">
        <v>15</v>
      </c>
      <c r="D9" s="4" t="s">
        <v>43</v>
      </c>
      <c r="E9" s="4" t="n">
        <v>5515</v>
      </c>
      <c r="F9" s="4" t="n">
        <v>1637.93</v>
      </c>
    </row>
    <row r="10" ht="16.5" customHeight="1">
      <c r="A10" s="4" t="n">
        <v>5963354</v>
      </c>
      <c r="B10" s="4" t="s">
        <v>74</v>
      </c>
      <c r="C10" s="4" t="s">
        <v>15</v>
      </c>
      <c r="D10" s="4" t="s">
        <v>75</v>
      </c>
      <c r="E10" s="4" t="n">
        <v>2542</v>
      </c>
      <c r="F10" s="4" t="n">
        <v>1445.453</v>
      </c>
    </row>
    <row r="11" ht="16.5" customHeight="1">
      <c r="A11" s="4" t="n">
        <v>8291713</v>
      </c>
      <c r="B11" s="4" t="s">
        <v>79</v>
      </c>
      <c r="C11" s="4" t="s">
        <v>15</v>
      </c>
      <c r="D11" s="4" t="s">
        <v>14</v>
      </c>
      <c r="E11" s="4" t="n">
        <v>8712</v>
      </c>
      <c r="F11" s="4" t="n">
        <v>1219.655</v>
      </c>
    </row>
    <row r="12" ht="16.5" customHeight="1">
      <c r="A12" s="4" t="n">
        <v>8628042</v>
      </c>
      <c r="B12" s="4" t="s">
        <v>27</v>
      </c>
      <c r="C12" s="4" t="s">
        <v>26</v>
      </c>
      <c r="D12" s="4" t="s">
        <v>14</v>
      </c>
      <c r="E12" s="4" t="n">
        <v>2547</v>
      </c>
      <c r="F12" s="4" t="n">
        <v>1051.21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1455</v>
      </c>
      <c r="F13" s="4" t="n">
        <v>1029.77</v>
      </c>
    </row>
    <row r="14" ht="16.5" customHeight="1">
      <c r="A14" s="4" t="n">
        <v>2732727</v>
      </c>
      <c r="B14" s="4" t="s">
        <v>10</v>
      </c>
      <c r="C14" s="4" t="s">
        <v>15</v>
      </c>
      <c r="D14" s="4" t="s">
        <v>19</v>
      </c>
      <c r="E14" s="4" t="n">
        <v>3864</v>
      </c>
      <c r="F14" s="4" t="n">
        <v>963.375</v>
      </c>
    </row>
    <row r="15" ht="16.5" customHeight="1">
      <c r="A15" s="4" t="n">
        <v>8156506</v>
      </c>
      <c r="B15" s="4" t="s">
        <v>82</v>
      </c>
      <c r="C15" s="4" t="s">
        <v>15</v>
      </c>
      <c r="D15" s="4" t="s">
        <v>14</v>
      </c>
      <c r="E15" s="4" t="n">
        <v>7000</v>
      </c>
      <c r="F15" s="4" t="n">
        <v>954.838</v>
      </c>
    </row>
    <row r="16" ht="16.5" customHeight="1">
      <c r="A16" s="4" t="n">
        <v>8998645</v>
      </c>
      <c r="B16" s="4" t="s">
        <v>30</v>
      </c>
      <c r="C16" s="4" t="s">
        <v>15</v>
      </c>
      <c r="D16" s="4" t="s">
        <v>17</v>
      </c>
      <c r="E16" s="4" t="n">
        <v>1277</v>
      </c>
      <c r="F16" s="4" t="n">
        <v>895.944</v>
      </c>
    </row>
    <row r="17" ht="16.5" customHeight="1">
      <c r="A17" s="4" t="n">
        <v>8094753</v>
      </c>
      <c r="B17" s="4" t="s">
        <v>36</v>
      </c>
      <c r="C17" s="4" t="s">
        <v>26</v>
      </c>
      <c r="D17" s="4" t="s">
        <v>14</v>
      </c>
      <c r="E17" s="4" t="n">
        <v>2495</v>
      </c>
      <c r="F17" s="4" t="n">
        <v>737.32</v>
      </c>
    </row>
    <row r="18" ht="16.5" customHeight="1">
      <c r="A18" s="4" t="n">
        <v>6607117</v>
      </c>
      <c r="B18" s="4" t="s">
        <v>36</v>
      </c>
      <c r="C18" s="4" t="s">
        <v>15</v>
      </c>
      <c r="D18" s="4" t="s">
        <v>14</v>
      </c>
      <c r="E18" s="4" t="n">
        <v>892</v>
      </c>
      <c r="F18" s="4" t="n">
        <v>716.129</v>
      </c>
    </row>
    <row r="19" ht="16.5" customHeight="1">
      <c r="A19" s="4" t="n">
        <v>8460883</v>
      </c>
      <c r="B19" s="4" t="s">
        <v>16</v>
      </c>
      <c r="C19" s="4" t="s">
        <v>15</v>
      </c>
      <c r="D19" s="4" t="s">
        <v>11</v>
      </c>
      <c r="E19" s="4" t="n">
        <v>4970</v>
      </c>
      <c r="F19" s="4" t="n">
        <v>699.664</v>
      </c>
    </row>
    <row r="20" ht="16.5" customHeight="1">
      <c r="A20" s="4" t="n">
        <v>12072287</v>
      </c>
      <c r="B20" s="4" t="s">
        <v>80</v>
      </c>
      <c r="C20" s="4" t="s">
        <v>15</v>
      </c>
      <c r="D20" s="4" t="s">
        <v>14</v>
      </c>
      <c r="E20" s="4" t="n">
        <v>1344</v>
      </c>
      <c r="F20" s="4" t="n">
        <v>607.193</v>
      </c>
    </row>
    <row r="21" ht="16.5" customHeight="1">
      <c r="A21" s="4" t="n">
        <v>8566541</v>
      </c>
      <c r="B21" s="4" t="s">
        <v>85</v>
      </c>
      <c r="C21" s="4" t="s">
        <v>26</v>
      </c>
      <c r="D21" s="4" t="s">
        <v>14</v>
      </c>
      <c r="E21" s="4" t="n">
        <v>1891</v>
      </c>
      <c r="F21" s="4" t="n">
        <v>465.32</v>
      </c>
    </row>
    <row r="22" ht="16.5" customHeight="1">
      <c r="A22" s="4" t="n">
        <v>6395488</v>
      </c>
      <c r="B22" s="4" t="s">
        <v>39</v>
      </c>
      <c r="C22" s="4" t="s">
        <v>15</v>
      </c>
      <c r="D22" s="4" t="s">
        <v>14</v>
      </c>
      <c r="E22" s="4" t="n">
        <v>1400</v>
      </c>
      <c r="F22" s="4" t="n">
        <v>420</v>
      </c>
    </row>
    <row r="23" ht="16.5" customHeight="1">
      <c r="A23" s="4" t="n">
        <v>1745925</v>
      </c>
      <c r="B23" s="4" t="s">
        <v>13</v>
      </c>
      <c r="C23" s="4" t="s">
        <v>15</v>
      </c>
      <c r="D23" s="4" t="s">
        <v>14</v>
      </c>
      <c r="E23" s="4" t="n">
        <v>2749</v>
      </c>
      <c r="F23" s="4" t="n">
        <v>412.35</v>
      </c>
    </row>
    <row r="24" ht="16.5" customHeight="1">
      <c r="A24" s="4" t="n">
        <v>6425889</v>
      </c>
      <c r="B24" s="4" t="s">
        <v>10</v>
      </c>
      <c r="C24" s="4" t="s">
        <v>15</v>
      </c>
      <c r="D24" s="4" t="s">
        <v>20</v>
      </c>
      <c r="E24" s="4" t="n">
        <v>1561</v>
      </c>
      <c r="F24" s="4" t="n">
        <v>391.3</v>
      </c>
    </row>
    <row r="25" ht="16.5" customHeight="1">
      <c r="A25" s="4" t="n">
        <v>10912510</v>
      </c>
      <c r="B25" s="4" t="s">
        <v>10</v>
      </c>
      <c r="C25" s="4" t="s">
        <v>29</v>
      </c>
      <c r="D25" s="4" t="s">
        <v>11</v>
      </c>
      <c r="E25" s="4" t="n">
        <v>1112</v>
      </c>
      <c r="F25" s="4" t="n">
        <v>381.36</v>
      </c>
    </row>
    <row r="26" ht="16.5" customHeight="1">
      <c r="A26" s="4" t="n">
        <v>6529449</v>
      </c>
      <c r="B26" s="4" t="s">
        <v>80</v>
      </c>
      <c r="C26" s="4" t="s">
        <v>12</v>
      </c>
      <c r="D26" s="4" t="s">
        <v>14</v>
      </c>
      <c r="E26" s="4" t="n">
        <v>1126.254</v>
      </c>
      <c r="F26" s="4" t="n">
        <v>365.354</v>
      </c>
    </row>
    <row r="27" ht="16.5" customHeight="1">
      <c r="A27" s="4" t="n">
        <v>5365721</v>
      </c>
      <c r="B27" s="4" t="s">
        <v>55</v>
      </c>
      <c r="C27" s="4" t="s">
        <v>15</v>
      </c>
      <c r="D27" s="4" t="s">
        <v>54</v>
      </c>
      <c r="E27" s="4" t="n">
        <v>677</v>
      </c>
      <c r="F27" s="4" t="n">
        <v>338.5</v>
      </c>
    </row>
    <row r="28" ht="16.5" customHeight="1">
      <c r="A28" s="4" t="n">
        <v>7872826</v>
      </c>
      <c r="B28" s="4" t="s">
        <v>27</v>
      </c>
      <c r="C28" s="4" t="s">
        <v>15</v>
      </c>
      <c r="D28" s="4" t="s">
        <v>14</v>
      </c>
      <c r="E28" s="4" t="n">
        <v>700</v>
      </c>
      <c r="F28" s="4" t="n">
        <v>337.824</v>
      </c>
    </row>
    <row r="29" ht="16.5" customHeight="1">
      <c r="A29" s="4" t="n">
        <v>10514860</v>
      </c>
      <c r="B29" s="4" t="s">
        <v>41</v>
      </c>
      <c r="C29" s="4" t="s">
        <v>15</v>
      </c>
      <c r="D29" s="4" t="s">
        <v>14</v>
      </c>
      <c r="E29" s="4" t="n">
        <v>482</v>
      </c>
      <c r="F29" s="4" t="n">
        <v>329.45</v>
      </c>
    </row>
    <row r="30" ht="16.5" customHeight="1">
      <c r="A30" s="4" t="n">
        <v>2783561</v>
      </c>
      <c r="B30" s="4" t="s">
        <v>38</v>
      </c>
      <c r="C30" s="4" t="s">
        <v>15</v>
      </c>
      <c r="D30" s="4" t="s">
        <v>14</v>
      </c>
      <c r="E30" s="4" t="n">
        <v>3024</v>
      </c>
      <c r="F30" s="4" t="n">
        <v>310.41</v>
      </c>
    </row>
    <row r="31" ht="16.5" customHeight="1">
      <c r="A31" s="4" t="n">
        <v>91399821</v>
      </c>
      <c r="B31" s="4" t="s">
        <v>79</v>
      </c>
      <c r="C31" s="4" t="s">
        <v>26</v>
      </c>
      <c r="D31" s="4" t="s">
        <v>14</v>
      </c>
      <c r="E31" s="4" t="n">
        <v>2833</v>
      </c>
      <c r="F31" s="4" t="n">
        <v>285.83</v>
      </c>
    </row>
    <row r="32" ht="16.5" customHeight="1">
      <c r="A32" s="4" t="n">
        <v>10599681</v>
      </c>
      <c r="B32" s="4" t="s">
        <v>79</v>
      </c>
      <c r="C32" s="4" t="s">
        <v>15</v>
      </c>
      <c r="D32" s="4" t="s">
        <v>14</v>
      </c>
      <c r="E32" s="4" t="n">
        <v>2058</v>
      </c>
      <c r="F32" s="4" t="n">
        <v>267.54</v>
      </c>
    </row>
    <row r="33" ht="16.5" customHeight="1">
      <c r="A33" s="4" t="n">
        <v>7572369</v>
      </c>
      <c r="B33" s="4" t="s">
        <v>10</v>
      </c>
      <c r="C33" s="4" t="s">
        <v>15</v>
      </c>
      <c r="D33" s="4" t="s">
        <v>25</v>
      </c>
      <c r="E33" s="4" t="n">
        <v>857</v>
      </c>
      <c r="F33" s="4" t="n">
        <v>261.78</v>
      </c>
    </row>
    <row r="34" ht="16.5" customHeight="1">
      <c r="A34" s="4" t="n">
        <v>91548044</v>
      </c>
      <c r="B34" s="4" t="s">
        <v>33</v>
      </c>
      <c r="C34" s="4" t="s">
        <v>12</v>
      </c>
      <c r="D34" s="4" t="s">
        <v>14</v>
      </c>
      <c r="E34" s="4" t="n">
        <v>241</v>
      </c>
      <c r="F34" s="4" t="n">
        <v>261.0785</v>
      </c>
    </row>
    <row r="35" ht="16.5" customHeight="1">
      <c r="A35" s="4" t="n">
        <v>91560709</v>
      </c>
      <c r="B35" s="4" t="s">
        <v>30</v>
      </c>
      <c r="C35" s="4" t="s">
        <v>15</v>
      </c>
      <c r="D35" s="4" t="s">
        <v>32</v>
      </c>
      <c r="E35" s="4" t="n">
        <v>3705</v>
      </c>
      <c r="F35" s="4" t="n">
        <v>222.3</v>
      </c>
    </row>
    <row r="36" ht="16.5" customHeight="1">
      <c r="A36" s="4" t="n">
        <v>9297014</v>
      </c>
      <c r="B36" s="4" t="s">
        <v>13</v>
      </c>
      <c r="C36" s="4" t="s">
        <v>26</v>
      </c>
      <c r="D36" s="4" t="s">
        <v>14</v>
      </c>
      <c r="E36" s="4" t="n">
        <v>1375</v>
      </c>
      <c r="F36" s="4" t="n">
        <v>221.61</v>
      </c>
    </row>
    <row r="37" ht="16.5" customHeight="1">
      <c r="A37" s="4" t="n">
        <v>11078963</v>
      </c>
      <c r="B37" s="4" t="s">
        <v>80</v>
      </c>
      <c r="C37" s="4" t="s">
        <v>15</v>
      </c>
      <c r="D37" s="4" t="s">
        <v>14</v>
      </c>
      <c r="E37" s="4" t="n">
        <v>548</v>
      </c>
      <c r="F37" s="4" t="n">
        <v>219.2</v>
      </c>
    </row>
    <row r="38" ht="16.5" customHeight="1">
      <c r="A38" s="4" t="n">
        <v>9686529</v>
      </c>
      <c r="B38" s="4" t="s">
        <v>74</v>
      </c>
      <c r="C38" s="4" t="s">
        <v>15</v>
      </c>
      <c r="D38" s="4" t="s">
        <v>76</v>
      </c>
      <c r="E38" s="4" t="n">
        <v>421</v>
      </c>
      <c r="F38" s="4" t="n">
        <v>210.5</v>
      </c>
    </row>
    <row r="39" ht="16.5" customHeight="1">
      <c r="A39" s="4" t="n">
        <v>10599157</v>
      </c>
      <c r="B39" s="4" t="s">
        <v>39</v>
      </c>
      <c r="C39" s="4" t="s">
        <v>15</v>
      </c>
      <c r="D39" s="4" t="s">
        <v>14</v>
      </c>
      <c r="E39" s="4" t="n">
        <v>684</v>
      </c>
      <c r="F39" s="4" t="n">
        <v>210.15</v>
      </c>
    </row>
    <row r="40" ht="16.5" customHeight="1">
      <c r="A40" s="4" t="n">
        <v>6060965</v>
      </c>
      <c r="B40" s="4" t="s">
        <v>36</v>
      </c>
      <c r="C40" s="4" t="s">
        <v>15</v>
      </c>
      <c r="D40" s="4" t="s">
        <v>14</v>
      </c>
      <c r="E40" s="4" t="n">
        <v>691</v>
      </c>
      <c r="F40" s="4" t="n">
        <v>207.6</v>
      </c>
    </row>
    <row r="41" ht="16.5" customHeight="1">
      <c r="A41" s="4" t="n">
        <v>4383473</v>
      </c>
      <c r="B41" s="4" t="s">
        <v>36</v>
      </c>
      <c r="C41" s="4" t="s">
        <v>15</v>
      </c>
      <c r="D41" s="4" t="s">
        <v>14</v>
      </c>
      <c r="E41" s="4" t="n">
        <v>1050</v>
      </c>
      <c r="F41" s="4" t="n">
        <v>206.694</v>
      </c>
    </row>
    <row r="42" ht="16.5" customHeight="1">
      <c r="A42" s="4" t="n">
        <v>7202934</v>
      </c>
      <c r="B42" s="4" t="s">
        <v>22</v>
      </c>
      <c r="C42" s="4" t="s">
        <v>15</v>
      </c>
      <c r="D42" s="4" t="s">
        <v>24</v>
      </c>
      <c r="E42" s="4" t="n">
        <v>563</v>
      </c>
      <c r="F42" s="4" t="n">
        <v>197.05</v>
      </c>
    </row>
    <row r="43" ht="16.5" customHeight="1">
      <c r="A43" s="4" t="n">
        <v>9311355</v>
      </c>
      <c r="B43" s="4" t="s">
        <v>28</v>
      </c>
      <c r="C43" s="4" t="s">
        <v>15</v>
      </c>
      <c r="D43" s="4" t="s">
        <v>14</v>
      </c>
      <c r="E43" s="4" t="n">
        <v>749</v>
      </c>
      <c r="F43" s="4" t="n">
        <v>187.25</v>
      </c>
    </row>
    <row r="44" ht="16.5" customHeight="1">
      <c r="A44" s="4" t="n">
        <v>91551388</v>
      </c>
      <c r="B44" s="4" t="s">
        <v>46</v>
      </c>
      <c r="C44" s="4" t="s">
        <v>12</v>
      </c>
      <c r="D44" s="4" t="s">
        <v>47</v>
      </c>
      <c r="E44" s="4" t="n">
        <v>238</v>
      </c>
      <c r="F44" s="4" t="n">
        <v>182.7592</v>
      </c>
    </row>
    <row r="45" ht="16.5" customHeight="1">
      <c r="A45" s="4" t="n">
        <v>91496148</v>
      </c>
      <c r="B45" s="4" t="s">
        <v>66</v>
      </c>
      <c r="C45" s="4" t="s">
        <v>15</v>
      </c>
      <c r="D45" s="4" t="s">
        <v>14</v>
      </c>
      <c r="E45" s="4" t="n">
        <v>1104</v>
      </c>
      <c r="F45" s="4" t="n">
        <v>165.6</v>
      </c>
    </row>
    <row r="46" ht="16.5" customHeight="1">
      <c r="A46" s="4" t="n">
        <v>91564896</v>
      </c>
      <c r="B46" s="4" t="s">
        <v>50</v>
      </c>
      <c r="C46" s="4" t="s">
        <v>15</v>
      </c>
      <c r="D46" s="4" t="s">
        <v>14</v>
      </c>
      <c r="E46" s="4" t="n">
        <v>413</v>
      </c>
      <c r="F46" s="4" t="n">
        <v>153.3</v>
      </c>
    </row>
    <row r="47" ht="16.5" customHeight="1">
      <c r="A47" s="4" t="n">
        <v>91567811</v>
      </c>
      <c r="B47" s="4" t="s">
        <v>33</v>
      </c>
      <c r="C47" s="4" t="s">
        <v>15</v>
      </c>
      <c r="D47" s="4" t="s">
        <v>14</v>
      </c>
      <c r="E47" s="4" t="n">
        <v>152</v>
      </c>
      <c r="F47" s="4" t="n">
        <v>152</v>
      </c>
    </row>
    <row r="48" ht="16.5" customHeight="1">
      <c r="A48" s="4" t="n">
        <v>8819666</v>
      </c>
      <c r="B48" s="4" t="s">
        <v>82</v>
      </c>
      <c r="C48" s="4" t="s">
        <v>12</v>
      </c>
      <c r="D48" s="4" t="s">
        <v>14</v>
      </c>
      <c r="E48" s="4" t="n">
        <v>1324</v>
      </c>
      <c r="F48" s="4" t="n">
        <v>140.2324</v>
      </c>
    </row>
    <row r="49" ht="16.5" customHeight="1">
      <c r="A49" s="4" t="n">
        <v>91565947</v>
      </c>
      <c r="B49" s="4" t="s">
        <v>30</v>
      </c>
      <c r="C49" s="4" t="s">
        <v>15</v>
      </c>
      <c r="D49" s="4" t="s">
        <v>40</v>
      </c>
      <c r="E49" s="4" t="n">
        <v>6964</v>
      </c>
      <c r="F49" s="4" t="n">
        <v>139.28</v>
      </c>
    </row>
    <row r="50" ht="16.5" customHeight="1">
      <c r="A50" s="4" t="n">
        <v>91567363</v>
      </c>
      <c r="B50" s="4" t="s">
        <v>53</v>
      </c>
      <c r="C50" s="4" t="s">
        <v>15</v>
      </c>
      <c r="D50" s="4" t="s">
        <v>14</v>
      </c>
      <c r="E50" s="4" t="n">
        <v>522</v>
      </c>
      <c r="F50" s="4" t="n">
        <v>130.5</v>
      </c>
    </row>
    <row r="51" ht="16.5" customHeight="1">
      <c r="A51" s="4" t="n">
        <v>12038500</v>
      </c>
      <c r="B51" s="4" t="s">
        <v>68</v>
      </c>
      <c r="C51" s="4" t="s">
        <v>15</v>
      </c>
      <c r="D51" s="4" t="s">
        <v>14</v>
      </c>
      <c r="E51" s="4" t="n">
        <v>316</v>
      </c>
      <c r="F51" s="4" t="n">
        <v>126.4</v>
      </c>
    </row>
    <row r="52" ht="16.5" customHeight="1">
      <c r="A52" s="4" t="n">
        <v>12011132</v>
      </c>
      <c r="B52" s="4" t="s">
        <v>92</v>
      </c>
      <c r="C52" s="4" t="s">
        <v>15</v>
      </c>
      <c r="D52" s="4" t="s">
        <v>14</v>
      </c>
      <c r="E52" s="4" t="n">
        <v>600</v>
      </c>
      <c r="F52" s="4" t="n">
        <v>120</v>
      </c>
    </row>
    <row r="53" ht="16.5" customHeight="1">
      <c r="A53" s="4" t="n">
        <v>91496147</v>
      </c>
      <c r="B53" s="4" t="s">
        <v>66</v>
      </c>
      <c r="C53" s="4" t="s">
        <v>15</v>
      </c>
      <c r="D53" s="4" t="s">
        <v>11</v>
      </c>
      <c r="E53" s="4" t="n">
        <v>809</v>
      </c>
      <c r="F53" s="4" t="n">
        <v>105.17</v>
      </c>
    </row>
    <row r="54" ht="16.5" customHeight="1">
      <c r="A54" s="4" t="n">
        <v>91560708</v>
      </c>
      <c r="B54" s="4" t="s">
        <v>30</v>
      </c>
      <c r="C54" s="4" t="s">
        <v>15</v>
      </c>
      <c r="D54" s="4" t="s">
        <v>31</v>
      </c>
      <c r="E54" s="4" t="n">
        <v>1039</v>
      </c>
      <c r="F54" s="4" t="n">
        <v>105.01</v>
      </c>
    </row>
    <row r="55" ht="16.5" customHeight="1">
      <c r="A55" s="4" t="n">
        <v>91467820</v>
      </c>
      <c r="B55" s="4" t="s">
        <v>66</v>
      </c>
      <c r="C55" s="4" t="s">
        <v>15</v>
      </c>
      <c r="D55" s="4" t="s">
        <v>37</v>
      </c>
      <c r="E55" s="4" t="n">
        <v>1046</v>
      </c>
      <c r="F55" s="4" t="n">
        <v>104.6</v>
      </c>
    </row>
    <row r="56" ht="16.5" customHeight="1">
      <c r="A56" s="4" t="n">
        <v>91565945</v>
      </c>
      <c r="B56" s="4" t="s">
        <v>66</v>
      </c>
      <c r="C56" s="4" t="s">
        <v>15</v>
      </c>
      <c r="D56" s="4" t="s">
        <v>37</v>
      </c>
      <c r="E56" s="4" t="n">
        <v>816</v>
      </c>
      <c r="F56" s="4" t="n">
        <v>97.92</v>
      </c>
    </row>
    <row r="57" ht="16.5" customHeight="1">
      <c r="A57" s="4" t="n">
        <v>6439005</v>
      </c>
      <c r="B57" s="4" t="s">
        <v>10</v>
      </c>
      <c r="C57" s="4" t="s">
        <v>21</v>
      </c>
      <c r="D57" s="4" t="s">
        <v>20</v>
      </c>
      <c r="E57" s="4" t="n">
        <v>323</v>
      </c>
      <c r="F57" s="4" t="n">
        <v>96.9</v>
      </c>
    </row>
    <row r="58" ht="16.5" customHeight="1">
      <c r="A58" s="4" t="n">
        <v>91557347</v>
      </c>
      <c r="B58" s="4" t="s">
        <v>49</v>
      </c>
      <c r="C58" s="4" t="s">
        <v>15</v>
      </c>
      <c r="D58" s="4" t="s">
        <v>14</v>
      </c>
      <c r="E58" s="4" t="n">
        <v>121</v>
      </c>
      <c r="F58" s="4" t="n">
        <v>96.8</v>
      </c>
    </row>
    <row r="59" ht="16.5" customHeight="1">
      <c r="A59" s="4" t="n">
        <v>8531973</v>
      </c>
      <c r="B59" s="4" t="s">
        <v>16</v>
      </c>
      <c r="C59" s="4" t="s">
        <v>26</v>
      </c>
      <c r="D59" s="4" t="s">
        <v>18</v>
      </c>
      <c r="E59" s="4" t="n">
        <v>201</v>
      </c>
      <c r="F59" s="4" t="n">
        <v>95.85</v>
      </c>
    </row>
    <row r="60" ht="16.5" customHeight="1">
      <c r="A60" s="4" t="n">
        <v>5619156</v>
      </c>
      <c r="B60" s="4" t="s">
        <v>10</v>
      </c>
      <c r="C60" s="4" t="s">
        <v>12</v>
      </c>
      <c r="D60" s="4" t="s">
        <v>19</v>
      </c>
      <c r="E60" s="4" t="n">
        <v>285</v>
      </c>
      <c r="F60" s="4" t="n">
        <v>93.3466</v>
      </c>
    </row>
    <row r="61" ht="16.5" customHeight="1">
      <c r="A61" s="4" t="n">
        <v>10298628</v>
      </c>
      <c r="B61" s="4" t="s">
        <v>83</v>
      </c>
      <c r="C61" s="4" t="s">
        <v>26</v>
      </c>
      <c r="D61" s="4" t="s">
        <v>14</v>
      </c>
      <c r="E61" s="4" t="n">
        <v>402</v>
      </c>
      <c r="F61" s="4" t="n">
        <v>92.3</v>
      </c>
    </row>
    <row r="62" ht="16.5" customHeight="1">
      <c r="A62" s="4" t="n">
        <v>2937658</v>
      </c>
      <c r="B62" s="4" t="s">
        <v>80</v>
      </c>
      <c r="C62" s="4" t="s">
        <v>15</v>
      </c>
      <c r="D62" s="4" t="s">
        <v>14</v>
      </c>
      <c r="E62" s="4" t="n">
        <v>700</v>
      </c>
      <c r="F62" s="4" t="n">
        <v>86.162</v>
      </c>
    </row>
    <row r="63" ht="16.5" customHeight="1">
      <c r="A63" s="4" t="n">
        <v>8566084</v>
      </c>
      <c r="B63" s="4" t="s">
        <v>73</v>
      </c>
      <c r="C63" s="4" t="s">
        <v>15</v>
      </c>
      <c r="D63" s="4" t="s">
        <v>40</v>
      </c>
      <c r="E63" s="4" t="n">
        <v>700</v>
      </c>
      <c r="F63" s="4" t="n">
        <v>84</v>
      </c>
    </row>
    <row r="64" ht="16.5" customHeight="1">
      <c r="A64" s="4" t="n">
        <v>91545519</v>
      </c>
      <c r="B64" s="4" t="s">
        <v>45</v>
      </c>
      <c r="C64" s="4" t="s">
        <v>15</v>
      </c>
      <c r="D64" s="4" t="s">
        <v>43</v>
      </c>
      <c r="E64" s="4" t="n">
        <v>519</v>
      </c>
      <c r="F64" s="4" t="n">
        <v>79.63</v>
      </c>
    </row>
    <row r="65" ht="16.5" customHeight="1">
      <c r="A65" s="4" t="n">
        <v>11690183</v>
      </c>
      <c r="B65" s="4" t="s">
        <v>38</v>
      </c>
      <c r="C65" s="4" t="s">
        <v>15</v>
      </c>
      <c r="D65" s="4" t="s">
        <v>14</v>
      </c>
      <c r="E65" s="4" t="n">
        <v>376</v>
      </c>
      <c r="F65" s="4" t="n">
        <v>74.22</v>
      </c>
    </row>
    <row r="66" ht="16.5" customHeight="1">
      <c r="A66" s="4" t="n">
        <v>6951600</v>
      </c>
      <c r="B66" s="4" t="s">
        <v>16</v>
      </c>
      <c r="C66" s="4" t="s">
        <v>15</v>
      </c>
      <c r="D66" s="4" t="s">
        <v>17</v>
      </c>
      <c r="E66" s="4" t="n">
        <v>452</v>
      </c>
      <c r="F66" s="4" t="n">
        <v>73.534</v>
      </c>
    </row>
    <row r="67" ht="16.5" customHeight="1">
      <c r="A67" s="4" t="n">
        <v>10813123</v>
      </c>
      <c r="B67" s="4" t="s">
        <v>10</v>
      </c>
      <c r="C67" s="4" t="s">
        <v>12</v>
      </c>
      <c r="D67" s="4" t="s">
        <v>11</v>
      </c>
      <c r="E67" s="4" t="n">
        <v>213</v>
      </c>
      <c r="F67" s="4" t="n">
        <v>72.6219</v>
      </c>
    </row>
    <row r="68" ht="16.5" customHeight="1">
      <c r="A68" s="4" t="n">
        <v>91551845</v>
      </c>
      <c r="B68" s="4" t="s">
        <v>66</v>
      </c>
      <c r="C68" s="4" t="s">
        <v>15</v>
      </c>
      <c r="D68" s="4" t="s">
        <v>11</v>
      </c>
      <c r="E68" s="4" t="n">
        <v>430</v>
      </c>
      <c r="F68" s="4" t="n">
        <v>60.2</v>
      </c>
    </row>
    <row r="69" ht="16.5" customHeight="1">
      <c r="A69" s="4" t="n">
        <v>13085659</v>
      </c>
      <c r="B69" s="4" t="s">
        <v>88</v>
      </c>
      <c r="C69" s="4" t="s">
        <v>15</v>
      </c>
      <c r="D69" s="4" t="s">
        <v>14</v>
      </c>
      <c r="E69" s="4" t="n">
        <v>301</v>
      </c>
      <c r="F69" s="4" t="n">
        <v>60</v>
      </c>
    </row>
    <row r="70" ht="16.5" customHeight="1">
      <c r="A70" s="4" t="n">
        <v>6706444</v>
      </c>
      <c r="B70" s="4" t="s">
        <v>74</v>
      </c>
      <c r="C70" s="4" t="s">
        <v>12</v>
      </c>
      <c r="D70" s="4" t="s">
        <v>75</v>
      </c>
      <c r="E70" s="4" t="n">
        <v>77</v>
      </c>
      <c r="F70" s="4" t="n">
        <v>58.1991</v>
      </c>
    </row>
    <row r="71" ht="16.5" customHeight="1">
      <c r="A71" s="4" t="n">
        <v>13149387</v>
      </c>
      <c r="B71" s="4" t="s">
        <v>80</v>
      </c>
      <c r="C71" s="4" t="s">
        <v>12</v>
      </c>
      <c r="D71" s="4" t="s">
        <v>14</v>
      </c>
      <c r="E71" s="4" t="n">
        <v>245</v>
      </c>
      <c r="F71" s="4" t="n">
        <v>57.0284</v>
      </c>
    </row>
    <row r="72" ht="16.5" customHeight="1">
      <c r="A72" s="4" t="n">
        <v>91550293</v>
      </c>
      <c r="B72" s="4" t="s">
        <v>48</v>
      </c>
      <c r="C72" s="4" t="s">
        <v>15</v>
      </c>
      <c r="D72" s="4" t="s">
        <v>35</v>
      </c>
      <c r="E72" s="4" t="n">
        <v>155</v>
      </c>
      <c r="F72" s="4" t="n">
        <v>54.25</v>
      </c>
    </row>
    <row r="73" ht="16.5" customHeight="1">
      <c r="A73" s="4" t="n">
        <v>91567806</v>
      </c>
      <c r="B73" s="4" t="s">
        <v>53</v>
      </c>
      <c r="C73" s="4" t="s">
        <v>15</v>
      </c>
      <c r="D73" s="4" t="s">
        <v>54</v>
      </c>
      <c r="E73" s="4" t="n">
        <v>360</v>
      </c>
      <c r="F73" s="4" t="n">
        <v>54</v>
      </c>
    </row>
    <row r="74" ht="16.5" customHeight="1">
      <c r="A74" s="4" t="n">
        <v>5963400</v>
      </c>
      <c r="B74" s="4" t="s">
        <v>74</v>
      </c>
      <c r="C74" s="4" t="s">
        <v>15</v>
      </c>
      <c r="D74" s="4" t="s">
        <v>77</v>
      </c>
      <c r="E74" s="4" t="n">
        <v>266</v>
      </c>
      <c r="F74" s="4" t="n">
        <v>53.2</v>
      </c>
    </row>
    <row r="75" ht="16.5" customHeight="1">
      <c r="A75" s="4" t="n">
        <v>12114239</v>
      </c>
      <c r="B75" s="4" t="s">
        <v>82</v>
      </c>
      <c r="C75" s="4" t="s">
        <v>26</v>
      </c>
      <c r="D75" s="4" t="s">
        <v>14</v>
      </c>
      <c r="E75" s="4" t="n">
        <v>293</v>
      </c>
      <c r="F75" s="4" t="n">
        <v>52.49</v>
      </c>
    </row>
    <row r="76" ht="16.5" customHeight="1">
      <c r="A76" s="4" t="n">
        <v>5365722</v>
      </c>
      <c r="B76" s="4" t="s">
        <v>55</v>
      </c>
      <c r="C76" s="4" t="s">
        <v>12</v>
      </c>
      <c r="D76" s="4" t="s">
        <v>54</v>
      </c>
      <c r="E76" s="4" t="n">
        <v>173</v>
      </c>
      <c r="F76" s="4" t="n">
        <v>51.9797</v>
      </c>
    </row>
    <row r="77" ht="16.5" customHeight="1">
      <c r="A77" s="4" t="n">
        <v>91565949</v>
      </c>
      <c r="B77" s="4" t="s">
        <v>66</v>
      </c>
      <c r="C77" s="4" t="s">
        <v>15</v>
      </c>
      <c r="D77" s="4" t="s">
        <v>67</v>
      </c>
      <c r="E77" s="4" t="n">
        <v>340</v>
      </c>
      <c r="F77" s="4" t="n">
        <v>51</v>
      </c>
    </row>
    <row r="78" ht="16.5" customHeight="1">
      <c r="A78" s="4" t="n">
        <v>11729830</v>
      </c>
      <c r="B78" s="4" t="s">
        <v>10</v>
      </c>
      <c r="C78" s="4" t="s">
        <v>12</v>
      </c>
      <c r="D78" s="4" t="s">
        <v>11</v>
      </c>
      <c r="E78" s="4" t="n">
        <v>0</v>
      </c>
      <c r="F78" s="4" t="n">
        <v>50.0029</v>
      </c>
    </row>
    <row r="79" ht="16.5" customHeight="1">
      <c r="A79" s="4" t="n">
        <v>12809532</v>
      </c>
      <c r="B79" s="4" t="s">
        <v>68</v>
      </c>
      <c r="C79" s="4" t="s">
        <v>34</v>
      </c>
      <c r="D79" s="4" t="s">
        <v>14</v>
      </c>
      <c r="E79" s="4" t="n">
        <v>2</v>
      </c>
      <c r="F79" s="4" t="n">
        <v>48.28</v>
      </c>
    </row>
    <row r="80" ht="16.5" customHeight="1">
      <c r="A80" s="4" t="n">
        <v>91496146</v>
      </c>
      <c r="B80" s="4" t="s">
        <v>66</v>
      </c>
      <c r="C80" s="4" t="s">
        <v>15</v>
      </c>
      <c r="D80" s="4" t="s">
        <v>43</v>
      </c>
      <c r="E80" s="4" t="n">
        <v>337</v>
      </c>
      <c r="F80" s="4" t="n">
        <v>47.18</v>
      </c>
    </row>
    <row r="81" ht="16.5" customHeight="1">
      <c r="A81" s="4" t="n">
        <v>5623760</v>
      </c>
      <c r="B81" s="4" t="s">
        <v>86</v>
      </c>
      <c r="C81" s="4" t="s">
        <v>15</v>
      </c>
      <c r="D81" s="4" t="s">
        <v>14</v>
      </c>
      <c r="E81" s="4" t="n">
        <v>300</v>
      </c>
      <c r="F81" s="4" t="n">
        <v>45</v>
      </c>
    </row>
    <row r="82" ht="16.5" customHeight="1">
      <c r="A82" s="4" t="n">
        <v>9298539</v>
      </c>
      <c r="B82" s="4" t="s">
        <v>90</v>
      </c>
      <c r="C82" s="4" t="s">
        <v>15</v>
      </c>
      <c r="D82" s="4" t="s">
        <v>14</v>
      </c>
      <c r="E82" s="4" t="n">
        <v>150</v>
      </c>
      <c r="F82" s="4" t="n">
        <v>45</v>
      </c>
    </row>
    <row r="83" ht="16.5" customHeight="1">
      <c r="A83" s="4" t="n">
        <v>12811904</v>
      </c>
      <c r="B83" s="4" t="s">
        <v>51</v>
      </c>
      <c r="C83" s="4" t="s">
        <v>34</v>
      </c>
      <c r="D83" s="4" t="s">
        <v>52</v>
      </c>
      <c r="E83" s="4" t="n">
        <v>12</v>
      </c>
      <c r="F83" s="4" t="n">
        <v>44.98</v>
      </c>
    </row>
    <row r="84" ht="16.5" customHeight="1">
      <c r="A84" s="4" t="n">
        <v>5556054</v>
      </c>
      <c r="B84" s="4" t="s">
        <v>64</v>
      </c>
      <c r="C84" s="4" t="s">
        <v>15</v>
      </c>
      <c r="D84" s="4" t="s">
        <v>37</v>
      </c>
      <c r="E84" s="4" t="n">
        <v>19</v>
      </c>
      <c r="F84" s="4" t="n">
        <v>43.427</v>
      </c>
    </row>
    <row r="85" ht="16.5" customHeight="1">
      <c r="A85" s="4" t="n">
        <v>12808718</v>
      </c>
      <c r="B85" s="4" t="s">
        <v>36</v>
      </c>
      <c r="C85" s="4" t="s">
        <v>34</v>
      </c>
      <c r="D85" s="4" t="s">
        <v>14</v>
      </c>
      <c r="E85" s="4" t="n">
        <v>3</v>
      </c>
      <c r="F85" s="4" t="n">
        <v>43.38</v>
      </c>
    </row>
    <row r="86" ht="16.5" customHeight="1">
      <c r="A86" s="4" t="n">
        <v>9333145</v>
      </c>
      <c r="B86" s="4" t="s">
        <v>90</v>
      </c>
      <c r="C86" s="4" t="s">
        <v>26</v>
      </c>
      <c r="D86" s="4" t="s">
        <v>14</v>
      </c>
      <c r="E86" s="4" t="n">
        <v>17</v>
      </c>
      <c r="F86" s="4" t="n">
        <v>40.51</v>
      </c>
    </row>
    <row r="87" ht="16.5" customHeight="1">
      <c r="A87" s="4" t="n">
        <v>12895313</v>
      </c>
      <c r="B87" s="4" t="s">
        <v>65</v>
      </c>
      <c r="C87" s="4" t="s">
        <v>34</v>
      </c>
      <c r="D87" s="4" t="s">
        <v>37</v>
      </c>
      <c r="E87" s="4" t="n">
        <v>10</v>
      </c>
      <c r="F87" s="4" t="n">
        <v>37.37</v>
      </c>
    </row>
    <row r="88" ht="16.5" customHeight="1">
      <c r="A88" s="4" t="n">
        <v>10842514</v>
      </c>
      <c r="B88" s="4" t="s">
        <v>42</v>
      </c>
      <c r="C88" s="4" t="s">
        <v>26</v>
      </c>
      <c r="D88" s="4" t="s">
        <v>14</v>
      </c>
      <c r="E88" s="4" t="n">
        <v>74</v>
      </c>
      <c r="F88" s="4" t="n">
        <v>33.13</v>
      </c>
    </row>
    <row r="89" ht="16.5" customHeight="1">
      <c r="A89" s="4" t="n">
        <v>91532857</v>
      </c>
      <c r="B89" s="4" t="s">
        <v>44</v>
      </c>
      <c r="C89" s="4" t="s">
        <v>12</v>
      </c>
      <c r="D89" s="4" t="s">
        <v>14</v>
      </c>
      <c r="E89" s="4" t="n">
        <v>164</v>
      </c>
      <c r="F89" s="4" t="n">
        <v>32.1307</v>
      </c>
    </row>
    <row r="90" ht="16.5" customHeight="1">
      <c r="A90" s="4" t="n">
        <v>12829886</v>
      </c>
      <c r="B90" s="4" t="s">
        <v>74</v>
      </c>
      <c r="C90" s="4" t="s">
        <v>34</v>
      </c>
      <c r="D90" s="4" t="s">
        <v>75</v>
      </c>
      <c r="E90" s="4" t="n">
        <v>3</v>
      </c>
      <c r="F90" s="4" t="n">
        <v>31.26</v>
      </c>
    </row>
    <row r="91" ht="16.5" customHeight="1">
      <c r="A91" s="4" t="n">
        <v>10080665</v>
      </c>
      <c r="B91" s="4" t="s">
        <v>74</v>
      </c>
      <c r="C91" s="4" t="s">
        <v>15</v>
      </c>
      <c r="D91" s="4" t="s">
        <v>78</v>
      </c>
      <c r="E91" s="4" t="n">
        <v>81</v>
      </c>
      <c r="F91" s="4" t="n">
        <v>30.78</v>
      </c>
    </row>
    <row r="92" ht="16.5" customHeight="1">
      <c r="A92" s="4" t="n">
        <v>10815258</v>
      </c>
      <c r="B92" s="4" t="s">
        <v>42</v>
      </c>
      <c r="C92" s="4" t="s">
        <v>15</v>
      </c>
      <c r="D92" s="4" t="s">
        <v>14</v>
      </c>
      <c r="E92" s="4" t="n">
        <v>195</v>
      </c>
      <c r="F92" s="4" t="n">
        <v>29.73</v>
      </c>
    </row>
    <row r="93" ht="16.5" customHeight="1">
      <c r="A93" s="4" t="n">
        <v>91565942</v>
      </c>
      <c r="B93" s="4" t="s">
        <v>30</v>
      </c>
      <c r="C93" s="4" t="s">
        <v>15</v>
      </c>
      <c r="D93" s="4" t="s">
        <v>37</v>
      </c>
      <c r="E93" s="4" t="n">
        <v>966</v>
      </c>
      <c r="F93" s="4" t="n">
        <v>29.571</v>
      </c>
    </row>
    <row r="94" ht="16.5" customHeight="1">
      <c r="A94" s="4" t="n">
        <v>11655595</v>
      </c>
      <c r="B94" s="4" t="s">
        <v>41</v>
      </c>
      <c r="C94" s="4" t="s">
        <v>26</v>
      </c>
      <c r="D94" s="4" t="s">
        <v>14</v>
      </c>
      <c r="E94" s="4" t="n">
        <v>6</v>
      </c>
      <c r="F94" s="4" t="n">
        <v>26.92</v>
      </c>
    </row>
    <row r="95" ht="16.5" customHeight="1">
      <c r="A95" s="4" t="n">
        <v>8670368</v>
      </c>
      <c r="B95" s="4" t="s">
        <v>16</v>
      </c>
      <c r="C95" s="4" t="s">
        <v>29</v>
      </c>
      <c r="D95" s="4" t="s">
        <v>11</v>
      </c>
      <c r="E95" s="4" t="n">
        <v>125</v>
      </c>
      <c r="F95" s="4" t="n">
        <v>25.66</v>
      </c>
    </row>
    <row r="96" ht="16.5" customHeight="1">
      <c r="A96" s="4" t="n">
        <v>6724852</v>
      </c>
      <c r="B96" s="4" t="s">
        <v>10</v>
      </c>
      <c r="C96" s="4" t="s">
        <v>26</v>
      </c>
      <c r="D96" s="4" t="s">
        <v>14</v>
      </c>
      <c r="E96" s="4" t="n">
        <v>90</v>
      </c>
      <c r="F96" s="4" t="n">
        <v>24.01</v>
      </c>
    </row>
    <row r="97" ht="16.5" customHeight="1">
      <c r="A97" s="4" t="n">
        <v>91496145</v>
      </c>
      <c r="B97" s="4" t="s">
        <v>66</v>
      </c>
      <c r="C97" s="4" t="s">
        <v>15</v>
      </c>
      <c r="D97" s="4" t="s">
        <v>67</v>
      </c>
      <c r="E97" s="4" t="n">
        <v>153</v>
      </c>
      <c r="F97" s="4" t="n">
        <v>22.95</v>
      </c>
    </row>
    <row r="98" ht="16.5" customHeight="1">
      <c r="A98" s="4" t="n">
        <v>91399437</v>
      </c>
      <c r="B98" s="4" t="s">
        <v>91</v>
      </c>
      <c r="C98" s="4" t="s">
        <v>15</v>
      </c>
      <c r="D98" s="4" t="s">
        <v>67</v>
      </c>
      <c r="E98" s="4" t="n">
        <v>150</v>
      </c>
      <c r="F98" s="4" t="n">
        <v>22.5</v>
      </c>
    </row>
    <row r="99" ht="16.5" customHeight="1">
      <c r="A99" s="4" t="n">
        <v>12373981</v>
      </c>
      <c r="B99" s="4" t="s">
        <v>89</v>
      </c>
      <c r="C99" s="4" t="s">
        <v>15</v>
      </c>
      <c r="D99" s="4" t="s">
        <v>37</v>
      </c>
      <c r="E99" s="4" t="n">
        <v>556</v>
      </c>
      <c r="F99" s="4" t="n">
        <v>22.24</v>
      </c>
    </row>
    <row r="100" ht="16.5" customHeight="1">
      <c r="A100" s="4" t="n">
        <v>6061077</v>
      </c>
      <c r="B100" s="4" t="s">
        <v>36</v>
      </c>
      <c r="C100" s="4" t="s">
        <v>15</v>
      </c>
      <c r="D100" s="4" t="s">
        <v>14</v>
      </c>
      <c r="E100" s="4" t="n">
        <v>24</v>
      </c>
      <c r="F100" s="4" t="n">
        <v>20.577</v>
      </c>
    </row>
    <row r="101" ht="16.5" customHeight="1">
      <c r="A101" s="4" t="n">
        <v>5847496</v>
      </c>
      <c r="B101" s="4" t="s">
        <v>10</v>
      </c>
      <c r="C101" s="4" t="s">
        <v>12</v>
      </c>
      <c r="D101" s="4" t="s">
        <v>25</v>
      </c>
      <c r="E101" s="4" t="n">
        <v>49</v>
      </c>
      <c r="F101" s="4" t="n">
        <v>19.2643</v>
      </c>
    </row>
    <row r="102" ht="16.5" customHeight="1">
      <c r="A102" s="4" t="n">
        <v>12814874</v>
      </c>
      <c r="B102" s="4" t="s">
        <v>10</v>
      </c>
      <c r="C102" s="4" t="s">
        <v>34</v>
      </c>
      <c r="D102" s="4" t="s">
        <v>20</v>
      </c>
      <c r="E102" s="4" t="n">
        <v>8</v>
      </c>
      <c r="F102" s="4" t="n">
        <v>16.58</v>
      </c>
    </row>
    <row r="103" ht="16.5" customHeight="1">
      <c r="A103" s="4" t="n">
        <v>91574963</v>
      </c>
      <c r="B103" s="4" t="s">
        <v>66</v>
      </c>
      <c r="C103" s="4" t="s">
        <v>34</v>
      </c>
      <c r="D103" s="4" t="s">
        <v>37</v>
      </c>
      <c r="E103" s="4" t="n">
        <v>0</v>
      </c>
      <c r="F103" s="4" t="n">
        <v>15.08</v>
      </c>
    </row>
    <row r="104" ht="16.5" customHeight="1">
      <c r="A104" s="4" t="n">
        <v>11324493</v>
      </c>
      <c r="B104" s="4" t="s">
        <v>30</v>
      </c>
      <c r="C104" s="4" t="s">
        <v>15</v>
      </c>
      <c r="D104" s="4" t="s">
        <v>17</v>
      </c>
      <c r="E104" s="4" t="n">
        <v>28</v>
      </c>
      <c r="F104" s="4" t="n">
        <v>14.6</v>
      </c>
    </row>
    <row r="105" ht="16.5" customHeight="1">
      <c r="A105" s="4" t="n">
        <v>13146531</v>
      </c>
      <c r="B105" s="4" t="s">
        <v>27</v>
      </c>
      <c r="C105" s="4" t="s">
        <v>12</v>
      </c>
      <c r="D105" s="4" t="s">
        <v>14</v>
      </c>
      <c r="E105" s="4" t="n">
        <v>21</v>
      </c>
      <c r="F105" s="4" t="n">
        <v>14.3706</v>
      </c>
    </row>
    <row r="106" ht="16.5" customHeight="1">
      <c r="A106" s="4" t="n">
        <v>91574960</v>
      </c>
      <c r="B106" s="4" t="s">
        <v>66</v>
      </c>
      <c r="C106" s="4" t="s">
        <v>34</v>
      </c>
      <c r="D106" s="4" t="s">
        <v>67</v>
      </c>
      <c r="E106" s="4" t="n">
        <v>0</v>
      </c>
      <c r="F106" s="4" t="n">
        <v>13.86</v>
      </c>
    </row>
    <row r="107" ht="16.5" customHeight="1">
      <c r="A107" s="4" t="n">
        <v>12306671</v>
      </c>
      <c r="B107" s="4" t="s">
        <v>51</v>
      </c>
      <c r="C107" s="4" t="s">
        <v>21</v>
      </c>
      <c r="D107" s="4" t="s">
        <v>52</v>
      </c>
      <c r="E107" s="4" t="n">
        <v>62</v>
      </c>
      <c r="F107" s="4" t="n">
        <v>13.64</v>
      </c>
    </row>
    <row r="108" ht="16.5" customHeight="1">
      <c r="A108" s="4" t="n">
        <v>12542512</v>
      </c>
      <c r="B108" s="4" t="s">
        <v>92</v>
      </c>
      <c r="C108" s="4" t="s">
        <v>15</v>
      </c>
      <c r="D108" s="4" t="s">
        <v>14</v>
      </c>
      <c r="E108" s="4" t="n">
        <v>78</v>
      </c>
      <c r="F108" s="4" t="n">
        <v>11.7</v>
      </c>
    </row>
    <row r="109" ht="16.5" customHeight="1">
      <c r="A109" s="4" t="n">
        <v>13151696</v>
      </c>
      <c r="B109" s="4" t="s">
        <v>68</v>
      </c>
      <c r="C109" s="4" t="s">
        <v>12</v>
      </c>
      <c r="D109" s="4" t="s">
        <v>14</v>
      </c>
      <c r="E109" s="4" t="n">
        <v>2</v>
      </c>
      <c r="F109" s="4" t="n">
        <v>9.371</v>
      </c>
    </row>
    <row r="110" ht="16.5" customHeight="1">
      <c r="A110" s="4" t="n">
        <v>91565948</v>
      </c>
      <c r="B110" s="4" t="s">
        <v>44</v>
      </c>
      <c r="C110" s="4" t="s">
        <v>12</v>
      </c>
      <c r="D110" s="4" t="s">
        <v>14</v>
      </c>
      <c r="E110" s="4" t="n">
        <v>36</v>
      </c>
      <c r="F110" s="4" t="n">
        <v>7.9914</v>
      </c>
    </row>
    <row r="111" ht="16.5" customHeight="1">
      <c r="A111" s="4" t="n">
        <v>91574954</v>
      </c>
      <c r="B111" s="4" t="s">
        <v>66</v>
      </c>
      <c r="C111" s="4" t="s">
        <v>34</v>
      </c>
      <c r="D111" s="4" t="s">
        <v>11</v>
      </c>
      <c r="E111" s="4" t="n">
        <v>0</v>
      </c>
      <c r="F111" s="4" t="n">
        <v>7.93</v>
      </c>
    </row>
    <row r="112" ht="16.5" customHeight="1">
      <c r="A112" s="4" t="n">
        <v>91407542</v>
      </c>
      <c r="B112" s="4" t="s">
        <v>30</v>
      </c>
      <c r="C112" s="4" t="s">
        <v>15</v>
      </c>
      <c r="D112" s="4" t="s">
        <v>37</v>
      </c>
      <c r="E112" s="4" t="n">
        <v>351</v>
      </c>
      <c r="F112" s="4" t="n">
        <v>7.658</v>
      </c>
    </row>
    <row r="113" ht="16.5" customHeight="1">
      <c r="A113" s="4" t="n">
        <v>10501490</v>
      </c>
      <c r="B113" s="4" t="s">
        <v>13</v>
      </c>
      <c r="C113" s="4" t="s">
        <v>15</v>
      </c>
      <c r="D113" s="4" t="s">
        <v>14</v>
      </c>
      <c r="E113" s="4" t="n">
        <v>55</v>
      </c>
      <c r="F113" s="4" t="n">
        <v>7.15</v>
      </c>
    </row>
    <row r="114" ht="16.5" customHeight="1">
      <c r="A114" s="4" t="n">
        <v>91574965</v>
      </c>
      <c r="B114" s="4" t="s">
        <v>46</v>
      </c>
      <c r="C114" s="4" t="s">
        <v>34</v>
      </c>
      <c r="D114" s="4" t="s">
        <v>17</v>
      </c>
      <c r="E114" s="4" t="n">
        <v>0</v>
      </c>
      <c r="F114" s="4" t="n">
        <v>7.02</v>
      </c>
    </row>
    <row r="115" ht="16.5" customHeight="1">
      <c r="A115" s="4" t="n">
        <v>13084710</v>
      </c>
      <c r="B115" s="4" t="s">
        <v>10</v>
      </c>
      <c r="C115" s="4" t="s">
        <v>15</v>
      </c>
      <c r="D115" s="4" t="s">
        <v>11</v>
      </c>
      <c r="E115" s="4" t="n">
        <v>28</v>
      </c>
      <c r="F115" s="4" t="n">
        <v>6.44</v>
      </c>
    </row>
    <row r="116" ht="16.5" customHeight="1">
      <c r="A116" s="4" t="n">
        <v>11987622</v>
      </c>
      <c r="B116" s="4" t="s">
        <v>10</v>
      </c>
      <c r="C116" s="4" t="s">
        <v>29</v>
      </c>
      <c r="D116" s="4" t="s">
        <v>11</v>
      </c>
      <c r="E116" s="4" t="n">
        <v>12</v>
      </c>
      <c r="F116" s="4" t="n">
        <v>5.76</v>
      </c>
    </row>
    <row r="117" ht="16.5" customHeight="1">
      <c r="A117" s="4" t="n">
        <v>11080098</v>
      </c>
      <c r="B117" s="4" t="s">
        <v>22</v>
      </c>
      <c r="C117" s="4" t="s">
        <v>15</v>
      </c>
      <c r="D117" s="4" t="s">
        <v>24</v>
      </c>
      <c r="E117" s="4" t="n">
        <v>9</v>
      </c>
      <c r="F117" s="4" t="n">
        <v>5.4</v>
      </c>
    </row>
    <row r="118" ht="16.5" customHeight="1">
      <c r="A118" s="4" t="n">
        <v>7203110</v>
      </c>
      <c r="B118" s="4" t="s">
        <v>22</v>
      </c>
      <c r="C118" s="4" t="s">
        <v>15</v>
      </c>
      <c r="D118" s="4" t="s">
        <v>23</v>
      </c>
      <c r="E118" s="4" t="n">
        <v>25</v>
      </c>
      <c r="F118" s="4" t="n">
        <v>5</v>
      </c>
    </row>
    <row r="119" ht="16.5" customHeight="1">
      <c r="A119" s="4" t="n">
        <v>91574959</v>
      </c>
      <c r="B119" s="4" t="s">
        <v>53</v>
      </c>
      <c r="C119" s="4" t="s">
        <v>34</v>
      </c>
      <c r="D119" s="4" t="s">
        <v>54</v>
      </c>
      <c r="E119" s="4" t="n">
        <v>5</v>
      </c>
      <c r="F119" s="4" t="n">
        <v>4.81</v>
      </c>
    </row>
    <row r="120" ht="16.5" customHeight="1">
      <c r="A120" s="4" t="n">
        <v>91538300</v>
      </c>
      <c r="B120" s="4" t="s">
        <v>66</v>
      </c>
      <c r="C120" s="4" t="s">
        <v>15</v>
      </c>
      <c r="D120" s="4" t="s">
        <v>37</v>
      </c>
      <c r="E120" s="4" t="n">
        <v>29</v>
      </c>
      <c r="F120" s="4" t="n">
        <v>4.06</v>
      </c>
    </row>
    <row r="121" ht="16.5" customHeight="1">
      <c r="A121" s="4" t="n">
        <v>12807775</v>
      </c>
      <c r="B121" s="4" t="s">
        <v>38</v>
      </c>
      <c r="C121" s="4" t="s">
        <v>34</v>
      </c>
      <c r="D121" s="4" t="s">
        <v>14</v>
      </c>
      <c r="E121" s="4" t="n">
        <v>0</v>
      </c>
      <c r="F121" s="4" t="n">
        <v>3.39</v>
      </c>
    </row>
    <row r="122" ht="16.5" customHeight="1">
      <c r="A122" s="4" t="n">
        <v>91565943</v>
      </c>
      <c r="B122" s="4" t="s">
        <v>66</v>
      </c>
      <c r="C122" s="4" t="s">
        <v>15</v>
      </c>
      <c r="D122" s="4" t="s">
        <v>43</v>
      </c>
      <c r="E122" s="4" t="n">
        <v>23</v>
      </c>
      <c r="F122" s="4" t="n">
        <v>3.22</v>
      </c>
    </row>
    <row r="123" ht="16.5" customHeight="1">
      <c r="A123" s="4" t="n">
        <v>11078827</v>
      </c>
      <c r="B123" s="4" t="s">
        <v>74</v>
      </c>
      <c r="C123" s="4" t="s">
        <v>15</v>
      </c>
      <c r="D123" s="4" t="s">
        <v>77</v>
      </c>
      <c r="E123" s="4" t="n">
        <v>10</v>
      </c>
      <c r="F123" s="4" t="n">
        <v>3</v>
      </c>
    </row>
    <row r="124" ht="16.5" customHeight="1">
      <c r="A124" s="4" t="n">
        <v>91574961</v>
      </c>
      <c r="B124" s="4" t="s">
        <v>48</v>
      </c>
      <c r="C124" s="4" t="s">
        <v>34</v>
      </c>
      <c r="D124" s="4" t="s">
        <v>35</v>
      </c>
      <c r="E124" s="4" t="n">
        <v>1</v>
      </c>
      <c r="F124" s="4" t="n">
        <v>2.9</v>
      </c>
    </row>
    <row r="125" ht="16.5" customHeight="1">
      <c r="A125" s="4" t="n">
        <v>91520433</v>
      </c>
      <c r="B125" s="4" t="s">
        <v>66</v>
      </c>
      <c r="C125" s="4" t="s">
        <v>15</v>
      </c>
      <c r="D125" s="4" t="s">
        <v>14</v>
      </c>
      <c r="E125" s="4" t="n">
        <v>14</v>
      </c>
      <c r="F125" s="4" t="n">
        <v>2.24</v>
      </c>
    </row>
    <row r="126" ht="16.5" customHeight="1">
      <c r="A126" s="4" t="n">
        <v>91538306</v>
      </c>
      <c r="B126" s="4" t="s">
        <v>66</v>
      </c>
      <c r="C126" s="4" t="s">
        <v>15</v>
      </c>
      <c r="D126" s="4" t="s">
        <v>67</v>
      </c>
      <c r="E126" s="4" t="n">
        <v>12</v>
      </c>
      <c r="F126" s="4" t="n">
        <v>2.16</v>
      </c>
    </row>
    <row r="127" ht="16.5" customHeight="1">
      <c r="A127" s="4" t="n">
        <v>91573130</v>
      </c>
      <c r="B127" s="4" t="s">
        <v>46</v>
      </c>
      <c r="C127" s="4" t="s">
        <v>15</v>
      </c>
      <c r="D127" s="4" t="s">
        <v>17</v>
      </c>
      <c r="E127" s="4" t="n">
        <v>10</v>
      </c>
      <c r="F127" s="4" t="n">
        <v>2</v>
      </c>
    </row>
    <row r="128" ht="16.5" customHeight="1">
      <c r="A128" s="4" t="n">
        <v>11836152</v>
      </c>
      <c r="B128" s="4" t="s">
        <v>65</v>
      </c>
      <c r="C128" s="4" t="s">
        <v>15</v>
      </c>
      <c r="D128" s="4" t="s">
        <v>37</v>
      </c>
      <c r="E128" s="4" t="n">
        <v>19</v>
      </c>
      <c r="F128" s="4" t="n">
        <v>1.71</v>
      </c>
    </row>
    <row r="129" ht="16.5" customHeight="1">
      <c r="A129" s="4" t="n">
        <v>11763482</v>
      </c>
      <c r="B129" s="4" t="s">
        <v>41</v>
      </c>
      <c r="C129" s="4" t="s">
        <v>12</v>
      </c>
      <c r="D129" s="4" t="s">
        <v>14</v>
      </c>
      <c r="E129" s="4" t="n">
        <v>0</v>
      </c>
      <c r="F129" s="4" t="n">
        <v>1.5562</v>
      </c>
    </row>
    <row r="130" ht="16.5" customHeight="1">
      <c r="A130" s="4" t="n">
        <v>91566789</v>
      </c>
      <c r="B130" s="4" t="s">
        <v>84</v>
      </c>
      <c r="C130" s="4" t="s">
        <v>15</v>
      </c>
      <c r="D130" s="4" t="s">
        <v>40</v>
      </c>
      <c r="E130" s="4" t="n">
        <v>13</v>
      </c>
      <c r="F130" s="4" t="n">
        <v>1.3</v>
      </c>
    </row>
    <row r="131" ht="16.5" customHeight="1">
      <c r="A131" s="4" t="n">
        <v>91535229</v>
      </c>
      <c r="B131" s="4" t="s">
        <v>30</v>
      </c>
      <c r="C131" s="4" t="s">
        <v>15</v>
      </c>
      <c r="D131" s="4" t="s">
        <v>37</v>
      </c>
      <c r="E131" s="4" t="n">
        <v>31</v>
      </c>
      <c r="F131" s="4" t="n">
        <v>1.24</v>
      </c>
    </row>
    <row r="132" ht="16.5" customHeight="1">
      <c r="A132" s="4" t="n">
        <v>12814983</v>
      </c>
      <c r="B132" s="4" t="s">
        <v>10</v>
      </c>
      <c r="C132" s="4" t="s">
        <v>34</v>
      </c>
      <c r="D132" s="4" t="s">
        <v>54</v>
      </c>
      <c r="E132" s="4" t="n">
        <v>0</v>
      </c>
      <c r="F132" s="4" t="n">
        <v>1.06</v>
      </c>
    </row>
    <row r="133" ht="16.5" customHeight="1">
      <c r="A133" s="4" t="n">
        <v>11924654</v>
      </c>
      <c r="B133" s="4" t="s">
        <v>55</v>
      </c>
      <c r="C133" s="4" t="s">
        <v>12</v>
      </c>
      <c r="D133" s="4" t="s">
        <v>54</v>
      </c>
      <c r="E133" s="4" t="n">
        <v>3</v>
      </c>
      <c r="F133" s="4" t="n">
        <v>0.935</v>
      </c>
    </row>
    <row r="134" ht="16.5" customHeight="1">
      <c r="A134" s="4" t="n">
        <v>91535331</v>
      </c>
      <c r="B134" s="4" t="s">
        <v>30</v>
      </c>
      <c r="C134" s="4" t="s">
        <v>15</v>
      </c>
      <c r="D134" s="4" t="s">
        <v>40</v>
      </c>
      <c r="E134" s="4" t="n">
        <v>24</v>
      </c>
      <c r="F134" s="4" t="n">
        <v>0.82</v>
      </c>
    </row>
    <row r="135" ht="16.5" customHeight="1">
      <c r="A135" s="4" t="n">
        <v>12801942</v>
      </c>
      <c r="B135" s="4" t="s">
        <v>10</v>
      </c>
      <c r="C135" s="4" t="s">
        <v>34</v>
      </c>
      <c r="D135" s="4" t="s">
        <v>11</v>
      </c>
      <c r="E135" s="4" t="n">
        <v>0</v>
      </c>
      <c r="F135" s="4" t="n">
        <v>0.81</v>
      </c>
    </row>
    <row r="136" ht="16.5" customHeight="1">
      <c r="A136" s="4" t="n">
        <v>11079953</v>
      </c>
      <c r="B136" s="4" t="s">
        <v>64</v>
      </c>
      <c r="C136" s="4" t="s">
        <v>15</v>
      </c>
      <c r="D136" s="4" t="s">
        <v>37</v>
      </c>
      <c r="E136" s="4" t="n">
        <v>1</v>
      </c>
      <c r="F136" s="4" t="n">
        <v>0.8</v>
      </c>
    </row>
    <row r="137" ht="16.5" customHeight="1">
      <c r="A137" s="4" t="n">
        <v>91574966</v>
      </c>
      <c r="B137" s="4" t="s">
        <v>49</v>
      </c>
      <c r="C137" s="4" t="s">
        <v>34</v>
      </c>
      <c r="D137" s="4" t="s">
        <v>14</v>
      </c>
      <c r="E137" s="4" t="n">
        <v>1</v>
      </c>
      <c r="F137" s="4" t="n">
        <v>0.79</v>
      </c>
    </row>
    <row r="138" ht="16.5" customHeight="1">
      <c r="A138" s="4" t="n">
        <v>13226265</v>
      </c>
      <c r="B138" s="4" t="s">
        <v>10</v>
      </c>
      <c r="C138" s="4" t="s">
        <v>34</v>
      </c>
      <c r="D138" s="4" t="s">
        <v>35</v>
      </c>
      <c r="E138" s="4" t="n">
        <v>0</v>
      </c>
      <c r="F138" s="4" t="n">
        <v>0.65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4" t="n">
        <v>2</v>
      </c>
      <c r="F139" s="4" t="n">
        <v>0.6</v>
      </c>
    </row>
    <row r="140" ht="16.5" customHeight="1">
      <c r="A140" s="4" t="n">
        <v>8057746</v>
      </c>
      <c r="B140" s="4" t="s">
        <v>30</v>
      </c>
      <c r="C140" s="4" t="s">
        <v>15</v>
      </c>
      <c r="D140" s="4" t="s">
        <v>43</v>
      </c>
      <c r="E140" s="4" t="n">
        <v>2</v>
      </c>
      <c r="F140" s="4" t="n">
        <v>0.56</v>
      </c>
    </row>
    <row r="141" ht="16.5" customHeight="1">
      <c r="A141" s="4" t="n">
        <v>91573131</v>
      </c>
      <c r="B141" s="4" t="s">
        <v>46</v>
      </c>
      <c r="C141" s="4" t="s">
        <v>15</v>
      </c>
      <c r="D141" s="4" t="s">
        <v>32</v>
      </c>
      <c r="E141" s="4" t="n">
        <v>1</v>
      </c>
      <c r="F141" s="4" t="n">
        <v>0.2</v>
      </c>
    </row>
    <row r="142" ht="16.5" customHeight="1">
      <c r="A142" s="4" t="n">
        <v>91574956</v>
      </c>
      <c r="B142" s="4" t="s">
        <v>50</v>
      </c>
      <c r="C142" s="4" t="s">
        <v>34</v>
      </c>
      <c r="D142" s="4" t="s">
        <v>14</v>
      </c>
      <c r="E142" s="4" t="n">
        <v>1</v>
      </c>
      <c r="F142" s="4" t="n">
        <v>0.14</v>
      </c>
    </row>
    <row r="143" ht="16.5" customHeight="1">
      <c r="A143" s="4" t="n">
        <v>12814889</v>
      </c>
      <c r="B143" s="4" t="s">
        <v>10</v>
      </c>
      <c r="C143" s="4" t="s">
        <v>34</v>
      </c>
      <c r="D143" s="4" t="s">
        <v>25</v>
      </c>
      <c r="E143" s="4" t="n">
        <v>0</v>
      </c>
      <c r="F143" s="4" t="n">
        <v>0.02</v>
      </c>
    </row>
    <row r="144" ht="16.5" customHeight="1">
      <c r="A144" s="4" t="n">
        <v>11655596</v>
      </c>
      <c r="B144" s="4" t="s">
        <v>41</v>
      </c>
      <c r="C144" s="4" t="s">
        <v>12</v>
      </c>
      <c r="D144" s="4" t="s">
        <v>14</v>
      </c>
      <c r="E144" s="4" t="n">
        <v>0</v>
      </c>
      <c r="F144" s="4" t="n">
        <v>0.0031</v>
      </c>
    </row>
    <row r="145" ht="16.5" customHeight="1">
      <c r="A145" s="4" t="n">
        <v>11715627</v>
      </c>
      <c r="B145" s="4" t="s">
        <v>28</v>
      </c>
      <c r="C145" s="4" t="s">
        <v>15</v>
      </c>
      <c r="D145" s="4" t="s">
        <v>14</v>
      </c>
      <c r="E145" s="4" t="n">
        <v>0</v>
      </c>
      <c r="F145" s="4" t="n">
        <v>0</v>
      </c>
    </row>
    <row r="146" ht="16.5" customHeight="1">
      <c r="A146" s="4" t="n">
        <v>11715655</v>
      </c>
      <c r="B146" s="4" t="s">
        <v>16</v>
      </c>
      <c r="C146" s="4" t="s">
        <v>15</v>
      </c>
      <c r="D146" s="4" t="s">
        <v>11</v>
      </c>
      <c r="E146" s="4" t="n">
        <v>0</v>
      </c>
      <c r="F146" s="4" t="n">
        <v>0</v>
      </c>
    </row>
    <row r="147" ht="16.5" customHeight="1">
      <c r="A147" s="4" t="n">
        <v>11715811</v>
      </c>
      <c r="B147" s="4" t="s">
        <v>16</v>
      </c>
      <c r="C147" s="4" t="s">
        <v>15</v>
      </c>
      <c r="D147" s="4" t="s">
        <v>17</v>
      </c>
      <c r="E147" s="4" t="n">
        <v>0</v>
      </c>
      <c r="F147" s="4" t="n">
        <v>0</v>
      </c>
    </row>
    <row r="148" ht="16.5" customHeight="1">
      <c r="A148" s="4" t="n">
        <v>11729927</v>
      </c>
      <c r="B148" s="4" t="s">
        <v>10</v>
      </c>
      <c r="C148" s="4" t="s">
        <v>15</v>
      </c>
      <c r="D148" s="4" t="s">
        <v>20</v>
      </c>
      <c r="E148" s="4" t="n">
        <v>0</v>
      </c>
      <c r="F148" s="4" t="n">
        <v>0</v>
      </c>
    </row>
    <row r="149" ht="16.5" customHeight="1">
      <c r="A149" s="4" t="n">
        <v>12064281</v>
      </c>
      <c r="B149" s="4" t="s">
        <v>16</v>
      </c>
      <c r="C149" s="4" t="s">
        <v>15</v>
      </c>
      <c r="D149" s="4" t="s">
        <v>18</v>
      </c>
      <c r="E149" s="4" t="n">
        <v>0</v>
      </c>
      <c r="F149" s="4" t="n">
        <v>0</v>
      </c>
    </row>
    <row r="150" ht="16.5" customHeight="1">
      <c r="A150" s="4" t="n">
        <v>91574951</v>
      </c>
      <c r="B150" s="4" t="s">
        <v>30</v>
      </c>
      <c r="C150" s="4" t="s">
        <v>34</v>
      </c>
      <c r="D150" s="4" t="s">
        <v>40</v>
      </c>
      <c r="E150" s="4" t="n">
        <v>0</v>
      </c>
      <c r="F150" s="4" t="n">
        <v>0</v>
      </c>
    </row>
    <row r="151" ht="16.5" customHeight="1">
      <c r="A151" s="4" t="n">
        <v>91574964</v>
      </c>
      <c r="B151" s="4" t="s">
        <v>30</v>
      </c>
      <c r="C151" s="4" t="s">
        <v>34</v>
      </c>
      <c r="D151" s="4" t="s">
        <v>37</v>
      </c>
      <c r="E151" s="4" t="n">
        <v>0</v>
      </c>
      <c r="F151" s="4" t="n">
        <v>0</v>
      </c>
    </row>
    <row r="152" ht="16.5" customHeight="1">
      <c r="A152" s="4" t="n">
        <v>91568575</v>
      </c>
      <c r="B152" s="4" t="s">
        <v>56</v>
      </c>
      <c r="C152" s="4" t="s">
        <v>15</v>
      </c>
      <c r="D152" s="4" t="s">
        <v>14</v>
      </c>
      <c r="E152" s="4" t="n">
        <v>0</v>
      </c>
      <c r="F152" s="4" t="n">
        <v>0</v>
      </c>
    </row>
    <row r="153" ht="16.5" customHeight="1">
      <c r="A153" s="4" t="n">
        <v>91557160</v>
      </c>
      <c r="B153" s="4" t="s">
        <v>57</v>
      </c>
      <c r="C153" s="4" t="s">
        <v>15</v>
      </c>
      <c r="D153" s="4" t="s">
        <v>11</v>
      </c>
      <c r="E153" s="4" t="n">
        <v>0</v>
      </c>
      <c r="F153" s="4" t="n">
        <v>0</v>
      </c>
    </row>
    <row r="154" ht="16.5" customHeight="1">
      <c r="A154" s="4" t="n">
        <v>12810820</v>
      </c>
      <c r="B154" s="4" t="s">
        <v>58</v>
      </c>
      <c r="C154" s="4" t="s">
        <v>34</v>
      </c>
      <c r="D154" s="4" t="s">
        <v>14</v>
      </c>
      <c r="E154" s="4" t="n">
        <v>0</v>
      </c>
      <c r="F154" s="4" t="n">
        <v>0</v>
      </c>
    </row>
    <row r="155" ht="16.5" customHeight="1">
      <c r="A155" s="4" t="n">
        <v>91574957</v>
      </c>
      <c r="B155" s="4" t="s">
        <v>53</v>
      </c>
      <c r="C155" s="4" t="s">
        <v>34</v>
      </c>
      <c r="D155" s="4" t="s">
        <v>14</v>
      </c>
      <c r="E155" s="4" t="n">
        <v>0</v>
      </c>
      <c r="F155" s="4" t="n">
        <v>0</v>
      </c>
    </row>
    <row r="156" ht="16.5" customHeight="1">
      <c r="A156" s="4" t="n">
        <v>11078981</v>
      </c>
      <c r="B156" s="4" t="s">
        <v>74</v>
      </c>
      <c r="C156" s="4" t="s">
        <v>15</v>
      </c>
      <c r="D156" s="4" t="s">
        <v>75</v>
      </c>
      <c r="E156" s="4" t="n">
        <v>0</v>
      </c>
      <c r="F156" s="4" t="n">
        <v>0</v>
      </c>
    </row>
    <row r="157" ht="16.5" customHeight="1">
      <c r="A157" s="4" t="n">
        <v>11080833</v>
      </c>
      <c r="B157" s="4" t="s">
        <v>74</v>
      </c>
      <c r="C157" s="4" t="s">
        <v>15</v>
      </c>
      <c r="D157" s="4" t="s">
        <v>76</v>
      </c>
      <c r="E157" s="4" t="n">
        <v>0</v>
      </c>
      <c r="F157" s="4" t="n">
        <v>0</v>
      </c>
    </row>
    <row r="158" ht="16.5" customHeight="1">
      <c r="A158" s="4" t="n">
        <v>11081056</v>
      </c>
      <c r="B158" s="4" t="s">
        <v>74</v>
      </c>
      <c r="C158" s="4" t="s">
        <v>15</v>
      </c>
      <c r="D158" s="4" t="s">
        <v>78</v>
      </c>
      <c r="E158" s="4" t="n">
        <v>0</v>
      </c>
      <c r="F158" s="4" t="n">
        <v>0</v>
      </c>
    </row>
    <row r="159" ht="16.5" customHeight="1">
      <c r="A159" s="4" t="n">
        <v>91538301</v>
      </c>
      <c r="B159" s="4" t="s">
        <v>66</v>
      </c>
      <c r="C159" s="4" t="s">
        <v>15</v>
      </c>
      <c r="D159" s="4" t="s">
        <v>14</v>
      </c>
      <c r="E159" s="4" t="n">
        <v>0</v>
      </c>
      <c r="F159" s="4" t="n">
        <v>0</v>
      </c>
    </row>
    <row r="160" ht="16.5" customHeight="1">
      <c r="A160" s="4" t="n">
        <v>91538307</v>
      </c>
      <c r="B160" s="4" t="s">
        <v>66</v>
      </c>
      <c r="C160" s="4" t="s">
        <v>15</v>
      </c>
      <c r="D160" s="4" t="s">
        <v>17</v>
      </c>
      <c r="E160" s="4" t="n">
        <v>0</v>
      </c>
      <c r="F160" s="4" t="n">
        <v>0</v>
      </c>
    </row>
    <row r="161" ht="16.5" customHeight="1">
      <c r="A161" s="4" t="n">
        <v>91538308</v>
      </c>
      <c r="B161" s="4" t="s">
        <v>66</v>
      </c>
      <c r="C161" s="4" t="s">
        <v>15</v>
      </c>
      <c r="D161" s="4" t="s">
        <v>11</v>
      </c>
      <c r="E161" s="4" t="n">
        <v>0</v>
      </c>
      <c r="F161" s="4" t="n">
        <v>0</v>
      </c>
    </row>
    <row r="162" ht="16.5" customHeight="1">
      <c r="A162" s="4" t="n">
        <v>91538309</v>
      </c>
      <c r="B162" s="4" t="s">
        <v>66</v>
      </c>
      <c r="C162" s="4" t="s">
        <v>15</v>
      </c>
      <c r="D162" s="4" t="s">
        <v>43</v>
      </c>
      <c r="E162" s="4" t="n">
        <v>0</v>
      </c>
      <c r="F162" s="4" t="n">
        <v>0</v>
      </c>
    </row>
    <row r="163" ht="16.5" customHeight="1">
      <c r="A163" s="4" t="n">
        <v>11792342</v>
      </c>
      <c r="B163" s="4" t="s">
        <v>81</v>
      </c>
      <c r="C163" s="4" t="s">
        <v>15</v>
      </c>
      <c r="D163" s="4" t="s">
        <v>40</v>
      </c>
      <c r="E163" s="4" t="n">
        <v>0</v>
      </c>
      <c r="F163" s="4" t="n">
        <v>0</v>
      </c>
    </row>
    <row r="164" ht="16.5" customHeight="1">
      <c r="A164" s="4" t="n">
        <v>91573327</v>
      </c>
      <c r="B164" s="4" t="s">
        <v>87</v>
      </c>
      <c r="C164" s="4" t="s">
        <v>15</v>
      </c>
      <c r="D164" s="4" t="s">
        <v>14</v>
      </c>
      <c r="E164" s="4" t="n">
        <v>0</v>
      </c>
      <c r="F164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2" max="2" width="29.0390625" customWidth="1"/>
    <col min="8" max="8" width="68.748046875" customWidth="1"/>
    <col min="9" max="9" width="48.2490234375" customWidth="1"/>
  </cols>
  <sheetData>
    <row r="1" ht="16.5" customHeight="1">
      <c r="A1" s="10"/>
      <c r="C1" s="85"/>
      <c r="D1" s="10"/>
      <c r="E1" s="94" t="s">
        <v>0</v>
      </c>
      <c r="F1" s="95"/>
      <c r="G1" s="10"/>
      <c r="H1" s="92"/>
    </row>
    <row r="2" ht="68.25" customHeight="1">
      <c r="A2" s="87" t="s">
        <v>2</v>
      </c>
      <c r="B2" s="89" t="s">
        <v>3</v>
      </c>
      <c r="C2" s="91" t="s">
        <v>5</v>
      </c>
      <c r="D2" s="87" t="s">
        <v>4</v>
      </c>
      <c r="E2" s="96" t="n">
        <v>41</v>
      </c>
      <c r="F2" s="96" t="n">
        <v>40</v>
      </c>
      <c r="G2" s="97" t="s">
        <v>159</v>
      </c>
      <c r="H2" s="100" t="s">
        <v>160</v>
      </c>
      <c r="I2" s="101" t="s">
        <v>161</v>
      </c>
    </row>
    <row r="3" ht="16.5" customHeight="1">
      <c r="A3" s="4" t="n">
        <v>11892329</v>
      </c>
      <c r="B3" s="4" t="s">
        <v>10</v>
      </c>
      <c r="C3" s="4" t="s">
        <v>15</v>
      </c>
      <c r="D3" s="4" t="s">
        <v>11</v>
      </c>
      <c r="E3" s="4" t="n">
        <f>SUMIFS('平台消耗统计'!I:I,'平台消耗统计'!A:A,$E$2,'平台消耗统计'!C:C,A3)</f>
        <v>3608.48</v>
      </c>
      <c r="F3" s="4" t="n">
        <f>IFERROR(VLOOKUP(A3,Q$4:U$174,5,FALSE),0)</f>
        <v>3699.9</v>
      </c>
      <c r="G3" s="93" t="n">
        <f>IFERROR((E3-F3)/F3,0)</f>
        <v>-0.0247087759128625</v>
      </c>
      <c r="H3" s="4" t="s">
        <v>162</v>
      </c>
      <c r="I3" s="4" t="s">
        <v>163</v>
      </c>
      <c r="Q3" s="4" t="s">
        <v>2</v>
      </c>
      <c r="R3" s="4" t="s">
        <v>3</v>
      </c>
      <c r="S3" s="4" t="s">
        <v>5</v>
      </c>
      <c r="T3" s="4" t="s">
        <v>4</v>
      </c>
      <c r="U3" s="4" t="n">
        <v>40</v>
      </c>
    </row>
    <row r="4" ht="16.5" customHeight="1">
      <c r="A4" s="4" t="n">
        <v>11690181</v>
      </c>
      <c r="B4" s="4" t="s">
        <v>68</v>
      </c>
      <c r="C4" s="4" t="s">
        <v>15</v>
      </c>
      <c r="D4" s="4" t="s">
        <v>14</v>
      </c>
      <c r="E4" s="4" t="n">
        <f>SUMIFS('平台消耗统计'!I:I,'平台消耗统计'!A:A,$E$2,'平台消耗统计'!C:C,A4)</f>
        <v>3318</v>
      </c>
      <c r="F4" s="4" t="n">
        <f>IFERROR(VLOOKUP(A4,Q$4:U$174,5,FALSE),0)</f>
        <v>1709.8</v>
      </c>
      <c r="G4" s="93" t="n">
        <f>IFERROR((E4-F4)/F4,0)</f>
        <v>0.940577845362031</v>
      </c>
      <c r="H4" s="4" t="s">
        <v>164</v>
      </c>
      <c r="I4" s="4" t="s">
        <v>163</v>
      </c>
      <c r="Q4" s="4" t="n">
        <v>11892329</v>
      </c>
      <c r="R4" s="4" t="s">
        <v>10</v>
      </c>
      <c r="S4" s="4" t="s">
        <v>15</v>
      </c>
      <c r="T4" s="4" t="s">
        <v>11</v>
      </c>
      <c r="U4" s="4" t="n">
        <v>3699.9</v>
      </c>
    </row>
    <row r="5" ht="16.5" customHeight="1">
      <c r="A5" s="4" t="n">
        <v>5497580</v>
      </c>
      <c r="B5" s="4" t="s">
        <v>30</v>
      </c>
      <c r="C5" s="4" t="s">
        <v>15</v>
      </c>
      <c r="D5" s="4" t="s">
        <v>17</v>
      </c>
      <c r="E5" s="4" t="n">
        <f>SUMIFS('平台消耗统计'!I:I,'平台消耗统计'!A:A,$E$2,'平台消耗统计'!C:C,A5)</f>
        <v>2692.482</v>
      </c>
      <c r="F5" s="4" t="n">
        <f>IFERROR(VLOOKUP(A5,Q$4:U$174,5,FALSE),0)</f>
        <v>2843.6</v>
      </c>
      <c r="G5" s="93" t="n">
        <f>IFERROR((E5-F5)/F5,0)</f>
        <v>-0.0531431987621325</v>
      </c>
      <c r="H5" s="4" t="s">
        <v>165</v>
      </c>
      <c r="I5" s="4" t="s">
        <v>166</v>
      </c>
      <c r="Q5" s="4" t="n">
        <v>7815836</v>
      </c>
      <c r="R5" s="4" t="s">
        <v>65</v>
      </c>
      <c r="S5" s="4" t="s">
        <v>15</v>
      </c>
      <c r="T5" s="4" t="s">
        <v>37</v>
      </c>
      <c r="U5" s="4" t="n">
        <v>3383.2</v>
      </c>
    </row>
    <row r="6" ht="27.75" customHeight="1">
      <c r="A6" s="4" t="n">
        <v>7815836</v>
      </c>
      <c r="B6" s="4" t="s">
        <v>65</v>
      </c>
      <c r="C6" s="4" t="s">
        <v>15</v>
      </c>
      <c r="D6" s="4" t="s">
        <v>37</v>
      </c>
      <c r="E6" s="4" t="n">
        <f>SUMIFS('平台消耗统计'!I:I,'平台消耗统计'!A:A,$E$2,'平台消耗统计'!C:C,A6)</f>
        <v>2494.55</v>
      </c>
      <c r="F6" s="4" t="n">
        <f>IFERROR(VLOOKUP(A6,Q$4:U$174,5,FALSE),0)</f>
        <v>3383.2</v>
      </c>
      <c r="G6" s="93" t="n">
        <f>IFERROR((E6-F6)/F6,0)</f>
        <v>-0.262665523764483</v>
      </c>
      <c r="H6" s="98" t="s">
        <v>167</v>
      </c>
      <c r="I6" s="4" t="s">
        <v>168</v>
      </c>
      <c r="Q6" s="4" t="n">
        <v>5464039</v>
      </c>
      <c r="R6" s="4" t="s">
        <v>30</v>
      </c>
      <c r="S6" s="4" t="s">
        <v>15</v>
      </c>
      <c r="T6" s="4" t="s">
        <v>43</v>
      </c>
      <c r="U6" s="4" t="n">
        <v>2187.9</v>
      </c>
    </row>
    <row r="7" ht="16.5" customHeight="1">
      <c r="A7" s="4" t="n">
        <v>11511535</v>
      </c>
      <c r="B7" s="4" t="s">
        <v>80</v>
      </c>
      <c r="C7" s="4" t="s">
        <v>26</v>
      </c>
      <c r="D7" s="4" t="s">
        <v>14</v>
      </c>
      <c r="E7" s="4" t="n">
        <f>SUMIFS('平台消耗统计'!I:I,'平台消耗统计'!A:A,$E$2,'平台消耗统计'!C:C,A7)</f>
        <v>1662.3</v>
      </c>
      <c r="F7" s="4" t="n">
        <f>IFERROR(VLOOKUP(A7,Q$4:U$174,5,FALSE),0)</f>
        <v>1674.9</v>
      </c>
      <c r="G7" s="93" t="n">
        <f>IFERROR((E7-F7)/F7,0)</f>
        <v>-0.00752283718430957</v>
      </c>
      <c r="H7" s="4" t="s">
        <v>169</v>
      </c>
      <c r="Q7" s="4" t="n">
        <v>5497580</v>
      </c>
      <c r="R7" s="4" t="s">
        <v>30</v>
      </c>
      <c r="S7" s="4" t="s">
        <v>15</v>
      </c>
      <c r="T7" s="4" t="s">
        <v>17</v>
      </c>
      <c r="U7" s="4" t="n">
        <v>2843.6</v>
      </c>
    </row>
    <row r="8" ht="16.5" customHeight="1">
      <c r="A8" s="4" t="n">
        <v>5464039</v>
      </c>
      <c r="B8" s="4" t="s">
        <v>30</v>
      </c>
      <c r="C8" s="4" t="s">
        <v>15</v>
      </c>
      <c r="D8" s="4" t="s">
        <v>43</v>
      </c>
      <c r="E8" s="4" t="n">
        <f>SUMIFS('平台消耗统计'!I:I,'平台消耗统计'!A:A,$E$2,'平台消耗统计'!C:C,A8)</f>
        <v>1637.93</v>
      </c>
      <c r="F8" s="4" t="n">
        <f>IFERROR(VLOOKUP(A8,Q$4:U$174,5,FALSE),0)</f>
        <v>2187.9</v>
      </c>
      <c r="G8" s="93" t="n">
        <f>IFERROR((E8-F8)/F8,0)</f>
        <v>-0.251368892545363</v>
      </c>
      <c r="H8" s="4" t="s">
        <v>170</v>
      </c>
      <c r="I8" s="4" t="s">
        <v>171</v>
      </c>
      <c r="Q8" s="4" t="n">
        <v>11511535</v>
      </c>
      <c r="R8" s="4" t="s">
        <v>80</v>
      </c>
      <c r="S8" s="4" t="s">
        <v>26</v>
      </c>
      <c r="T8" s="4" t="s">
        <v>14</v>
      </c>
      <c r="U8" s="4" t="n">
        <v>1674.9</v>
      </c>
    </row>
    <row r="9" ht="16.5" customHeight="1">
      <c r="A9" s="4" t="n">
        <v>5963354</v>
      </c>
      <c r="B9" s="4" t="s">
        <v>74</v>
      </c>
      <c r="C9" s="4" t="s">
        <v>15</v>
      </c>
      <c r="D9" s="4" t="s">
        <v>75</v>
      </c>
      <c r="E9" s="4" t="n">
        <f>SUMIFS('平台消耗统计'!I:I,'平台消耗统计'!A:A,$E$2,'平台消耗统计'!C:C,A9)</f>
        <v>1445.453</v>
      </c>
      <c r="F9" s="4" t="n">
        <f>IFERROR(VLOOKUP(A9,Q$4:U$174,5,FALSE),0)</f>
        <v>1378.9</v>
      </c>
      <c r="G9" s="93" t="n">
        <f>IFERROR((E9-F9)/F9,0)</f>
        <v>0.0482652839219667</v>
      </c>
      <c r="H9" s="4" t="s">
        <v>172</v>
      </c>
      <c r="I9" s="4" t="s">
        <v>173</v>
      </c>
      <c r="Q9" s="4" t="n">
        <v>8291713</v>
      </c>
      <c r="R9" s="4" t="s">
        <v>79</v>
      </c>
      <c r="S9" s="4" t="s">
        <v>15</v>
      </c>
      <c r="T9" s="4" t="s">
        <v>14</v>
      </c>
      <c r="U9" s="4" t="n">
        <v>1424.8</v>
      </c>
    </row>
    <row r="10" ht="16.5" customHeight="1">
      <c r="A10" s="4" t="n">
        <v>8291713</v>
      </c>
      <c r="B10" s="4" t="s">
        <v>79</v>
      </c>
      <c r="C10" s="4" t="s">
        <v>15</v>
      </c>
      <c r="D10" s="4" t="s">
        <v>14</v>
      </c>
      <c r="E10" s="4" t="n">
        <f>SUMIFS('平台消耗统计'!I:I,'平台消耗统计'!A:A,$E$2,'平台消耗统计'!C:C,A10)</f>
        <v>1219.655</v>
      </c>
      <c r="F10" s="4" t="n">
        <f>IFERROR(VLOOKUP(A10,Q$4:U$174,5,FALSE),0)</f>
        <v>1424.8</v>
      </c>
      <c r="G10" s="93" t="n">
        <f>IFERROR((E10-F10)/F10,0)</f>
        <v>-0.143981611454239</v>
      </c>
      <c r="H10" s="4" t="s">
        <v>174</v>
      </c>
      <c r="Q10" s="4" t="n">
        <v>5963354</v>
      </c>
      <c r="R10" s="4" t="s">
        <v>74</v>
      </c>
      <c r="S10" s="4" t="s">
        <v>15</v>
      </c>
      <c r="T10" s="4" t="s">
        <v>75</v>
      </c>
      <c r="U10" s="4" t="n">
        <v>1378.9</v>
      </c>
    </row>
    <row r="11" ht="16.5" customHeight="1">
      <c r="A11" s="4" t="n">
        <v>8628042</v>
      </c>
      <c r="B11" s="4" t="s">
        <v>27</v>
      </c>
      <c r="C11" s="4" t="s">
        <v>26</v>
      </c>
      <c r="D11" s="4" t="s">
        <v>14</v>
      </c>
      <c r="E11" s="4" t="n">
        <f>SUMIFS('平台消耗统计'!I:I,'平台消耗统计'!A:A,$E$2,'平台消耗统计'!C:C,A11)</f>
        <v>1051.21</v>
      </c>
      <c r="F11" s="4" t="n">
        <f>IFERROR(VLOOKUP(A11,Q$4:U$174,5,FALSE),0)</f>
        <v>1012</v>
      </c>
      <c r="G11" s="93" t="n">
        <f>IFERROR((E11-F11)/F11,0)</f>
        <v>0.0387450592885376</v>
      </c>
      <c r="H11" s="4" t="s">
        <v>175</v>
      </c>
      <c r="I11" s="4" t="s">
        <v>176</v>
      </c>
      <c r="Q11" s="4" t="n">
        <v>11690181</v>
      </c>
      <c r="R11" s="4" t="s">
        <v>68</v>
      </c>
      <c r="S11" s="4" t="s">
        <v>15</v>
      </c>
      <c r="T11" s="4" t="s">
        <v>14</v>
      </c>
      <c r="U11" s="4" t="n">
        <v>1709.8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f>SUMIFS('平台消耗统计'!I:I,'平台消耗统计'!A:A,$E$2,'平台消耗统计'!C:C,A12)</f>
        <v>1029.77</v>
      </c>
      <c r="F12" s="4" t="n">
        <f>IFERROR(VLOOKUP(A12,Q$4:U$174,5,FALSE),0)</f>
        <v>1348.6</v>
      </c>
      <c r="G12" s="93" t="n">
        <f>IFERROR((E12-F12)/F12,0)</f>
        <v>-0.236415542043601</v>
      </c>
      <c r="H12" s="4" t="s">
        <v>177</v>
      </c>
      <c r="I12" s="4" t="s">
        <v>176</v>
      </c>
      <c r="Q12" s="4" t="n">
        <v>8628042</v>
      </c>
      <c r="R12" s="4" t="s">
        <v>27</v>
      </c>
      <c r="S12" s="4" t="s">
        <v>26</v>
      </c>
      <c r="T12" s="4" t="s">
        <v>14</v>
      </c>
      <c r="U12" s="4" t="n">
        <v>1012</v>
      </c>
    </row>
    <row r="13" ht="16.5" customHeight="1">
      <c r="A13" s="4" t="n">
        <v>2732727</v>
      </c>
      <c r="B13" s="4" t="s">
        <v>10</v>
      </c>
      <c r="C13" s="4" t="s">
        <v>15</v>
      </c>
      <c r="D13" s="4" t="s">
        <v>19</v>
      </c>
      <c r="E13" s="4" t="n">
        <f>SUMIFS('平台消耗统计'!I:I,'平台消耗统计'!A:A,$E$2,'平台消耗统计'!C:C,A13)</f>
        <v>963.375</v>
      </c>
      <c r="F13" s="4" t="n">
        <f>IFERROR(VLOOKUP(A13,Q$4:U$174,5,FALSE),0)</f>
        <v>980.6</v>
      </c>
      <c r="G13" s="93" t="n">
        <f>IFERROR((E13-F13)/F13,0)</f>
        <v>-0.0175657760554762</v>
      </c>
      <c r="H13" s="4" t="s">
        <v>178</v>
      </c>
      <c r="I13" s="4" t="s">
        <v>176</v>
      </c>
      <c r="Q13" s="4" t="n">
        <v>8460883</v>
      </c>
      <c r="R13" s="4" t="s">
        <v>16</v>
      </c>
      <c r="S13" s="4" t="s">
        <v>15</v>
      </c>
      <c r="T13" s="4" t="s">
        <v>11</v>
      </c>
      <c r="U13" s="4" t="n">
        <v>1012.9</v>
      </c>
    </row>
    <row r="14" ht="16.5" customHeight="1">
      <c r="A14" s="4" t="n">
        <v>8156506</v>
      </c>
      <c r="B14" s="4" t="s">
        <v>82</v>
      </c>
      <c r="C14" s="4" t="s">
        <v>15</v>
      </c>
      <c r="D14" s="4" t="s">
        <v>14</v>
      </c>
      <c r="E14" s="4" t="n">
        <f>SUMIFS('平台消耗统计'!I:I,'平台消耗统计'!A:A,$E$2,'平台消耗统计'!C:C,A14)</f>
        <v>954.838</v>
      </c>
      <c r="F14" s="4" t="n">
        <f>IFERROR(VLOOKUP(A14,Q$4:U$174,5,FALSE),0)</f>
        <v>928.9</v>
      </c>
      <c r="G14" s="93" t="n">
        <f>IFERROR((E14-F14)/F14,0)</f>
        <v>0.0279233501991603</v>
      </c>
      <c r="H14" s="4" t="s">
        <v>174</v>
      </c>
      <c r="Q14" s="4" t="n">
        <v>6951594</v>
      </c>
      <c r="R14" s="4" t="s">
        <v>16</v>
      </c>
      <c r="S14" s="4" t="s">
        <v>15</v>
      </c>
      <c r="T14" s="4" t="s">
        <v>18</v>
      </c>
      <c r="U14" s="4" t="n">
        <v>1348.6</v>
      </c>
    </row>
    <row r="15" ht="16.5" customHeight="1">
      <c r="A15" s="4" t="n">
        <v>8998645</v>
      </c>
      <c r="B15" s="4" t="s">
        <v>30</v>
      </c>
      <c r="C15" s="4" t="s">
        <v>15</v>
      </c>
      <c r="D15" s="4" t="s">
        <v>17</v>
      </c>
      <c r="E15" s="4" t="n">
        <f>SUMIFS('平台消耗统计'!I:I,'平台消耗统计'!A:A,$E$2,'平台消耗统计'!C:C,A15)</f>
        <v>895.944</v>
      </c>
      <c r="F15" s="4" t="n">
        <f>IFERROR(VLOOKUP(A15,Q$4:U$174,5,FALSE),0)</f>
        <v>232.9</v>
      </c>
      <c r="G15" s="93" t="n">
        <f>IFERROR((E15-F15)/F15,0)</f>
        <v>2.8469042507514</v>
      </c>
      <c r="H15" s="4" t="s">
        <v>179</v>
      </c>
      <c r="I15" s="4" t="s">
        <v>180</v>
      </c>
      <c r="Q15" s="4" t="n">
        <v>6607117</v>
      </c>
      <c r="R15" s="4" t="s">
        <v>36</v>
      </c>
      <c r="S15" s="4" t="s">
        <v>15</v>
      </c>
      <c r="T15" s="4" t="s">
        <v>14</v>
      </c>
      <c r="U15" s="4" t="n">
        <v>764.9</v>
      </c>
    </row>
    <row r="16" ht="16.5" customHeight="1">
      <c r="A16" s="4" t="n">
        <v>8094753</v>
      </c>
      <c r="B16" s="4" t="s">
        <v>36</v>
      </c>
      <c r="C16" s="4" t="s">
        <v>26</v>
      </c>
      <c r="D16" s="4" t="s">
        <v>14</v>
      </c>
      <c r="E16" s="4" t="n">
        <f>SUMIFS('平台消耗统计'!I:I,'平台消耗统计'!A:A,$E$2,'平台消耗统计'!C:C,A16)</f>
        <v>737.32</v>
      </c>
      <c r="F16" s="4" t="n">
        <f>IFERROR(VLOOKUP(A16,Q$4:U$174,5,FALSE),0)</f>
        <v>593</v>
      </c>
      <c r="G16" s="93" t="n">
        <f>IFERROR((E16-F16)/F16,0)</f>
        <v>0.243372681281619</v>
      </c>
      <c r="H16" s="4" t="s">
        <v>181</v>
      </c>
      <c r="I16" s="4" t="s">
        <v>182</v>
      </c>
      <c r="Q16" s="4" t="n">
        <v>2732727</v>
      </c>
      <c r="R16" s="4" t="s">
        <v>10</v>
      </c>
      <c r="S16" s="4" t="s">
        <v>15</v>
      </c>
      <c r="T16" s="4" t="s">
        <v>19</v>
      </c>
      <c r="U16" s="4" t="n">
        <v>980.6</v>
      </c>
    </row>
    <row r="17" ht="16.5" customHeight="1">
      <c r="A17" s="4" t="n">
        <v>6607117</v>
      </c>
      <c r="B17" s="4" t="s">
        <v>36</v>
      </c>
      <c r="C17" s="4" t="s">
        <v>15</v>
      </c>
      <c r="D17" s="4" t="s">
        <v>14</v>
      </c>
      <c r="E17" s="4" t="n">
        <f>SUMIFS('平台消耗统计'!I:I,'平台消耗统计'!A:A,$E$2,'平台消耗统计'!C:C,A17)</f>
        <v>716.129</v>
      </c>
      <c r="F17" s="4" t="n">
        <f>IFERROR(VLOOKUP(A17,Q$4:U$174,5,FALSE),0)</f>
        <v>764.9</v>
      </c>
      <c r="G17" s="93" t="n">
        <f>IFERROR((E17-F17)/F17,0)</f>
        <v>-0.0637612759837887</v>
      </c>
      <c r="H17" s="4" t="s">
        <v>183</v>
      </c>
      <c r="I17" s="4" t="s">
        <v>184</v>
      </c>
      <c r="Q17" s="4" t="n">
        <v>8156506</v>
      </c>
      <c r="R17" s="4" t="s">
        <v>82</v>
      </c>
      <c r="S17" s="4" t="s">
        <v>15</v>
      </c>
      <c r="T17" s="4" t="s">
        <v>14</v>
      </c>
      <c r="U17" s="4" t="n">
        <v>928.9</v>
      </c>
    </row>
    <row r="18" ht="16.5" customHeight="1">
      <c r="A18" s="4" t="n">
        <v>8460883</v>
      </c>
      <c r="B18" s="4" t="s">
        <v>16</v>
      </c>
      <c r="C18" s="4" t="s">
        <v>15</v>
      </c>
      <c r="D18" s="4" t="s">
        <v>11</v>
      </c>
      <c r="E18" s="4" t="n">
        <f>SUMIFS('平台消耗统计'!I:I,'平台消耗统计'!A:A,$E$2,'平台消耗统计'!C:C,A18)</f>
        <v>699.664</v>
      </c>
      <c r="F18" s="4" t="n">
        <f>IFERROR(VLOOKUP(A18,Q$4:U$174,5,FALSE),0)</f>
        <v>1012.9</v>
      </c>
      <c r="G18" s="93" t="n">
        <f>IFERROR((E18-F18)/F18,0)</f>
        <v>-0.309246717346234</v>
      </c>
      <c r="H18" s="4" t="s">
        <v>185</v>
      </c>
      <c r="I18" s="4" t="s">
        <v>171</v>
      </c>
      <c r="Q18" s="4" t="n">
        <v>8094753</v>
      </c>
      <c r="R18" s="4" t="s">
        <v>36</v>
      </c>
      <c r="S18" s="4" t="s">
        <v>26</v>
      </c>
      <c r="T18" s="4" t="s">
        <v>14</v>
      </c>
      <c r="U18" s="4" t="n">
        <v>593</v>
      </c>
    </row>
    <row r="19" ht="16.5" customHeight="1">
      <c r="A19" s="4" t="n">
        <v>12072287</v>
      </c>
      <c r="B19" s="4" t="s">
        <v>80</v>
      </c>
      <c r="C19" s="4" t="s">
        <v>15</v>
      </c>
      <c r="D19" s="4" t="s">
        <v>14</v>
      </c>
      <c r="E19" s="4" t="n">
        <f>SUMIFS('平台消耗统计'!I:I,'平台消耗统计'!A:A,$E$2,'平台消耗统计'!C:C,A19)</f>
        <v>607.193</v>
      </c>
      <c r="F19" s="4" t="n">
        <f>IFERROR(VLOOKUP(A19,Q$4:U$174,5,FALSE),0)</f>
        <v>445.5</v>
      </c>
      <c r="G19" s="93" t="n">
        <f>IFERROR((E19-F19)/F19,0)</f>
        <v>0.362947250280584</v>
      </c>
      <c r="H19" s="4" t="s">
        <v>186</v>
      </c>
      <c r="Q19" s="4" t="n">
        <v>1745925</v>
      </c>
      <c r="R19" s="4" t="s">
        <v>13</v>
      </c>
      <c r="S19" s="4" t="s">
        <v>15</v>
      </c>
      <c r="T19" s="4" t="s">
        <v>14</v>
      </c>
      <c r="U19" s="4" t="n">
        <v>417.8</v>
      </c>
    </row>
    <row r="20" ht="16.5" customHeight="1">
      <c r="A20" s="4" t="n">
        <v>8566541</v>
      </c>
      <c r="B20" s="4" t="s">
        <v>85</v>
      </c>
      <c r="C20" s="4" t="s">
        <v>26</v>
      </c>
      <c r="D20" s="4" t="s">
        <v>14</v>
      </c>
      <c r="E20" s="4" t="n">
        <f>SUMIFS('平台消耗统计'!I:I,'平台消耗统计'!A:A,$E$2,'平台消耗统计'!C:C,A20)</f>
        <v>465.32</v>
      </c>
      <c r="F20" s="4" t="n">
        <f>IFERROR(VLOOKUP(A20,Q$4:U$174,5,FALSE),0)</f>
        <v>451.8</v>
      </c>
      <c r="G20" s="93" t="n">
        <f>IFERROR((E20-F20)/F20,0)</f>
        <v>0.0299247454625941</v>
      </c>
      <c r="H20" s="4" t="s">
        <v>174</v>
      </c>
      <c r="Q20" s="4" t="n">
        <v>8566541</v>
      </c>
      <c r="R20" s="4" t="s">
        <v>85</v>
      </c>
      <c r="S20" s="4" t="s">
        <v>26</v>
      </c>
      <c r="T20" s="4" t="s">
        <v>14</v>
      </c>
      <c r="U20" s="4" t="n">
        <v>451.8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f>SUMIFS('平台消耗统计'!I:I,'平台消耗统计'!A:A,$E$2,'平台消耗统计'!C:C,A21)</f>
        <v>420</v>
      </c>
      <c r="F21" s="4" t="n">
        <f>IFERROR(VLOOKUP(A21,Q$4:U$174,5,FALSE),0)</f>
        <v>420</v>
      </c>
      <c r="G21" s="93" t="n">
        <f>IFERROR((E21-F21)/F21,0)</f>
        <v>0</v>
      </c>
      <c r="H21" s="4" t="s">
        <v>187</v>
      </c>
      <c r="I21" s="4" t="s">
        <v>188</v>
      </c>
      <c r="Q21" s="4" t="n">
        <v>6395488</v>
      </c>
      <c r="R21" s="4" t="s">
        <v>39</v>
      </c>
      <c r="S21" s="4" t="s">
        <v>15</v>
      </c>
      <c r="T21" s="4" t="s">
        <v>14</v>
      </c>
      <c r="U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f>SUMIFS('平台消耗统计'!I:I,'平台消耗统计'!A:A,$E$2,'平台消耗统计'!C:C,A22)</f>
        <v>412.35</v>
      </c>
      <c r="F22" s="4" t="n">
        <f>IFERROR(VLOOKUP(A22,Q$4:U$174,5,FALSE),0)</f>
        <v>417.8</v>
      </c>
      <c r="G22" s="93" t="n">
        <f>IFERROR((E22-F22)/F22,0)</f>
        <v>-0.0130445189085687</v>
      </c>
      <c r="H22" s="4" t="s">
        <v>189</v>
      </c>
      <c r="Q22" s="4" t="n">
        <v>10912510</v>
      </c>
      <c r="R22" s="4" t="s">
        <v>10</v>
      </c>
      <c r="S22" s="4" t="s">
        <v>29</v>
      </c>
      <c r="T22" s="4" t="s">
        <v>11</v>
      </c>
      <c r="U22" s="4" t="n">
        <v>192.2</v>
      </c>
    </row>
    <row r="23" ht="16.5" customHeight="1">
      <c r="A23" s="4" t="n">
        <v>6425889</v>
      </c>
      <c r="B23" s="4" t="s">
        <v>10</v>
      </c>
      <c r="C23" s="4" t="s">
        <v>15</v>
      </c>
      <c r="D23" s="4" t="s">
        <v>20</v>
      </c>
      <c r="E23" s="4" t="n">
        <f>SUMIFS('平台消耗统计'!I:I,'平台消耗统计'!A:A,$E$2,'平台消耗统计'!C:C,A23)</f>
        <v>391.3</v>
      </c>
      <c r="F23" s="4" t="n">
        <f>IFERROR(VLOOKUP(A23,Q$4:U$174,5,FALSE),0)</f>
        <v>381.2</v>
      </c>
      <c r="G23" s="93" t="n">
        <f>IFERROR((E23-F23)/F23,0)</f>
        <v>0.026495278069255</v>
      </c>
      <c r="H23" s="4" t="s">
        <v>190</v>
      </c>
      <c r="I23" s="4" t="s">
        <v>188</v>
      </c>
      <c r="Q23" s="4" t="n">
        <v>12336897</v>
      </c>
      <c r="R23" s="4" t="s">
        <v>191</v>
      </c>
      <c r="S23" s="4" t="s">
        <v>15</v>
      </c>
      <c r="T23" s="4" t="s">
        <v>11</v>
      </c>
      <c r="U23" s="4" t="n">
        <v>126</v>
      </c>
    </row>
    <row r="24" ht="16.5" customHeight="1">
      <c r="A24" s="4" t="n">
        <v>10912510</v>
      </c>
      <c r="B24" s="4" t="s">
        <v>10</v>
      </c>
      <c r="C24" s="4" t="s">
        <v>29</v>
      </c>
      <c r="D24" s="4" t="s">
        <v>11</v>
      </c>
      <c r="E24" s="4" t="n">
        <f>SUMIFS('平台消耗统计'!I:I,'平台消耗统计'!A:A,$E$2,'平台消耗统计'!C:C,A24)</f>
        <v>381.36</v>
      </c>
      <c r="F24" s="4" t="n">
        <f>IFERROR(VLOOKUP(A24,Q$4:U$174,5,FALSE),0)</f>
        <v>192.2</v>
      </c>
      <c r="G24" s="93" t="n">
        <f>IFERROR((E24-F24)/F24,0)</f>
        <v>0.984183142559834</v>
      </c>
      <c r="H24" s="4" t="s">
        <v>192</v>
      </c>
      <c r="I24" s="4" t="s">
        <v>171</v>
      </c>
      <c r="Q24" s="4" t="n">
        <v>7572369</v>
      </c>
      <c r="R24" s="4" t="s">
        <v>10</v>
      </c>
      <c r="S24" s="4" t="s">
        <v>15</v>
      </c>
      <c r="T24" s="4" t="s">
        <v>25</v>
      </c>
      <c r="U24" s="4" t="n">
        <v>325.2</v>
      </c>
    </row>
    <row r="25" ht="16.5" customHeight="1">
      <c r="A25" s="4" t="n">
        <v>6529449</v>
      </c>
      <c r="B25" s="4" t="s">
        <v>80</v>
      </c>
      <c r="C25" s="4" t="s">
        <v>12</v>
      </c>
      <c r="D25" s="4" t="s">
        <v>14</v>
      </c>
      <c r="E25" s="4" t="n">
        <f>SUMIFS('平台消耗统计'!I:I,'平台消耗统计'!A:A,$E$2,'平台消耗统计'!C:C,A25)</f>
        <v>365.354</v>
      </c>
      <c r="F25" s="4" t="n">
        <f>IFERROR(VLOOKUP(A25,Q$4:U$174,5,FALSE),0)</f>
        <v>355.8</v>
      </c>
      <c r="G25" s="93" t="n">
        <f>IFERROR((E25-F25)/F25,0)</f>
        <v>0.0268521641371556</v>
      </c>
      <c r="H25" s="4" t="s">
        <v>193</v>
      </c>
      <c r="Q25" s="4" t="n">
        <v>6425889</v>
      </c>
      <c r="R25" s="4" t="s">
        <v>10</v>
      </c>
      <c r="S25" s="4" t="s">
        <v>15</v>
      </c>
      <c r="T25" s="4" t="s">
        <v>20</v>
      </c>
      <c r="U25" s="4" t="n">
        <v>381.2</v>
      </c>
    </row>
    <row r="26" ht="16.5" customHeight="1">
      <c r="A26" s="4" t="n">
        <v>5365721</v>
      </c>
      <c r="B26" s="4" t="s">
        <v>55</v>
      </c>
      <c r="C26" s="4" t="s">
        <v>15</v>
      </c>
      <c r="D26" s="4" t="s">
        <v>54</v>
      </c>
      <c r="E26" s="4" t="n">
        <f>SUMIFS('平台消耗统计'!I:I,'平台消耗统计'!A:A,$E$2,'平台消耗统计'!C:C,A26)</f>
        <v>338.5</v>
      </c>
      <c r="F26" s="4" t="n">
        <f>IFERROR(VLOOKUP(A26,Q$4:U$174,5,FALSE),0)</f>
        <v>267.5</v>
      </c>
      <c r="G26" s="93" t="n">
        <f>IFERROR((E26-F26)/F26,0)</f>
        <v>0.265420560747664</v>
      </c>
      <c r="H26" s="4" t="s">
        <v>194</v>
      </c>
      <c r="I26" s="4" t="s">
        <v>188</v>
      </c>
      <c r="Q26" s="4" t="n">
        <v>10599681</v>
      </c>
      <c r="R26" s="4" t="s">
        <v>79</v>
      </c>
      <c r="S26" s="4" t="s">
        <v>15</v>
      </c>
      <c r="T26" s="4" t="s">
        <v>14</v>
      </c>
      <c r="U26" s="4" t="n">
        <v>342.7</v>
      </c>
    </row>
    <row r="27" ht="16.5" customHeight="1">
      <c r="A27" s="4" t="n">
        <v>7872826</v>
      </c>
      <c r="B27" s="4" t="s">
        <v>27</v>
      </c>
      <c r="C27" s="4" t="s">
        <v>15</v>
      </c>
      <c r="D27" s="4" t="s">
        <v>14</v>
      </c>
      <c r="E27" s="4" t="n">
        <f>SUMIFS('平台消耗统计'!I:I,'平台消耗统计'!A:A,$E$2,'平台消耗统计'!C:C,A27)</f>
        <v>337.824</v>
      </c>
      <c r="F27" s="4" t="n">
        <f>IFERROR(VLOOKUP(A27,Q$4:U$174,5,FALSE),0)</f>
        <v>336.5</v>
      </c>
      <c r="G27" s="93" t="n">
        <f>IFERROR((E27-F27)/F27,0)</f>
        <v>0.00393462109955426</v>
      </c>
      <c r="H27" s="4" t="s">
        <v>194</v>
      </c>
      <c r="I27" s="4" t="s">
        <v>188</v>
      </c>
      <c r="Q27" s="4" t="n">
        <v>91399821</v>
      </c>
      <c r="R27" s="4" t="s">
        <v>79</v>
      </c>
      <c r="S27" s="4" t="s">
        <v>26</v>
      </c>
      <c r="T27" s="4" t="s">
        <v>14</v>
      </c>
      <c r="U27" s="4" t="n">
        <v>288.1</v>
      </c>
    </row>
    <row r="28" ht="16.5" customHeight="1">
      <c r="A28" s="4" t="n">
        <v>10514860</v>
      </c>
      <c r="B28" s="4" t="s">
        <v>41</v>
      </c>
      <c r="C28" s="4" t="s">
        <v>15</v>
      </c>
      <c r="D28" s="4" t="s">
        <v>14</v>
      </c>
      <c r="E28" s="4" t="n">
        <f>SUMIFS('平台消耗统计'!I:I,'平台消耗统计'!A:A,$E$2,'平台消耗统计'!C:C,A28)</f>
        <v>329.45</v>
      </c>
      <c r="F28" s="4" t="n">
        <f>IFERROR(VLOOKUP(A28,Q$4:U$174,5,FALSE),0)</f>
        <v>344.3</v>
      </c>
      <c r="G28" s="93" t="n">
        <f>IFERROR((E28-F28)/F28,0)</f>
        <v>-0.0431309904153355</v>
      </c>
      <c r="H28" s="4" t="s">
        <v>195</v>
      </c>
      <c r="I28" s="4" t="s">
        <v>196</v>
      </c>
      <c r="Q28" s="4" t="n">
        <v>6529449</v>
      </c>
      <c r="R28" s="4" t="s">
        <v>80</v>
      </c>
      <c r="S28" s="4" t="s">
        <v>12</v>
      </c>
      <c r="T28" s="4" t="s">
        <v>14</v>
      </c>
      <c r="U28" s="4" t="n">
        <v>355.8</v>
      </c>
    </row>
    <row r="29" ht="16.5" customHeight="1">
      <c r="A29" s="4" t="n">
        <v>2783561</v>
      </c>
      <c r="B29" s="4" t="s">
        <v>38</v>
      </c>
      <c r="C29" s="4" t="s">
        <v>15</v>
      </c>
      <c r="D29" s="4" t="s">
        <v>14</v>
      </c>
      <c r="E29" s="4" t="n">
        <f>SUMIFS('平台消耗统计'!I:I,'平台消耗统计'!A:A,$E$2,'平台消耗统计'!C:C,A29)</f>
        <v>310.41</v>
      </c>
      <c r="F29" s="4" t="n">
        <f>IFERROR(VLOOKUP(A29,Q$4:U$174,5,FALSE),0)</f>
        <v>311.9</v>
      </c>
      <c r="G29" s="93" t="n">
        <f>IFERROR((E29-F29)/F29,0)</f>
        <v>-0.00477717217056733</v>
      </c>
      <c r="H29" s="4" t="s">
        <v>197</v>
      </c>
      <c r="I29" s="4" t="s">
        <v>166</v>
      </c>
      <c r="Q29" s="4" t="n">
        <v>2783561</v>
      </c>
      <c r="R29" s="4" t="s">
        <v>38</v>
      </c>
      <c r="S29" s="4" t="s">
        <v>15</v>
      </c>
      <c r="T29" s="4" t="s">
        <v>14</v>
      </c>
      <c r="U29" s="4" t="n">
        <v>311.9</v>
      </c>
    </row>
    <row r="30" ht="16.5" customHeight="1">
      <c r="A30" s="4" t="n">
        <v>91399821</v>
      </c>
      <c r="B30" s="4" t="s">
        <v>79</v>
      </c>
      <c r="C30" s="4" t="s">
        <v>26</v>
      </c>
      <c r="D30" s="4" t="s">
        <v>14</v>
      </c>
      <c r="E30" s="4" t="n">
        <f>SUMIFS('平台消耗统计'!I:I,'平台消耗统计'!A:A,$E$2,'平台消耗统计'!C:C,A30)</f>
        <v>285.83</v>
      </c>
      <c r="F30" s="4" t="n">
        <f>IFERROR(VLOOKUP(A30,Q$4:U$174,5,FALSE),0)</f>
        <v>288.1</v>
      </c>
      <c r="G30" s="93" t="n">
        <f>IFERROR((E30-F30)/F30,0)</f>
        <v>-0.00787920860812232</v>
      </c>
      <c r="H30" s="4" t="s">
        <v>193</v>
      </c>
      <c r="I30" s="4" t="s">
        <v>114</v>
      </c>
      <c r="Q30" s="4" t="n">
        <v>7872826</v>
      </c>
      <c r="R30" s="4" t="s">
        <v>27</v>
      </c>
      <c r="S30" s="4" t="s">
        <v>15</v>
      </c>
      <c r="T30" s="4" t="s">
        <v>14</v>
      </c>
      <c r="U30" s="4" t="n">
        <v>336.5</v>
      </c>
    </row>
    <row r="31" ht="16.5" customHeight="1">
      <c r="A31" s="4" t="n">
        <v>10599681</v>
      </c>
      <c r="B31" s="4" t="s">
        <v>79</v>
      </c>
      <c r="C31" s="4" t="s">
        <v>15</v>
      </c>
      <c r="D31" s="4" t="s">
        <v>14</v>
      </c>
      <c r="E31" s="4" t="n">
        <f>SUMIFS('平台消耗统计'!I:I,'平台消耗统计'!A:A,$E$2,'平台消耗统计'!C:C,A31)</f>
        <v>267.54</v>
      </c>
      <c r="F31" s="4" t="n">
        <f>IFERROR(VLOOKUP(A31,Q$4:U$174,5,FALSE),0)</f>
        <v>342.7</v>
      </c>
      <c r="G31" s="93" t="n">
        <f>IFERROR((E31-F31)/F31,0)</f>
        <v>-0.219317187044062</v>
      </c>
      <c r="H31" s="4" t="s">
        <v>193</v>
      </c>
      <c r="Q31" s="4" t="n">
        <v>12541739</v>
      </c>
      <c r="R31" s="4" t="s">
        <v>94</v>
      </c>
      <c r="S31" s="4" t="s">
        <v>15</v>
      </c>
      <c r="T31" s="4" t="s">
        <v>14</v>
      </c>
      <c r="U31" s="4" t="n">
        <v>327.5</v>
      </c>
    </row>
    <row r="32" ht="16.5" customHeight="1">
      <c r="A32" s="4" t="n">
        <v>7572369</v>
      </c>
      <c r="B32" s="4" t="s">
        <v>10</v>
      </c>
      <c r="C32" s="4" t="s">
        <v>15</v>
      </c>
      <c r="D32" s="4" t="s">
        <v>25</v>
      </c>
      <c r="E32" s="4" t="n">
        <f>SUMIFS('平台消耗统计'!I:I,'平台消耗统计'!A:A,$E$2,'平台消耗统计'!C:C,A32)</f>
        <v>261.78</v>
      </c>
      <c r="F32" s="4" t="n">
        <f>IFERROR(VLOOKUP(A32,Q$4:U$174,5,FALSE),0)</f>
        <v>325.2</v>
      </c>
      <c r="G32" s="93" t="n">
        <f>IFERROR((E32-F32)/F32,0)</f>
        <v>-0.195018450184502</v>
      </c>
      <c r="H32" s="4" t="s">
        <v>198</v>
      </c>
      <c r="Q32" s="4" t="n">
        <v>91567363</v>
      </c>
      <c r="R32" s="4" t="s">
        <v>53</v>
      </c>
      <c r="S32" s="4" t="s">
        <v>15</v>
      </c>
      <c r="T32" s="4" t="s">
        <v>14</v>
      </c>
      <c r="U32" s="4" t="n">
        <v>134.8</v>
      </c>
    </row>
    <row r="33" ht="16.5" customHeight="1">
      <c r="A33" s="4" t="n">
        <v>91548044</v>
      </c>
      <c r="B33" s="4" t="s">
        <v>33</v>
      </c>
      <c r="C33" s="4" t="s">
        <v>12</v>
      </c>
      <c r="D33" s="4" t="s">
        <v>14</v>
      </c>
      <c r="E33" s="4" t="n">
        <f>SUMIFS('平台消耗统计'!I:I,'平台消耗统计'!A:A,$E$2,'平台消耗统计'!C:C,A33)</f>
        <v>261.0785</v>
      </c>
      <c r="F33" s="4" t="n">
        <f>IFERROR(VLOOKUP(A33,Q$4:U$174,5,FALSE),0)</f>
        <v>113</v>
      </c>
      <c r="G33" s="93" t="n">
        <f>IFERROR((E33-F33)/F33,0)</f>
        <v>1.31042920353982</v>
      </c>
      <c r="H33" s="4" t="s">
        <v>199</v>
      </c>
      <c r="I33" s="4" t="s">
        <v>188</v>
      </c>
      <c r="Q33" s="4" t="n">
        <v>10514860</v>
      </c>
      <c r="R33" s="4" t="s">
        <v>41</v>
      </c>
      <c r="S33" s="4" t="s">
        <v>15</v>
      </c>
      <c r="T33" s="4" t="s">
        <v>14</v>
      </c>
      <c r="U33" s="4" t="n">
        <v>344.3</v>
      </c>
    </row>
    <row r="34" ht="16.5" customHeight="1">
      <c r="A34" s="4" t="n">
        <v>91560709</v>
      </c>
      <c r="B34" s="4" t="s">
        <v>30</v>
      </c>
      <c r="C34" s="4" t="s">
        <v>15</v>
      </c>
      <c r="D34" s="4" t="s">
        <v>32</v>
      </c>
      <c r="E34" s="4" t="n">
        <f>SUMIFS('平台消耗统计'!I:I,'平台消耗统计'!A:A,$E$2,'平台消耗统计'!C:C,A34)</f>
        <v>222.3</v>
      </c>
      <c r="F34" s="4" t="n">
        <f>IFERROR(VLOOKUP(A34,Q$4:U$174,5,FALSE),0)</f>
        <v>202</v>
      </c>
      <c r="G34" s="93" t="n">
        <f>IFERROR((E34-F34)/F34,0)</f>
        <v>0.100495049504951</v>
      </c>
      <c r="H34" s="4" t="s">
        <v>200</v>
      </c>
      <c r="I34" s="4" t="s">
        <v>188</v>
      </c>
      <c r="Q34" s="4" t="n">
        <v>5365721</v>
      </c>
      <c r="R34" s="4" t="s">
        <v>55</v>
      </c>
      <c r="S34" s="4" t="s">
        <v>15</v>
      </c>
      <c r="T34" s="4" t="s">
        <v>54</v>
      </c>
      <c r="U34" s="4" t="n">
        <v>267.5</v>
      </c>
    </row>
    <row r="35" ht="16.5" customHeight="1">
      <c r="A35" s="4" t="n">
        <v>9297014</v>
      </c>
      <c r="B35" s="4" t="s">
        <v>13</v>
      </c>
      <c r="C35" s="4" t="s">
        <v>26</v>
      </c>
      <c r="D35" s="4" t="s">
        <v>14</v>
      </c>
      <c r="E35" s="4" t="n">
        <f>SUMIFS('平台消耗统计'!I:I,'平台消耗统计'!A:A,$E$2,'平台消耗统计'!C:C,A35)</f>
        <v>221.61</v>
      </c>
      <c r="F35" s="4" t="n">
        <f>IFERROR(VLOOKUP(A35,Q$4:U$174,5,FALSE),0)</f>
        <v>216.2</v>
      </c>
      <c r="G35" s="93" t="n">
        <f>IFERROR((E35-F35)/F35,0)</f>
        <v>0.0250231267345052</v>
      </c>
      <c r="H35" s="4" t="s">
        <v>201</v>
      </c>
      <c r="I35" s="4" t="s">
        <v>202</v>
      </c>
      <c r="Q35" s="4" t="n">
        <v>6439005</v>
      </c>
      <c r="R35" s="4" t="s">
        <v>10</v>
      </c>
      <c r="S35" s="4" t="s">
        <v>21</v>
      </c>
      <c r="T35" s="4" t="s">
        <v>20</v>
      </c>
      <c r="U35" s="4" t="n">
        <v>152.3</v>
      </c>
    </row>
    <row r="36" ht="16.5" customHeight="1">
      <c r="A36" s="4" t="n">
        <v>11078963</v>
      </c>
      <c r="B36" s="4" t="s">
        <v>80</v>
      </c>
      <c r="C36" s="4" t="s">
        <v>15</v>
      </c>
      <c r="D36" s="4" t="s">
        <v>14</v>
      </c>
      <c r="E36" s="4" t="n">
        <f>SUMIFS('平台消耗统计'!I:I,'平台消耗统计'!A:A,$E$2,'平台消耗统计'!C:C,A36)</f>
        <v>219.2</v>
      </c>
      <c r="F36" s="4" t="n">
        <f>IFERROR(VLOOKUP(A36,Q$4:U$174,5,FALSE),0)</f>
        <v>224</v>
      </c>
      <c r="G36" s="93" t="n">
        <f>IFERROR((E36-F36)/F36,0)</f>
        <v>-0.0214285714285715</v>
      </c>
      <c r="H36" s="4" t="s">
        <v>203</v>
      </c>
      <c r="Q36" s="4" t="n">
        <v>9297014</v>
      </c>
      <c r="R36" s="4" t="s">
        <v>13</v>
      </c>
      <c r="S36" s="4" t="s">
        <v>26</v>
      </c>
      <c r="T36" s="4" t="s">
        <v>14</v>
      </c>
      <c r="U36" s="4" t="n">
        <v>216.2</v>
      </c>
    </row>
    <row r="37" ht="16.5" customHeight="1">
      <c r="A37" s="4" t="n">
        <v>9686529</v>
      </c>
      <c r="B37" s="4" t="s">
        <v>74</v>
      </c>
      <c r="C37" s="4" t="s">
        <v>15</v>
      </c>
      <c r="D37" s="4" t="s">
        <v>76</v>
      </c>
      <c r="E37" s="4" t="n">
        <f>SUMIFS('平台消耗统计'!I:I,'平台消耗统计'!A:A,$E$2,'平台消耗统计'!C:C,A37)</f>
        <v>210.5</v>
      </c>
      <c r="F37" s="4" t="n">
        <f>IFERROR(VLOOKUP(A37,Q$4:U$174,5,FALSE),0)</f>
        <v>143</v>
      </c>
      <c r="G37" s="93" t="n">
        <f>IFERROR((E37-F37)/F37,0)</f>
        <v>0.472027972027972</v>
      </c>
      <c r="H37" s="4" t="s">
        <v>204</v>
      </c>
      <c r="I37" s="4" t="s">
        <v>205</v>
      </c>
      <c r="Q37" s="4" t="n">
        <v>91564896</v>
      </c>
      <c r="R37" s="4" t="s">
        <v>50</v>
      </c>
      <c r="S37" s="4" t="s">
        <v>15</v>
      </c>
      <c r="T37" s="4" t="s">
        <v>14</v>
      </c>
      <c r="U37" s="4" t="n">
        <v>230</v>
      </c>
    </row>
    <row r="38" ht="16.5" customHeight="1">
      <c r="A38" s="4" t="n">
        <v>10599157</v>
      </c>
      <c r="B38" s="4" t="s">
        <v>39</v>
      </c>
      <c r="C38" s="4" t="s">
        <v>15</v>
      </c>
      <c r="D38" s="4" t="s">
        <v>14</v>
      </c>
      <c r="E38" s="4" t="n">
        <f>SUMIFS('平台消耗统计'!I:I,'平台消耗统计'!A:A,$E$2,'平台消耗统计'!C:C,A38)</f>
        <v>210.15</v>
      </c>
      <c r="F38" s="4" t="n">
        <f>IFERROR(VLOOKUP(A38,Q$4:U$174,5,FALSE),0)</f>
        <v>210.7</v>
      </c>
      <c r="G38" s="93" t="n">
        <f>IFERROR((E38-F38)/F38,0)</f>
        <v>-0.00261034646416698</v>
      </c>
      <c r="H38" s="4" t="s">
        <v>187</v>
      </c>
      <c r="I38" s="4" t="s">
        <v>188</v>
      </c>
      <c r="Q38" s="4" t="n">
        <v>10599157</v>
      </c>
      <c r="R38" s="4" t="s">
        <v>39</v>
      </c>
      <c r="S38" s="4" t="s">
        <v>15</v>
      </c>
      <c r="T38" s="4" t="s">
        <v>14</v>
      </c>
      <c r="U38" s="4" t="n">
        <v>210.7</v>
      </c>
    </row>
    <row r="39" ht="16.5" customHeight="1">
      <c r="A39" s="4" t="n">
        <v>6060965</v>
      </c>
      <c r="B39" s="4" t="s">
        <v>36</v>
      </c>
      <c r="C39" s="4" t="s">
        <v>15</v>
      </c>
      <c r="D39" s="4" t="s">
        <v>14</v>
      </c>
      <c r="E39" s="4" t="n">
        <f>SUMIFS('平台消耗统计'!I:I,'平台消耗统计'!A:A,$E$2,'平台消耗统计'!C:C,A39)</f>
        <v>207.6</v>
      </c>
      <c r="F39" s="4" t="n">
        <f>IFERROR(VLOOKUP(A39,Q$4:U$174,5,FALSE),0)</f>
        <v>205.2</v>
      </c>
      <c r="G39" s="93" t="n">
        <f>IFERROR((E39-F39)/F39,0)</f>
        <v>0.0116959064327486</v>
      </c>
      <c r="H39" s="4" t="s">
        <v>206</v>
      </c>
      <c r="I39" s="4" t="s">
        <v>188</v>
      </c>
      <c r="Q39" s="4" t="n">
        <v>8531973</v>
      </c>
      <c r="R39" s="4" t="s">
        <v>16</v>
      </c>
      <c r="S39" s="4" t="s">
        <v>26</v>
      </c>
      <c r="T39" s="4" t="s">
        <v>18</v>
      </c>
      <c r="U39" s="4" t="n">
        <v>138.3</v>
      </c>
    </row>
    <row r="40" ht="16.5" customHeight="1">
      <c r="A40" s="4" t="n">
        <v>4383473</v>
      </c>
      <c r="B40" s="4" t="s">
        <v>36</v>
      </c>
      <c r="C40" s="4" t="s">
        <v>15</v>
      </c>
      <c r="D40" s="4" t="s">
        <v>14</v>
      </c>
      <c r="E40" s="4" t="n">
        <f>SUMIFS('平台消耗统计'!I:I,'平台消耗统计'!A:A,$E$2,'平台消耗统计'!C:C,A40)</f>
        <v>206.694</v>
      </c>
      <c r="F40" s="4" t="n">
        <f>IFERROR(VLOOKUP(A40,Q$4:U$174,5,FALSE),0)</f>
        <v>203.2</v>
      </c>
      <c r="G40" s="93" t="n">
        <f>IFERROR((E40-F40)/F40,0)</f>
        <v>0.0171948818897638</v>
      </c>
      <c r="H40" s="4" t="s">
        <v>207</v>
      </c>
      <c r="I40" s="4" t="s">
        <v>188</v>
      </c>
      <c r="Q40" s="4" t="n">
        <v>12011132</v>
      </c>
      <c r="R40" s="4" t="s">
        <v>92</v>
      </c>
      <c r="S40" s="4" t="s">
        <v>15</v>
      </c>
      <c r="T40" s="4" t="s">
        <v>14</v>
      </c>
      <c r="U40" s="4" t="n">
        <v>210</v>
      </c>
    </row>
    <row r="41" ht="16.5" customHeight="1">
      <c r="A41" s="4" t="n">
        <v>7202934</v>
      </c>
      <c r="B41" s="4" t="s">
        <v>22</v>
      </c>
      <c r="C41" s="4" t="s">
        <v>15</v>
      </c>
      <c r="D41" s="4" t="s">
        <v>24</v>
      </c>
      <c r="E41" s="4" t="n">
        <f>SUMIFS('平台消耗统计'!I:I,'平台消耗统计'!A:A,$E$2,'平台消耗统计'!C:C,A41)</f>
        <v>197.05</v>
      </c>
      <c r="F41" s="4" t="n">
        <f>IFERROR(VLOOKUP(A41,Q$4:U$174,5,FALSE),0)</f>
        <v>195.7</v>
      </c>
      <c r="G41" s="93" t="n">
        <f>IFERROR((E41-F41)/F41,0)</f>
        <v>0.00689831374552897</v>
      </c>
      <c r="H41" s="4" t="s">
        <v>208</v>
      </c>
      <c r="I41" s="4" t="s">
        <v>209</v>
      </c>
      <c r="Q41" s="4" t="n">
        <v>91560709</v>
      </c>
      <c r="R41" s="4" t="s">
        <v>30</v>
      </c>
      <c r="S41" s="4" t="s">
        <v>15</v>
      </c>
      <c r="T41" s="4" t="s">
        <v>32</v>
      </c>
      <c r="U41" s="4" t="n">
        <v>202</v>
      </c>
    </row>
    <row r="42" ht="16.5" customHeight="1">
      <c r="A42" s="4" t="n">
        <v>9311355</v>
      </c>
      <c r="B42" s="4" t="s">
        <v>28</v>
      </c>
      <c r="C42" s="4" t="s">
        <v>15</v>
      </c>
      <c r="D42" s="4" t="s">
        <v>14</v>
      </c>
      <c r="E42" s="4" t="n">
        <f>SUMIFS('平台消耗统计'!I:I,'平台消耗统计'!A:A,$E$2,'平台消耗统计'!C:C,A42)</f>
        <v>187.25</v>
      </c>
      <c r="F42" s="4" t="n">
        <f>IFERROR(VLOOKUP(A42,Q$4:U$174,5,FALSE),0)</f>
        <v>131.8</v>
      </c>
      <c r="G42" s="93" t="n">
        <f>IFERROR((E42-F42)/F42,0)</f>
        <v>0.420713201820941</v>
      </c>
      <c r="H42" s="4" t="s">
        <v>210</v>
      </c>
      <c r="I42" s="4" t="s">
        <v>209</v>
      </c>
      <c r="Q42" s="4" t="n">
        <v>11078963</v>
      </c>
      <c r="R42" s="4" t="s">
        <v>80</v>
      </c>
      <c r="S42" s="4" t="s">
        <v>15</v>
      </c>
      <c r="T42" s="4" t="s">
        <v>14</v>
      </c>
      <c r="U42" s="4" t="n">
        <v>224</v>
      </c>
    </row>
    <row r="43" ht="16.5" customHeight="1">
      <c r="A43" s="4" t="n">
        <v>91551388</v>
      </c>
      <c r="B43" s="4" t="s">
        <v>46</v>
      </c>
      <c r="C43" s="4" t="s">
        <v>12</v>
      </c>
      <c r="D43" s="4" t="s">
        <v>47</v>
      </c>
      <c r="E43" s="4" t="n">
        <f>SUMIFS('平台消耗统计'!I:I,'平台消耗统计'!A:A,$E$2,'平台消耗统计'!C:C,A43)</f>
        <v>182.7592</v>
      </c>
      <c r="F43" s="4" t="n">
        <f>IFERROR(VLOOKUP(A43,Q$4:U$174,5,FALSE),0)</f>
        <v>159.4</v>
      </c>
      <c r="G43" s="93" t="n">
        <f>IFERROR((E43-F43)/F43,0)</f>
        <v>0.146544542032622</v>
      </c>
      <c r="H43" s="4" t="s">
        <v>211</v>
      </c>
      <c r="I43" s="4" t="s">
        <v>212</v>
      </c>
      <c r="Q43" s="4" t="n">
        <v>4383473</v>
      </c>
      <c r="R43" s="4" t="s">
        <v>36</v>
      </c>
      <c r="S43" s="4" t="s">
        <v>15</v>
      </c>
      <c r="T43" s="4" t="s">
        <v>14</v>
      </c>
      <c r="U43" s="4" t="n">
        <v>203.2</v>
      </c>
    </row>
    <row r="44" ht="16.5" customHeight="1">
      <c r="A44" s="4" t="n">
        <v>91496148</v>
      </c>
      <c r="B44" s="4" t="s">
        <v>66</v>
      </c>
      <c r="C44" s="4" t="s">
        <v>15</v>
      </c>
      <c r="D44" s="4" t="s">
        <v>14</v>
      </c>
      <c r="E44" s="4" t="n">
        <f>SUMIFS('平台消耗统计'!I:I,'平台消耗统计'!A:A,$E$2,'平台消耗统计'!C:C,A44)</f>
        <v>165.6</v>
      </c>
      <c r="F44" s="4" t="n">
        <f>IFERROR(VLOOKUP(A44,Q$4:U$174,5,FALSE),0)</f>
        <v>168</v>
      </c>
      <c r="G44" s="93" t="n">
        <f>IFERROR((E44-F44)/F44,0)</f>
        <v>-0.0142857142857143</v>
      </c>
      <c r="H44" s="4" t="s">
        <v>201</v>
      </c>
      <c r="I44" s="4" t="s">
        <v>202</v>
      </c>
      <c r="Q44" s="4" t="n">
        <v>7202934</v>
      </c>
      <c r="R44" s="4" t="s">
        <v>22</v>
      </c>
      <c r="S44" s="4" t="s">
        <v>15</v>
      </c>
      <c r="T44" s="4" t="s">
        <v>24</v>
      </c>
      <c r="U44" s="4" t="n">
        <v>195.7</v>
      </c>
    </row>
    <row r="45" ht="16.5" customHeight="1">
      <c r="A45" s="4" t="n">
        <v>91564896</v>
      </c>
      <c r="B45" s="4" t="s">
        <v>50</v>
      </c>
      <c r="C45" s="4" t="s">
        <v>15</v>
      </c>
      <c r="D45" s="4" t="s">
        <v>14</v>
      </c>
      <c r="E45" s="4" t="n">
        <f>SUMIFS('平台消耗统计'!I:I,'平台消耗统计'!A:A,$E$2,'平台消耗统计'!C:C,A45)</f>
        <v>153.3</v>
      </c>
      <c r="F45" s="4" t="n">
        <f>IFERROR(VLOOKUP(A45,Q$4:U$174,5,FALSE),0)</f>
        <v>230</v>
      </c>
      <c r="G45" s="93" t="n">
        <f>IFERROR((E45-F45)/F45,0)</f>
        <v>-0.333478260869565</v>
      </c>
      <c r="H45" s="4" t="s">
        <v>213</v>
      </c>
      <c r="I45" s="4" t="s">
        <v>214</v>
      </c>
      <c r="Q45" s="4" t="n">
        <v>91560708</v>
      </c>
      <c r="R45" s="4" t="s">
        <v>30</v>
      </c>
      <c r="S45" s="4" t="s">
        <v>15</v>
      </c>
      <c r="T45" s="4" t="s">
        <v>31</v>
      </c>
      <c r="U45" s="4" t="n">
        <v>161.5</v>
      </c>
    </row>
    <row r="46" ht="16.5" customHeight="1">
      <c r="A46" s="4" t="n">
        <v>91567811</v>
      </c>
      <c r="B46" s="4" t="s">
        <v>33</v>
      </c>
      <c r="C46" s="4" t="s">
        <v>15</v>
      </c>
      <c r="D46" s="4" t="s">
        <v>14</v>
      </c>
      <c r="E46" s="4" t="n">
        <f>SUMIFS('平台消耗统计'!I:I,'平台消耗统计'!A:A,$E$2,'平台消耗统计'!C:C,A46)</f>
        <v>152</v>
      </c>
      <c r="F46" s="4" t="n">
        <f>IFERROR(VLOOKUP(A46,Q$4:U$174,5,FALSE),0)</f>
        <v>189</v>
      </c>
      <c r="G46" s="93" t="n">
        <f>IFERROR((E46-F46)/F46,0)</f>
        <v>-0.195767195767196</v>
      </c>
      <c r="H46" s="4" t="s">
        <v>215</v>
      </c>
      <c r="I46" s="4" t="s">
        <v>209</v>
      </c>
      <c r="Q46" s="4" t="n">
        <v>91551388</v>
      </c>
      <c r="R46" s="4" t="s">
        <v>46</v>
      </c>
      <c r="S46" s="4" t="s">
        <v>12</v>
      </c>
      <c r="T46" s="4" t="s">
        <v>47</v>
      </c>
      <c r="U46" s="4" t="n">
        <v>159.4</v>
      </c>
    </row>
    <row r="47" ht="16.5" customHeight="1">
      <c r="A47" s="4" t="n">
        <v>8819666</v>
      </c>
      <c r="B47" s="4" t="s">
        <v>82</v>
      </c>
      <c r="C47" s="4" t="s">
        <v>12</v>
      </c>
      <c r="D47" s="4" t="s">
        <v>14</v>
      </c>
      <c r="E47" s="4" t="n">
        <f>SUMIFS('平台消耗统计'!I:I,'平台消耗统计'!A:A,$E$2,'平台消耗统计'!C:C,A47)</f>
        <v>140.2324</v>
      </c>
      <c r="F47" s="4" t="n">
        <f>IFERROR(VLOOKUP(A47,Q$4:U$174,5,FALSE),0)</f>
        <v>140</v>
      </c>
      <c r="G47" s="93" t="n">
        <f>IFERROR((E47-F47)/F47,0)</f>
        <v>0.00166000000000009</v>
      </c>
      <c r="H47" s="4" t="s">
        <v>193</v>
      </c>
      <c r="Q47" s="4" t="n">
        <v>6060965</v>
      </c>
      <c r="R47" s="4" t="s">
        <v>36</v>
      </c>
      <c r="S47" s="4" t="s">
        <v>15</v>
      </c>
      <c r="T47" s="4" t="s">
        <v>14</v>
      </c>
      <c r="U47" s="4" t="n">
        <v>205.2</v>
      </c>
    </row>
    <row r="48" ht="16.5" customHeight="1">
      <c r="A48" s="4" t="n">
        <v>91565947</v>
      </c>
      <c r="B48" s="4" t="s">
        <v>30</v>
      </c>
      <c r="C48" s="4" t="s">
        <v>15</v>
      </c>
      <c r="D48" s="4" t="s">
        <v>40</v>
      </c>
      <c r="E48" s="4" t="n">
        <f>SUMIFS('平台消耗统计'!I:I,'平台消耗统计'!A:A,$E$2,'平台消耗统计'!C:C,A48)</f>
        <v>139.28</v>
      </c>
      <c r="F48" s="4" t="n">
        <f>IFERROR(VLOOKUP(A48,Q$4:U$174,5,FALSE),0)</f>
        <v>135.5</v>
      </c>
      <c r="G48" s="93" t="n">
        <f>IFERROR((E48-F48)/F48,0)</f>
        <v>0.0278966789667897</v>
      </c>
      <c r="H48" s="4" t="s">
        <v>201</v>
      </c>
      <c r="I48" s="4" t="s">
        <v>166</v>
      </c>
      <c r="Q48" s="4" t="n">
        <v>91467820</v>
      </c>
      <c r="R48" s="4" t="s">
        <v>66</v>
      </c>
      <c r="S48" s="4" t="s">
        <v>15</v>
      </c>
      <c r="T48" s="4" t="s">
        <v>37</v>
      </c>
      <c r="U48" s="4" t="n">
        <v>148.4</v>
      </c>
    </row>
    <row r="49" ht="16.5" customHeight="1">
      <c r="A49" s="4" t="n">
        <v>91567363</v>
      </c>
      <c r="B49" s="4" t="s">
        <v>53</v>
      </c>
      <c r="C49" s="4" t="s">
        <v>15</v>
      </c>
      <c r="D49" s="4" t="s">
        <v>14</v>
      </c>
      <c r="E49" s="4" t="n">
        <f>SUMIFS('平台消耗统计'!I:I,'平台消耗统计'!A:A,$E$2,'平台消耗统计'!C:C,A49)</f>
        <v>130.5</v>
      </c>
      <c r="F49" s="4" t="n">
        <f>IFERROR(VLOOKUP(A49,Q$4:U$174,5,FALSE),0)</f>
        <v>134.8</v>
      </c>
      <c r="G49" s="93" t="n">
        <f>IFERROR((E49-F49)/F49,0)</f>
        <v>-0.0318991097922849</v>
      </c>
      <c r="H49" s="4" t="s">
        <v>216</v>
      </c>
      <c r="I49" s="4" t="s">
        <v>217</v>
      </c>
      <c r="Q49" s="4" t="n">
        <v>91496148</v>
      </c>
      <c r="R49" s="4" t="s">
        <v>66</v>
      </c>
      <c r="S49" s="4" t="s">
        <v>15</v>
      </c>
      <c r="T49" s="4" t="s">
        <v>14</v>
      </c>
      <c r="U49" s="4" t="n">
        <v>168</v>
      </c>
    </row>
    <row r="50" ht="16.5" customHeight="1">
      <c r="A50" s="4" t="n">
        <v>12038500</v>
      </c>
      <c r="B50" s="4" t="s">
        <v>68</v>
      </c>
      <c r="C50" s="4" t="s">
        <v>15</v>
      </c>
      <c r="D50" s="4" t="s">
        <v>14</v>
      </c>
      <c r="E50" s="4" t="n">
        <f>SUMIFS('平台消耗统计'!I:I,'平台消耗统计'!A:A,$E$2,'平台消耗统计'!C:C,A50)</f>
        <v>126.4</v>
      </c>
      <c r="F50" s="4" t="n">
        <f>IFERROR(VLOOKUP(A50,Q$4:U$174,5,FALSE),0)</f>
        <v>105.6</v>
      </c>
      <c r="G50" s="93" t="n">
        <f>IFERROR((E50-F50)/F50,0)</f>
        <v>0.196969696969697</v>
      </c>
      <c r="H50" s="4" t="s">
        <v>218</v>
      </c>
      <c r="I50" s="4" t="s">
        <v>219</v>
      </c>
      <c r="Q50" s="4" t="n">
        <v>9311355</v>
      </c>
      <c r="R50" s="4" t="s">
        <v>28</v>
      </c>
      <c r="S50" s="4" t="s">
        <v>15</v>
      </c>
      <c r="T50" s="4" t="s">
        <v>14</v>
      </c>
      <c r="U50" s="4" t="n">
        <v>131.8</v>
      </c>
    </row>
    <row r="51" ht="16.5" customHeight="1">
      <c r="A51" s="4" t="n">
        <v>12011132</v>
      </c>
      <c r="B51" s="4" t="s">
        <v>92</v>
      </c>
      <c r="C51" s="4" t="s">
        <v>15</v>
      </c>
      <c r="D51" s="4" t="s">
        <v>14</v>
      </c>
      <c r="E51" s="4" t="n">
        <f>SUMIFS('平台消耗统计'!I:I,'平台消耗统计'!A:A,$E$2,'平台消耗统计'!C:C,A51)</f>
        <v>120</v>
      </c>
      <c r="F51" s="4" t="n">
        <f>IFERROR(VLOOKUP(A51,Q$4:U$174,5,FALSE),0)</f>
        <v>210</v>
      </c>
      <c r="G51" s="93" t="n">
        <f>IFERROR((E51-F51)/F51,0)</f>
        <v>-0.428571428571429</v>
      </c>
      <c r="H51" s="4" t="s">
        <v>220</v>
      </c>
      <c r="Q51" s="4" t="n">
        <v>8819666</v>
      </c>
      <c r="R51" s="4" t="s">
        <v>82</v>
      </c>
      <c r="S51" s="4" t="s">
        <v>12</v>
      </c>
      <c r="T51" s="4" t="s">
        <v>14</v>
      </c>
      <c r="U51" s="4" t="n">
        <v>140</v>
      </c>
    </row>
    <row r="52" ht="16.5" customHeight="1">
      <c r="A52" s="4" t="n">
        <v>91496147</v>
      </c>
      <c r="B52" s="4" t="s">
        <v>66</v>
      </c>
      <c r="C52" s="4" t="s">
        <v>15</v>
      </c>
      <c r="D52" s="4" t="s">
        <v>11</v>
      </c>
      <c r="E52" s="4" t="n">
        <f>SUMIFS('平台消耗统计'!I:I,'平台消耗统计'!A:A,$E$2,'平台消耗统计'!C:C,A52)</f>
        <v>105.17</v>
      </c>
      <c r="F52" s="4" t="n">
        <f>IFERROR(VLOOKUP(A52,Q$4:U$174,5,FALSE),0)</f>
        <v>54.7</v>
      </c>
      <c r="G52" s="93" t="n">
        <f>IFERROR((E52-F52)/F52,0)</f>
        <v>0.922669104204753</v>
      </c>
      <c r="H52" s="4" t="s">
        <v>221</v>
      </c>
      <c r="I52" s="4" t="s">
        <v>202</v>
      </c>
      <c r="Q52" s="4" t="n">
        <v>9686529</v>
      </c>
      <c r="R52" s="4" t="s">
        <v>74</v>
      </c>
      <c r="S52" s="4" t="s">
        <v>15</v>
      </c>
      <c r="T52" s="4" t="s">
        <v>76</v>
      </c>
      <c r="U52" s="4" t="n">
        <v>143</v>
      </c>
    </row>
    <row r="53" ht="16.5" customHeight="1">
      <c r="A53" s="4" t="n">
        <v>91560708</v>
      </c>
      <c r="B53" s="4" t="s">
        <v>30</v>
      </c>
      <c r="C53" s="4" t="s">
        <v>15</v>
      </c>
      <c r="D53" s="4" t="s">
        <v>31</v>
      </c>
      <c r="E53" s="4" t="n">
        <f>SUMIFS('平台消耗统计'!I:I,'平台消耗统计'!A:A,$E$2,'平台消耗统计'!C:C,A53)</f>
        <v>105.01</v>
      </c>
      <c r="F53" s="4" t="n">
        <f>IFERROR(VLOOKUP(A53,Q$4:U$174,5,FALSE),0)</f>
        <v>161.5</v>
      </c>
      <c r="G53" s="93" t="n">
        <f>IFERROR((E53-F53)/F53,0)</f>
        <v>-0.349783281733746</v>
      </c>
      <c r="H53" s="4" t="s">
        <v>222</v>
      </c>
      <c r="I53" s="4" t="s">
        <v>209</v>
      </c>
      <c r="Q53" s="4" t="n">
        <v>91567806</v>
      </c>
      <c r="R53" s="4" t="s">
        <v>53</v>
      </c>
      <c r="S53" s="4" t="s">
        <v>15</v>
      </c>
      <c r="T53" s="4" t="s">
        <v>54</v>
      </c>
      <c r="U53" s="4" t="n">
        <v>60</v>
      </c>
    </row>
    <row r="54" ht="16.5" customHeight="1">
      <c r="A54" s="4" t="n">
        <v>91467820</v>
      </c>
      <c r="B54" s="4" t="s">
        <v>66</v>
      </c>
      <c r="C54" s="4" t="s">
        <v>15</v>
      </c>
      <c r="D54" s="4" t="s">
        <v>37</v>
      </c>
      <c r="E54" s="4" t="n">
        <f>SUMIFS('平台消耗统计'!I:I,'平台消耗统计'!A:A,$E$2,'平台消耗统计'!C:C,A54)</f>
        <v>104.6</v>
      </c>
      <c r="F54" s="4" t="n">
        <f>IFERROR(VLOOKUP(A54,Q$4:U$174,5,FALSE),0)</f>
        <v>148.4</v>
      </c>
      <c r="G54" s="93" t="n">
        <f>IFERROR((E54-F54)/F54,0)</f>
        <v>-0.295148247978437</v>
      </c>
      <c r="H54" s="4" t="s">
        <v>223</v>
      </c>
      <c r="I54" s="4" t="s">
        <v>202</v>
      </c>
      <c r="Q54" s="4" t="n">
        <v>12038500</v>
      </c>
      <c r="R54" s="4" t="s">
        <v>68</v>
      </c>
      <c r="S54" s="4" t="s">
        <v>15</v>
      </c>
      <c r="T54" s="4" t="s">
        <v>14</v>
      </c>
      <c r="U54" s="4" t="n">
        <v>105.6</v>
      </c>
    </row>
    <row r="55" ht="16.5" customHeight="1">
      <c r="A55" s="4" t="n">
        <v>91565945</v>
      </c>
      <c r="B55" s="4" t="s">
        <v>66</v>
      </c>
      <c r="C55" s="4" t="s">
        <v>15</v>
      </c>
      <c r="D55" s="4" t="s">
        <v>37</v>
      </c>
      <c r="E55" s="4" t="n">
        <f>SUMIFS('平台消耗统计'!I:I,'平台消耗统计'!A:A,$E$2,'平台消耗统计'!C:C,A55)</f>
        <v>97.92</v>
      </c>
      <c r="F55" s="4" t="n">
        <f>IFERROR(VLOOKUP(A55,Q$4:U$174,5,FALSE),0)</f>
        <v>52.1</v>
      </c>
      <c r="G55" s="93" t="n">
        <f>IFERROR((E55-F55)/F55,0)</f>
        <v>0.879462571976967</v>
      </c>
      <c r="H55" s="4" t="s">
        <v>224</v>
      </c>
      <c r="I55" s="4" t="s">
        <v>202</v>
      </c>
      <c r="Q55" s="4" t="n">
        <v>91551845</v>
      </c>
      <c r="R55" s="4" t="s">
        <v>66</v>
      </c>
      <c r="S55" s="4" t="s">
        <v>15</v>
      </c>
      <c r="T55" s="4" t="s">
        <v>11</v>
      </c>
      <c r="U55" s="4" t="n">
        <v>108.9</v>
      </c>
    </row>
    <row r="56" ht="16.5" customHeight="1">
      <c r="A56" s="4" t="n">
        <v>6439005</v>
      </c>
      <c r="B56" s="4" t="s">
        <v>10</v>
      </c>
      <c r="C56" s="4" t="s">
        <v>21</v>
      </c>
      <c r="D56" s="4" t="s">
        <v>20</v>
      </c>
      <c r="E56" s="4" t="n">
        <f>SUMIFS('平台消耗统计'!I:I,'平台消耗统计'!A:A,$E$2,'平台消耗统计'!C:C,A56)</f>
        <v>96.9</v>
      </c>
      <c r="F56" s="4" t="n">
        <f>IFERROR(VLOOKUP(A56,Q$4:U$174,5,FALSE),0)</f>
        <v>152.3</v>
      </c>
      <c r="G56" s="93" t="n">
        <f>IFERROR((E56-F56)/F56,0)</f>
        <v>-0.363755745239659</v>
      </c>
      <c r="H56" s="4" t="s">
        <v>225</v>
      </c>
      <c r="I56" s="4" t="s">
        <v>184</v>
      </c>
      <c r="Q56" s="4" t="n">
        <v>10765365</v>
      </c>
      <c r="R56" s="4" t="s">
        <v>226</v>
      </c>
      <c r="S56" s="4" t="s">
        <v>15</v>
      </c>
      <c r="T56" s="4" t="s">
        <v>67</v>
      </c>
      <c r="U56" s="4" t="n">
        <v>32.5</v>
      </c>
    </row>
    <row r="57" ht="16.5" customHeight="1">
      <c r="A57" s="4" t="n">
        <v>91557347</v>
      </c>
      <c r="B57" s="4" t="s">
        <v>49</v>
      </c>
      <c r="C57" s="4" t="s">
        <v>15</v>
      </c>
      <c r="D57" s="4" t="s">
        <v>14</v>
      </c>
      <c r="E57" s="4" t="n">
        <f>SUMIFS('平台消耗统计'!I:I,'平台消耗统计'!A:A,$E$2,'平台消耗统计'!C:C,A57)</f>
        <v>96.8</v>
      </c>
      <c r="F57" s="4" t="n">
        <f>IFERROR(VLOOKUP(A57,Q$4:U$174,5,FALSE),0)</f>
        <v>35.2</v>
      </c>
      <c r="G57" s="93" t="n">
        <f>IFERROR((E57-F57)/F57,0)</f>
        <v>1.75</v>
      </c>
      <c r="H57" s="4" t="s">
        <v>227</v>
      </c>
      <c r="I57" s="4" t="s">
        <v>217</v>
      </c>
      <c r="Q57" s="4" t="n">
        <v>9333145</v>
      </c>
      <c r="R57" s="4" t="s">
        <v>90</v>
      </c>
      <c r="S57" s="4" t="s">
        <v>26</v>
      </c>
      <c r="T57" s="4" t="s">
        <v>14</v>
      </c>
      <c r="U57" s="4" t="n">
        <v>58.6</v>
      </c>
    </row>
    <row r="58" ht="16.5" customHeight="1">
      <c r="A58" s="4" t="n">
        <v>8531973</v>
      </c>
      <c r="B58" s="4" t="s">
        <v>16</v>
      </c>
      <c r="C58" s="4" t="s">
        <v>26</v>
      </c>
      <c r="D58" s="4" t="s">
        <v>18</v>
      </c>
      <c r="E58" s="4" t="n">
        <f>SUMIFS('平台消耗统计'!I:I,'平台消耗统计'!A:A,$E$2,'平台消耗统计'!C:C,A58)</f>
        <v>95.85</v>
      </c>
      <c r="F58" s="4" t="n">
        <f>IFERROR(VLOOKUP(A58,Q$4:U$174,5,FALSE),0)</f>
        <v>138.3</v>
      </c>
      <c r="G58" s="93" t="n">
        <f>IFERROR((E58-F58)/F58,0)</f>
        <v>-0.306941431670282</v>
      </c>
      <c r="H58" s="4" t="s">
        <v>228</v>
      </c>
      <c r="I58" s="4" t="s">
        <v>184</v>
      </c>
      <c r="Q58" s="4" t="n">
        <v>6951600</v>
      </c>
      <c r="R58" s="4" t="s">
        <v>16</v>
      </c>
      <c r="S58" s="4" t="s">
        <v>15</v>
      </c>
      <c r="T58" s="4" t="s">
        <v>17</v>
      </c>
      <c r="U58" s="4" t="n">
        <v>93.6</v>
      </c>
    </row>
    <row r="59" ht="16.5" customHeight="1">
      <c r="A59" s="4" t="n">
        <v>5619156</v>
      </c>
      <c r="B59" s="4" t="s">
        <v>10</v>
      </c>
      <c r="C59" s="4" t="s">
        <v>12</v>
      </c>
      <c r="D59" s="4" t="s">
        <v>19</v>
      </c>
      <c r="E59" s="4" t="n">
        <f>SUMIFS('平台消耗统计'!I:I,'平台消耗统计'!A:A,$E$2,'平台消耗统计'!C:C,A59)</f>
        <v>93.3466</v>
      </c>
      <c r="F59" s="4" t="n">
        <f>IFERROR(VLOOKUP(A59,Q$4:U$174,5,FALSE),0)</f>
        <v>58.3</v>
      </c>
      <c r="G59" s="93" t="n">
        <f>IFERROR((E59-F59)/F59,0)</f>
        <v>0.601142367066895</v>
      </c>
      <c r="H59" s="4" t="s">
        <v>229</v>
      </c>
      <c r="I59" s="4" t="s">
        <v>184</v>
      </c>
      <c r="Q59" s="4" t="n">
        <v>91565947</v>
      </c>
      <c r="R59" s="4" t="s">
        <v>30</v>
      </c>
      <c r="S59" s="4" t="s">
        <v>15</v>
      </c>
      <c r="T59" s="4" t="s">
        <v>40</v>
      </c>
      <c r="U59" s="4" t="n">
        <v>135.5</v>
      </c>
    </row>
    <row r="60" ht="16.5" customHeight="1">
      <c r="A60" s="4" t="n">
        <v>10298628</v>
      </c>
      <c r="B60" s="4" t="s">
        <v>83</v>
      </c>
      <c r="C60" s="4" t="s">
        <v>26</v>
      </c>
      <c r="D60" s="4" t="s">
        <v>14</v>
      </c>
      <c r="E60" s="4" t="n">
        <f>SUMIFS('平台消耗统计'!I:I,'平台消耗统计'!A:A,$E$2,'平台消耗统计'!C:C,A60)</f>
        <v>92.3</v>
      </c>
      <c r="F60" s="4" t="n">
        <f>IFERROR(VLOOKUP(A60,Q$4:U$174,5,FALSE),0)</f>
        <v>84.4</v>
      </c>
      <c r="G60" s="93" t="n">
        <f>IFERROR((E60-F60)/F60,0)</f>
        <v>0.093601895734597</v>
      </c>
      <c r="H60" s="4" t="s">
        <v>193</v>
      </c>
      <c r="Q60" s="4" t="n">
        <v>91545519</v>
      </c>
      <c r="R60" s="4" t="s">
        <v>45</v>
      </c>
      <c r="S60" s="4" t="s">
        <v>15</v>
      </c>
      <c r="T60" s="4" t="s">
        <v>43</v>
      </c>
      <c r="U60" s="4" t="n">
        <v>85</v>
      </c>
    </row>
    <row r="61" ht="16.5" customHeight="1">
      <c r="A61" s="4" t="n">
        <v>2937658</v>
      </c>
      <c r="B61" s="4" t="s">
        <v>80</v>
      </c>
      <c r="C61" s="4" t="s">
        <v>15</v>
      </c>
      <c r="D61" s="4" t="s">
        <v>14</v>
      </c>
      <c r="E61" s="4" t="n">
        <f>SUMIFS('平台消耗统计'!I:I,'平台消耗统计'!A:A,$E$2,'平台消耗统计'!C:C,A61)</f>
        <v>86.162</v>
      </c>
      <c r="F61" s="4" t="n">
        <f>IFERROR(VLOOKUP(A61,Q$4:U$174,5,FALSE),0)</f>
        <v>86.1</v>
      </c>
      <c r="G61" s="93" t="n">
        <f>IFERROR((E61-F61)/F61,0)</f>
        <v>7.20092915215004e-4</v>
      </c>
      <c r="H61" s="4" t="s">
        <v>230</v>
      </c>
      <c r="Q61" s="4" t="n">
        <v>91567811</v>
      </c>
      <c r="R61" s="4" t="s">
        <v>33</v>
      </c>
      <c r="S61" s="4" t="s">
        <v>15</v>
      </c>
      <c r="T61" s="4" t="s">
        <v>14</v>
      </c>
      <c r="U61" s="4" t="n">
        <v>189</v>
      </c>
    </row>
    <row r="62" ht="16.5" customHeight="1">
      <c r="A62" s="4" t="n">
        <v>8566084</v>
      </c>
      <c r="B62" s="4" t="s">
        <v>73</v>
      </c>
      <c r="C62" s="4" t="s">
        <v>15</v>
      </c>
      <c r="D62" s="4" t="s">
        <v>40</v>
      </c>
      <c r="E62" s="4" t="n">
        <f>SUMIFS('平台消耗统计'!I:I,'平台消耗统计'!A:A,$E$2,'平台消耗统计'!C:C,A62)</f>
        <v>84</v>
      </c>
      <c r="F62" s="4" t="n">
        <f>IFERROR(VLOOKUP(A62,Q$4:U$174,5,FALSE),0)</f>
        <v>84</v>
      </c>
      <c r="G62" s="93" t="n">
        <f>IFERROR((E62-F62)/F62,0)</f>
        <v>0</v>
      </c>
      <c r="H62" s="4" t="s">
        <v>231</v>
      </c>
      <c r="I62" s="4" t="s">
        <v>188</v>
      </c>
      <c r="Q62" s="4" t="n">
        <v>2937658</v>
      </c>
      <c r="R62" s="4" t="s">
        <v>80</v>
      </c>
      <c r="S62" s="4" t="s">
        <v>15</v>
      </c>
      <c r="T62" s="4" t="s">
        <v>14</v>
      </c>
      <c r="U62" s="4" t="n">
        <v>86.1</v>
      </c>
    </row>
    <row r="63" ht="16.5" customHeight="1">
      <c r="A63" s="4" t="n">
        <v>91545519</v>
      </c>
      <c r="B63" s="4" t="s">
        <v>45</v>
      </c>
      <c r="C63" s="4" t="s">
        <v>15</v>
      </c>
      <c r="D63" s="4" t="s">
        <v>43</v>
      </c>
      <c r="E63" s="4" t="n">
        <f>SUMIFS('平台消耗统计'!I:I,'平台消耗统计'!A:A,$E$2,'平台消耗统计'!C:C,A63)</f>
        <v>79.63</v>
      </c>
      <c r="F63" s="4" t="n">
        <f>IFERROR(VLOOKUP(A63,Q$4:U$174,5,FALSE),0)</f>
        <v>85</v>
      </c>
      <c r="G63" s="93" t="n">
        <f>IFERROR((E63-F63)/F63,0)</f>
        <v>-0.0631764705882353</v>
      </c>
      <c r="H63" s="4" t="s">
        <v>232</v>
      </c>
      <c r="I63" s="4" t="s">
        <v>196</v>
      </c>
      <c r="Q63" s="4" t="n">
        <v>10813123</v>
      </c>
      <c r="R63" s="4" t="s">
        <v>10</v>
      </c>
      <c r="S63" s="4" t="s">
        <v>12</v>
      </c>
      <c r="T63" s="4" t="s">
        <v>11</v>
      </c>
      <c r="U63" s="4" t="n">
        <v>61.7</v>
      </c>
    </row>
    <row r="64" ht="16.5" customHeight="1">
      <c r="A64" s="4" t="n">
        <v>11690183</v>
      </c>
      <c r="B64" s="4" t="s">
        <v>38</v>
      </c>
      <c r="C64" s="4" t="s">
        <v>15</v>
      </c>
      <c r="D64" s="4" t="s">
        <v>14</v>
      </c>
      <c r="E64" s="4" t="n">
        <f>SUMIFS('平台消耗统计'!I:I,'平台消耗统计'!A:A,$E$2,'平台消耗统计'!C:C,A64)</f>
        <v>74.22</v>
      </c>
      <c r="F64" s="4" t="n">
        <f>IFERROR(VLOOKUP(A64,Q$4:U$174,5,FALSE),0)</f>
        <v>70.2</v>
      </c>
      <c r="G64" s="93" t="n">
        <f>IFERROR((E64-F64)/F64,0)</f>
        <v>0.0572649572649573</v>
      </c>
      <c r="H64" s="4" t="s">
        <v>233</v>
      </c>
      <c r="I64" s="4" t="s">
        <v>234</v>
      </c>
      <c r="Q64" s="4" t="n">
        <v>8566084</v>
      </c>
      <c r="R64" s="4" t="s">
        <v>73</v>
      </c>
      <c r="S64" s="4" t="s">
        <v>15</v>
      </c>
      <c r="T64" s="4" t="s">
        <v>40</v>
      </c>
      <c r="U64" s="4" t="n">
        <v>84</v>
      </c>
    </row>
    <row r="65" ht="16.5" customHeight="1">
      <c r="A65" s="4" t="n">
        <v>6951600</v>
      </c>
      <c r="B65" s="4" t="s">
        <v>16</v>
      </c>
      <c r="C65" s="4" t="s">
        <v>15</v>
      </c>
      <c r="D65" s="4" t="s">
        <v>17</v>
      </c>
      <c r="E65" s="4" t="n">
        <f>SUMIFS('平台消耗统计'!I:I,'平台消耗统计'!A:A,$E$2,'平台消耗统计'!C:C,A65)</f>
        <v>73.534</v>
      </c>
      <c r="F65" s="4" t="n">
        <f>IFERROR(VLOOKUP(A65,Q$4:U$174,5,FALSE),0)</f>
        <v>93.6</v>
      </c>
      <c r="G65" s="93" t="n">
        <f>IFERROR((E65-F65)/F65,0)</f>
        <v>-0.214380341880342</v>
      </c>
      <c r="H65" s="4" t="s">
        <v>225</v>
      </c>
      <c r="I65" s="4" t="s">
        <v>184</v>
      </c>
      <c r="Q65" s="4" t="n">
        <v>91550293</v>
      </c>
      <c r="R65" s="4" t="s">
        <v>48</v>
      </c>
      <c r="S65" s="4" t="s">
        <v>15</v>
      </c>
      <c r="T65" s="4" t="s">
        <v>35</v>
      </c>
      <c r="U65" s="4" t="n">
        <v>70.7</v>
      </c>
    </row>
    <row r="66" ht="16.5" customHeight="1">
      <c r="A66" s="4" t="n">
        <v>10813123</v>
      </c>
      <c r="B66" s="4" t="s">
        <v>10</v>
      </c>
      <c r="C66" s="4" t="s">
        <v>12</v>
      </c>
      <c r="D66" s="4" t="s">
        <v>11</v>
      </c>
      <c r="E66" s="4" t="n">
        <f>SUMIFS('平台消耗统计'!I:I,'平台消耗统计'!A:A,$E$2,'平台消耗统计'!C:C,A66)</f>
        <v>72.6219</v>
      </c>
      <c r="F66" s="4" t="n">
        <f>IFERROR(VLOOKUP(A66,Q$4:U$174,5,FALSE),0)</f>
        <v>61.7</v>
      </c>
      <c r="G66" s="93" t="n">
        <f>IFERROR((E66-F66)/F66,0)</f>
        <v>0.17701620745543</v>
      </c>
      <c r="H66" s="4" t="s">
        <v>235</v>
      </c>
      <c r="I66" s="4" t="s">
        <v>184</v>
      </c>
      <c r="Q66" s="4" t="n">
        <v>11690183</v>
      </c>
      <c r="R66" s="4" t="s">
        <v>38</v>
      </c>
      <c r="S66" s="4" t="s">
        <v>15</v>
      </c>
      <c r="T66" s="4" t="s">
        <v>14</v>
      </c>
      <c r="U66" s="4" t="n">
        <v>70.2</v>
      </c>
    </row>
    <row r="67" ht="27.75" customHeight="1">
      <c r="A67" s="4" t="n">
        <v>91551845</v>
      </c>
      <c r="B67" s="4" t="s">
        <v>66</v>
      </c>
      <c r="C67" s="4" t="s">
        <v>15</v>
      </c>
      <c r="D67" s="4" t="s">
        <v>11</v>
      </c>
      <c r="E67" s="4" t="n">
        <f>SUMIFS('平台消耗统计'!I:I,'平台消耗统计'!A:A,$E$2,'平台消耗统计'!C:C,A67)</f>
        <v>60.2</v>
      </c>
      <c r="F67" s="4" t="n">
        <f>IFERROR(VLOOKUP(A67,Q$4:U$174,5,FALSE),0)</f>
        <v>108.9</v>
      </c>
      <c r="G67" s="93" t="n">
        <f>IFERROR((E67-F67)/F67,0)</f>
        <v>-0.447199265381084</v>
      </c>
      <c r="H67" s="98" t="s">
        <v>236</v>
      </c>
      <c r="I67" s="4" t="s">
        <v>202</v>
      </c>
      <c r="Q67" s="4" t="n">
        <v>5963400</v>
      </c>
      <c r="R67" s="4" t="s">
        <v>74</v>
      </c>
      <c r="S67" s="4" t="s">
        <v>15</v>
      </c>
      <c r="T67" s="4" t="s">
        <v>77</v>
      </c>
      <c r="U67" s="4" t="n">
        <v>64.4</v>
      </c>
    </row>
    <row r="68" ht="16.5" customHeight="1">
      <c r="A68" s="4" t="n">
        <v>13085659</v>
      </c>
      <c r="B68" s="4" t="s">
        <v>88</v>
      </c>
      <c r="C68" s="4" t="s">
        <v>15</v>
      </c>
      <c r="D68" s="4" t="s">
        <v>14</v>
      </c>
      <c r="E68" s="4" t="n">
        <f>SUMIFS('平台消耗统计'!I:I,'平台消耗统计'!A:A,$E$2,'平台消耗统计'!C:C,A68)</f>
        <v>60</v>
      </c>
      <c r="F68" s="4" t="n">
        <f>IFERROR(VLOOKUP(A68,Q$4:U$174,5,FALSE),0)</f>
        <v>0</v>
      </c>
      <c r="G68" s="93" t="n">
        <f>IFERROR((E68-F68)/F68,0)</f>
        <v>0</v>
      </c>
      <c r="H68" s="4" t="s">
        <v>237</v>
      </c>
      <c r="Q68" s="4" t="n">
        <v>91548044</v>
      </c>
      <c r="R68" s="4" t="s">
        <v>33</v>
      </c>
      <c r="S68" s="4" t="s">
        <v>12</v>
      </c>
      <c r="T68" s="4" t="s">
        <v>14</v>
      </c>
      <c r="U68" s="4" t="n">
        <v>113</v>
      </c>
    </row>
    <row r="69" ht="16.5" customHeight="1">
      <c r="A69" s="4" t="n">
        <v>6706444</v>
      </c>
      <c r="B69" s="4" t="s">
        <v>74</v>
      </c>
      <c r="C69" s="4" t="s">
        <v>12</v>
      </c>
      <c r="D69" s="4" t="s">
        <v>75</v>
      </c>
      <c r="E69" s="4" t="n">
        <f>SUMIFS('平台消耗统计'!I:I,'平台消耗统计'!A:A,$E$2,'平台消耗统计'!C:C,A69)</f>
        <v>58.1991</v>
      </c>
      <c r="F69" s="4" t="n">
        <f>IFERROR(VLOOKUP(A69,Q$4:U$174,5,FALSE),0)</f>
        <v>48.3</v>
      </c>
      <c r="G69" s="93" t="n">
        <f>IFERROR((E69-F69)/F69,0)</f>
        <v>0.204950310559006</v>
      </c>
      <c r="H69" s="4" t="s">
        <v>238</v>
      </c>
      <c r="I69" s="4" t="s">
        <v>239</v>
      </c>
      <c r="Q69" s="4" t="n">
        <v>11655595</v>
      </c>
      <c r="R69" s="4" t="s">
        <v>41</v>
      </c>
      <c r="S69" s="4" t="s">
        <v>26</v>
      </c>
      <c r="T69" s="4" t="s">
        <v>14</v>
      </c>
      <c r="U69" s="4" t="n">
        <v>74.9</v>
      </c>
    </row>
    <row r="70" ht="16.5" customHeight="1">
      <c r="A70" s="4" t="n">
        <v>13149387</v>
      </c>
      <c r="B70" s="4" t="s">
        <v>80</v>
      </c>
      <c r="C70" s="4" t="s">
        <v>12</v>
      </c>
      <c r="D70" s="4" t="s">
        <v>14</v>
      </c>
      <c r="E70" s="4" t="n">
        <f>SUMIFS('平台消耗统计'!I:I,'平台消耗统计'!A:A,$E$2,'平台消耗统计'!C:C,A70)</f>
        <v>57.0284</v>
      </c>
      <c r="F70" s="4" t="n">
        <f>IFERROR(VLOOKUP(A70,Q$4:U$174,5,FALSE),0)</f>
        <v>0</v>
      </c>
      <c r="G70" s="93" t="n">
        <f>IFERROR((E70-F70)/F70,0)</f>
        <v>0</v>
      </c>
      <c r="H70" s="4" t="s">
        <v>240</v>
      </c>
      <c r="Q70" s="4" t="n">
        <v>9415350</v>
      </c>
      <c r="R70" s="4" t="s">
        <v>93</v>
      </c>
      <c r="S70" s="4" t="s">
        <v>26</v>
      </c>
      <c r="T70" s="4" t="s">
        <v>14</v>
      </c>
      <c r="U70" s="4" t="n">
        <v>47.1</v>
      </c>
    </row>
    <row r="71" ht="16.5" customHeight="1">
      <c r="A71" s="4" t="n">
        <v>91550293</v>
      </c>
      <c r="B71" s="4" t="s">
        <v>48</v>
      </c>
      <c r="C71" s="4" t="s">
        <v>15</v>
      </c>
      <c r="D71" s="4" t="s">
        <v>35</v>
      </c>
      <c r="E71" s="4" t="n">
        <f>SUMIFS('平台消耗统计'!I:I,'平台消耗统计'!A:A,$E$2,'平台消耗统计'!C:C,A71)</f>
        <v>54.25</v>
      </c>
      <c r="F71" s="4" t="n">
        <f>IFERROR(VLOOKUP(A71,Q$4:U$174,5,FALSE),0)</f>
        <v>70.7</v>
      </c>
      <c r="G71" s="93" t="n">
        <f>IFERROR((E71-F71)/F71,0)</f>
        <v>-0.232673267326733</v>
      </c>
      <c r="H71" s="4" t="s">
        <v>241</v>
      </c>
      <c r="I71" s="4" t="s">
        <v>242</v>
      </c>
      <c r="Q71" s="4" t="n">
        <v>10298628</v>
      </c>
      <c r="R71" s="4" t="s">
        <v>83</v>
      </c>
      <c r="S71" s="4" t="s">
        <v>26</v>
      </c>
      <c r="T71" s="4" t="s">
        <v>14</v>
      </c>
      <c r="U71" s="4" t="n">
        <v>84.4</v>
      </c>
    </row>
    <row r="72" ht="16.5" customHeight="1">
      <c r="A72" s="4" t="n">
        <v>91567806</v>
      </c>
      <c r="B72" s="4" t="s">
        <v>53</v>
      </c>
      <c r="C72" s="4" t="s">
        <v>15</v>
      </c>
      <c r="D72" s="4" t="s">
        <v>54</v>
      </c>
      <c r="E72" s="4" t="n">
        <f>SUMIFS('平台消耗统计'!I:I,'平台消耗统计'!A:A,$E$2,'平台消耗统计'!C:C,A72)</f>
        <v>54</v>
      </c>
      <c r="F72" s="4" t="n">
        <f>IFERROR(VLOOKUP(A72,Q$4:U$174,5,FALSE),0)</f>
        <v>60</v>
      </c>
      <c r="G72" s="93" t="n">
        <f>IFERROR((E72-F72)/F72,0)</f>
        <v>-0.1</v>
      </c>
      <c r="H72" s="4" t="s">
        <v>243</v>
      </c>
      <c r="I72" s="4" t="s">
        <v>242</v>
      </c>
      <c r="Q72" s="4" t="n">
        <v>91565944</v>
      </c>
      <c r="R72" s="4" t="s">
        <v>66</v>
      </c>
      <c r="S72" s="4" t="s">
        <v>15</v>
      </c>
      <c r="T72" s="4" t="s">
        <v>14</v>
      </c>
      <c r="U72" s="4" t="n">
        <v>0</v>
      </c>
    </row>
    <row r="73" ht="16.5" customHeight="1">
      <c r="A73" s="4" t="n">
        <v>5963400</v>
      </c>
      <c r="B73" s="4" t="s">
        <v>74</v>
      </c>
      <c r="C73" s="4" t="s">
        <v>15</v>
      </c>
      <c r="D73" s="4" t="s">
        <v>77</v>
      </c>
      <c r="E73" s="4" t="n">
        <f>SUMIFS('平台消耗统计'!I:I,'平台消耗统计'!A:A,$E$2,'平台消耗统计'!C:C,A73)</f>
        <v>53.2</v>
      </c>
      <c r="F73" s="4" t="n">
        <f>IFERROR(VLOOKUP(A73,Q$4:U$174,5,FALSE),0)</f>
        <v>64.4</v>
      </c>
      <c r="G73" s="93" t="n">
        <f>IFERROR((E73-F73)/F73,0)</f>
        <v>-0.173913043478261</v>
      </c>
      <c r="H73" s="4" t="s">
        <v>244</v>
      </c>
      <c r="I73" s="4" t="s">
        <v>245</v>
      </c>
      <c r="Q73" s="4" t="n">
        <v>5556054</v>
      </c>
      <c r="R73" s="4" t="s">
        <v>64</v>
      </c>
      <c r="S73" s="4" t="s">
        <v>15</v>
      </c>
      <c r="T73" s="4" t="s">
        <v>37</v>
      </c>
      <c r="U73" s="4" t="n">
        <v>46.5</v>
      </c>
    </row>
    <row r="74" ht="16.5" customHeight="1">
      <c r="A74" s="4" t="n">
        <v>12114239</v>
      </c>
      <c r="B74" s="4" t="s">
        <v>82</v>
      </c>
      <c r="C74" s="4" t="s">
        <v>26</v>
      </c>
      <c r="D74" s="4" t="s">
        <v>14</v>
      </c>
      <c r="E74" s="4" t="n">
        <f>SUMIFS('平台消耗统计'!I:I,'平台消耗统计'!A:A,$E$2,'平台消耗统计'!C:C,A74)</f>
        <v>52.49</v>
      </c>
      <c r="F74" s="4" t="n">
        <f>IFERROR(VLOOKUP(A74,Q$4:U$174,5,FALSE),0)</f>
        <v>46.6</v>
      </c>
      <c r="G74" s="93" t="n">
        <f>IFERROR((E74-F74)/F74,0)</f>
        <v>0.126394849785408</v>
      </c>
      <c r="H74" s="4" t="s">
        <v>174</v>
      </c>
      <c r="Q74" s="4" t="n">
        <v>11924259</v>
      </c>
      <c r="R74" s="4" t="s">
        <v>246</v>
      </c>
      <c r="S74" s="4" t="s">
        <v>15</v>
      </c>
      <c r="T74" s="4" t="s">
        <v>37</v>
      </c>
      <c r="U74" s="4" t="n">
        <v>14.3</v>
      </c>
    </row>
    <row r="75" ht="16.5" customHeight="1">
      <c r="A75" s="4" t="n">
        <v>5365722</v>
      </c>
      <c r="B75" s="4" t="s">
        <v>55</v>
      </c>
      <c r="C75" s="4" t="s">
        <v>12</v>
      </c>
      <c r="D75" s="4" t="s">
        <v>54</v>
      </c>
      <c r="E75" s="4" t="n">
        <f>SUMIFS('平台消耗统计'!I:I,'平台消耗统计'!A:A,$E$2,'平台消耗统计'!C:C,A75)</f>
        <v>51.9797</v>
      </c>
      <c r="F75" s="4" t="n">
        <f>IFERROR(VLOOKUP(A75,Q$4:U$174,5,FALSE),0)</f>
        <v>46.2</v>
      </c>
      <c r="G75" s="93" t="n">
        <f>IFERROR((E75-F75)/F75,0)</f>
        <v>0.125101731601732</v>
      </c>
      <c r="H75" s="4" t="s">
        <v>247</v>
      </c>
      <c r="I75" s="4" t="s">
        <v>245</v>
      </c>
      <c r="Q75" s="4" t="n">
        <v>91399437</v>
      </c>
      <c r="R75" s="4" t="s">
        <v>91</v>
      </c>
      <c r="S75" s="4" t="s">
        <v>15</v>
      </c>
      <c r="T75" s="4" t="s">
        <v>67</v>
      </c>
      <c r="U75" s="4" t="n">
        <v>52.5</v>
      </c>
    </row>
    <row r="76" ht="16.5" customHeight="1">
      <c r="A76" s="4" t="n">
        <v>91565949</v>
      </c>
      <c r="B76" s="4" t="s">
        <v>66</v>
      </c>
      <c r="C76" s="4" t="s">
        <v>15</v>
      </c>
      <c r="D76" s="4" t="s">
        <v>67</v>
      </c>
      <c r="E76" s="4" t="n">
        <f>SUMIFS('平台消耗统计'!I:I,'平台消耗统计'!A:A,$E$2,'平台消耗统计'!C:C,A76)</f>
        <v>51</v>
      </c>
      <c r="F76" s="4" t="n">
        <f>IFERROR(VLOOKUP(A76,Q$4:U$174,5,FALSE),0)</f>
        <v>51.9</v>
      </c>
      <c r="G76" s="93" t="n">
        <f>IFERROR((E76-F76)/F76,0)</f>
        <v>-0.0173410404624277</v>
      </c>
      <c r="H76" s="4" t="s">
        <v>248</v>
      </c>
      <c r="I76" s="4" t="s">
        <v>163</v>
      </c>
      <c r="Q76" s="4" t="n">
        <v>91565949</v>
      </c>
      <c r="R76" s="4" t="s">
        <v>66</v>
      </c>
      <c r="S76" s="4" t="s">
        <v>15</v>
      </c>
      <c r="T76" s="4" t="s">
        <v>67</v>
      </c>
      <c r="U76" s="4" t="n">
        <v>51.9</v>
      </c>
    </row>
    <row r="77" ht="16.5" customHeight="1">
      <c r="A77" s="4" t="n">
        <v>11729830</v>
      </c>
      <c r="B77" s="4" t="s">
        <v>10</v>
      </c>
      <c r="C77" s="4" t="s">
        <v>12</v>
      </c>
      <c r="D77" s="4" t="s">
        <v>11</v>
      </c>
      <c r="E77" s="4" t="n">
        <f>SUMIFS('平台消耗统计'!I:I,'平台消耗统计'!A:A,$E$2,'平台消耗统计'!C:C,A77)</f>
        <v>50.0029</v>
      </c>
      <c r="F77" s="4" t="n">
        <f>IFERROR(VLOOKUP(A77,Q$4:U$174,5,FALSE),0)</f>
        <v>0</v>
      </c>
      <c r="G77" s="93" t="n">
        <f>IFERROR((E77-F77)/F77,0)</f>
        <v>0</v>
      </c>
      <c r="H77" s="4" t="s">
        <v>249</v>
      </c>
      <c r="I77" s="4" t="s">
        <v>163</v>
      </c>
      <c r="Q77" s="4" t="n">
        <v>5623760</v>
      </c>
      <c r="R77" s="4" t="s">
        <v>86</v>
      </c>
      <c r="S77" s="4" t="s">
        <v>15</v>
      </c>
      <c r="T77" s="4" t="s">
        <v>14</v>
      </c>
      <c r="U77" s="4" t="n">
        <v>52.5</v>
      </c>
    </row>
    <row r="78" ht="16.5" customHeight="1">
      <c r="A78" s="4" t="n">
        <v>12809532</v>
      </c>
      <c r="B78" s="4" t="s">
        <v>68</v>
      </c>
      <c r="C78" s="4" t="s">
        <v>34</v>
      </c>
      <c r="D78" s="4" t="s">
        <v>14</v>
      </c>
      <c r="E78" s="4" t="n">
        <f>SUMIFS('平台消耗统计'!I:I,'平台消耗统计'!A:A,$E$2,'平台消耗统计'!C:C,A78)</f>
        <v>48.28</v>
      </c>
      <c r="F78" s="4" t="n">
        <f>IFERROR(VLOOKUP(A78,Q$4:U$174,5,FALSE),0)</f>
        <v>0</v>
      </c>
      <c r="G78" s="93" t="n">
        <f>IFERROR((E78-F78)/F78,0)</f>
        <v>0</v>
      </c>
      <c r="H78" s="4" t="s">
        <v>250</v>
      </c>
      <c r="I78" s="4" t="s">
        <v>251</v>
      </c>
      <c r="Q78" s="4" t="n">
        <v>12114239</v>
      </c>
      <c r="R78" s="4" t="s">
        <v>82</v>
      </c>
      <c r="S78" s="4" t="s">
        <v>26</v>
      </c>
      <c r="T78" s="4" t="s">
        <v>14</v>
      </c>
      <c r="U78" s="4" t="n">
        <v>46.6</v>
      </c>
    </row>
    <row r="79" ht="16.5" customHeight="1">
      <c r="A79" s="4" t="n">
        <v>91496146</v>
      </c>
      <c r="B79" s="4" t="s">
        <v>66</v>
      </c>
      <c r="C79" s="4" t="s">
        <v>15</v>
      </c>
      <c r="D79" s="4" t="s">
        <v>43</v>
      </c>
      <c r="E79" s="4" t="n">
        <f>SUMIFS('平台消耗统计'!I:I,'平台消耗统计'!A:A,$E$2,'平台消耗统计'!C:C,A79)</f>
        <v>47.18</v>
      </c>
      <c r="F79" s="4" t="n">
        <f>IFERROR(VLOOKUP(A79,Q$4:U$174,5,FALSE),0)</f>
        <v>48.2</v>
      </c>
      <c r="G79" s="93" t="n">
        <f>IFERROR((E79-F79)/F79,0)</f>
        <v>-0.0211618257261411</v>
      </c>
      <c r="H79" s="4" t="s">
        <v>252</v>
      </c>
      <c r="I79" s="4" t="s">
        <v>253</v>
      </c>
      <c r="Q79" s="4" t="n">
        <v>12039225</v>
      </c>
      <c r="R79" s="4" t="s">
        <v>254</v>
      </c>
      <c r="S79" s="4" t="s">
        <v>15</v>
      </c>
      <c r="T79" s="4" t="s">
        <v>37</v>
      </c>
      <c r="U79" s="4" t="n">
        <v>7.6</v>
      </c>
    </row>
    <row r="80" ht="16.5" customHeight="1">
      <c r="A80" s="4" t="n">
        <v>5623760</v>
      </c>
      <c r="B80" s="4" t="s">
        <v>86</v>
      </c>
      <c r="C80" s="4" t="s">
        <v>15</v>
      </c>
      <c r="D80" s="4" t="s">
        <v>14</v>
      </c>
      <c r="E80" s="4" t="n">
        <f>SUMIFS('平台消耗统计'!I:I,'平台消耗统计'!A:A,$E$2,'平台消耗统计'!C:C,A80)</f>
        <v>45</v>
      </c>
      <c r="F80" s="4" t="n">
        <f>IFERROR(VLOOKUP(A80,Q$4:U$174,5,FALSE),0)</f>
        <v>52.5</v>
      </c>
      <c r="G80" s="93" t="n">
        <f>IFERROR((E80-F80)/F80,0)</f>
        <v>-0.142857142857143</v>
      </c>
      <c r="H80" s="4" t="s">
        <v>174</v>
      </c>
      <c r="Q80" s="4" t="n">
        <v>91496147</v>
      </c>
      <c r="R80" s="4" t="s">
        <v>66</v>
      </c>
      <c r="S80" s="4" t="s">
        <v>15</v>
      </c>
      <c r="T80" s="4" t="s">
        <v>11</v>
      </c>
      <c r="U80" s="4" t="n">
        <v>54.7</v>
      </c>
    </row>
    <row r="81" ht="16.5" customHeight="1">
      <c r="A81" s="4" t="n">
        <v>9298539</v>
      </c>
      <c r="B81" s="4" t="s">
        <v>90</v>
      </c>
      <c r="C81" s="4" t="s">
        <v>15</v>
      </c>
      <c r="D81" s="4" t="s">
        <v>14</v>
      </c>
      <c r="E81" s="4" t="n">
        <f>SUMIFS('平台消耗统计'!I:I,'平台消耗统计'!A:A,$E$2,'平台消耗统计'!C:C,A81)</f>
        <v>45</v>
      </c>
      <c r="F81" s="4" t="n">
        <f>IFERROR(VLOOKUP(A81,Q$4:U$174,5,FALSE),0)</f>
        <v>273</v>
      </c>
      <c r="G81" s="93" t="n">
        <f>IFERROR((E81-F81)/F81,0)</f>
        <v>-0.835164835164835</v>
      </c>
      <c r="H81" s="4" t="s">
        <v>220</v>
      </c>
      <c r="I81" s="4" t="s">
        <v>114</v>
      </c>
      <c r="Q81" s="4" t="n">
        <v>91496146</v>
      </c>
      <c r="R81" s="4" t="s">
        <v>66</v>
      </c>
      <c r="S81" s="4" t="s">
        <v>15</v>
      </c>
      <c r="T81" s="4" t="s">
        <v>43</v>
      </c>
      <c r="U81" s="4" t="n">
        <v>48.2</v>
      </c>
    </row>
    <row r="82" ht="16.5" customHeight="1">
      <c r="A82" s="4" t="n">
        <v>12811904</v>
      </c>
      <c r="B82" s="4" t="s">
        <v>51</v>
      </c>
      <c r="C82" s="4" t="s">
        <v>34</v>
      </c>
      <c r="D82" s="4" t="s">
        <v>52</v>
      </c>
      <c r="E82" s="4" t="n">
        <f>SUMIFS('平台消耗统计'!I:I,'平台消耗统计'!A:A,$E$2,'平台消耗统计'!C:C,A82)</f>
        <v>44.98</v>
      </c>
      <c r="F82" s="4" t="n">
        <f>IFERROR(VLOOKUP(A82,Q$4:U$174,5,FALSE),0)</f>
        <v>0</v>
      </c>
      <c r="G82" s="93" t="n">
        <f>IFERROR((E82-F82)/F82,0)</f>
        <v>0</v>
      </c>
      <c r="H82" s="4" t="s">
        <v>255</v>
      </c>
      <c r="I82" s="4" t="s">
        <v>114</v>
      </c>
      <c r="Q82" s="4" t="n">
        <v>6706444</v>
      </c>
      <c r="R82" s="4" t="s">
        <v>74</v>
      </c>
      <c r="S82" s="4" t="s">
        <v>12</v>
      </c>
      <c r="T82" s="4" t="s">
        <v>75</v>
      </c>
      <c r="U82" s="4" t="n">
        <v>48.3</v>
      </c>
    </row>
    <row r="83" ht="16.5" customHeight="1">
      <c r="A83" s="4" t="n">
        <v>5556054</v>
      </c>
      <c r="B83" s="4" t="s">
        <v>64</v>
      </c>
      <c r="C83" s="4" t="s">
        <v>15</v>
      </c>
      <c r="D83" s="4" t="s">
        <v>37</v>
      </c>
      <c r="E83" s="4" t="n">
        <f>SUMIFS('平台消耗统计'!I:I,'平台消耗统计'!A:A,$E$2,'平台消耗统计'!C:C,A83)</f>
        <v>43.427</v>
      </c>
      <c r="F83" s="4" t="n">
        <f>IFERROR(VLOOKUP(A83,Q$4:U$174,5,FALSE),0)</f>
        <v>46.5</v>
      </c>
      <c r="G83" s="93" t="n">
        <f>IFERROR((E83-F83)/F83,0)</f>
        <v>-0.0660860215053764</v>
      </c>
      <c r="H83" s="4" t="s">
        <v>256</v>
      </c>
      <c r="I83" s="4" t="s">
        <v>257</v>
      </c>
      <c r="Q83" s="4" t="n">
        <v>91467821</v>
      </c>
      <c r="R83" s="4" t="s">
        <v>66</v>
      </c>
      <c r="S83" s="4" t="s">
        <v>15</v>
      </c>
      <c r="T83" s="4" t="s">
        <v>17</v>
      </c>
      <c r="U83" s="4" t="n">
        <v>0</v>
      </c>
    </row>
    <row r="84" ht="16.5" customHeight="1">
      <c r="A84" s="4" t="n">
        <v>12808718</v>
      </c>
      <c r="B84" s="4" t="s">
        <v>36</v>
      </c>
      <c r="C84" s="4" t="s">
        <v>34</v>
      </c>
      <c r="D84" s="4" t="s">
        <v>14</v>
      </c>
      <c r="E84" s="4" t="n">
        <f>SUMIFS('平台消耗统计'!I:I,'平台消耗统计'!A:A,$E$2,'平台消耗统计'!C:C,A84)</f>
        <v>43.38</v>
      </c>
      <c r="F84" s="4" t="n">
        <f>IFERROR(VLOOKUP(A84,Q$4:U$174,5,FALSE),0)</f>
        <v>0</v>
      </c>
      <c r="G84" s="93" t="n">
        <f>IFERROR((E84-F84)/F84,0)</f>
        <v>0</v>
      </c>
      <c r="H84" s="4" t="s">
        <v>258</v>
      </c>
      <c r="Q84" s="4" t="n">
        <v>12072287</v>
      </c>
      <c r="R84" s="4" t="s">
        <v>80</v>
      </c>
      <c r="S84" s="4" t="s">
        <v>15</v>
      </c>
      <c r="T84" s="4" t="s">
        <v>14</v>
      </c>
      <c r="U84" s="4" t="n">
        <v>445.5</v>
      </c>
    </row>
    <row r="85" ht="16.5" customHeight="1">
      <c r="A85" s="4" t="n">
        <v>9333145</v>
      </c>
      <c r="B85" s="4" t="s">
        <v>90</v>
      </c>
      <c r="C85" s="4" t="s">
        <v>26</v>
      </c>
      <c r="D85" s="4" t="s">
        <v>14</v>
      </c>
      <c r="E85" s="4" t="n">
        <f>SUMIFS('平台消耗统计'!I:I,'平台消耗统计'!A:A,$E$2,'平台消耗统计'!C:C,A85)</f>
        <v>40.51</v>
      </c>
      <c r="F85" s="4" t="n">
        <f>IFERROR(VLOOKUP(A85,Q$4:U$174,5,FALSE),0)</f>
        <v>58.6</v>
      </c>
      <c r="G85" s="93" t="n">
        <f>IFERROR((E85-F85)/F85,0)</f>
        <v>-0.308703071672355</v>
      </c>
      <c r="H85" s="4" t="s">
        <v>220</v>
      </c>
      <c r="I85" s="4" t="s">
        <v>114</v>
      </c>
      <c r="Q85" s="4" t="n">
        <v>5365722</v>
      </c>
      <c r="R85" s="4" t="s">
        <v>55</v>
      </c>
      <c r="S85" s="4" t="s">
        <v>12</v>
      </c>
      <c r="T85" s="4" t="s">
        <v>54</v>
      </c>
      <c r="U85" s="4" t="n">
        <v>46.2</v>
      </c>
    </row>
    <row r="86" ht="27.75" customHeight="1">
      <c r="A86" s="4" t="n">
        <v>12895313</v>
      </c>
      <c r="B86" s="4" t="s">
        <v>65</v>
      </c>
      <c r="C86" s="4" t="s">
        <v>34</v>
      </c>
      <c r="D86" s="4" t="s">
        <v>37</v>
      </c>
      <c r="E86" s="4" t="n">
        <f>SUMIFS('平台消耗统计'!I:I,'平台消耗统计'!A:A,$E$2,'平台消耗统计'!C:C,A86)</f>
        <v>37.37</v>
      </c>
      <c r="F86" s="4" t="n">
        <f>IFERROR(VLOOKUP(A86,Q$4:U$174,5,FALSE),0)</f>
        <v>0</v>
      </c>
      <c r="G86" s="93" t="n">
        <f>IFERROR((E86-F86)/F86,0)</f>
        <v>0</v>
      </c>
      <c r="H86" s="98" t="s">
        <v>259</v>
      </c>
      <c r="I86" s="4" t="s">
        <v>260</v>
      </c>
      <c r="Q86" s="4" t="n">
        <v>91532857</v>
      </c>
      <c r="R86" s="4" t="s">
        <v>44</v>
      </c>
      <c r="S86" s="4" t="s">
        <v>12</v>
      </c>
      <c r="T86" s="4" t="s">
        <v>14</v>
      </c>
      <c r="U86" s="4" t="n">
        <v>85.9</v>
      </c>
    </row>
    <row r="87" ht="16.5" customHeight="1">
      <c r="A87" s="4" t="n">
        <v>10842514</v>
      </c>
      <c r="B87" s="4" t="s">
        <v>42</v>
      </c>
      <c r="C87" s="4" t="s">
        <v>26</v>
      </c>
      <c r="D87" s="4" t="s">
        <v>14</v>
      </c>
      <c r="E87" s="4" t="n">
        <f>SUMIFS('平台消耗统计'!I:I,'平台消耗统计'!A:A,$E$2,'平台消耗统计'!C:C,A87)</f>
        <v>33.13</v>
      </c>
      <c r="F87" s="4" t="n">
        <f>IFERROR(VLOOKUP(A87,Q$4:U$174,5,FALSE),0)</f>
        <v>50</v>
      </c>
      <c r="G87" s="93" t="n">
        <f>IFERROR((E87-F87)/F87,0)</f>
        <v>-0.3374</v>
      </c>
      <c r="H87" s="4" t="s">
        <v>261</v>
      </c>
      <c r="Q87" s="4" t="n">
        <v>91566789</v>
      </c>
      <c r="R87" s="4" t="s">
        <v>84</v>
      </c>
      <c r="S87" s="4" t="s">
        <v>15</v>
      </c>
      <c r="T87" s="4" t="s">
        <v>40</v>
      </c>
      <c r="U87" s="4" t="n">
        <v>12</v>
      </c>
    </row>
    <row r="88" ht="16.5" customHeight="1">
      <c r="A88" s="4" t="n">
        <v>91532857</v>
      </c>
      <c r="B88" s="4" t="s">
        <v>44</v>
      </c>
      <c r="C88" s="4" t="s">
        <v>12</v>
      </c>
      <c r="D88" s="4" t="s">
        <v>14</v>
      </c>
      <c r="E88" s="4" t="n">
        <f>SUMIFS('平台消耗统计'!I:I,'平台消耗统计'!A:A,$E$2,'平台消耗统计'!C:C,A88)</f>
        <v>32.1307</v>
      </c>
      <c r="F88" s="4" t="n">
        <f>IFERROR(VLOOKUP(A88,Q$4:U$174,5,FALSE),0)</f>
        <v>85.9</v>
      </c>
      <c r="G88" s="93" t="n">
        <f>IFERROR((E88-F88)/F88,0)</f>
        <v>-0.62595227008149</v>
      </c>
      <c r="H88" s="4" t="s">
        <v>262</v>
      </c>
      <c r="I88" s="4" t="s">
        <v>114</v>
      </c>
      <c r="Q88" s="4" t="n">
        <v>10080665</v>
      </c>
      <c r="R88" s="4" t="s">
        <v>74</v>
      </c>
      <c r="S88" s="4" t="s">
        <v>15</v>
      </c>
      <c r="T88" s="4" t="s">
        <v>78</v>
      </c>
      <c r="U88" s="4" t="n">
        <v>20.9</v>
      </c>
    </row>
    <row r="89" ht="16.5" customHeight="1">
      <c r="A89" s="4" t="n">
        <v>12829886</v>
      </c>
      <c r="B89" s="4" t="s">
        <v>74</v>
      </c>
      <c r="C89" s="4" t="s">
        <v>34</v>
      </c>
      <c r="D89" s="4" t="s">
        <v>75</v>
      </c>
      <c r="E89" s="4" t="n">
        <f>SUMIFS('平台消耗统计'!I:I,'平台消耗统计'!A:A,$E$2,'平台消耗统计'!C:C,A89)</f>
        <v>31.26</v>
      </c>
      <c r="F89" s="4" t="n">
        <f>IFERROR(VLOOKUP(A89,Q$4:U$174,5,FALSE),0)</f>
        <v>0</v>
      </c>
      <c r="G89" s="93" t="n">
        <f>IFERROR((E89-F89)/F89,0)</f>
        <v>0</v>
      </c>
      <c r="H89" s="4" t="s">
        <v>263</v>
      </c>
      <c r="I89" s="4" t="s">
        <v>264</v>
      </c>
      <c r="Q89" s="4" t="n">
        <v>91496145</v>
      </c>
      <c r="R89" s="4" t="s">
        <v>66</v>
      </c>
      <c r="S89" s="4" t="s">
        <v>15</v>
      </c>
      <c r="T89" s="4" t="s">
        <v>67</v>
      </c>
      <c r="U89" s="4" t="n">
        <v>30.2</v>
      </c>
    </row>
    <row r="90" ht="16.5" customHeight="1">
      <c r="A90" s="4" t="n">
        <v>10080665</v>
      </c>
      <c r="B90" s="4" t="s">
        <v>74</v>
      </c>
      <c r="C90" s="4" t="s">
        <v>15</v>
      </c>
      <c r="D90" s="4" t="s">
        <v>78</v>
      </c>
      <c r="E90" s="4" t="n">
        <f>SUMIFS('平台消耗统计'!I:I,'平台消耗统计'!A:A,$E$2,'平台消耗统计'!C:C,A90)</f>
        <v>30.78</v>
      </c>
      <c r="F90" s="4" t="n">
        <f>IFERROR(VLOOKUP(A90,Q$4:U$174,5,FALSE),0)</f>
        <v>20.9</v>
      </c>
      <c r="G90" s="93" t="n">
        <f>IFERROR((E90-F90)/F90,0)</f>
        <v>0.472727272727273</v>
      </c>
      <c r="H90" s="4" t="s">
        <v>204</v>
      </c>
      <c r="I90" s="4" t="s">
        <v>265</v>
      </c>
      <c r="Q90" s="4" t="n">
        <v>91565942</v>
      </c>
      <c r="R90" s="4" t="s">
        <v>30</v>
      </c>
      <c r="S90" s="4" t="s">
        <v>15</v>
      </c>
      <c r="T90" s="4" t="s">
        <v>37</v>
      </c>
      <c r="U90" s="4" t="n">
        <v>9.9</v>
      </c>
    </row>
    <row r="91" ht="16.5" customHeight="1">
      <c r="A91" s="4" t="n">
        <v>10815258</v>
      </c>
      <c r="B91" s="4" t="s">
        <v>42</v>
      </c>
      <c r="C91" s="4" t="s">
        <v>15</v>
      </c>
      <c r="D91" s="4" t="s">
        <v>14</v>
      </c>
      <c r="E91" s="4" t="n">
        <f>SUMIFS('平台消耗统计'!I:I,'平台消耗统计'!A:A,$E$2,'平台消耗统计'!C:C,A91)</f>
        <v>29.73</v>
      </c>
      <c r="F91" s="4" t="n">
        <f>IFERROR(VLOOKUP(A91,Q$4:U$174,5,FALSE),0)</f>
        <v>3.2</v>
      </c>
      <c r="G91" s="93" t="n">
        <f>IFERROR((E91-F91)/F91,0)</f>
        <v>8.290625</v>
      </c>
      <c r="H91" s="4" t="s">
        <v>266</v>
      </c>
      <c r="I91" s="4" t="s">
        <v>267</v>
      </c>
      <c r="Q91" s="4" t="n">
        <v>11324493</v>
      </c>
      <c r="R91" s="4" t="s">
        <v>30</v>
      </c>
      <c r="S91" s="4" t="s">
        <v>15</v>
      </c>
      <c r="T91" s="4" t="s">
        <v>17</v>
      </c>
      <c r="U91" s="4" t="n">
        <v>22.6</v>
      </c>
    </row>
    <row r="92" ht="16.5" customHeight="1">
      <c r="A92" s="4" t="n">
        <v>91565942</v>
      </c>
      <c r="B92" s="4" t="s">
        <v>30</v>
      </c>
      <c r="C92" s="4" t="s">
        <v>15</v>
      </c>
      <c r="D92" s="4" t="s">
        <v>37</v>
      </c>
      <c r="E92" s="4" t="n">
        <f>SUMIFS('平台消耗统计'!I:I,'平台消耗统计'!A:A,$E$2,'平台消耗统计'!C:C,A92)</f>
        <v>29.571</v>
      </c>
      <c r="F92" s="4" t="n">
        <f>IFERROR(VLOOKUP(A92,Q$4:U$174,5,FALSE),0)</f>
        <v>9.9</v>
      </c>
      <c r="G92" s="93" t="n">
        <f>IFERROR((E92-F92)/F92,0)</f>
        <v>1.9869696969697</v>
      </c>
      <c r="H92" s="4" t="s">
        <v>268</v>
      </c>
      <c r="I92" s="4" t="s">
        <v>269</v>
      </c>
      <c r="Q92" s="4" t="n">
        <v>91565945</v>
      </c>
      <c r="R92" s="4" t="s">
        <v>66</v>
      </c>
      <c r="S92" s="4" t="s">
        <v>15</v>
      </c>
      <c r="T92" s="4" t="s">
        <v>37</v>
      </c>
      <c r="U92" s="4" t="n">
        <v>52.1</v>
      </c>
    </row>
    <row r="93" ht="16.5" customHeight="1">
      <c r="A93" s="4" t="n">
        <v>11655595</v>
      </c>
      <c r="B93" s="4" t="s">
        <v>41</v>
      </c>
      <c r="C93" s="4" t="s">
        <v>26</v>
      </c>
      <c r="D93" s="4" t="s">
        <v>14</v>
      </c>
      <c r="E93" s="4" t="n">
        <f>SUMIFS('平台消耗统计'!I:I,'平台消耗统计'!A:A,$E$2,'平台消耗统计'!C:C,A93)</f>
        <v>26.92</v>
      </c>
      <c r="F93" s="4" t="n">
        <f>IFERROR(VLOOKUP(A93,Q$4:U$174,5,FALSE),0)</f>
        <v>74.9</v>
      </c>
      <c r="G93" s="93" t="n">
        <f>IFERROR((E93-F93)/F93,0)</f>
        <v>-0.640587449933244</v>
      </c>
      <c r="H93" s="98" t="s">
        <v>270</v>
      </c>
      <c r="Q93" s="4" t="n">
        <v>91565948</v>
      </c>
      <c r="R93" s="4" t="s">
        <v>44</v>
      </c>
      <c r="S93" s="4" t="s">
        <v>12</v>
      </c>
      <c r="T93" s="4" t="s">
        <v>14</v>
      </c>
      <c r="U93" s="4" t="n">
        <v>16.8</v>
      </c>
    </row>
    <row r="94" ht="16.5" customHeight="1">
      <c r="A94" s="4" t="n">
        <v>8670368</v>
      </c>
      <c r="B94" s="4" t="s">
        <v>16</v>
      </c>
      <c r="C94" s="4" t="s">
        <v>29</v>
      </c>
      <c r="D94" s="4" t="s">
        <v>11</v>
      </c>
      <c r="E94" s="4" t="n">
        <f>SUMIFS('平台消耗统计'!I:I,'平台消耗统计'!A:A,$E$2,'平台消耗统计'!C:C,A94)</f>
        <v>25.66</v>
      </c>
      <c r="F94" s="4" t="n">
        <f>IFERROR(VLOOKUP(A94,Q$4:U$174,5,FALSE),0)</f>
        <v>18.7</v>
      </c>
      <c r="G94" s="93" t="n">
        <f>IFERROR((E94-F94)/F94,0)</f>
        <v>0.372192513368984</v>
      </c>
      <c r="H94" s="4" t="s">
        <v>271</v>
      </c>
      <c r="I94" s="4" t="s">
        <v>212</v>
      </c>
      <c r="Q94" s="4" t="n">
        <v>9298539</v>
      </c>
      <c r="R94" s="4" t="s">
        <v>90</v>
      </c>
      <c r="S94" s="4" t="s">
        <v>15</v>
      </c>
      <c r="T94" s="4" t="s">
        <v>14</v>
      </c>
      <c r="U94" s="4" t="n">
        <v>273</v>
      </c>
    </row>
    <row r="95" ht="16.5" customHeight="1">
      <c r="A95" s="4" t="n">
        <v>6724852</v>
      </c>
      <c r="B95" s="4" t="s">
        <v>10</v>
      </c>
      <c r="C95" s="4" t="s">
        <v>26</v>
      </c>
      <c r="D95" s="4" t="s">
        <v>35</v>
      </c>
      <c r="E95" s="4" t="n">
        <f>SUMIFS('平台消耗统计'!I:I,'平台消耗统计'!A:A,$E$2,'平台消耗统计'!C:C,A95)</f>
        <v>24.01</v>
      </c>
      <c r="F95" s="4" t="n">
        <f>IFERROR(VLOOKUP(A95,Q$4:U$174,5,FALSE),0)</f>
        <v>0</v>
      </c>
      <c r="G95" s="93" t="n">
        <f>IFERROR((E95-F95)/F95,0)</f>
        <v>0</v>
      </c>
      <c r="H95" s="4" t="s">
        <v>272</v>
      </c>
      <c r="I95" s="4" t="s">
        <v>114</v>
      </c>
      <c r="Q95" s="4" t="n">
        <v>8998645</v>
      </c>
      <c r="R95" s="4" t="s">
        <v>30</v>
      </c>
      <c r="S95" s="4" t="s">
        <v>15</v>
      </c>
      <c r="T95" s="4" t="s">
        <v>17</v>
      </c>
      <c r="U95" s="4" t="n">
        <v>232.9</v>
      </c>
    </row>
    <row r="96" ht="16.5" customHeight="1">
      <c r="A96" s="4" t="n">
        <v>91496145</v>
      </c>
      <c r="B96" s="4" t="s">
        <v>66</v>
      </c>
      <c r="C96" s="4" t="s">
        <v>15</v>
      </c>
      <c r="D96" s="4" t="s">
        <v>67</v>
      </c>
      <c r="E96" s="4" t="n">
        <f>SUMIFS('平台消耗统计'!I:I,'平台消耗统计'!A:A,$E$2,'平台消耗统计'!C:C,A96)</f>
        <v>22.95</v>
      </c>
      <c r="F96" s="4" t="n">
        <f>IFERROR(VLOOKUP(A96,Q$4:U$174,5,FALSE),0)</f>
        <v>30.2</v>
      </c>
      <c r="G96" s="93" t="n">
        <f>IFERROR((E96-F96)/F96,0)</f>
        <v>-0.240066225165563</v>
      </c>
      <c r="H96" s="4" t="s">
        <v>273</v>
      </c>
      <c r="I96" s="4" t="s">
        <v>274</v>
      </c>
      <c r="Q96" s="4" t="n">
        <v>8312006</v>
      </c>
      <c r="R96" s="4" t="s">
        <v>275</v>
      </c>
      <c r="S96" s="4" t="s">
        <v>15</v>
      </c>
      <c r="T96" s="4" t="s">
        <v>14</v>
      </c>
      <c r="U96" s="4" t="n">
        <v>0</v>
      </c>
    </row>
    <row r="97" ht="16.5" customHeight="1">
      <c r="A97" s="4" t="n">
        <v>91399437</v>
      </c>
      <c r="B97" s="4" t="s">
        <v>91</v>
      </c>
      <c r="C97" s="4" t="s">
        <v>15</v>
      </c>
      <c r="D97" s="4" t="s">
        <v>67</v>
      </c>
      <c r="E97" s="4" t="n">
        <f>SUMIFS('平台消耗统计'!I:I,'平台消耗统计'!A:A,$E$2,'平台消耗统计'!C:C,A97)</f>
        <v>22.5</v>
      </c>
      <c r="F97" s="4" t="n">
        <f>IFERROR(VLOOKUP(A97,Q$4:U$174,5,FALSE),0)</f>
        <v>52.5</v>
      </c>
      <c r="G97" s="93" t="n">
        <f>IFERROR((E97-F97)/F97,0)</f>
        <v>-0.571428571428571</v>
      </c>
      <c r="H97" s="4" t="s">
        <v>261</v>
      </c>
      <c r="Q97" s="4" t="n">
        <v>8670368</v>
      </c>
      <c r="R97" s="4" t="s">
        <v>16</v>
      </c>
      <c r="S97" s="4" t="s">
        <v>29</v>
      </c>
      <c r="T97" s="4" t="s">
        <v>11</v>
      </c>
      <c r="U97" s="4" t="n">
        <v>18.7</v>
      </c>
    </row>
    <row r="98" ht="16.5" customHeight="1">
      <c r="A98" s="4" t="n">
        <v>12373981</v>
      </c>
      <c r="B98" s="4" t="s">
        <v>89</v>
      </c>
      <c r="C98" s="4" t="s">
        <v>15</v>
      </c>
      <c r="D98" s="4" t="s">
        <v>37</v>
      </c>
      <c r="E98" s="4" t="n">
        <f>SUMIFS('平台消耗统计'!I:I,'平台消耗统计'!A:A,$E$2,'平台消耗统计'!C:C,A98)</f>
        <v>22.24</v>
      </c>
      <c r="F98" s="4" t="n">
        <f>IFERROR(VLOOKUP(A98,Q$4:U$174,5,FALSE),0)</f>
        <v>40.5</v>
      </c>
      <c r="G98" s="93" t="n">
        <f>IFERROR((E98-F98)/F98,0)</f>
        <v>-0.450864197530864</v>
      </c>
      <c r="H98" s="4" t="s">
        <v>276</v>
      </c>
      <c r="I98" s="4" t="s">
        <v>114</v>
      </c>
      <c r="Q98" s="4" t="n">
        <v>12306671</v>
      </c>
      <c r="R98" s="4" t="s">
        <v>51</v>
      </c>
      <c r="S98" s="4" t="s">
        <v>21</v>
      </c>
      <c r="T98" s="4" t="s">
        <v>52</v>
      </c>
      <c r="U98" s="4" t="n">
        <v>15.4</v>
      </c>
    </row>
    <row r="99" ht="16.5" customHeight="1">
      <c r="A99" s="4" t="n">
        <v>6061077</v>
      </c>
      <c r="B99" s="4" t="s">
        <v>36</v>
      </c>
      <c r="C99" s="4" t="s">
        <v>15</v>
      </c>
      <c r="D99" s="4" t="s">
        <v>14</v>
      </c>
      <c r="E99" s="4" t="n">
        <f>SUMIFS('平台消耗统计'!I:I,'平台消耗统计'!A:A,$E$2,'平台消耗统计'!C:C,A99)</f>
        <v>20.577</v>
      </c>
      <c r="F99" s="4" t="n">
        <f>IFERROR(VLOOKUP(A99,Q$4:U$174,5,FALSE),0)</f>
        <v>7.5</v>
      </c>
      <c r="G99" s="93" t="n">
        <f>IFERROR((E99-F99)/F99,0)</f>
        <v>1.7436</v>
      </c>
      <c r="H99" s="4" t="s">
        <v>277</v>
      </c>
      <c r="Q99" s="4" t="n">
        <v>5619156</v>
      </c>
      <c r="R99" s="4" t="s">
        <v>10</v>
      </c>
      <c r="S99" s="4" t="s">
        <v>12</v>
      </c>
      <c r="T99" s="4" t="s">
        <v>19</v>
      </c>
      <c r="U99" s="4" t="n">
        <v>58.3</v>
      </c>
    </row>
    <row r="100" ht="16.5" customHeight="1">
      <c r="A100" s="4" t="n">
        <v>5847496</v>
      </c>
      <c r="B100" s="4" t="s">
        <v>10</v>
      </c>
      <c r="C100" s="4" t="s">
        <v>12</v>
      </c>
      <c r="D100" s="4" t="s">
        <v>25</v>
      </c>
      <c r="E100" s="4" t="n">
        <f>SUMIFS('平台消耗统计'!I:I,'平台消耗统计'!A:A,$E$2,'平台消耗统计'!C:C,A100)</f>
        <v>19.2643</v>
      </c>
      <c r="F100" s="4" t="n">
        <f>IFERROR(VLOOKUP(A100,Q$4:U$174,5,FALSE),0)</f>
        <v>28.3</v>
      </c>
      <c r="G100" s="93" t="n">
        <f>IFERROR((E100-F100)/F100,0)</f>
        <v>-0.319282685512368</v>
      </c>
      <c r="H100" s="4" t="s">
        <v>278</v>
      </c>
      <c r="I100" s="4" t="s">
        <v>279</v>
      </c>
      <c r="Q100" s="4" t="n">
        <v>91565946</v>
      </c>
      <c r="R100" s="4" t="s">
        <v>66</v>
      </c>
      <c r="S100" s="4" t="s">
        <v>15</v>
      </c>
      <c r="T100" s="4" t="s">
        <v>17</v>
      </c>
      <c r="U100" s="4" t="n">
        <v>0</v>
      </c>
    </row>
    <row r="101" ht="16.5" customHeight="1">
      <c r="A101" s="4" t="n">
        <v>12814874</v>
      </c>
      <c r="B101" s="4" t="s">
        <v>10</v>
      </c>
      <c r="C101" s="4" t="s">
        <v>34</v>
      </c>
      <c r="D101" s="4" t="s">
        <v>20</v>
      </c>
      <c r="E101" s="4" t="n">
        <f>SUMIFS('平台消耗统计'!I:I,'平台消耗统计'!A:A,$E$2,'平台消耗统计'!C:C,A101)</f>
        <v>16.58</v>
      </c>
      <c r="F101" s="4" t="n">
        <f>IFERROR(VLOOKUP(A101,Q$4:U$174,5,FALSE),0)</f>
        <v>0</v>
      </c>
      <c r="G101" s="93" t="n">
        <f>IFERROR((E101-F101)/F101,0)</f>
        <v>0</v>
      </c>
      <c r="H101" s="4" t="s">
        <v>280</v>
      </c>
      <c r="Q101" s="4" t="n">
        <v>12542512</v>
      </c>
      <c r="R101" s="4" t="s">
        <v>92</v>
      </c>
      <c r="S101" s="4" t="s">
        <v>15</v>
      </c>
      <c r="T101" s="4" t="s">
        <v>14</v>
      </c>
      <c r="U101" s="4" t="n">
        <v>30.8</v>
      </c>
    </row>
    <row r="102" ht="16.5" customHeight="1">
      <c r="A102" s="4" t="n">
        <v>91574963</v>
      </c>
      <c r="B102" s="4" t="s">
        <v>66</v>
      </c>
      <c r="C102" s="4" t="s">
        <v>34</v>
      </c>
      <c r="D102" s="4" t="s">
        <v>37</v>
      </c>
      <c r="E102" s="4" t="n">
        <f>SUMIFS('平台消耗统计'!I:I,'平台消耗统计'!A:A,$E$2,'平台消耗统计'!C:C,A102)</f>
        <v>15.08</v>
      </c>
      <c r="F102" s="4" t="n">
        <f>IFERROR(VLOOKUP(A102,Q$4:U$174,5,FALSE),0)</f>
        <v>0</v>
      </c>
      <c r="G102" s="93" t="n">
        <f>IFERROR((E102-F102)/F102,0)</f>
        <v>0</v>
      </c>
      <c r="H102" s="4" t="s">
        <v>280</v>
      </c>
      <c r="I102" s="4" t="s">
        <v>281</v>
      </c>
      <c r="Q102" s="4" t="n">
        <v>12304863</v>
      </c>
      <c r="R102" s="4" t="s">
        <v>282</v>
      </c>
      <c r="S102" s="4" t="s">
        <v>26</v>
      </c>
      <c r="T102" s="4" t="s">
        <v>14</v>
      </c>
      <c r="U102" s="4" t="n">
        <v>0.8</v>
      </c>
    </row>
    <row r="103" ht="16.5" customHeight="1">
      <c r="A103" s="4" t="n">
        <v>11324493</v>
      </c>
      <c r="B103" s="4" t="s">
        <v>30</v>
      </c>
      <c r="C103" s="4" t="s">
        <v>15</v>
      </c>
      <c r="D103" s="4" t="s">
        <v>17</v>
      </c>
      <c r="E103" s="4" t="n">
        <f>SUMIFS('平台消耗统计'!I:I,'平台消耗统计'!A:A,$E$2,'平台消耗统计'!C:C,A103)</f>
        <v>14.6</v>
      </c>
      <c r="F103" s="4" t="n">
        <f>IFERROR(VLOOKUP(A103,Q$4:U$174,5,FALSE),0)</f>
        <v>22.6</v>
      </c>
      <c r="G103" s="93" t="n">
        <f>IFERROR((E103-F103)/F103,0)</f>
        <v>-0.353982300884956</v>
      </c>
      <c r="H103" s="4" t="s">
        <v>283</v>
      </c>
      <c r="I103" s="4" t="s">
        <v>284</v>
      </c>
      <c r="Q103" s="4" t="n">
        <v>91534913</v>
      </c>
      <c r="R103" s="4" t="s">
        <v>285</v>
      </c>
      <c r="S103" s="4" t="s">
        <v>15</v>
      </c>
      <c r="T103" s="4" t="s">
        <v>286</v>
      </c>
      <c r="U103" s="4" t="n">
        <v>0</v>
      </c>
    </row>
    <row r="104" ht="16.5" customHeight="1">
      <c r="A104" s="4" t="n">
        <v>13146531</v>
      </c>
      <c r="B104" s="4" t="s">
        <v>27</v>
      </c>
      <c r="C104" s="4" t="s">
        <v>12</v>
      </c>
      <c r="D104" s="4" t="s">
        <v>14</v>
      </c>
      <c r="E104" s="4" t="n">
        <f>SUMIFS('平台消耗统计'!I:I,'平台消耗统计'!A:A,$E$2,'平台消耗统计'!C:C,A104)</f>
        <v>14.3706</v>
      </c>
      <c r="F104" s="4" t="n">
        <f>IFERROR(VLOOKUP(A104,Q$4:U$174,5,FALSE),0)</f>
        <v>0</v>
      </c>
      <c r="G104" s="93" t="n">
        <f>IFERROR((E104-F104)/F104,0)</f>
        <v>0</v>
      </c>
      <c r="H104" s="4" t="s">
        <v>287</v>
      </c>
      <c r="I104" s="4" t="s">
        <v>288</v>
      </c>
      <c r="Q104" s="4" t="n">
        <v>6061077</v>
      </c>
      <c r="R104" s="4" t="s">
        <v>36</v>
      </c>
      <c r="S104" s="4" t="s">
        <v>15</v>
      </c>
      <c r="T104" s="4" t="s">
        <v>14</v>
      </c>
      <c r="U104" s="4" t="n">
        <v>7.5</v>
      </c>
    </row>
    <row r="105" ht="16.5" customHeight="1">
      <c r="A105" s="4" t="n">
        <v>91574960</v>
      </c>
      <c r="B105" s="4" t="s">
        <v>66</v>
      </c>
      <c r="C105" s="4" t="s">
        <v>34</v>
      </c>
      <c r="D105" s="4" t="s">
        <v>67</v>
      </c>
      <c r="E105" s="4" t="n">
        <f>SUMIFS('平台消耗统计'!I:I,'平台消耗统计'!A:A,$E$2,'平台消耗统计'!C:C,A105)</f>
        <v>13.86</v>
      </c>
      <c r="F105" s="4" t="n">
        <f>IFERROR(VLOOKUP(A105,Q$4:U$174,5,FALSE),0)</f>
        <v>0</v>
      </c>
      <c r="G105" s="93" t="n">
        <f>IFERROR((E105-F105)/F105,0)</f>
        <v>0</v>
      </c>
      <c r="H105" s="4" t="s">
        <v>280</v>
      </c>
      <c r="I105" s="4" t="s">
        <v>281</v>
      </c>
      <c r="Q105" s="4" t="n">
        <v>12373981</v>
      </c>
      <c r="R105" s="4" t="s">
        <v>89</v>
      </c>
      <c r="S105" s="4" t="s">
        <v>15</v>
      </c>
      <c r="T105" s="4" t="s">
        <v>37</v>
      </c>
      <c r="U105" s="4" t="n">
        <v>40.5</v>
      </c>
    </row>
    <row r="106" ht="16.5" customHeight="1">
      <c r="A106" s="4" t="n">
        <v>12306671</v>
      </c>
      <c r="B106" s="4" t="s">
        <v>51</v>
      </c>
      <c r="C106" s="4" t="s">
        <v>21</v>
      </c>
      <c r="D106" s="4" t="s">
        <v>52</v>
      </c>
      <c r="E106" s="4" t="n">
        <f>SUMIFS('平台消耗统计'!I:I,'平台消耗统计'!A:A,$E$2,'平台消耗统计'!C:C,A106)</f>
        <v>13.64</v>
      </c>
      <c r="F106" s="4" t="n">
        <f>IFERROR(VLOOKUP(A106,Q$4:U$174,5,FALSE),0)</f>
        <v>15.4</v>
      </c>
      <c r="G106" s="93" t="n">
        <f>IFERROR((E106-F106)/F106,0)</f>
        <v>-0.114285714285714</v>
      </c>
      <c r="H106" s="4" t="s">
        <v>278</v>
      </c>
      <c r="I106" s="4" t="s">
        <v>214</v>
      </c>
      <c r="Q106" s="4" t="n">
        <v>91407542</v>
      </c>
      <c r="R106" s="4" t="s">
        <v>30</v>
      </c>
      <c r="S106" s="4" t="s">
        <v>15</v>
      </c>
      <c r="T106" s="4" t="s">
        <v>37</v>
      </c>
      <c r="U106" s="4" t="n">
        <v>10.4</v>
      </c>
    </row>
    <row r="107" ht="16.5" customHeight="1">
      <c r="A107" s="4" t="n">
        <v>12542512</v>
      </c>
      <c r="B107" s="4" t="s">
        <v>92</v>
      </c>
      <c r="C107" s="4" t="s">
        <v>15</v>
      </c>
      <c r="D107" s="4" t="s">
        <v>14</v>
      </c>
      <c r="E107" s="4" t="n">
        <f>SUMIFS('平台消耗统计'!I:I,'平台消耗统计'!A:A,$E$2,'平台消耗统计'!C:C,A107)</f>
        <v>11.7</v>
      </c>
      <c r="F107" s="4" t="n">
        <f>IFERROR(VLOOKUP(A107,Q$4:U$174,5,FALSE),0)</f>
        <v>30.8</v>
      </c>
      <c r="G107" s="93" t="n">
        <f>IFERROR((E107-F107)/F107,0)</f>
        <v>-0.62012987012987</v>
      </c>
      <c r="H107" s="4" t="s">
        <v>289</v>
      </c>
      <c r="Q107" s="4" t="n">
        <v>91557347</v>
      </c>
      <c r="R107" s="4" t="s">
        <v>49</v>
      </c>
      <c r="S107" s="4" t="s">
        <v>15</v>
      </c>
      <c r="T107" s="4" t="s">
        <v>14</v>
      </c>
      <c r="U107" s="4" t="n">
        <v>35.2</v>
      </c>
    </row>
    <row r="108" ht="16.5" customHeight="1">
      <c r="A108" s="4" t="n">
        <v>13151696</v>
      </c>
      <c r="B108" s="4" t="s">
        <v>68</v>
      </c>
      <c r="C108" s="4" t="s">
        <v>12</v>
      </c>
      <c r="D108" s="4" t="s">
        <v>14</v>
      </c>
      <c r="E108" s="4" t="n">
        <f>SUMIFS('平台消耗统计'!I:I,'平台消耗统计'!A:A,$E$2,'平台消耗统计'!C:C,A108)</f>
        <v>9.371</v>
      </c>
      <c r="F108" s="4" t="n">
        <f>IFERROR(VLOOKUP(A108,Q$4:U$174,5,FALSE),0)</f>
        <v>0</v>
      </c>
      <c r="G108" s="93" t="n">
        <f>IFERROR((E108-F108)/F108,0)</f>
        <v>0</v>
      </c>
      <c r="H108" s="4" t="s">
        <v>287</v>
      </c>
      <c r="I108" s="4" t="s">
        <v>288</v>
      </c>
      <c r="Q108" s="4" t="n">
        <v>5847496</v>
      </c>
      <c r="R108" s="4" t="s">
        <v>10</v>
      </c>
      <c r="S108" s="4" t="s">
        <v>12</v>
      </c>
      <c r="T108" s="4" t="s">
        <v>25</v>
      </c>
      <c r="U108" s="4" t="n">
        <v>28.3</v>
      </c>
    </row>
    <row r="109" ht="16.5" customHeight="1">
      <c r="A109" s="4" t="n">
        <v>91565948</v>
      </c>
      <c r="B109" s="4" t="s">
        <v>44</v>
      </c>
      <c r="C109" s="4" t="s">
        <v>12</v>
      </c>
      <c r="D109" s="4" t="s">
        <v>14</v>
      </c>
      <c r="E109" s="4" t="n">
        <f>SUMIFS('平台消耗统计'!I:I,'平台消耗统计'!A:A,$E$2,'平台消耗统计'!C:C,A109)</f>
        <v>7.9914</v>
      </c>
      <c r="F109" s="4" t="n">
        <f>IFERROR(VLOOKUP(A109,Q$4:U$174,5,FALSE),0)</f>
        <v>16.8</v>
      </c>
      <c r="G109" s="93" t="n">
        <f>IFERROR((E109-F109)/F109,0)</f>
        <v>-0.524321428571429</v>
      </c>
      <c r="H109" s="4" t="s">
        <v>262</v>
      </c>
      <c r="I109" s="4" t="s">
        <v>114</v>
      </c>
      <c r="Q109" s="4" t="n">
        <v>10842514</v>
      </c>
      <c r="R109" s="4" t="s">
        <v>42</v>
      </c>
      <c r="S109" s="4" t="s">
        <v>26</v>
      </c>
      <c r="T109" s="4" t="s">
        <v>14</v>
      </c>
      <c r="U109" s="4" t="n">
        <v>50</v>
      </c>
    </row>
    <row r="110" ht="16.5" customHeight="1">
      <c r="A110" s="4" t="n">
        <v>91574954</v>
      </c>
      <c r="B110" s="4" t="s">
        <v>66</v>
      </c>
      <c r="C110" s="4" t="s">
        <v>34</v>
      </c>
      <c r="D110" s="4" t="s">
        <v>11</v>
      </c>
      <c r="E110" s="4" t="n">
        <f>SUMIFS('平台消耗统计'!I:I,'平台消耗统计'!A:A,$E$2,'平台消耗统计'!C:C,A110)</f>
        <v>7.93</v>
      </c>
      <c r="F110" s="4" t="n">
        <f>IFERROR(VLOOKUP(A110,Q$4:U$174,5,FALSE),0)</f>
        <v>0</v>
      </c>
      <c r="G110" s="93" t="n">
        <f>IFERROR((E110-F110)/F110,0)</f>
        <v>0</v>
      </c>
      <c r="H110" s="4" t="s">
        <v>280</v>
      </c>
      <c r="I110" s="4" t="s">
        <v>281</v>
      </c>
      <c r="Q110" s="4" t="n">
        <v>10501490</v>
      </c>
      <c r="R110" s="4" t="s">
        <v>13</v>
      </c>
      <c r="S110" s="4" t="s">
        <v>15</v>
      </c>
      <c r="T110" s="4" t="s">
        <v>14</v>
      </c>
      <c r="U110" s="4" t="n">
        <v>6.1</v>
      </c>
    </row>
    <row r="111" ht="16.5" customHeight="1">
      <c r="A111" s="4" t="n">
        <v>91407542</v>
      </c>
      <c r="B111" s="4" t="s">
        <v>30</v>
      </c>
      <c r="C111" s="4" t="s">
        <v>15</v>
      </c>
      <c r="D111" s="4" t="s">
        <v>37</v>
      </c>
      <c r="E111" s="4" t="n">
        <f>SUMIFS('平台消耗统计'!I:I,'平台消耗统计'!A:A,$E$2,'平台消耗统计'!C:C,A111)</f>
        <v>7.658</v>
      </c>
      <c r="F111" s="4" t="n">
        <f>IFERROR(VLOOKUP(A111,Q$4:U$174,5,FALSE),0)</f>
        <v>10.4</v>
      </c>
      <c r="G111" s="93" t="n">
        <f>IFERROR((E111-F111)/F111,0)</f>
        <v>-0.263653846153846</v>
      </c>
      <c r="H111" s="4" t="s">
        <v>290</v>
      </c>
      <c r="Q111" s="4" t="n">
        <v>91410799</v>
      </c>
      <c r="R111" s="4" t="s">
        <v>30</v>
      </c>
      <c r="S111" s="4" t="s">
        <v>15</v>
      </c>
      <c r="T111" s="4" t="s">
        <v>40</v>
      </c>
      <c r="U111" s="4" t="n">
        <v>0</v>
      </c>
    </row>
    <row r="112" ht="16.5" customHeight="1">
      <c r="A112" s="4" t="n">
        <v>10501490</v>
      </c>
      <c r="B112" s="4" t="s">
        <v>13</v>
      </c>
      <c r="C112" s="4" t="s">
        <v>15</v>
      </c>
      <c r="D112" s="4" t="s">
        <v>14</v>
      </c>
      <c r="E112" s="4" t="n">
        <f>SUMIFS('平台消耗统计'!I:I,'平台消耗统计'!A:A,$E$2,'平台消耗统计'!C:C,A112)</f>
        <v>7.15</v>
      </c>
      <c r="F112" s="4" t="n">
        <f>IFERROR(VLOOKUP(A112,Q$4:U$174,5,FALSE),0)</f>
        <v>6.1</v>
      </c>
      <c r="G112" s="93" t="n">
        <f>IFERROR((E112-F112)/F112,0)</f>
        <v>0.172131147540984</v>
      </c>
      <c r="H112" s="4" t="s">
        <v>291</v>
      </c>
      <c r="I112" s="4" t="s">
        <v>292</v>
      </c>
      <c r="Q112" s="4" t="n">
        <v>11987622</v>
      </c>
      <c r="R112" s="4" t="s">
        <v>10</v>
      </c>
      <c r="S112" s="4" t="s">
        <v>29</v>
      </c>
      <c r="T112" s="4" t="s">
        <v>11</v>
      </c>
      <c r="U112" s="4" t="n">
        <v>5.5</v>
      </c>
    </row>
    <row r="113" ht="16.5" customHeight="1">
      <c r="A113" s="4" t="n">
        <v>91574965</v>
      </c>
      <c r="B113" s="4" t="s">
        <v>46</v>
      </c>
      <c r="C113" s="4" t="s">
        <v>34</v>
      </c>
      <c r="D113" s="4" t="s">
        <v>17</v>
      </c>
      <c r="E113" s="4" t="n">
        <f>SUMIFS('平台消耗统计'!I:I,'平台消耗统计'!A:A,$E$2,'平台消耗统计'!C:C,A113)</f>
        <v>7.02</v>
      </c>
      <c r="F113" s="4" t="n">
        <f>IFERROR(VLOOKUP(A113,Q$4:U$174,5,FALSE),0)</f>
        <v>0</v>
      </c>
      <c r="G113" s="93" t="n">
        <f>IFERROR((E113-F113)/F113,0)</f>
        <v>0</v>
      </c>
      <c r="H113" s="4" t="s">
        <v>293</v>
      </c>
      <c r="I113" s="4" t="s">
        <v>281</v>
      </c>
      <c r="Q113" s="4" t="n">
        <v>91538300</v>
      </c>
      <c r="R113" s="4" t="s">
        <v>66</v>
      </c>
      <c r="S113" s="4" t="s">
        <v>15</v>
      </c>
      <c r="T113" s="4" t="s">
        <v>37</v>
      </c>
      <c r="U113" s="4" t="n">
        <v>4.2</v>
      </c>
    </row>
    <row r="114" ht="16.5" customHeight="1">
      <c r="A114" s="4" t="n">
        <v>13084710</v>
      </c>
      <c r="B114" s="4" t="s">
        <v>10</v>
      </c>
      <c r="C114" s="4" t="s">
        <v>15</v>
      </c>
      <c r="D114" s="4" t="s">
        <v>11</v>
      </c>
      <c r="E114" s="4" t="n">
        <f>SUMIFS('平台消耗统计'!I:I,'平台消耗统计'!A:A,$E$2,'平台消耗统计'!C:C,A114)</f>
        <v>6.44</v>
      </c>
      <c r="F114" s="4" t="n">
        <f>IFERROR(VLOOKUP(A114,Q$4:U$174,5,FALSE),0)</f>
        <v>0</v>
      </c>
      <c r="G114" s="93" t="n">
        <f>IFERROR((E114-F114)/F114,0)</f>
        <v>0</v>
      </c>
      <c r="H114" s="4" t="s">
        <v>291</v>
      </c>
      <c r="I114" s="4" t="s">
        <v>292</v>
      </c>
      <c r="Q114" s="4" t="n">
        <v>11080098</v>
      </c>
      <c r="R114" s="4" t="s">
        <v>22</v>
      </c>
      <c r="S114" s="4" t="s">
        <v>15</v>
      </c>
      <c r="T114" s="4" t="s">
        <v>24</v>
      </c>
      <c r="U114" s="4" t="n">
        <v>7.2</v>
      </c>
    </row>
    <row r="115" ht="16.5" customHeight="1">
      <c r="A115" s="4" t="n">
        <v>11987622</v>
      </c>
      <c r="B115" s="4" t="s">
        <v>10</v>
      </c>
      <c r="C115" s="4" t="s">
        <v>29</v>
      </c>
      <c r="D115" s="4" t="s">
        <v>11</v>
      </c>
      <c r="E115" s="4" t="n">
        <f>SUMIFS('平台消耗统计'!I:I,'平台消耗统计'!A:A,$E$2,'平台消耗统计'!C:C,A115)</f>
        <v>5.76</v>
      </c>
      <c r="F115" s="4" t="n">
        <f>IFERROR(VLOOKUP(A115,Q$4:U$174,5,FALSE),0)</f>
        <v>5.5</v>
      </c>
      <c r="G115" s="93" t="n">
        <f>IFERROR((E115-F115)/F115,0)</f>
        <v>0.0472727272727273</v>
      </c>
      <c r="H115" s="4" t="s">
        <v>291</v>
      </c>
      <c r="I115" s="4" t="s">
        <v>292</v>
      </c>
      <c r="Q115" s="4" t="n">
        <v>7203110</v>
      </c>
      <c r="R115" s="4" t="s">
        <v>22</v>
      </c>
      <c r="S115" s="4" t="s">
        <v>15</v>
      </c>
      <c r="T115" s="4" t="s">
        <v>23</v>
      </c>
      <c r="U115" s="4" t="n">
        <v>2</v>
      </c>
    </row>
    <row r="116" ht="16.5" customHeight="1">
      <c r="A116" s="4" t="n">
        <v>11080098</v>
      </c>
      <c r="B116" s="4" t="s">
        <v>22</v>
      </c>
      <c r="C116" s="4" t="s">
        <v>15</v>
      </c>
      <c r="D116" s="4" t="s">
        <v>24</v>
      </c>
      <c r="E116" s="4" t="n">
        <f>SUMIFS('平台消耗统计'!I:I,'平台消耗统计'!A:A,$E$2,'平台消耗统计'!C:C,A116)</f>
        <v>5.4</v>
      </c>
      <c r="F116" s="4" t="n">
        <f>IFERROR(VLOOKUP(A116,Q$4:U$174,5,FALSE),0)</f>
        <v>7.2</v>
      </c>
      <c r="G116" s="93" t="n">
        <f>IFERROR((E116-F116)/F116,0)</f>
        <v>-0.25</v>
      </c>
      <c r="H116" s="4" t="s">
        <v>291</v>
      </c>
      <c r="I116" s="4" t="s">
        <v>292</v>
      </c>
      <c r="Q116" s="4" t="n">
        <v>11836152</v>
      </c>
      <c r="R116" s="4" t="s">
        <v>65</v>
      </c>
      <c r="S116" s="4" t="s">
        <v>15</v>
      </c>
      <c r="T116" s="4" t="s">
        <v>37</v>
      </c>
      <c r="U116" s="4" t="n">
        <v>2.4</v>
      </c>
    </row>
    <row r="117" ht="16.5" customHeight="1">
      <c r="A117" s="4" t="n">
        <v>7203110</v>
      </c>
      <c r="B117" s="4" t="s">
        <v>22</v>
      </c>
      <c r="C117" s="4" t="s">
        <v>15</v>
      </c>
      <c r="D117" s="4" t="s">
        <v>23</v>
      </c>
      <c r="E117" s="4" t="n">
        <f>SUMIFS('平台消耗统计'!I:I,'平台消耗统计'!A:A,$E$2,'平台消耗统计'!C:C,A117)</f>
        <v>5</v>
      </c>
      <c r="F117" s="4" t="n">
        <f>IFERROR(VLOOKUP(A117,Q$4:U$174,5,FALSE),0)</f>
        <v>2</v>
      </c>
      <c r="G117" s="93" t="n">
        <f>IFERROR((E117-F117)/F117,0)</f>
        <v>1.5</v>
      </c>
      <c r="H117" s="4" t="s">
        <v>291</v>
      </c>
      <c r="I117" s="4" t="s">
        <v>292</v>
      </c>
      <c r="Q117" s="4" t="n">
        <v>91573130</v>
      </c>
      <c r="R117" s="4" t="s">
        <v>46</v>
      </c>
      <c r="S117" s="4" t="s">
        <v>15</v>
      </c>
      <c r="T117" s="4" t="s">
        <v>17</v>
      </c>
      <c r="U117" s="4" t="n">
        <v>3.2</v>
      </c>
    </row>
    <row r="118" ht="16.5" customHeight="1">
      <c r="A118" s="4" t="n">
        <v>91574959</v>
      </c>
      <c r="B118" s="4" t="s">
        <v>53</v>
      </c>
      <c r="C118" s="4" t="s">
        <v>34</v>
      </c>
      <c r="D118" s="4" t="s">
        <v>54</v>
      </c>
      <c r="E118" s="4" t="n">
        <f>SUMIFS('平台消耗统计'!I:I,'平台消耗统计'!A:A,$E$2,'平台消耗统计'!C:C,A118)</f>
        <v>4.81</v>
      </c>
      <c r="F118" s="4" t="n">
        <f>IFERROR(VLOOKUP(A118,Q$4:U$174,5,FALSE),0)</f>
        <v>0</v>
      </c>
      <c r="G118" s="93" t="n">
        <f>IFERROR((E118-F118)/F118,0)</f>
        <v>0</v>
      </c>
      <c r="H118" s="4" t="s">
        <v>291</v>
      </c>
      <c r="I118" s="4" t="s">
        <v>292</v>
      </c>
      <c r="Q118" s="4" t="n">
        <v>91538306</v>
      </c>
      <c r="R118" s="4" t="s">
        <v>66</v>
      </c>
      <c r="S118" s="4" t="s">
        <v>15</v>
      </c>
      <c r="T118" s="4" t="s">
        <v>67</v>
      </c>
      <c r="U118" s="4" t="n">
        <v>2.7</v>
      </c>
    </row>
    <row r="119" ht="16.5" customHeight="1">
      <c r="A119" s="4" t="n">
        <v>91538300</v>
      </c>
      <c r="B119" s="4" t="s">
        <v>66</v>
      </c>
      <c r="C119" s="4" t="s">
        <v>15</v>
      </c>
      <c r="D119" s="4" t="s">
        <v>37</v>
      </c>
      <c r="E119" s="4" t="n">
        <f>SUMIFS('平台消耗统计'!I:I,'平台消耗统计'!A:A,$E$2,'平台消耗统计'!C:C,A119)</f>
        <v>4.06</v>
      </c>
      <c r="F119" s="4" t="n">
        <f>IFERROR(VLOOKUP(A119,Q$4:U$174,5,FALSE),0)</f>
        <v>4.2</v>
      </c>
      <c r="G119" s="93" t="n">
        <f>IFERROR((E119-F119)/F119,0)</f>
        <v>-0.0333333333333336</v>
      </c>
      <c r="H119" s="4" t="s">
        <v>291</v>
      </c>
      <c r="I119" s="4" t="s">
        <v>292</v>
      </c>
      <c r="Q119" s="4" t="n">
        <v>91520433</v>
      </c>
      <c r="R119" s="4" t="s">
        <v>66</v>
      </c>
      <c r="S119" s="4" t="s">
        <v>15</v>
      </c>
      <c r="T119" s="4" t="s">
        <v>14</v>
      </c>
      <c r="U119" s="4" t="n">
        <v>2.7</v>
      </c>
    </row>
    <row r="120" ht="16.5" customHeight="1">
      <c r="A120" s="4" t="n">
        <v>12807775</v>
      </c>
      <c r="B120" s="4" t="s">
        <v>38</v>
      </c>
      <c r="C120" s="4" t="s">
        <v>34</v>
      </c>
      <c r="D120" s="4" t="s">
        <v>14</v>
      </c>
      <c r="E120" s="4" t="n">
        <f>SUMIFS('平台消耗统计'!I:I,'平台消耗统计'!A:A,$E$2,'平台消耗统计'!C:C,A120)</f>
        <v>3.39</v>
      </c>
      <c r="F120" s="4" t="n">
        <f>IFERROR(VLOOKUP(A120,Q$4:U$174,5,FALSE),0)</f>
        <v>0</v>
      </c>
      <c r="G120" s="93" t="n">
        <f>IFERROR((E120-F120)/F120,0)</f>
        <v>0</v>
      </c>
      <c r="H120" s="4" t="s">
        <v>258</v>
      </c>
      <c r="Q120" s="4" t="n">
        <v>11763482</v>
      </c>
      <c r="R120" s="4" t="s">
        <v>41</v>
      </c>
      <c r="S120" s="4" t="s">
        <v>12</v>
      </c>
      <c r="T120" s="4" t="s">
        <v>14</v>
      </c>
      <c r="U120" s="4" t="n">
        <v>1.7</v>
      </c>
    </row>
    <row r="121" ht="16.5" customHeight="1">
      <c r="A121" s="4" t="n">
        <v>91565943</v>
      </c>
      <c r="B121" s="4" t="s">
        <v>66</v>
      </c>
      <c r="C121" s="4" t="s">
        <v>15</v>
      </c>
      <c r="D121" s="4" t="s">
        <v>43</v>
      </c>
      <c r="E121" s="4" t="n">
        <f>SUMIFS('平台消耗统计'!I:I,'平台消耗统计'!A:A,$E$2,'平台消耗统计'!C:C,A121)</f>
        <v>3.22</v>
      </c>
      <c r="F121" s="4" t="n">
        <f>IFERROR(VLOOKUP(A121,Q$4:U$174,5,FALSE),0)</f>
        <v>4.3</v>
      </c>
      <c r="G121" s="93" t="n">
        <f>IFERROR((E121-F121)/F121,0)</f>
        <v>-0.251162790697674</v>
      </c>
      <c r="H121" s="4" t="s">
        <v>294</v>
      </c>
      <c r="I121" s="4" t="s">
        <v>295</v>
      </c>
      <c r="Q121" s="4" t="n">
        <v>91535229</v>
      </c>
      <c r="R121" s="4" t="s">
        <v>30</v>
      </c>
      <c r="S121" s="4" t="s">
        <v>15</v>
      </c>
      <c r="T121" s="4" t="s">
        <v>37</v>
      </c>
      <c r="U121" s="4" t="n">
        <v>1.2</v>
      </c>
    </row>
    <row r="122" ht="16.5" customHeight="1">
      <c r="A122" s="4" t="n">
        <v>11078827</v>
      </c>
      <c r="B122" s="4" t="s">
        <v>74</v>
      </c>
      <c r="C122" s="4" t="s">
        <v>15</v>
      </c>
      <c r="D122" s="4" t="s">
        <v>77</v>
      </c>
      <c r="E122" s="4" t="n">
        <f>SUMIFS('平台消耗统计'!I:I,'平台消耗统计'!A:A,$E$2,'平台消耗统计'!C:C,A122)</f>
        <v>3</v>
      </c>
      <c r="F122" s="4" t="n">
        <f>IFERROR(VLOOKUP(A122,Q$4:U$174,5,FALSE),0)</f>
        <v>3.3</v>
      </c>
      <c r="G122" s="93" t="n">
        <f>IFERROR((E122-F122)/F122,0)</f>
        <v>-0.0909090909090909</v>
      </c>
      <c r="H122" s="4" t="s">
        <v>291</v>
      </c>
      <c r="I122" s="4" t="s">
        <v>292</v>
      </c>
      <c r="Q122" s="4" t="n">
        <v>91538301</v>
      </c>
      <c r="R122" s="4" t="s">
        <v>66</v>
      </c>
      <c r="S122" s="4" t="s">
        <v>15</v>
      </c>
      <c r="T122" s="4" t="s">
        <v>14</v>
      </c>
      <c r="U122" s="4" t="n">
        <v>0</v>
      </c>
    </row>
    <row r="123" ht="16.5" customHeight="1">
      <c r="A123" s="4" t="n">
        <v>91574961</v>
      </c>
      <c r="B123" s="4" t="s">
        <v>48</v>
      </c>
      <c r="C123" s="4" t="s">
        <v>34</v>
      </c>
      <c r="D123" s="4" t="s">
        <v>35</v>
      </c>
      <c r="E123" s="4" t="n">
        <f>SUMIFS('平台消耗统计'!I:I,'平台消耗统计'!A:A,$E$2,'平台消耗统计'!C:C,A123)</f>
        <v>2.9</v>
      </c>
      <c r="F123" s="4" t="n">
        <f>IFERROR(VLOOKUP(A123,Q$4:U$174,5,FALSE),0)</f>
        <v>0</v>
      </c>
      <c r="G123" s="93" t="n">
        <f>IFERROR((E123-F123)/F123,0)</f>
        <v>0</v>
      </c>
      <c r="H123" s="4" t="s">
        <v>272</v>
      </c>
      <c r="I123" s="4" t="s">
        <v>114</v>
      </c>
      <c r="Q123" s="4" t="n">
        <v>11078827</v>
      </c>
      <c r="R123" s="4" t="s">
        <v>74</v>
      </c>
      <c r="S123" s="4" t="s">
        <v>15</v>
      </c>
      <c r="T123" s="4" t="s">
        <v>77</v>
      </c>
      <c r="U123" s="4" t="n">
        <v>3.3</v>
      </c>
    </row>
    <row r="124" ht="16.5" customHeight="1">
      <c r="A124" s="4" t="n">
        <v>91520433</v>
      </c>
      <c r="B124" s="4" t="s">
        <v>66</v>
      </c>
      <c r="C124" s="4" t="s">
        <v>15</v>
      </c>
      <c r="D124" s="4" t="s">
        <v>14</v>
      </c>
      <c r="E124" s="4" t="n">
        <f>SUMIFS('平台消耗统计'!I:I,'平台消耗统计'!A:A,$E$2,'平台消耗统计'!C:C,A124)</f>
        <v>2.24</v>
      </c>
      <c r="F124" s="4" t="n">
        <f>IFERROR(VLOOKUP(A124,Q$4:U$174,5,FALSE),0)</f>
        <v>2.7</v>
      </c>
      <c r="G124" s="93" t="n">
        <f>IFERROR((E124-F124)/F124,0)</f>
        <v>-0.17037037037037</v>
      </c>
      <c r="H124" s="4" t="s">
        <v>291</v>
      </c>
      <c r="I124" s="4" t="s">
        <v>292</v>
      </c>
      <c r="Q124" s="4" t="n">
        <v>8057746</v>
      </c>
      <c r="R124" s="4" t="s">
        <v>30</v>
      </c>
      <c r="S124" s="4" t="s">
        <v>15</v>
      </c>
      <c r="T124" s="4" t="s">
        <v>43</v>
      </c>
      <c r="U124" s="4" t="n">
        <v>1.1</v>
      </c>
    </row>
    <row r="125" ht="16.5" customHeight="1">
      <c r="A125" s="4" t="n">
        <v>91538306</v>
      </c>
      <c r="B125" s="4" t="s">
        <v>66</v>
      </c>
      <c r="C125" s="4" t="s">
        <v>15</v>
      </c>
      <c r="D125" s="4" t="s">
        <v>67</v>
      </c>
      <c r="E125" s="4" t="n">
        <f>SUMIFS('平台消耗统计'!I:I,'平台消耗统计'!A:A,$E$2,'平台消耗统计'!C:C,A125)</f>
        <v>2.16</v>
      </c>
      <c r="F125" s="4" t="n">
        <f>IFERROR(VLOOKUP(A125,Q$4:U$174,5,FALSE),0)</f>
        <v>2.7</v>
      </c>
      <c r="G125" s="93" t="n">
        <f>IFERROR((E125-F125)/F125,0)</f>
        <v>-0.2</v>
      </c>
      <c r="H125" s="4" t="s">
        <v>291</v>
      </c>
      <c r="I125" s="4" t="s">
        <v>292</v>
      </c>
      <c r="Q125" s="4" t="n">
        <v>91399439</v>
      </c>
      <c r="R125" s="4" t="s">
        <v>296</v>
      </c>
      <c r="S125" s="4" t="s">
        <v>15</v>
      </c>
      <c r="T125" s="4" t="s">
        <v>40</v>
      </c>
      <c r="U125" s="4" t="n">
        <v>0.4</v>
      </c>
    </row>
    <row r="126" ht="16.5" customHeight="1">
      <c r="A126" s="4" t="n">
        <v>91573130</v>
      </c>
      <c r="B126" s="4" t="s">
        <v>46</v>
      </c>
      <c r="C126" s="4" t="s">
        <v>15</v>
      </c>
      <c r="D126" s="4" t="s">
        <v>17</v>
      </c>
      <c r="E126" s="4" t="n">
        <f>SUMIFS('平台消耗统计'!I:I,'平台消耗统计'!A:A,$E$2,'平台消耗统计'!C:C,A126)</f>
        <v>2</v>
      </c>
      <c r="F126" s="4" t="n">
        <f>IFERROR(VLOOKUP(A126,Q$4:U$174,5,FALSE),0)</f>
        <v>3.2</v>
      </c>
      <c r="G126" s="93" t="n">
        <f>IFERROR((E126-F126)/F126,0)</f>
        <v>-0.375</v>
      </c>
      <c r="H126" s="4" t="s">
        <v>297</v>
      </c>
      <c r="I126" s="4" t="s">
        <v>298</v>
      </c>
      <c r="Q126" s="4" t="n">
        <v>11924654</v>
      </c>
      <c r="R126" s="4" t="s">
        <v>55</v>
      </c>
      <c r="S126" s="4" t="s">
        <v>12</v>
      </c>
      <c r="T126" s="4" t="s">
        <v>54</v>
      </c>
      <c r="U126" s="4" t="n">
        <v>1</v>
      </c>
    </row>
    <row r="127" ht="16.5" customHeight="1">
      <c r="A127" s="4" t="n">
        <v>11836152</v>
      </c>
      <c r="B127" s="4" t="s">
        <v>65</v>
      </c>
      <c r="C127" s="4" t="s">
        <v>15</v>
      </c>
      <c r="D127" s="4" t="s">
        <v>37</v>
      </c>
      <c r="E127" s="4" t="n">
        <f>SUMIFS('平台消耗统计'!I:I,'平台消耗统计'!A:A,$E$2,'平台消耗统计'!C:C,A127)</f>
        <v>1.71</v>
      </c>
      <c r="F127" s="4" t="n">
        <f>IFERROR(VLOOKUP(A127,Q$4:U$174,5,FALSE),0)</f>
        <v>2.4</v>
      </c>
      <c r="G127" s="93" t="n">
        <f>IFERROR((E127-F127)/F127,0)</f>
        <v>-0.2875</v>
      </c>
      <c r="H127" s="4" t="s">
        <v>283</v>
      </c>
      <c r="I127" s="4" t="s">
        <v>299</v>
      </c>
      <c r="Q127" s="4" t="n">
        <v>91535331</v>
      </c>
      <c r="R127" s="4" t="s">
        <v>30</v>
      </c>
      <c r="S127" s="4" t="s">
        <v>15</v>
      </c>
      <c r="T127" s="4" t="s">
        <v>40</v>
      </c>
      <c r="U127" s="4" t="n">
        <v>1.5</v>
      </c>
    </row>
    <row r="128" ht="16.5" customHeight="1">
      <c r="A128" s="4" t="n">
        <v>11763482</v>
      </c>
      <c r="B128" s="4" t="s">
        <v>41</v>
      </c>
      <c r="C128" s="4" t="s">
        <v>12</v>
      </c>
      <c r="D128" s="4" t="s">
        <v>14</v>
      </c>
      <c r="E128" s="4" t="n">
        <f>SUMIFS('平台消耗统计'!I:I,'平台消耗统计'!A:A,$E$2,'平台消耗统计'!C:C,A128)</f>
        <v>1.5562</v>
      </c>
      <c r="F128" s="4" t="n">
        <f>IFERROR(VLOOKUP(A128,Q$4:U$174,5,FALSE),0)</f>
        <v>1.7</v>
      </c>
      <c r="G128" s="93" t="n">
        <f>IFERROR((E128-F128)/F128,0)</f>
        <v>-0.0845882352941177</v>
      </c>
      <c r="H128" s="4" t="s">
        <v>300</v>
      </c>
      <c r="I128" s="4" t="s">
        <v>301</v>
      </c>
      <c r="Q128" s="4" t="n">
        <v>91533906</v>
      </c>
      <c r="R128" s="4" t="s">
        <v>302</v>
      </c>
      <c r="S128" s="4" t="s">
        <v>15</v>
      </c>
      <c r="T128" s="4" t="s">
        <v>303</v>
      </c>
      <c r="U128" s="4" t="n">
        <v>0</v>
      </c>
    </row>
    <row r="129" ht="16.5" customHeight="1">
      <c r="A129" s="4" t="n">
        <v>91566789</v>
      </c>
      <c r="B129" s="4" t="s">
        <v>84</v>
      </c>
      <c r="C129" s="4" t="s">
        <v>15</v>
      </c>
      <c r="D129" s="4" t="s">
        <v>40</v>
      </c>
      <c r="E129" s="4" t="n">
        <f>SUMIFS('平台消耗统计'!I:I,'平台消耗统计'!A:A,$E$2,'平台消耗统计'!C:C,A129)</f>
        <v>1.3</v>
      </c>
      <c r="F129" s="4" t="n">
        <f>IFERROR(VLOOKUP(A129,Q$4:U$174,5,FALSE),0)</f>
        <v>12</v>
      </c>
      <c r="G129" s="93" t="n">
        <f>IFERROR((E129-F129)/F129,0)</f>
        <v>-0.891666666666667</v>
      </c>
      <c r="H129" s="4" t="s">
        <v>304</v>
      </c>
      <c r="I129" s="4" t="s">
        <v>114</v>
      </c>
      <c r="Q129" s="4" t="n">
        <v>91573131</v>
      </c>
      <c r="R129" s="4" t="s">
        <v>46</v>
      </c>
      <c r="S129" s="4" t="s">
        <v>15</v>
      </c>
      <c r="T129" s="4" t="s">
        <v>32</v>
      </c>
      <c r="U129" s="4" t="n">
        <v>0.2</v>
      </c>
    </row>
    <row r="130" ht="16.5" customHeight="1">
      <c r="A130" s="4" t="n">
        <v>91535229</v>
      </c>
      <c r="B130" s="4" t="s">
        <v>30</v>
      </c>
      <c r="C130" s="4" t="s">
        <v>15</v>
      </c>
      <c r="D130" s="4" t="s">
        <v>37</v>
      </c>
      <c r="E130" s="4" t="n">
        <f>SUMIFS('平台消耗统计'!I:I,'平台消耗统计'!A:A,$E$2,'平台消耗统计'!C:C,A130)</f>
        <v>1.24</v>
      </c>
      <c r="F130" s="4" t="n">
        <f>IFERROR(VLOOKUP(A130,Q$4:U$174,5,FALSE),0)</f>
        <v>1.2</v>
      </c>
      <c r="G130" s="93" t="n">
        <f>IFERROR((E130-F130)/F130,0)</f>
        <v>0.0333333333333333</v>
      </c>
      <c r="H130" s="4" t="s">
        <v>283</v>
      </c>
      <c r="I130" s="4" t="s">
        <v>284</v>
      </c>
      <c r="Q130" s="4" t="n">
        <v>10815258</v>
      </c>
      <c r="R130" s="4" t="s">
        <v>42</v>
      </c>
      <c r="S130" s="4" t="s">
        <v>15</v>
      </c>
      <c r="T130" s="4" t="s">
        <v>14</v>
      </c>
      <c r="U130" s="4" t="n">
        <v>3.2</v>
      </c>
    </row>
    <row r="131" ht="16.5" customHeight="1">
      <c r="A131" s="4" t="n">
        <v>12814983</v>
      </c>
      <c r="B131" s="4" t="s">
        <v>10</v>
      </c>
      <c r="C131" s="4" t="s">
        <v>34</v>
      </c>
      <c r="D131" s="4" t="s">
        <v>54</v>
      </c>
      <c r="E131" s="4" t="n">
        <f>SUMIFS('平台消耗统计'!I:I,'平台消耗统计'!A:A,$E$2,'平台消耗统计'!C:C,A131)</f>
        <v>1.06</v>
      </c>
      <c r="F131" s="4" t="n">
        <f>IFERROR(VLOOKUP(A131,Q$4:U$174,5,FALSE),0)</f>
        <v>0</v>
      </c>
      <c r="G131" s="93" t="n">
        <f>IFERROR((E131-F131)/F131,0)</f>
        <v>0</v>
      </c>
      <c r="H131" s="4" t="s">
        <v>280</v>
      </c>
      <c r="Q131" s="4" t="n">
        <v>91565943</v>
      </c>
      <c r="R131" s="4" t="s">
        <v>66</v>
      </c>
      <c r="S131" s="4" t="s">
        <v>15</v>
      </c>
      <c r="T131" s="4" t="s">
        <v>43</v>
      </c>
      <c r="U131" s="4" t="n">
        <v>4.3</v>
      </c>
    </row>
    <row r="132" ht="16.5" customHeight="1">
      <c r="A132" s="4" t="n">
        <v>11924654</v>
      </c>
      <c r="B132" s="4" t="s">
        <v>55</v>
      </c>
      <c r="C132" s="4" t="s">
        <v>12</v>
      </c>
      <c r="D132" s="4" t="s">
        <v>54</v>
      </c>
      <c r="E132" s="4" t="n">
        <f>SUMIFS('平台消耗统计'!I:I,'平台消耗统计'!A:A,$E$2,'平台消耗统计'!C:C,A132)</f>
        <v>0.935</v>
      </c>
      <c r="F132" s="4" t="n">
        <f>IFERROR(VLOOKUP(A132,Q$4:U$174,5,FALSE),0)</f>
        <v>1</v>
      </c>
      <c r="G132" s="93" t="n">
        <f>IFERROR((E132-F132)/F132,0)</f>
        <v>-0.065</v>
      </c>
      <c r="H132" s="4" t="s">
        <v>291</v>
      </c>
      <c r="I132" s="4" t="s">
        <v>292</v>
      </c>
      <c r="Q132" s="4" t="n">
        <v>5617321</v>
      </c>
      <c r="R132" s="4" t="s">
        <v>51</v>
      </c>
      <c r="S132" s="4" t="s">
        <v>12</v>
      </c>
      <c r="T132" s="4" t="s">
        <v>52</v>
      </c>
      <c r="U132" s="4" t="n">
        <v>0</v>
      </c>
    </row>
    <row r="133" ht="16.5" customHeight="1">
      <c r="A133" s="4" t="n">
        <v>91535331</v>
      </c>
      <c r="B133" s="4" t="s">
        <v>30</v>
      </c>
      <c r="C133" s="4" t="s">
        <v>15</v>
      </c>
      <c r="D133" s="4" t="s">
        <v>40</v>
      </c>
      <c r="E133" s="4" t="n">
        <f>SUMIFS('平台消耗统计'!I:I,'平台消耗统计'!A:A,$E$2,'平台消耗统计'!C:C,A133)</f>
        <v>0.82</v>
      </c>
      <c r="F133" s="4" t="n">
        <f>IFERROR(VLOOKUP(A133,Q$4:U$174,5,FALSE),0)</f>
        <v>1.5</v>
      </c>
      <c r="G133" s="93" t="n">
        <f>IFERROR((E133-F133)/F133,0)</f>
        <v>-0.453333333333333</v>
      </c>
      <c r="H133" s="4" t="s">
        <v>283</v>
      </c>
      <c r="I133" s="4" t="s">
        <v>284</v>
      </c>
      <c r="Q133" s="4" t="n">
        <v>11715627</v>
      </c>
      <c r="R133" s="4" t="s">
        <v>28</v>
      </c>
      <c r="S133" s="4" t="s">
        <v>15</v>
      </c>
      <c r="T133" s="4" t="s">
        <v>14</v>
      </c>
      <c r="U133" s="4" t="n">
        <v>0.4</v>
      </c>
    </row>
    <row r="134" ht="16.5" customHeight="1">
      <c r="A134" s="4" t="n">
        <v>12801942</v>
      </c>
      <c r="B134" s="4" t="s">
        <v>10</v>
      </c>
      <c r="C134" s="4" t="s">
        <v>34</v>
      </c>
      <c r="D134" s="4" t="s">
        <v>11</v>
      </c>
      <c r="E134" s="4" t="n">
        <f>SUMIFS('平台消耗统计'!I:I,'平台消耗统计'!A:A,$E$2,'平台消耗统计'!C:C,A134)</f>
        <v>0.81</v>
      </c>
      <c r="F134" s="4" t="n">
        <f>IFERROR(VLOOKUP(A134,Q$4:U$174,5,FALSE),0)</f>
        <v>0</v>
      </c>
      <c r="G134" s="93" t="n">
        <f>IFERROR((E134-F134)/F134,0)</f>
        <v>0</v>
      </c>
      <c r="H134" s="4" t="s">
        <v>305</v>
      </c>
      <c r="Q134" s="4" t="n">
        <v>11729820</v>
      </c>
      <c r="R134" s="4" t="s">
        <v>10</v>
      </c>
      <c r="S134" s="4" t="s">
        <v>15</v>
      </c>
      <c r="T134" s="4" t="s">
        <v>25</v>
      </c>
      <c r="U134" s="4" t="n">
        <v>0.6</v>
      </c>
    </row>
    <row r="135" ht="16.5" customHeight="1">
      <c r="A135" s="4" t="n">
        <v>11079953</v>
      </c>
      <c r="B135" s="4" t="s">
        <v>64</v>
      </c>
      <c r="C135" s="4" t="s">
        <v>15</v>
      </c>
      <c r="D135" s="4" t="s">
        <v>37</v>
      </c>
      <c r="E135" s="4" t="n">
        <f>SUMIFS('平台消耗统计'!I:I,'平台消耗统计'!A:A,$E$2,'平台消耗统计'!C:C,A135)</f>
        <v>0.8</v>
      </c>
      <c r="F135" s="4" t="n">
        <f>IFERROR(VLOOKUP(A135,Q$4:U$174,5,FALSE),0)</f>
        <v>1.6</v>
      </c>
      <c r="G135" s="93" t="n">
        <f>IFERROR((E135-F135)/F135,0)</f>
        <v>-0.5</v>
      </c>
      <c r="H135" s="4" t="s">
        <v>306</v>
      </c>
      <c r="I135" s="4" t="s">
        <v>212</v>
      </c>
      <c r="Q135" s="4" t="n">
        <v>11655596</v>
      </c>
      <c r="R135" s="4" t="s">
        <v>41</v>
      </c>
      <c r="S135" s="4" t="s">
        <v>12</v>
      </c>
      <c r="T135" s="4" t="s">
        <v>14</v>
      </c>
      <c r="U135" s="4" t="n">
        <v>0</v>
      </c>
    </row>
    <row r="136" ht="16.5" customHeight="1">
      <c r="A136" s="4" t="n">
        <v>91574966</v>
      </c>
      <c r="B136" s="4" t="s">
        <v>49</v>
      </c>
      <c r="C136" s="4" t="s">
        <v>34</v>
      </c>
      <c r="D136" s="4" t="s">
        <v>14</v>
      </c>
      <c r="E136" s="4" t="n">
        <f>SUMIFS('平台消耗统计'!I:I,'平台消耗统计'!A:A,$E$2,'平台消耗统计'!C:C,A136)</f>
        <v>0.79</v>
      </c>
      <c r="F136" s="4" t="n">
        <f>IFERROR(VLOOKUP(A136,Q$4:U$174,5,FALSE),0)</f>
        <v>0</v>
      </c>
      <c r="G136" s="93" t="n">
        <f>IFERROR((E136-F136)/F136,0)</f>
        <v>0</v>
      </c>
      <c r="H136" s="4" t="s">
        <v>272</v>
      </c>
      <c r="I136" s="4" t="s">
        <v>114</v>
      </c>
      <c r="Q136" s="4" t="n">
        <v>12336896</v>
      </c>
      <c r="R136" s="4" t="s">
        <v>191</v>
      </c>
      <c r="S136" s="4" t="s">
        <v>12</v>
      </c>
      <c r="T136" s="4" t="s">
        <v>11</v>
      </c>
      <c r="U136" s="4" t="n">
        <v>0</v>
      </c>
    </row>
    <row r="137" ht="16.5" customHeight="1">
      <c r="A137" s="4" t="n">
        <v>13226265</v>
      </c>
      <c r="B137" s="4" t="s">
        <v>10</v>
      </c>
      <c r="C137" s="4" t="s">
        <v>34</v>
      </c>
      <c r="D137" s="4" t="s">
        <v>35</v>
      </c>
      <c r="E137" s="4" t="n">
        <f>SUMIFS('平台消耗统计'!I:I,'平台消耗统计'!A:A,$E$2,'平台消耗统计'!C:C,A137)</f>
        <v>0.65</v>
      </c>
      <c r="F137" s="4" t="n">
        <f>IFERROR(VLOOKUP(A137,Q$4:U$174,5,FALSE),0)</f>
        <v>0</v>
      </c>
      <c r="G137" s="93" t="n">
        <f>IFERROR((E137-F137)/F137,0)</f>
        <v>0</v>
      </c>
      <c r="H137" s="4" t="s">
        <v>305</v>
      </c>
      <c r="Q137" s="4" t="n">
        <v>11862336</v>
      </c>
      <c r="R137" s="4" t="s">
        <v>296</v>
      </c>
      <c r="S137" s="4" t="s">
        <v>15</v>
      </c>
      <c r="T137" s="4" t="s">
        <v>40</v>
      </c>
      <c r="U137" s="4" t="n">
        <v>0</v>
      </c>
    </row>
    <row r="138" ht="16.5" customHeight="1">
      <c r="A138" s="4" t="n">
        <v>11729820</v>
      </c>
      <c r="B138" s="4" t="s">
        <v>10</v>
      </c>
      <c r="C138" s="4" t="s">
        <v>15</v>
      </c>
      <c r="D138" s="4" t="s">
        <v>25</v>
      </c>
      <c r="E138" s="4" t="n">
        <f>SUMIFS('平台消耗统计'!I:I,'平台消耗统计'!A:A,$E$2,'平台消耗统计'!C:C,A138)</f>
        <v>0.6</v>
      </c>
      <c r="F138" s="4" t="n">
        <f>IFERROR(VLOOKUP(A138,Q$4:U$174,5,FALSE),0)</f>
        <v>0.6</v>
      </c>
      <c r="G138" s="93" t="n">
        <f>IFERROR((E138-F138)/F138,0)</f>
        <v>0</v>
      </c>
      <c r="H138" s="4" t="s">
        <v>305</v>
      </c>
      <c r="Q138" s="4" t="n">
        <v>11729830</v>
      </c>
      <c r="R138" s="4" t="s">
        <v>10</v>
      </c>
      <c r="S138" s="4" t="s">
        <v>12</v>
      </c>
      <c r="T138" s="4" t="s">
        <v>11</v>
      </c>
      <c r="U138" s="4" t="n">
        <v>0</v>
      </c>
    </row>
    <row r="139" ht="16.5" customHeight="1">
      <c r="A139" s="4" t="n">
        <v>8057746</v>
      </c>
      <c r="B139" s="4" t="s">
        <v>30</v>
      </c>
      <c r="C139" s="4" t="s">
        <v>15</v>
      </c>
      <c r="D139" s="4" t="s">
        <v>43</v>
      </c>
      <c r="E139" s="4" t="n">
        <f>SUMIFS('平台消耗统计'!I:I,'平台消耗统计'!A:A,$E$2,'平台消耗统计'!C:C,A139)</f>
        <v>0.56</v>
      </c>
      <c r="F139" s="4" t="n">
        <f>IFERROR(VLOOKUP(A139,Q$4:U$174,5,FALSE),0)</f>
        <v>1.1</v>
      </c>
      <c r="G139" s="93" t="n">
        <f>IFERROR((E139-F139)/F139,0)</f>
        <v>-0.490909090909091</v>
      </c>
      <c r="H139" s="4" t="s">
        <v>291</v>
      </c>
      <c r="I139" s="4" t="s">
        <v>292</v>
      </c>
      <c r="Q139" s="4" t="n">
        <v>11715655</v>
      </c>
      <c r="R139" s="4" t="s">
        <v>16</v>
      </c>
      <c r="S139" s="4" t="s">
        <v>15</v>
      </c>
      <c r="T139" s="4" t="s">
        <v>11</v>
      </c>
      <c r="U139" s="4" t="n">
        <v>0</v>
      </c>
    </row>
    <row r="140" ht="16.5" customHeight="1">
      <c r="A140" s="4" t="n">
        <v>91573131</v>
      </c>
      <c r="B140" s="4" t="s">
        <v>46</v>
      </c>
      <c r="C140" s="4" t="s">
        <v>15</v>
      </c>
      <c r="D140" s="4" t="s">
        <v>32</v>
      </c>
      <c r="E140" s="4" t="n">
        <f>SUMIFS('平台消耗统计'!I:I,'平台消耗统计'!A:A,$E$2,'平台消耗统计'!C:C,A140)</f>
        <v>0.2</v>
      </c>
      <c r="F140" s="4" t="n">
        <f>IFERROR(VLOOKUP(A140,Q$4:U$174,5,FALSE),0)</f>
        <v>0.2</v>
      </c>
      <c r="G140" s="93" t="n">
        <f>IFERROR((E140-F140)/F140,0)</f>
        <v>0</v>
      </c>
      <c r="H140" s="4" t="s">
        <v>307</v>
      </c>
      <c r="I140" s="4" t="s">
        <v>308</v>
      </c>
      <c r="Q140" s="4" t="n">
        <v>11715811</v>
      </c>
      <c r="R140" s="4" t="s">
        <v>16</v>
      </c>
      <c r="S140" s="4" t="s">
        <v>15</v>
      </c>
      <c r="T140" s="4" t="s">
        <v>17</v>
      </c>
      <c r="U140" s="4" t="n">
        <v>0</v>
      </c>
    </row>
    <row r="141" ht="16.5" customHeight="1">
      <c r="A141" s="4" t="n">
        <v>91574956</v>
      </c>
      <c r="B141" s="4" t="s">
        <v>50</v>
      </c>
      <c r="C141" s="4" t="s">
        <v>34</v>
      </c>
      <c r="D141" s="4" t="s">
        <v>14</v>
      </c>
      <c r="E141" s="4" t="n">
        <f>SUMIFS('平台消耗统计'!I:I,'平台消耗统计'!A:A,$E$2,'平台消耗统计'!C:C,A141)</f>
        <v>0.14</v>
      </c>
      <c r="F141" s="4" t="n">
        <f>IFERROR(VLOOKUP(A141,Q$4:U$174,5,FALSE),0)</f>
        <v>0</v>
      </c>
      <c r="G141" s="93" t="n">
        <f>IFERROR((E141-F141)/F141,0)</f>
        <v>0</v>
      </c>
      <c r="H141" s="4" t="s">
        <v>272</v>
      </c>
      <c r="I141" s="4" t="s">
        <v>114</v>
      </c>
      <c r="Q141" s="4" t="n">
        <v>11729927</v>
      </c>
      <c r="R141" s="4" t="s">
        <v>10</v>
      </c>
      <c r="S141" s="4" t="s">
        <v>15</v>
      </c>
      <c r="T141" s="4" t="s">
        <v>20</v>
      </c>
      <c r="U141" s="4" t="n">
        <v>0</v>
      </c>
    </row>
    <row r="142" ht="16.5" customHeight="1">
      <c r="A142" s="4" t="n">
        <v>12814889</v>
      </c>
      <c r="B142" s="4" t="s">
        <v>10</v>
      </c>
      <c r="C142" s="4" t="s">
        <v>34</v>
      </c>
      <c r="D142" s="4" t="s">
        <v>25</v>
      </c>
      <c r="E142" s="4" t="n">
        <f>SUMIFS('平台消耗统计'!I:I,'平台消耗统计'!A:A,$E$2,'平台消耗统计'!C:C,A142)</f>
        <v>0.02</v>
      </c>
      <c r="F142" s="4" t="n">
        <f>IFERROR(VLOOKUP(A142,Q$4:U$174,5,FALSE),0)</f>
        <v>0</v>
      </c>
      <c r="G142" s="93" t="n">
        <f>IFERROR((E142-F142)/F142,0)</f>
        <v>0</v>
      </c>
      <c r="H142" s="4" t="s">
        <v>305</v>
      </c>
      <c r="Q142" s="4" t="n">
        <v>12064281</v>
      </c>
      <c r="R142" s="4" t="s">
        <v>16</v>
      </c>
      <c r="S142" s="4" t="s">
        <v>15</v>
      </c>
      <c r="T142" s="4" t="s">
        <v>18</v>
      </c>
      <c r="U142" s="4" t="n">
        <v>0</v>
      </c>
    </row>
    <row r="143" ht="16.5" customHeight="1">
      <c r="A143" s="4" t="n">
        <v>11655596</v>
      </c>
      <c r="B143" s="4" t="s">
        <v>41</v>
      </c>
      <c r="C143" s="4" t="s">
        <v>12</v>
      </c>
      <c r="D143" s="4" t="s">
        <v>14</v>
      </c>
      <c r="E143" s="4" t="n">
        <f>SUMIFS('平台消耗统计'!I:I,'平台消耗统计'!A:A,$E$2,'平台消耗统计'!C:C,A143)</f>
        <v>0.0031</v>
      </c>
      <c r="F143" s="4" t="n">
        <f>IFERROR(VLOOKUP(A143,Q$4:U$174,5,FALSE),0)</f>
        <v>0</v>
      </c>
      <c r="G143" s="93" t="n">
        <f>IFERROR((E143-F143)/F143,0)</f>
        <v>0</v>
      </c>
      <c r="H143" s="4" t="s">
        <v>300</v>
      </c>
      <c r="I143" s="4" t="s">
        <v>301</v>
      </c>
      <c r="Q143" s="4" t="n">
        <v>12115625</v>
      </c>
      <c r="R143" s="4" t="s">
        <v>282</v>
      </c>
      <c r="S143" s="4" t="s">
        <v>15</v>
      </c>
      <c r="T143" s="4" t="s">
        <v>14</v>
      </c>
      <c r="U143" s="4" t="n">
        <v>0</v>
      </c>
    </row>
    <row r="144" ht="16.5" customHeight="1">
      <c r="A144" s="4" t="n">
        <v>11715627</v>
      </c>
      <c r="B144" s="4" t="s">
        <v>28</v>
      </c>
      <c r="C144" s="4" t="s">
        <v>15</v>
      </c>
      <c r="D144" s="4" t="s">
        <v>14</v>
      </c>
      <c r="E144" s="4" t="n">
        <f>SUMIFS('平台消耗统计'!I:I,'平台消耗统计'!A:A,$E$2,'平台消耗统计'!C:C,A144)</f>
        <v>0</v>
      </c>
      <c r="F144" s="4" t="n">
        <f>IFERROR(VLOOKUP(A144,Q$4:U$174,5,FALSE),0)</f>
        <v>0.4</v>
      </c>
      <c r="G144" s="93" t="n">
        <f>IFERROR((E144-F144)/F144,0)</f>
        <v>-1</v>
      </c>
      <c r="H144" s="4" t="s">
        <v>309</v>
      </c>
      <c r="I144" s="4" t="s">
        <v>292</v>
      </c>
      <c r="Q144" s="4" t="n">
        <v>91568575</v>
      </c>
      <c r="R144" s="4" t="s">
        <v>56</v>
      </c>
      <c r="S144" s="4" t="s">
        <v>15</v>
      </c>
      <c r="T144" s="4" t="s">
        <v>14</v>
      </c>
      <c r="U144" s="4" t="n">
        <v>0</v>
      </c>
    </row>
    <row r="145" ht="16.5" customHeight="1">
      <c r="A145" s="4" t="n">
        <v>11715655</v>
      </c>
      <c r="B145" s="4" t="s">
        <v>16</v>
      </c>
      <c r="C145" s="4" t="s">
        <v>15</v>
      </c>
      <c r="D145" s="4" t="s">
        <v>11</v>
      </c>
      <c r="E145" s="4" t="n">
        <f>SUMIFS('平台消耗统计'!I:I,'平台消耗统计'!A:A,$E$2,'平台消耗统计'!C:C,A145)</f>
        <v>0</v>
      </c>
      <c r="F145" s="4" t="n">
        <f>IFERROR(VLOOKUP(A145,Q$4:U$174,5,FALSE),0)</f>
        <v>0</v>
      </c>
      <c r="G145" s="93" t="n">
        <f>IFERROR((E145-F145)/F145,0)</f>
        <v>0</v>
      </c>
      <c r="H145" s="4" t="s">
        <v>309</v>
      </c>
      <c r="I145" s="4" t="s">
        <v>292</v>
      </c>
      <c r="Q145" s="4" t="n">
        <v>11079953</v>
      </c>
      <c r="R145" s="4" t="s">
        <v>64</v>
      </c>
      <c r="S145" s="4" t="s">
        <v>15</v>
      </c>
      <c r="T145" s="4" t="s">
        <v>37</v>
      </c>
      <c r="U145" s="4" t="n">
        <v>1.6</v>
      </c>
    </row>
    <row r="146" ht="16.5" customHeight="1">
      <c r="A146" s="4" t="n">
        <v>11715811</v>
      </c>
      <c r="B146" s="4" t="s">
        <v>16</v>
      </c>
      <c r="C146" s="4" t="s">
        <v>15</v>
      </c>
      <c r="D146" s="4" t="s">
        <v>17</v>
      </c>
      <c r="E146" s="4" t="n">
        <f>SUMIFS('平台消耗统计'!I:I,'平台消耗统计'!A:A,$E$2,'平台消耗统计'!C:C,A146)</f>
        <v>0</v>
      </c>
      <c r="F146" s="4" t="n">
        <f>IFERROR(VLOOKUP(A146,Q$4:U$174,5,FALSE),0)</f>
        <v>0</v>
      </c>
      <c r="G146" s="93" t="n">
        <f>IFERROR((E146-F146)/F146,0)</f>
        <v>0</v>
      </c>
      <c r="H146" s="4" t="s">
        <v>309</v>
      </c>
      <c r="I146" s="4" t="s">
        <v>292</v>
      </c>
      <c r="Q146" s="4" t="n">
        <v>11078981</v>
      </c>
      <c r="R146" s="4" t="s">
        <v>74</v>
      </c>
      <c r="S146" s="4" t="s">
        <v>15</v>
      </c>
      <c r="T146" s="4" t="s">
        <v>75</v>
      </c>
      <c r="U146" s="4" t="n">
        <v>0.3</v>
      </c>
    </row>
    <row r="147" ht="16.5" customHeight="1">
      <c r="A147" s="4" t="n">
        <v>11729927</v>
      </c>
      <c r="B147" s="4" t="s">
        <v>10</v>
      </c>
      <c r="C147" s="4" t="s">
        <v>15</v>
      </c>
      <c r="D147" s="4" t="s">
        <v>20</v>
      </c>
      <c r="E147" s="4" t="n">
        <f>SUMIFS('平台消耗统计'!I:I,'平台消耗统计'!A:A,$E$2,'平台消耗统计'!C:C,A147)</f>
        <v>0</v>
      </c>
      <c r="F147" s="4" t="n">
        <f>IFERROR(VLOOKUP(A147,Q$4:U$174,5,FALSE),0)</f>
        <v>0</v>
      </c>
      <c r="G147" s="93" t="n">
        <f>IFERROR((E147-F147)/F147,0)</f>
        <v>0</v>
      </c>
      <c r="H147" s="4" t="s">
        <v>309</v>
      </c>
      <c r="I147" s="4" t="s">
        <v>292</v>
      </c>
      <c r="Q147" s="4" t="n">
        <v>11080833</v>
      </c>
      <c r="R147" s="4" t="s">
        <v>74</v>
      </c>
      <c r="S147" s="4" t="s">
        <v>15</v>
      </c>
      <c r="T147" s="4" t="s">
        <v>76</v>
      </c>
      <c r="U147" s="4" t="n">
        <v>0</v>
      </c>
    </row>
    <row r="148" ht="16.5" customHeight="1">
      <c r="A148" s="4" t="n">
        <v>12064281</v>
      </c>
      <c r="B148" s="4" t="s">
        <v>16</v>
      </c>
      <c r="C148" s="4" t="s">
        <v>15</v>
      </c>
      <c r="D148" s="4" t="s">
        <v>18</v>
      </c>
      <c r="E148" s="4" t="n">
        <f>SUMIFS('平台消耗统计'!I:I,'平台消耗统计'!A:A,$E$2,'平台消耗统计'!C:C,A148)</f>
        <v>0</v>
      </c>
      <c r="F148" s="4" t="n">
        <f>IFERROR(VLOOKUP(A148,Q$4:U$174,5,FALSE),0)</f>
        <v>0</v>
      </c>
      <c r="G148" s="93" t="n">
        <f>IFERROR((E148-F148)/F148,0)</f>
        <v>0</v>
      </c>
      <c r="H148" s="4" t="s">
        <v>309</v>
      </c>
      <c r="I148" s="4" t="s">
        <v>292</v>
      </c>
      <c r="Q148" s="4" t="n">
        <v>11081056</v>
      </c>
      <c r="R148" s="4" t="s">
        <v>74</v>
      </c>
      <c r="S148" s="4" t="s">
        <v>15</v>
      </c>
      <c r="T148" s="4" t="s">
        <v>78</v>
      </c>
      <c r="U148" s="4" t="n">
        <v>0</v>
      </c>
    </row>
    <row r="149" ht="16.5" customHeight="1">
      <c r="A149" s="4" t="n">
        <v>91574951</v>
      </c>
      <c r="B149" s="4" t="s">
        <v>30</v>
      </c>
      <c r="C149" s="4" t="s">
        <v>34</v>
      </c>
      <c r="D149" s="4" t="s">
        <v>40</v>
      </c>
      <c r="E149" s="4" t="n">
        <f>SUMIFS('平台消耗统计'!I:I,'平台消耗统计'!A:A,$E$2,'平台消耗统计'!C:C,A149)</f>
        <v>0</v>
      </c>
      <c r="F149" s="4" t="n">
        <f>IFERROR(VLOOKUP(A149,Q$4:U$174,5,FALSE),0)</f>
        <v>0</v>
      </c>
      <c r="G149" s="93" t="n">
        <f>IFERROR((E149-F149)/F149,0)</f>
        <v>0</v>
      </c>
      <c r="H149" s="4" t="s">
        <v>258</v>
      </c>
      <c r="Q149" s="4" t="n">
        <v>91538307</v>
      </c>
      <c r="R149" s="4" t="s">
        <v>66</v>
      </c>
      <c r="S149" s="4" t="s">
        <v>15</v>
      </c>
      <c r="T149" s="4" t="s">
        <v>17</v>
      </c>
      <c r="U149" s="4" t="n">
        <v>0</v>
      </c>
    </row>
    <row r="150" ht="16.5" customHeight="1">
      <c r="A150" s="4" t="n">
        <v>91574964</v>
      </c>
      <c r="B150" s="4" t="s">
        <v>30</v>
      </c>
      <c r="C150" s="4" t="s">
        <v>34</v>
      </c>
      <c r="D150" s="4" t="s">
        <v>37</v>
      </c>
      <c r="E150" s="4" t="n">
        <f>SUMIFS('平台消耗统计'!I:I,'平台消耗统计'!A:A,$E$2,'平台消耗统计'!C:C,A150)</f>
        <v>0</v>
      </c>
      <c r="F150" s="4" t="n">
        <f>IFERROR(VLOOKUP(A150,Q$4:U$174,5,FALSE),0)</f>
        <v>0</v>
      </c>
      <c r="G150" s="93" t="n">
        <f>IFERROR((E150-F150)/F150,0)</f>
        <v>0</v>
      </c>
      <c r="H150" s="4" t="s">
        <v>258</v>
      </c>
      <c r="Q150" s="4" t="n">
        <v>91538308</v>
      </c>
      <c r="R150" s="4" t="s">
        <v>66</v>
      </c>
      <c r="S150" s="4" t="s">
        <v>15</v>
      </c>
      <c r="T150" s="4" t="s">
        <v>11</v>
      </c>
      <c r="U150" s="4" t="n">
        <v>0</v>
      </c>
    </row>
    <row r="151" ht="16.5" customHeight="1">
      <c r="A151" s="4" t="n">
        <v>91557160</v>
      </c>
      <c r="B151" s="4" t="s">
        <v>57</v>
      </c>
      <c r="C151" s="4" t="s">
        <v>15</v>
      </c>
      <c r="D151" s="4" t="s">
        <v>11</v>
      </c>
      <c r="E151" s="4" t="n">
        <f>SUMIFS('平台消耗统计'!I:I,'平台消耗统计'!A:A,$E$2,'平台消耗统计'!C:C,A151)</f>
        <v>0</v>
      </c>
      <c r="F151" s="4" t="n">
        <f>IFERROR(VLOOKUP(A151,Q$4:U$174,5,FALSE),0)</f>
        <v>0</v>
      </c>
      <c r="G151" s="93" t="n">
        <f>IFERROR((E151-F151)/F151,0)</f>
        <v>0</v>
      </c>
      <c r="H151" s="4" t="s">
        <v>310</v>
      </c>
      <c r="Q151" s="4" t="n">
        <v>11792342</v>
      </c>
      <c r="R151" s="4" t="s">
        <v>81</v>
      </c>
      <c r="S151" s="4" t="s">
        <v>15</v>
      </c>
      <c r="T151" s="4" t="s">
        <v>40</v>
      </c>
      <c r="U151" s="4" t="n">
        <v>0</v>
      </c>
    </row>
    <row r="152" ht="16.5" customHeight="1">
      <c r="A152" s="4" t="n">
        <v>12810820</v>
      </c>
      <c r="B152" s="4" t="s">
        <v>58</v>
      </c>
      <c r="C152" s="4" t="s">
        <v>34</v>
      </c>
      <c r="D152" s="4" t="s">
        <v>14</v>
      </c>
      <c r="E152" s="4" t="n">
        <f>SUMIFS('平台消耗统计'!I:I,'平台消耗统计'!A:A,$E$2,'平台消耗统计'!C:C,A152)</f>
        <v>0</v>
      </c>
      <c r="F152" s="4" t="n">
        <f>IFERROR(VLOOKUP(A152,Q$4:U$174,5,FALSE),0)</f>
        <v>0</v>
      </c>
      <c r="G152" s="93" t="n">
        <f>IFERROR((E152-F152)/F152,0)</f>
        <v>0</v>
      </c>
      <c r="H152" s="4" t="s">
        <v>272</v>
      </c>
      <c r="I152" s="4" t="s">
        <v>114</v>
      </c>
      <c r="Q152" s="4" t="n">
        <v>91573327</v>
      </c>
      <c r="R152" s="4" t="s">
        <v>87</v>
      </c>
      <c r="S152" s="4" t="s">
        <v>15</v>
      </c>
      <c r="T152" s="4" t="s">
        <v>14</v>
      </c>
      <c r="U152" s="4" t="n">
        <v>0</v>
      </c>
    </row>
    <row r="153" ht="16.5" customHeight="1">
      <c r="A153" s="4" t="n">
        <v>91574957</v>
      </c>
      <c r="B153" s="4" t="s">
        <v>53</v>
      </c>
      <c r="C153" s="4" t="s">
        <v>34</v>
      </c>
      <c r="D153" s="4" t="s">
        <v>14</v>
      </c>
      <c r="E153" s="4" t="n">
        <f>SUMIFS('平台消耗统计'!I:I,'平台消耗统计'!A:A,$E$2,'平台消耗统计'!C:C,A153)</f>
        <v>0</v>
      </c>
      <c r="F153" s="4" t="n">
        <f>IFERROR(VLOOKUP(A153,Q$4:U$174,5,FALSE),0)</f>
        <v>0</v>
      </c>
      <c r="G153" s="93" t="n">
        <f>IFERROR((E153-F153)/F153,0)</f>
        <v>0</v>
      </c>
      <c r="H153" s="4" t="s">
        <v>272</v>
      </c>
      <c r="I153" s="4" t="s">
        <v>114</v>
      </c>
      <c r="Q153" s="4" t="n">
        <v>10295313</v>
      </c>
      <c r="R153" s="4" t="s">
        <v>275</v>
      </c>
      <c r="S153" s="4" t="s">
        <v>15</v>
      </c>
      <c r="T153" s="4" t="s">
        <v>14</v>
      </c>
      <c r="U153" s="4" t="n">
        <v>0</v>
      </c>
    </row>
    <row r="154" ht="16.5" customHeight="1">
      <c r="A154" s="4" t="n">
        <v>11078981</v>
      </c>
      <c r="B154" s="4" t="s">
        <v>74</v>
      </c>
      <c r="C154" s="4" t="s">
        <v>15</v>
      </c>
      <c r="D154" s="4" t="s">
        <v>75</v>
      </c>
      <c r="E154" s="4" t="n">
        <f>SUMIFS('平台消耗统计'!I:I,'平台消耗统计'!A:A,$E$2,'平台消耗统计'!C:C,A154)</f>
        <v>0</v>
      </c>
      <c r="F154" s="4" t="n">
        <f>IFERROR(VLOOKUP(A154,Q$4:U$174,5,FALSE),0)</f>
        <v>0.3</v>
      </c>
      <c r="G154" s="93" t="n">
        <f>IFERROR((E154-F154)/F154,0)</f>
        <v>-1</v>
      </c>
      <c r="H154" s="4" t="s">
        <v>309</v>
      </c>
      <c r="I154" s="4" t="s">
        <v>292</v>
      </c>
    </row>
    <row r="155" ht="16.5" customHeight="1">
      <c r="A155" s="4" t="n">
        <v>11080833</v>
      </c>
      <c r="B155" s="4" t="s">
        <v>74</v>
      </c>
      <c r="C155" s="4" t="s">
        <v>15</v>
      </c>
      <c r="D155" s="4" t="s">
        <v>76</v>
      </c>
      <c r="E155" s="4" t="n">
        <f>SUMIFS('平台消耗统计'!I:I,'平台消耗统计'!A:A,$E$2,'平台消耗统计'!C:C,A155)</f>
        <v>0</v>
      </c>
      <c r="F155" s="4" t="n">
        <f>IFERROR(VLOOKUP(A155,Q$4:U$174,5,FALSE),0)</f>
        <v>0</v>
      </c>
      <c r="G155" s="93" t="n">
        <f>IFERROR((E155-F155)/F155,0)</f>
        <v>0</v>
      </c>
      <c r="H155" s="4" t="s">
        <v>309</v>
      </c>
      <c r="I155" s="4" t="s">
        <v>292</v>
      </c>
    </row>
    <row r="156" ht="16.5" customHeight="1">
      <c r="A156" s="4" t="n">
        <v>11081056</v>
      </c>
      <c r="B156" s="4" t="s">
        <v>74</v>
      </c>
      <c r="C156" s="4" t="s">
        <v>15</v>
      </c>
      <c r="D156" s="4" t="s">
        <v>78</v>
      </c>
      <c r="E156" s="4" t="n">
        <f>SUMIFS('平台消耗统计'!I:I,'平台消耗统计'!A:A,$E$2,'平台消耗统计'!C:C,A156)</f>
        <v>0</v>
      </c>
      <c r="F156" s="4" t="n">
        <f>IFERROR(VLOOKUP(A156,Q$4:U$174,5,FALSE),0)</f>
        <v>0</v>
      </c>
      <c r="G156" s="93" t="n">
        <f>IFERROR((E156-F156)/F156,0)</f>
        <v>0</v>
      </c>
      <c r="H156" s="4" t="s">
        <v>309</v>
      </c>
      <c r="I156" s="4" t="s">
        <v>292</v>
      </c>
    </row>
    <row r="157" ht="16.5" customHeight="1">
      <c r="A157" s="4" t="n">
        <v>91538301</v>
      </c>
      <c r="B157" s="4" t="s">
        <v>66</v>
      </c>
      <c r="C157" s="4" t="s">
        <v>15</v>
      </c>
      <c r="D157" s="4" t="s">
        <v>14</v>
      </c>
      <c r="E157" s="4" t="n">
        <f>SUMIFS('平台消耗统计'!I:I,'平台消耗统计'!A:A,$E$2,'平台消耗统计'!C:C,A157)</f>
        <v>0</v>
      </c>
      <c r="F157" s="4" t="n">
        <f>IFERROR(VLOOKUP(A157,Q$4:U$174,5,FALSE),0)</f>
        <v>0</v>
      </c>
      <c r="G157" s="93" t="n">
        <f>IFERROR((E157-F157)/F157,0)</f>
        <v>0</v>
      </c>
      <c r="H157" s="4" t="s">
        <v>309</v>
      </c>
      <c r="I157" s="4" t="s">
        <v>292</v>
      </c>
    </row>
    <row r="158" ht="16.5" customHeight="1">
      <c r="A158" s="4" t="n">
        <v>91538307</v>
      </c>
      <c r="B158" s="4" t="s">
        <v>66</v>
      </c>
      <c r="C158" s="4" t="s">
        <v>15</v>
      </c>
      <c r="D158" s="4" t="s">
        <v>17</v>
      </c>
      <c r="E158" s="4" t="n">
        <f>SUMIFS('平台消耗统计'!I:I,'平台消耗统计'!A:A,$E$2,'平台消耗统计'!C:C,A158)</f>
        <v>0</v>
      </c>
      <c r="F158" s="4" t="n">
        <f>IFERROR(VLOOKUP(A158,Q$4:U$174,5,FALSE),0)</f>
        <v>0</v>
      </c>
      <c r="G158" s="93" t="n">
        <f>IFERROR((E158-F158)/F158,0)</f>
        <v>0</v>
      </c>
      <c r="H158" s="4" t="s">
        <v>309</v>
      </c>
      <c r="I158" s="4" t="s">
        <v>292</v>
      </c>
    </row>
    <row r="159" ht="16.5" customHeight="1">
      <c r="A159" s="4" t="n">
        <v>91538308</v>
      </c>
      <c r="B159" s="4" t="s">
        <v>66</v>
      </c>
      <c r="C159" s="4" t="s">
        <v>15</v>
      </c>
      <c r="D159" s="4" t="s">
        <v>11</v>
      </c>
      <c r="E159" s="4" t="n">
        <f>SUMIFS('平台消耗统计'!I:I,'平台消耗统计'!A:A,$E$2,'平台消耗统计'!C:C,A159)</f>
        <v>0</v>
      </c>
      <c r="F159" s="4" t="n">
        <f>IFERROR(VLOOKUP(A159,Q$4:U$174,5,FALSE),0)</f>
        <v>0</v>
      </c>
      <c r="G159" s="93" t="n">
        <f>IFERROR((E159-F159)/F159,0)</f>
        <v>0</v>
      </c>
      <c r="H159" s="4" t="s">
        <v>309</v>
      </c>
      <c r="I159" s="4" t="s">
        <v>292</v>
      </c>
    </row>
    <row r="160" ht="16.5" customHeight="1">
      <c r="A160" s="4" t="n">
        <v>91538309</v>
      </c>
      <c r="B160" s="4" t="s">
        <v>66</v>
      </c>
      <c r="C160" s="4" t="s">
        <v>15</v>
      </c>
      <c r="D160" s="4" t="s">
        <v>43</v>
      </c>
      <c r="E160" s="4" t="n">
        <f>SUMIFS('平台消耗统计'!I:I,'平台消耗统计'!A:A,$E$2,'平台消耗统计'!C:C,A160)</f>
        <v>0</v>
      </c>
      <c r="F160" s="4" t="n">
        <f>IFERROR(VLOOKUP(A160,Q$4:U$174,5,FALSE),0)</f>
        <v>0</v>
      </c>
      <c r="G160" s="93" t="n">
        <f>IFERROR((E160-F160)/F160,0)</f>
        <v>0</v>
      </c>
      <c r="H160" s="4" t="s">
        <v>309</v>
      </c>
      <c r="I160" s="4" t="s">
        <v>292</v>
      </c>
    </row>
    <row r="161" ht="16.5" customHeight="1">
      <c r="A161" s="4" t="n">
        <v>11792342</v>
      </c>
      <c r="B161" s="4" t="s">
        <v>81</v>
      </c>
      <c r="C161" s="4" t="s">
        <v>15</v>
      </c>
      <c r="D161" s="4" t="s">
        <v>40</v>
      </c>
      <c r="E161" s="4" t="n">
        <f>SUMIFS('平台消耗统计'!I:I,'平台消耗统计'!A:A,$E$2,'平台消耗统计'!C:C,A161)</f>
        <v>0</v>
      </c>
      <c r="F161" s="4" t="n">
        <f>IFERROR(VLOOKUP(A161,Q$4:U$174,5,FALSE),0)</f>
        <v>0</v>
      </c>
      <c r="G161" s="93" t="n">
        <f>IFERROR((E161-F161)/F161,0)</f>
        <v>0</v>
      </c>
      <c r="H161" s="4" t="s">
        <v>310</v>
      </c>
    </row>
    <row r="162" ht="16.5" customHeight="1">
      <c r="A162" s="4" t="n">
        <v>91573327</v>
      </c>
      <c r="B162" s="4" t="s">
        <v>87</v>
      </c>
      <c r="C162" s="4" t="s">
        <v>15</v>
      </c>
      <c r="D162" s="4" t="s">
        <v>14</v>
      </c>
      <c r="E162" s="4" t="n">
        <f>SUMIFS('平台消耗统计'!I:I,'平台消耗统计'!A:A,$E$2,'平台消耗统计'!C:C,A162)</f>
        <v>0</v>
      </c>
      <c r="F162" s="4" t="n">
        <f>IFERROR(VLOOKUP(A162,Q$4:U$174,5,FALSE),0)</f>
        <v>0</v>
      </c>
      <c r="G162" s="93" t="n">
        <f>IFERROR((E162-F162)/F162,0)</f>
        <v>0</v>
      </c>
      <c r="H162" s="4" t="s">
        <v>310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2026-10-15T15:15:27Z</dcterms:modified>
</cp:coreProperties>
</file>