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emf" ContentType="image/x-emf"/>
  <Default Extension="svg" ContentType="image/svg+xml"/>
  <Default Extension="tiff" ContentType="image/tiff"/>
  <Default Extension="tif" ContentType="image/tiff"/>
  <Default Extension="jpeg" ContentType="image/jpeg"/>
  <Default Extension="bmp" ContentType="application/x-bmp"/>
  <Default Extension="rels" ContentType="application/vnd.openxmlformats-package.relationships+xml"/>
  <Default Extension="xml" ContentType="application/xml"/>
  <Default Extension="data" ContentType="application/vnd.openxmlformats-officedocument.model+data"/>
  <Default Extension="vml" ContentType="application/vnd.openxmlformats-officedocument.vmlDrawing"/>
  <Default Extension="gif" ContentType="image/gif"/>
  <Default Extension="jpg" ContentType="image/jpeg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</Types>
</file>

<file path=_rels/.rels><?xml version="1.0" encoding="UTF-8" standalone="yes"?>
<Relationships
    xmlns="http://schemas.openxmlformats.org/package/2006/relationships"><Relationship Id="rId1" Type="http://schemas.openxmlformats.org/officeDocument/2006/relationships/extended-properties" Target="docProps/app.xml"/><Relationship Id="rId3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bookViews>
    <workbookView xWindow="2680" yWindow="1500" windowWidth="28240" windowHeight="17440" xr2:uid="{752BAC88-3D22-6345-9E5D-6A586CA68B77}"/>
  </bookViews>
  <sheets>
    <sheet name="平台消耗统计" sheetId="1" r:id="rId1"/>
    <sheet name="优化师维度统计" sheetId="2" r:id="rId2"/>
    <sheet name="Playable素材统计" sheetId="3" r:id="rId3"/>
  </sheets>
  <calcPr calcId="0"/>
</workbook>
</file>

<file path=xl/sharedStrings.xml><?xml version="1.0" encoding="utf-8"?>
<sst xmlns="http://schemas.openxmlformats.org/spreadsheetml/2006/main">
  <si>
    <t>Week</t>
  </si>
  <si>
    <t>Date</t>
  </si>
  <si>
    <t>Adpingid</t>
  </si>
  <si>
    <t>包名</t>
  </si>
  <si>
    <t>地区</t>
  </si>
  <si>
    <t>平台</t>
  </si>
  <si>
    <t>平台转化数量</t>
  </si>
  <si>
    <t>CPI平台成本</t>
  </si>
  <si>
    <t>花费</t>
  </si>
  <si>
    <t>信用消耗金额</t>
  </si>
  <si>
    <t>com.amazon.mShop.android.shopping</t>
  </si>
  <si>
    <t>BR</t>
  </si>
  <si>
    <t>Bigo</t>
  </si>
  <si>
    <t>tech.jm</t>
  </si>
  <si>
    <t>RU</t>
  </si>
  <si>
    <t>MTG</t>
  </si>
  <si>
    <t>com.king.candycrushsodasaga</t>
  </si>
  <si>
    <t>TH</t>
  </si>
  <si>
    <t>DE</t>
  </si>
  <si>
    <t>SA</t>
  </si>
  <si>
    <t>ZA</t>
  </si>
  <si>
    <t>Eagllwin</t>
  </si>
  <si>
    <t>com.fxpro.direct.application</t>
  </si>
  <si>
    <t>SY</t>
  </si>
  <si>
    <t>PK</t>
  </si>
  <si>
    <t>AE</t>
  </si>
  <si>
    <t>Mediago</t>
  </si>
  <si>
    <t>com.yandex.lavka</t>
  </si>
  <si>
    <t>asrtum.ent.domovyata</t>
  </si>
  <si>
    <t>com.esprit.rpg.cntrctfft</t>
  </si>
  <si>
    <t>Kwai</t>
  </si>
  <si>
    <t>com.king.candycrushsaga</t>
  </si>
  <si>
    <t>FR</t>
  </si>
  <si>
    <t>VN</t>
  </si>
  <si>
    <t>ru.banki.banki</t>
  </si>
  <si>
    <t>TaurusX</t>
  </si>
  <si>
    <t>ru.aliexpress.buyer</t>
  </si>
  <si>
    <t>ID</t>
  </si>
  <si>
    <t>com.uma.musicvk</t>
  </si>
  <si>
    <t>com.edadeal.android</t>
  </si>
  <si>
    <t>ru.kinopoisk</t>
  </si>
  <si>
    <t>IN</t>
  </si>
  <si>
    <t>ru.mobstudio.andgalaxy</t>
  </si>
  <si>
    <t>com.esprit.rpg.lttlefirykng</t>
  </si>
  <si>
    <t>MY</t>
  </si>
  <si>
    <t>com.reefgames.fabletown</t>
  </si>
  <si>
    <t>com.vuclip.viu</t>
  </si>
  <si>
    <t>com.netease.newspike</t>
  </si>
  <si>
    <t>US</t>
  </si>
  <si>
    <t>net.peakgames.Yuzbir</t>
  </si>
  <si>
    <t>TR</t>
  </si>
  <si>
    <t>robot.zaimer.ru</t>
  </si>
  <si>
    <t>com.game.friends.ru</t>
  </si>
  <si>
    <t>com.salaryse.android</t>
  </si>
  <si>
    <t>com.nagwa.classes</t>
  </si>
  <si>
    <t>EG</t>
  </si>
  <si>
    <t>com.oakever.meowdoku</t>
  </si>
  <si>
    <t>MX</t>
  </si>
  <si>
    <t>com.reels.cash.video.app</t>
  </si>
  <si>
    <t>sports.caliente.mx.calientedeportes</t>
  </si>
  <si>
    <t>com.mexcpro.client</t>
  </si>
  <si>
    <t>shorts.drama.video</t>
  </si>
  <si>
    <t>com.krom.android</t>
  </si>
  <si>
    <t>com.kwai.bulldog</t>
  </si>
  <si>
    <t>com.vitastudio.mahjong</t>
  </si>
  <si>
    <t>PH</t>
  </si>
  <si>
    <t>astrum.ent.m2alyona</t>
  </si>
  <si>
    <t>ru.yandex.music</t>
  </si>
  <si>
    <t>com.intellihealth.truemeds</t>
  </si>
  <si>
    <t>com.yandex.bank</t>
  </si>
  <si>
    <t>ru.ozon.app.android</t>
  </si>
  <si>
    <t>KZ</t>
  </si>
  <si>
    <t>KG</t>
  </si>
  <si>
    <t>UZ</t>
  </si>
  <si>
    <t>AM</t>
  </si>
  <si>
    <t>com.conquian.parallax</t>
  </si>
  <si>
    <t>com.appteka.lapy</t>
  </si>
  <si>
    <t>ru.yandex.yandexnavi</t>
  </si>
  <si>
    <t>ru.hoff.app</t>
  </si>
  <si>
    <t>com.kubi.kucoin</t>
  </si>
  <si>
    <t>com.gloriajeans.mobile</t>
  </si>
  <si>
    <t>com.transferwise.android</t>
  </si>
  <si>
    <t>ru.rt.video.app.mobile</t>
  </si>
  <si>
    <t>com.notissimus.allinstruments.android</t>
  </si>
  <si>
    <t>otello.dgis.ru</t>
  </si>
  <si>
    <t>日期</t>
  </si>
  <si>
    <t>投放人</t>
  </si>
  <si>
    <t>单价</t>
  </si>
  <si>
    <t>Daily install cap</t>
  </si>
  <si>
    <t>Weekly budget</t>
  </si>
  <si>
    <t>时段</t>
  </si>
  <si>
    <t>展示</t>
  </si>
  <si>
    <t>点击</t>
  </si>
  <si>
    <t>转化</t>
  </si>
  <si>
    <t>CPC</t>
  </si>
  <si>
    <t>CPI</t>
  </si>
  <si>
    <t>cap达成率</t>
  </si>
  <si>
    <t>每日汇总</t>
  </si>
  <si>
    <t>周六</t>
  </si>
  <si>
    <t>黄政</t>
  </si>
  <si>
    <t>截止10点</t>
  </si>
  <si>
    <t>截止18点</t>
  </si>
  <si>
    <t>截止24点</t>
  </si>
  <si>
    <t>万科</t>
  </si>
  <si>
    <t>GAM5</t>
  </si>
  <si>
    <t>Gam-GAM</t>
  </si>
  <si>
    <t>Gam-GAM1</t>
  </si>
  <si>
    <t>詹涵粤</t>
  </si>
  <si>
    <t xml:space="preserve"> </t>
  </si>
  <si>
    <t>谭超</t>
  </si>
  <si>
    <t>周梓君</t>
  </si>
  <si>
    <t>/</t>
  </si>
  <si>
    <t>周五</t>
  </si>
  <si>
    <t>10/9 cap 2500＞1500</t>
  </si>
  <si>
    <t>10/9 cap 500＞1000</t>
  </si>
  <si>
    <t>10/9 cap 1000＞1300</t>
  </si>
  <si>
    <t>未开始</t>
  </si>
  <si>
    <t>周四</t>
  </si>
  <si>
    <t>FIN5</t>
  </si>
  <si>
    <t>10/8 暂停</t>
  </si>
  <si>
    <t>10/8 重启</t>
  </si>
  <si>
    <t>周三</t>
  </si>
  <si>
    <t>周二</t>
  </si>
  <si>
    <t>周一</t>
  </si>
  <si>
    <t>10/5 cap 1400＞900</t>
  </si>
  <si>
    <t>周日</t>
  </si>
  <si>
    <t>10/3 暂停</t>
  </si>
  <si>
    <t>10/3 cap 400＞1000</t>
  </si>
  <si>
    <t>10/2 0.23＞0.12</t>
  </si>
  <si>
    <t>10/2 0.16＞0.12</t>
  </si>
  <si>
    <t>CTR</t>
  </si>
  <si>
    <t>CVR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</si>
</sst>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$#,##0.0000"/>
    <numFmt numFmtId="165" formatCode="$#,##0.00;[Red]($#,##0.00)"/>
    <numFmt numFmtId="166" formatCode="0.0%"/>
  </numFmts>
  <fonts count="6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u/>
      <sz val="10"/>
      <color theme="10"/>
      <name val="等线"/>
      <family val="2"/>
      <charset val="134"/>
      <scheme val="minor"/>
    </font>
    <font>
      <sz val="10"/>
      <color theme="1"/>
      <name val="等线"/>
      <family val="2"/>
      <charset val="134"/>
      <scheme val="minor"/>
    </font>
    <font>
      <b/>
      <sz val="10"/>
    </font>
    <font>
      <sz val="10"/>
    </font>
  </fonts>
  <fills count="3">
    <fill>
      <patternFill patternType="none"/>
    </fill>
    <fill>
      <patternFill patternType="gray125"/>
    </fill>
    <fill>
      <patternFill patternType="solid">
        <fgColor rgb="FFFFF3CE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85">
    <xf numFmtId="0" fontId="0" fillId="0" borderId="0" xfId="0">
      <alignment vertical="center"/>
    </xf>
    <xf numFmtId="0" fontId="2" fillId="0" borderId="0" xfId="1">
      <alignment vertical="center"/>
    </xf>
    <xf numFmtId="0" fontId="3" fillId="0" borderId="0" xfId="0" quotePrefix="1">
      <alignment vertical="center"/>
    </xf>
    <xf numFmtId="0" fontId="3" fillId="0" borderId="0" xfId="0">
      <alignment vertical="center" wrapText="1"/>
    </xf>
    <xf numFmtId="0" fontId="3" fillId="0" borderId="0" xfId="0">
      <alignment vertical="center"/>
    </xf>
    <xf numFmtId="0" fontId="4" fillId="0" borderId="0" xfId="0" applyFont="1">
      <alignment horizontal="center" vertical="center"/>
    </xf>
    <xf numFmtId="164" fontId="4" fillId="0" borderId="0" xfId="0" applyNumberFormat="1" applyFont="1">
      <alignment horizontal="center" vertical="center"/>
    </xf>
    <xf numFmtId="10" fontId="4" fillId="0" borderId="0" xfId="0" applyNumberFormat="1" applyFont="1">
      <alignment horizontal="center" vertical="center"/>
    </xf>
    <xf numFmtId="0" fontId="5" fillId="0" borderId="0" xfId="0" applyFont="1">
      <alignment horizontal="center" vertical="center"/>
    </xf>
    <xf numFmtId="0" fontId="4" fillId="0" borderId="0" xfId="0" applyFont="1">
      <alignment horizontal="center" vertical="center"/>
    </xf>
    <xf numFmtId="0" fontId="5" fillId="0" borderId="0" xfId="0" applyFont="1">
      <alignment horizontal="center" vertical="center"/>
    </xf>
    <xf numFmtId="164" fontId="5" fillId="0" borderId="0" xfId="0" applyNumberFormat="1" applyFont="1">
      <alignment horizontal="center" vertical="center"/>
    </xf>
    <xf numFmtId="0" fontId="5" fillId="0" borderId="1" xfId="0" applyFont="1" applyBorder="1" applyProtection="1">
      <alignment horizontal="center" vertical="center"/>
    </xf>
    <xf numFmtId="0" fontId="5" fillId="0" borderId="2" xfId="0" applyFont="1" applyBorder="1" applyProtection="1">
      <alignment horizontal="center" vertical="center"/>
    </xf>
    <xf numFmtId="3" fontId="5" fillId="0" borderId="0" xfId="0" applyNumberFormat="1" applyFont="1">
      <alignment horizontal="center" vertical="center"/>
    </xf>
    <xf numFmtId="3" fontId="5" fillId="0" borderId="0" xfId="0" applyNumberFormat="1" applyFont="1">
      <alignment horizontal="center" vertical="center"/>
    </xf>
    <xf numFmtId="3" fontId="5" fillId="0" borderId="0" xfId="0" applyNumberFormat="1" applyFont="1">
      <alignment horizontal="center" vertical="center"/>
    </xf>
    <xf numFmtId="165" fontId="5" fillId="0" borderId="0" xfId="0" applyNumberFormat="1" applyFont="1">
      <alignment horizontal="center" vertical="center"/>
    </xf>
    <xf numFmtId="14" fontId="5" fillId="0" borderId="0" xfId="0" applyNumberFormat="1" applyFont="1">
      <alignment horizontal="center" vertical="center"/>
    </xf>
    <xf numFmtId="0" fontId="5" fillId="0" borderId="1" xfId="0" applyFont="1" applyBorder="1" applyProtection="1">
      <alignment vertical="center"/>
    </xf>
    <xf numFmtId="165" fontId="5" fillId="0" borderId="1" xfId="0" applyNumberFormat="1" applyFont="1" applyBorder="1" applyProtection="1">
      <alignment horizontal="center" vertical="center"/>
    </xf>
    <xf numFmtId="3" fontId="5" fillId="2" borderId="0" xfId="0" applyNumberFormat="1" applyFont="1" applyFill="1">
      <alignment horizontal="center" vertical="center"/>
    </xf>
    <xf numFmtId="10" fontId="5" fillId="0" borderId="0" xfId="0" applyNumberFormat="1" applyFont="1">
      <alignment horizontal="center" vertical="center"/>
    </xf>
    <xf numFmtId="165" fontId="5" fillId="0" borderId="2" xfId="0" applyNumberFormat="1" applyFont="1" applyBorder="1" applyProtection="1">
      <alignment horizontal="center" vertical="center"/>
    </xf>
    <xf numFmtId="164" fontId="5" fillId="2" borderId="0" xfId="0" applyNumberFormat="1" applyFont="1" applyFill="1">
      <alignment horizontal="center" vertical="center"/>
    </xf>
    <xf numFmtId="10" fontId="5" fillId="0" borderId="0" xfId="0" applyNumberFormat="1" applyFont="1">
      <alignment vertical="center"/>
    </xf>
    <xf numFmtId="0" fontId="5" fillId="0" borderId="2" xfId="0" applyFont="1" applyBorder="1" applyProtection="1">
      <alignment vertical="center"/>
    </xf>
    <xf numFmtId="0" fontId="5" fillId="0" borderId="3" xfId="0" applyFont="1" applyBorder="1" applyProtection="1">
      <alignment vertical="center"/>
    </xf>
    <xf numFmtId="0" fontId="5" fillId="0" borderId="4" xfId="0" applyFont="1" applyBorder="1" applyProtection="1">
      <alignment vertical="center"/>
    </xf>
    <xf numFmtId="3" fontId="5" fillId="0" borderId="0" xfId="0" applyNumberFormat="1" applyFont="1">
      <alignment horizontal="center" vertical="center"/>
    </xf>
    <xf numFmtId="0" fontId="5" fillId="0" borderId="5" xfId="0" applyFont="1" applyBorder="1" applyProtection="1">
      <alignment horizontal="center" vertical="center"/>
    </xf>
    <xf numFmtId="165" fontId="5" fillId="0" borderId="5" xfId="0" applyNumberFormat="1" applyFont="1" applyBorder="1" applyProtection="1">
      <alignment horizontal="center" vertical="center"/>
    </xf>
    <xf numFmtId="0" fontId="5" fillId="0" borderId="6" xfId="0" applyFont="1" applyBorder="1" applyProtection="1">
      <alignment vertical="center"/>
    </xf>
    <xf numFmtId="0" fontId="5" fillId="0" borderId="7" xfId="0" applyFont="1" applyBorder="1" applyProtection="1">
      <alignment vertical="center"/>
    </xf>
    <xf numFmtId="0" fontId="5" fillId="0" borderId="5" xfId="0" applyFont="1" applyBorder="1" applyProtection="1">
      <alignment vertical="center"/>
    </xf>
    <xf numFmtId="0" fontId="5" fillId="0" borderId="8" xfId="0" applyFont="1" applyBorder="1" applyProtection="1">
      <alignment vertical="center"/>
    </xf>
    <xf numFmtId="3" fontId="4" fillId="0" borderId="0" xfId="0" applyNumberFormat="1" applyFont="1">
      <alignment horizontal="center" vertical="center"/>
    </xf>
    <xf numFmtId="0" fontId="5" fillId="0" borderId="1" xfId="0" applyFont="1" applyBorder="1" applyProtection="1">
      <alignment horizontal="center" vertical="center"/>
    </xf>
    <xf numFmtId="0" fontId="5" fillId="0" borderId="9" xfId="0" applyFont="1" applyBorder="1" applyProtection="1">
      <alignment horizontal="center" vertical="center"/>
    </xf>
    <xf numFmtId="0" fontId="5" fillId="0" borderId="1" xfId="0" applyFont="1" applyBorder="1" applyProtection="1">
      <alignment horizontal="left" vertical="center"/>
    </xf>
    <xf numFmtId="164" fontId="5" fillId="2" borderId="0" xfId="0" applyNumberFormat="1" applyFont="1" applyFill="1">
      <alignment horizontal="center" vertical="center"/>
    </xf>
    <xf numFmtId="166" fontId="5" fillId="0" borderId="0" xfId="0" applyNumberFormat="1" applyFont="1">
      <alignment vertical="center"/>
    </xf>
    <xf numFmtId="3" fontId="4" fillId="0" borderId="0" xfId="0" applyNumberFormat="1" applyFont="1">
      <alignment horizontal="center" vertical="center"/>
    </xf>
    <xf numFmtId="0" fontId="5" fillId="0" borderId="9" xfId="0" applyFont="1" applyBorder="1" applyProtection="1">
      <alignment vertical="center"/>
    </xf>
    <xf numFmtId="0" fontId="5" fillId="0" borderId="10" xfId="0" applyFont="1" applyBorder="1" applyProtection="1">
      <alignment vertical="center"/>
    </xf>
    <xf numFmtId="0" fontId="5" fillId="0" borderId="3" xfId="0" applyFont="1" applyBorder="1" applyProtection="1">
      <alignment horizontal="center" vertical="center"/>
    </xf>
    <xf numFmtId="0" fontId="5" fillId="0" borderId="7" xfId="0" applyFont="1" applyBorder="1" applyProtection="1">
      <alignment horizontal="center" vertical="center"/>
    </xf>
    <xf numFmtId="0" fontId="5" fillId="0" borderId="5" xfId="0" applyFont="1" applyBorder="1" applyProtection="1">
      <alignment horizontal="center" vertical="center"/>
    </xf>
    <xf numFmtId="0" fontId="5" fillId="0" borderId="4" xfId="0" applyFont="1" applyBorder="1" applyProtection="1">
      <alignment horizontal="center" vertical="center"/>
    </xf>
    <xf numFmtId="14" fontId="5" fillId="0" borderId="11" xfId="0" applyNumberFormat="1" applyFont="1" applyBorder="1" applyProtection="1">
      <alignment vertical="center"/>
    </xf>
    <xf numFmtId="165" fontId="5" fillId="0" borderId="8" xfId="0" applyNumberFormat="1" applyFont="1" applyBorder="1" applyProtection="1">
      <alignment horizontal="center" vertical="center"/>
    </xf>
    <xf numFmtId="165" fontId="5" fillId="0" borderId="2" xfId="0" applyNumberFormat="1" applyFont="1" applyBorder="1" applyProtection="1">
      <alignment vertical="center"/>
    </xf>
    <xf numFmtId="165" fontId="5" fillId="0" borderId="8" xfId="0" applyNumberFormat="1" applyFont="1" applyBorder="1" applyProtection="1">
      <alignment vertical="center"/>
    </xf>
    <xf numFmtId="0" fontId="5" fillId="0" borderId="4" xfId="0" applyFont="1" applyBorder="1" applyProtection="1">
      <alignment horizontal="center" vertical="center"/>
    </xf>
    <xf numFmtId="164" fontId="5" fillId="0" borderId="12" xfId="0" applyNumberFormat="1" applyFont="1" applyBorder="1" applyProtection="1">
      <alignment horizontal="center" vertical="center"/>
    </xf>
    <xf numFmtId="14" fontId="5" fillId="0" borderId="1" xfId="0" applyNumberFormat="1" applyFont="1" applyBorder="1" applyProtection="1">
      <alignment horizontal="center" vertical="center"/>
    </xf>
    <xf numFmtId="3" fontId="5" fillId="0" borderId="1" xfId="0" applyNumberFormat="1" applyFont="1" applyBorder="1" applyProtection="1">
      <alignment horizontal="center" vertical="center"/>
    </xf>
    <xf numFmtId="164" fontId="5" fillId="0" borderId="1" xfId="0" applyNumberFormat="1" applyFont="1" applyBorder="1" applyProtection="1">
      <alignment horizontal="center" vertical="center"/>
    </xf>
    <xf numFmtId="164" fontId="5" fillId="0" borderId="9" xfId="0" applyNumberFormat="1" applyFont="1" applyBorder="1" applyProtection="1">
      <alignment horizontal="center" vertical="center"/>
    </xf>
    <xf numFmtId="3" fontId="5" fillId="0" borderId="1" xfId="0" applyNumberFormat="1" applyFont="1" applyBorder="1" applyProtection="1">
      <alignment horizontal="center" vertical="center"/>
    </xf>
    <xf numFmtId="3" fontId="5" fillId="0" borderId="1" xfId="0" applyNumberFormat="1" applyFont="1" applyBorder="1" applyProtection="1">
      <alignment horizontal="center" vertical="center"/>
    </xf>
    <xf numFmtId="3" fontId="5" fillId="0" borderId="3" xfId="0" applyNumberFormat="1" applyFont="1" applyBorder="1" applyProtection="1">
      <alignment horizontal="center" vertical="center"/>
    </xf>
    <xf numFmtId="164" fontId="5" fillId="0" borderId="3" xfId="0" applyNumberFormat="1" applyFont="1" applyBorder="1" applyProtection="1">
      <alignment horizontal="center" vertical="center"/>
    </xf>
    <xf numFmtId="164" fontId="5" fillId="0" borderId="9" xfId="0" applyNumberFormat="1" applyFont="1" applyBorder="1" applyProtection="1">
      <alignment horizontal="left" vertical="center"/>
    </xf>
    <xf numFmtId="0" fontId="5" fillId="0" borderId="9" xfId="0" applyFont="1" applyBorder="1" applyProtection="1">
      <alignment horizontal="left" vertical="center"/>
    </xf>
    <xf numFmtId="164" fontId="5" fillId="0" borderId="2" xfId="0" applyNumberFormat="1" applyFont="1" applyBorder="1" applyProtection="1">
      <alignment horizontal="center" vertical="center"/>
    </xf>
    <xf numFmtId="0" fontId="5" fillId="0" borderId="10" xfId="0" applyFont="1" applyBorder="1" applyProtection="1">
      <alignment horizontal="center" vertical="center"/>
    </xf>
    <xf numFmtId="164" fontId="5" fillId="0" borderId="10" xfId="0" applyNumberFormat="1" applyFont="1" applyBorder="1" applyProtection="1">
      <alignment horizontal="center" vertical="center"/>
    </xf>
    <xf numFmtId="164" fontId="5" fillId="0" borderId="10" xfId="0" applyNumberFormat="1" applyFont="1" applyBorder="1" applyProtection="1">
      <alignment horizontal="left" vertical="center"/>
    </xf>
    <xf numFmtId="0" fontId="5" fillId="0" borderId="8" xfId="0" applyFont="1" applyBorder="1" applyProtection="1">
      <alignment horizontal="center" vertical="center"/>
    </xf>
    <xf numFmtId="3" fontId="5" fillId="0" borderId="5" xfId="0" applyNumberFormat="1" applyFont="1" applyBorder="1" applyProtection="1">
      <alignment horizontal="center" vertical="center"/>
    </xf>
    <xf numFmtId="164" fontId="5" fillId="0" borderId="5" xfId="0" applyNumberFormat="1" applyFont="1" applyBorder="1" applyProtection="1">
      <alignment horizontal="center" vertical="center"/>
    </xf>
    <xf numFmtId="0" fontId="5" fillId="0" borderId="12" xfId="0" applyFont="1" applyBorder="1" applyProtection="1">
      <alignment horizontal="center" vertical="center"/>
    </xf>
    <xf numFmtId="14" fontId="5" fillId="0" borderId="1" xfId="0" applyNumberFormat="1" applyFont="1" applyBorder="1" applyProtection="1">
      <alignment horizontal="center" vertical="center"/>
    </xf>
    <xf numFmtId="14" fontId="5" fillId="0" borderId="1" xfId="0" applyNumberFormat="1" applyFont="1" applyBorder="1" applyProtection="1">
      <alignment vertical="center"/>
    </xf>
    <xf numFmtId="164" fontId="5" fillId="0" borderId="0" xfId="0" applyNumberFormat="1" applyFont="1">
      <alignment horizontal="center" vertical="center"/>
    </xf>
    <xf numFmtId="0" fontId="5" fillId="0" borderId="13" xfId="0" applyFont="1" applyBorder="1" applyProtection="1">
      <alignment horizontal="center" vertical="center"/>
    </xf>
    <xf numFmtId="14" fontId="5" fillId="0" borderId="4" xfId="0" applyNumberFormat="1" applyFont="1" applyBorder="1" applyProtection="1">
      <alignment vertical="center"/>
    </xf>
    <xf numFmtId="14" fontId="5" fillId="0" borderId="3" xfId="0" applyNumberFormat="1" applyFont="1" applyBorder="1" applyProtection="1">
      <alignment vertical="center"/>
    </xf>
    <xf numFmtId="3" fontId="5" fillId="0" borderId="3" xfId="0" applyNumberFormat="1" applyFont="1" applyBorder="1" applyProtection="1">
      <alignment horizontal="center" vertical="center"/>
    </xf>
    <xf numFmtId="14" fontId="5" fillId="0" borderId="5" xfId="0" applyNumberFormat="1" applyFont="1" applyBorder="1" applyProtection="1">
      <alignment horizontal="center" vertical="center"/>
    </xf>
    <xf numFmtId="3" fontId="5" fillId="0" borderId="5" xfId="0" applyNumberFormat="1" applyFont="1" applyBorder="1" applyProtection="1">
      <alignment horizontal="center" vertical="center"/>
    </xf>
    <xf numFmtId="14" fontId="5" fillId="0" borderId="0" xfId="0" applyNumberFormat="1" applyFont="1">
      <alignment horizontal="center" vertical="center"/>
    </xf>
    <xf numFmtId="3" fontId="5" fillId="0" borderId="5" xfId="0" applyNumberFormat="1" applyFont="1" applyBorder="1" applyProtection="1">
      <alignment horizontal="center" vertical="center"/>
    </xf>
    <xf numFmtId="3" fontId="5" fillId="0" borderId="3" xfId="0" applyNumberFormat="1" applyFont="1" applyBorder="1" applyProtection="1">
      <alignment horizontal="center" vertical="center"/>
    </xf>
  </cellXfs>
  <cellStyles count="2">
    <cellStyle name="常规" xfId="0" builtinId="0"/>
    <cellStyle name="超链接" xfId="1" builtinId="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
   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2" Type="http://schemas.openxmlformats.org/officeDocument/2006/relationships/worksheet" Target="worksheets/sheet2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 tabSelected="1">
      <pane topLeftCell="A2" activePane="bottomRight" state="frozen" ySplit="1"/>
    </sheetView>
  </sheetViews>
  <sheetFormatPr baseColWidth="10" defaultColWidth="9.9990234375" defaultRowHeight="16.5" customHeight="1"/>
  <cols>
    <col min="1" max="1" width="5.337890625"/>
    <col min="4" max="4" width="32.4052734375" customWidth="1"/>
    <col min="5" max="5" width="4.3740234375"/>
  </cols>
  <sheetData>
    <row r="1" ht="22.5" customHeight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42" t="s">
        <v>6</v>
      </c>
      <c r="H1" s="6" t="s">
        <v>7</v>
      </c>
      <c r="I1" s="6" t="s">
        <v>8</v>
      </c>
      <c r="J1" s="5" t="s">
        <v>9</v>
      </c>
    </row>
    <row r="2" ht="22.5" customHeight="1">
      <c r="A2" s="12" t="n">
        <f>WEEKNUM(B2,2)</f>
        <v>41</v>
      </c>
      <c r="B2" s="55" t="n">
        <v>46304</v>
      </c>
      <c r="C2" s="38" t="n">
        <v>10813123</v>
      </c>
      <c r="D2" s="63" t="s">
        <v>10</v>
      </c>
      <c r="E2" s="58" t="s">
        <v>11</v>
      </c>
      <c r="F2" s="57" t="s">
        <v>12</v>
      </c>
      <c r="G2" s="12" t="n">
        <v>36</v>
      </c>
      <c r="H2" s="57" t="n">
        <v>0.3155</v>
      </c>
      <c r="I2" s="57" t="n">
        <v>11.3569</v>
      </c>
      <c r="J2" s="13"/>
    </row>
    <row r="3" ht="22.5" customHeight="1">
      <c r="A3" s="12" t="n">
        <f>WEEKNUM(B3,2)</f>
        <v>41</v>
      </c>
      <c r="B3" s="55" t="n">
        <v>46304</v>
      </c>
      <c r="C3" s="38" t="n">
        <v>1745925</v>
      </c>
      <c r="D3" s="63" t="s">
        <v>13</v>
      </c>
      <c r="E3" s="58" t="s">
        <v>14</v>
      </c>
      <c r="F3" s="57" t="s">
        <v>15</v>
      </c>
      <c r="G3" s="56" t="n">
        <v>349</v>
      </c>
      <c r="H3" s="57" t="n">
        <v>0.15</v>
      </c>
      <c r="I3" s="57" t="n">
        <v>52.35</v>
      </c>
      <c r="J3" s="13"/>
    </row>
    <row r="4" ht="22.5" customHeight="1">
      <c r="A4" s="12" t="n">
        <f>WEEKNUM(B4,2)</f>
        <v>41</v>
      </c>
      <c r="B4" s="55" t="n">
        <v>46304</v>
      </c>
      <c r="C4" s="38" t="n">
        <v>6951600</v>
      </c>
      <c r="D4" s="63" t="s">
        <v>16</v>
      </c>
      <c r="E4" s="58" t="s">
        <v>17</v>
      </c>
      <c r="F4" s="57" t="s">
        <v>15</v>
      </c>
      <c r="G4" s="56" t="n">
        <v>62</v>
      </c>
      <c r="H4" s="57" t="n">
        <v>0.176</v>
      </c>
      <c r="I4" s="57" t="n">
        <v>10.914</v>
      </c>
      <c r="J4" s="13"/>
    </row>
    <row r="5" ht="22.5" customHeight="1">
      <c r="A5" s="12" t="n">
        <f>WEEKNUM(B5,2)</f>
        <v>41</v>
      </c>
      <c r="B5" s="55" t="n">
        <v>46304</v>
      </c>
      <c r="C5" s="38" t="n">
        <v>6951594</v>
      </c>
      <c r="D5" s="63" t="s">
        <v>16</v>
      </c>
      <c r="E5" s="58" t="s">
        <v>18</v>
      </c>
      <c r="F5" s="57" t="s">
        <v>15</v>
      </c>
      <c r="G5" s="56" t="n">
        <v>174</v>
      </c>
      <c r="H5" s="57" t="n">
        <v>0.711</v>
      </c>
      <c r="I5" s="57" t="n">
        <v>123.69</v>
      </c>
      <c r="J5" s="13"/>
    </row>
    <row r="6" ht="22.5" customHeight="1">
      <c r="A6" s="12" t="n">
        <f>WEEKNUM(B6,2)</f>
        <v>41</v>
      </c>
      <c r="B6" s="55" t="n">
        <v>46304</v>
      </c>
      <c r="C6" s="38" t="n">
        <v>2732727</v>
      </c>
      <c r="D6" s="63" t="s">
        <v>10</v>
      </c>
      <c r="E6" s="58" t="s">
        <v>19</v>
      </c>
      <c r="F6" s="57" t="s">
        <v>15</v>
      </c>
      <c r="G6" s="56" t="n">
        <v>618</v>
      </c>
      <c r="H6" s="57" t="n">
        <v>0.249</v>
      </c>
      <c r="I6" s="57" t="n">
        <v>154.075</v>
      </c>
      <c r="J6" s="13"/>
    </row>
    <row r="7" ht="22.5" customHeight="1">
      <c r="A7" s="12" t="n">
        <f>WEEKNUM(B7,2)</f>
        <v>41</v>
      </c>
      <c r="B7" s="55" t="n">
        <v>46304</v>
      </c>
      <c r="C7" s="38" t="n">
        <v>5619156</v>
      </c>
      <c r="D7" s="63" t="s">
        <v>10</v>
      </c>
      <c r="E7" s="58" t="s">
        <v>19</v>
      </c>
      <c r="F7" s="57" t="s">
        <v>12</v>
      </c>
      <c r="G7" s="56" t="n">
        <v>54</v>
      </c>
      <c r="H7" s="57" t="n">
        <v>0.3524</v>
      </c>
      <c r="I7" s="57" t="n">
        <v>15.1547</v>
      </c>
      <c r="J7" s="13"/>
    </row>
    <row r="8" ht="22.5" customHeight="1">
      <c r="A8" s="12" t="n">
        <f>WEEKNUM(B8,2)</f>
        <v>41</v>
      </c>
      <c r="B8" s="55" t="n">
        <v>46304</v>
      </c>
      <c r="C8" s="38" t="n">
        <v>6425889</v>
      </c>
      <c r="D8" s="63" t="s">
        <v>10</v>
      </c>
      <c r="E8" s="58" t="s">
        <v>20</v>
      </c>
      <c r="F8" s="57" t="s">
        <v>15</v>
      </c>
      <c r="G8" s="56" t="n">
        <v>225</v>
      </c>
      <c r="H8" s="57" t="n">
        <v>0.251</v>
      </c>
      <c r="I8" s="57" t="n">
        <v>56.425</v>
      </c>
      <c r="J8" s="13"/>
    </row>
    <row r="9" ht="22.5" customHeight="1">
      <c r="A9" s="12" t="n">
        <f>WEEKNUM(B9,2)</f>
        <v>41</v>
      </c>
      <c r="B9" s="55" t="n">
        <v>46304</v>
      </c>
      <c r="C9" s="38" t="n">
        <v>6439005</v>
      </c>
      <c r="D9" s="63" t="s">
        <v>10</v>
      </c>
      <c r="E9" s="58" t="s">
        <v>20</v>
      </c>
      <c r="F9" s="57" t="s">
        <v>21</v>
      </c>
      <c r="G9" s="56" t="n">
        <v>37</v>
      </c>
      <c r="H9" s="57" t="n">
        <v>0.3</v>
      </c>
      <c r="I9" s="57" t="n">
        <v>11.1</v>
      </c>
      <c r="J9" s="13"/>
    </row>
    <row r="10" ht="22.5" customHeight="1">
      <c r="A10" s="12" t="n">
        <f>WEEKNUM(B10,2)</f>
        <v>41</v>
      </c>
      <c r="B10" s="55" t="n">
        <v>46304</v>
      </c>
      <c r="C10" s="38" t="n">
        <v>7203110</v>
      </c>
      <c r="D10" s="63" t="s">
        <v>22</v>
      </c>
      <c r="E10" s="58" t="s">
        <v>23</v>
      </c>
      <c r="F10" s="57" t="s">
        <v>15</v>
      </c>
      <c r="G10" s="56" t="n">
        <v>6</v>
      </c>
      <c r="H10" s="57" t="n">
        <v>0.2</v>
      </c>
      <c r="I10" s="57" t="n">
        <v>1.2</v>
      </c>
      <c r="J10" s="13"/>
    </row>
    <row r="11" ht="22.5" customHeight="1">
      <c r="A11" s="12" t="n">
        <f>WEEKNUM(B11,2)</f>
        <v>41</v>
      </c>
      <c r="B11" s="55" t="n">
        <v>46304</v>
      </c>
      <c r="C11" s="38" t="n">
        <v>7202934</v>
      </c>
      <c r="D11" s="63" t="s">
        <v>22</v>
      </c>
      <c r="E11" s="58" t="s">
        <v>24</v>
      </c>
      <c r="F11" s="57" t="s">
        <v>15</v>
      </c>
      <c r="G11" s="70" t="n">
        <v>74</v>
      </c>
      <c r="H11" s="71" t="n">
        <v>0.35</v>
      </c>
      <c r="I11" s="71" t="n">
        <v>25.9</v>
      </c>
      <c r="J11" s="13"/>
    </row>
    <row r="12" ht="22.5" customHeight="1">
      <c r="A12" s="12" t="n">
        <f>WEEKNUM(B12,2)</f>
        <v>41</v>
      </c>
      <c r="B12" s="55" t="n">
        <v>46304</v>
      </c>
      <c r="C12" s="38" t="n">
        <v>5847496</v>
      </c>
      <c r="D12" s="63" t="s">
        <v>10</v>
      </c>
      <c r="E12" s="58" t="s">
        <v>25</v>
      </c>
      <c r="F12" s="58" t="s">
        <v>12</v>
      </c>
      <c r="G12" s="56" t="n">
        <v>19</v>
      </c>
      <c r="H12" s="57" t="n">
        <v>0.3081</v>
      </c>
      <c r="I12" s="57" t="n">
        <v>5.8534</v>
      </c>
      <c r="J12" s="13"/>
    </row>
    <row r="13" ht="22.5" customHeight="1">
      <c r="A13" s="12" t="n">
        <f>WEEKNUM(B13,2)</f>
        <v>41</v>
      </c>
      <c r="B13" s="55" t="n">
        <v>46304</v>
      </c>
      <c r="C13" s="38" t="n">
        <v>7572369</v>
      </c>
      <c r="D13" s="63" t="s">
        <v>10</v>
      </c>
      <c r="E13" s="58" t="s">
        <v>25</v>
      </c>
      <c r="F13" s="57" t="s">
        <v>15</v>
      </c>
      <c r="G13" s="61" t="n">
        <v>140</v>
      </c>
      <c r="H13" s="62" t="n">
        <v>0.305</v>
      </c>
      <c r="I13" s="62" t="n">
        <v>42.69</v>
      </c>
      <c r="J13" s="13"/>
    </row>
    <row r="14" ht="22.5" customHeight="1">
      <c r="A14" s="12" t="n">
        <f>WEEKNUM(B14,2)</f>
        <v>41</v>
      </c>
      <c r="B14" s="55" t="n">
        <v>46304</v>
      </c>
      <c r="C14" s="38" t="n">
        <v>8460883</v>
      </c>
      <c r="D14" s="63" t="s">
        <v>16</v>
      </c>
      <c r="E14" s="58" t="s">
        <v>11</v>
      </c>
      <c r="F14" s="57" t="s">
        <v>15</v>
      </c>
      <c r="G14" s="56" t="n">
        <v>661</v>
      </c>
      <c r="H14" s="57" t="n">
        <v>0.141</v>
      </c>
      <c r="I14" s="57" t="n">
        <v>92.918</v>
      </c>
      <c r="J14" s="13"/>
    </row>
    <row r="15" ht="22.5" customHeight="1">
      <c r="A15" s="12" t="n">
        <f>WEEKNUM(B15,2)</f>
        <v>41</v>
      </c>
      <c r="B15" s="55" t="n">
        <v>46304</v>
      </c>
      <c r="C15" s="38" t="n">
        <v>8531973</v>
      </c>
      <c r="D15" s="63" t="s">
        <v>16</v>
      </c>
      <c r="E15" s="58" t="s">
        <v>18</v>
      </c>
      <c r="F15" s="12" t="s">
        <v>26</v>
      </c>
      <c r="G15" s="56" t="n">
        <v>33</v>
      </c>
      <c r="H15" s="57" t="n">
        <v>0.3</v>
      </c>
      <c r="I15" s="57" t="n">
        <v>9.95</v>
      </c>
      <c r="J15" s="13"/>
    </row>
    <row r="16" ht="22.5" customHeight="1">
      <c r="A16" s="12" t="n">
        <f>WEEKNUM(B16,2)</f>
        <v>41</v>
      </c>
      <c r="B16" s="55" t="n">
        <v>46304</v>
      </c>
      <c r="C16" s="38" t="n">
        <v>8156506</v>
      </c>
      <c r="D16" s="63" t="s">
        <v>27</v>
      </c>
      <c r="E16" s="58" t="s">
        <v>14</v>
      </c>
      <c r="F16" s="57" t="s">
        <v>15</v>
      </c>
      <c r="G16" s="56" t="n">
        <v>1000</v>
      </c>
      <c r="H16" s="57" t="n">
        <v>0.137</v>
      </c>
      <c r="I16" s="57" t="n">
        <v>136.952</v>
      </c>
      <c r="J16" s="13"/>
    </row>
    <row r="17" ht="22.5" customHeight="1">
      <c r="A17" s="12" t="n">
        <f>WEEKNUM(B17,2)</f>
        <v>41</v>
      </c>
      <c r="B17" s="55" t="n">
        <v>46304</v>
      </c>
      <c r="C17" s="38" t="n">
        <v>8819666</v>
      </c>
      <c r="D17" s="63" t="s">
        <v>27</v>
      </c>
      <c r="E17" s="58" t="s">
        <v>14</v>
      </c>
      <c r="F17" s="57" t="s">
        <v>12</v>
      </c>
      <c r="G17" s="56" t="n">
        <v>198</v>
      </c>
      <c r="H17" s="57" t="n">
        <v>0.101</v>
      </c>
      <c r="I17" s="57" t="n">
        <v>20.0969</v>
      </c>
      <c r="J17" s="13"/>
    </row>
    <row r="18" ht="22.5" customHeight="1">
      <c r="A18" s="12" t="n">
        <f>WEEKNUM(B18,2)</f>
        <v>41</v>
      </c>
      <c r="B18" s="55" t="n">
        <v>46304</v>
      </c>
      <c r="C18" s="38" t="n">
        <v>7872826</v>
      </c>
      <c r="D18" s="63" t="s">
        <v>28</v>
      </c>
      <c r="E18" s="58" t="s">
        <v>14</v>
      </c>
      <c r="F18" s="57" t="s">
        <v>15</v>
      </c>
      <c r="G18" s="56" t="n">
        <v>100</v>
      </c>
      <c r="H18" s="57" t="n">
        <v>0.487</v>
      </c>
      <c r="I18" s="57" t="n">
        <v>48.672</v>
      </c>
      <c r="J18" s="13"/>
    </row>
    <row r="19" ht="22.5" customHeight="1">
      <c r="A19" s="12" t="n">
        <f>WEEKNUM(B19,2)</f>
        <v>41</v>
      </c>
      <c r="B19" s="55" t="n">
        <v>46304</v>
      </c>
      <c r="C19" s="38" t="n">
        <v>9311355</v>
      </c>
      <c r="D19" s="63" t="s">
        <v>29</v>
      </c>
      <c r="E19" s="58" t="s">
        <v>14</v>
      </c>
      <c r="F19" s="57" t="s">
        <v>15</v>
      </c>
      <c r="G19" s="56" t="n">
        <v>122</v>
      </c>
      <c r="H19" s="57" t="n">
        <v>0.25</v>
      </c>
      <c r="I19" s="57" t="n">
        <v>30.5</v>
      </c>
      <c r="J19" s="13"/>
    </row>
    <row r="20" ht="22.5" customHeight="1">
      <c r="A20" s="12" t="n">
        <f>WEEKNUM(B20,2)</f>
        <v>41</v>
      </c>
      <c r="B20" s="55" t="n">
        <v>46304</v>
      </c>
      <c r="C20" s="38" t="n">
        <v>12114239</v>
      </c>
      <c r="D20" s="63" t="s">
        <v>27</v>
      </c>
      <c r="E20" s="58" t="s">
        <v>14</v>
      </c>
      <c r="F20" s="12" t="s">
        <v>26</v>
      </c>
      <c r="G20" s="56" t="n">
        <v>37</v>
      </c>
      <c r="H20" s="57" t="n">
        <v>0.2</v>
      </c>
      <c r="I20" s="57" t="n">
        <v>7.29</v>
      </c>
      <c r="J20" s="65"/>
    </row>
    <row r="21" ht="22.5" customHeight="1">
      <c r="A21" s="12" t="n">
        <f>WEEKNUM(B21,2)</f>
        <v>41</v>
      </c>
      <c r="B21" s="55" t="n">
        <v>46304</v>
      </c>
      <c r="C21" s="38" t="n">
        <v>10501490</v>
      </c>
      <c r="D21" s="63" t="s">
        <v>13</v>
      </c>
      <c r="E21" s="58" t="s">
        <v>14</v>
      </c>
      <c r="F21" s="57" t="s">
        <v>15</v>
      </c>
      <c r="G21" s="56" t="n">
        <v>9</v>
      </c>
      <c r="H21" s="57" t="n">
        <v>0.13</v>
      </c>
      <c r="I21" s="57" t="n">
        <v>1.17</v>
      </c>
      <c r="J21" s="13"/>
    </row>
    <row r="22" ht="22.5" customHeight="1">
      <c r="A22" s="12" t="n">
        <f>WEEKNUM(B22,2)</f>
        <v>41</v>
      </c>
      <c r="B22" s="55" t="n">
        <v>46304</v>
      </c>
      <c r="C22" s="38" t="n">
        <v>10912510</v>
      </c>
      <c r="D22" s="63" t="s">
        <v>10</v>
      </c>
      <c r="E22" s="67" t="s">
        <v>11</v>
      </c>
      <c r="F22" s="57" t="s">
        <v>30</v>
      </c>
      <c r="G22" s="56" t="n">
        <v>131</v>
      </c>
      <c r="H22" s="57" t="n">
        <v>0.32</v>
      </c>
      <c r="I22" s="57" t="n">
        <v>42.03</v>
      </c>
      <c r="J22" s="65" t="n">
        <v>42.034</v>
      </c>
    </row>
    <row r="23" ht="22.5" customHeight="1">
      <c r="A23" s="12" t="n">
        <f>WEEKNUM(B23,2)</f>
        <v>41</v>
      </c>
      <c r="B23" s="55" t="n">
        <v>46304</v>
      </c>
      <c r="C23" s="38" t="n">
        <v>11080098</v>
      </c>
      <c r="D23" s="63" t="s">
        <v>22</v>
      </c>
      <c r="E23" s="58" t="s">
        <v>24</v>
      </c>
      <c r="F23" s="57" t="s">
        <v>15</v>
      </c>
      <c r="G23" s="56" t="n">
        <v>2</v>
      </c>
      <c r="H23" s="57" t="n">
        <v>0.6</v>
      </c>
      <c r="I23" s="57" t="n">
        <v>1.2</v>
      </c>
      <c r="J23" s="13"/>
    </row>
    <row r="24" ht="22.5" customHeight="1">
      <c r="A24" s="12" t="n">
        <f>WEEKNUM(B24,2)</f>
        <v>41</v>
      </c>
      <c r="B24" s="55" t="n">
        <v>46304</v>
      </c>
      <c r="C24" s="38" t="n">
        <v>11715627</v>
      </c>
      <c r="D24" s="63" t="s">
        <v>29</v>
      </c>
      <c r="E24" s="58" t="s">
        <v>14</v>
      </c>
      <c r="F24" s="57" t="s">
        <v>15</v>
      </c>
      <c r="G24" s="56" t="n">
        <v>0</v>
      </c>
      <c r="H24" s="57" t="n">
        <v>0</v>
      </c>
      <c r="I24" s="57" t="n">
        <v>0</v>
      </c>
      <c r="J24" s="13"/>
    </row>
    <row r="25" ht="22.5" customHeight="1">
      <c r="A25" s="12" t="n">
        <f>WEEKNUM(B25,2)</f>
        <v>41</v>
      </c>
      <c r="B25" s="55" t="n">
        <v>46304</v>
      </c>
      <c r="C25" s="38" t="n">
        <v>11715655</v>
      </c>
      <c r="D25" s="63" t="s">
        <v>16</v>
      </c>
      <c r="E25" s="58" t="s">
        <v>11</v>
      </c>
      <c r="F25" s="57" t="s">
        <v>15</v>
      </c>
      <c r="G25" s="56" t="n">
        <v>0</v>
      </c>
      <c r="H25" s="57" t="n">
        <v>0</v>
      </c>
      <c r="I25" s="57" t="n">
        <v>0</v>
      </c>
      <c r="J25" s="13"/>
    </row>
    <row r="26" ht="22.5" customHeight="1">
      <c r="A26" s="12" t="n">
        <f>WEEKNUM(B26,2)</f>
        <v>41</v>
      </c>
      <c r="B26" s="55" t="n">
        <v>46304</v>
      </c>
      <c r="C26" s="38" t="n">
        <v>11715811</v>
      </c>
      <c r="D26" s="63" t="s">
        <v>16</v>
      </c>
      <c r="E26" s="38" t="s">
        <v>17</v>
      </c>
      <c r="F26" s="12" t="s">
        <v>15</v>
      </c>
      <c r="G26" s="56" t="n">
        <v>0</v>
      </c>
      <c r="H26" s="57" t="n">
        <v>0</v>
      </c>
      <c r="I26" s="57" t="n">
        <v>0</v>
      </c>
      <c r="J26" s="13"/>
    </row>
    <row r="27" ht="22.5" customHeight="1">
      <c r="A27" s="12" t="n">
        <f>WEEKNUM(B27,2)</f>
        <v>41</v>
      </c>
      <c r="B27" s="55" t="n">
        <v>46304</v>
      </c>
      <c r="C27" s="38" t="n">
        <v>11729927</v>
      </c>
      <c r="D27" s="63" t="s">
        <v>10</v>
      </c>
      <c r="E27" s="38" t="s">
        <v>20</v>
      </c>
      <c r="F27" s="12" t="s">
        <v>15</v>
      </c>
      <c r="G27" s="56" t="n">
        <v>0</v>
      </c>
      <c r="H27" s="57" t="n">
        <v>0</v>
      </c>
      <c r="I27" s="57" t="n">
        <v>0</v>
      </c>
      <c r="J27" s="13"/>
    </row>
    <row r="28" ht="22.5" customHeight="1">
      <c r="A28" s="12" t="n">
        <f>WEEKNUM(B28,2)</f>
        <v>41</v>
      </c>
      <c r="B28" s="55" t="n">
        <v>46304</v>
      </c>
      <c r="C28" s="38" t="n">
        <v>11729820</v>
      </c>
      <c r="D28" s="63" t="s">
        <v>10</v>
      </c>
      <c r="E28" s="38" t="s">
        <v>25</v>
      </c>
      <c r="F28" s="12" t="s">
        <v>15</v>
      </c>
      <c r="G28" s="56" t="n">
        <v>0</v>
      </c>
      <c r="H28" s="57" t="n">
        <v>0</v>
      </c>
      <c r="I28" s="57" t="n">
        <v>0</v>
      </c>
      <c r="J28" s="13"/>
    </row>
    <row r="29" ht="22.5" customHeight="1">
      <c r="A29" s="12" t="n">
        <f>WEEKNUM(B29,2)</f>
        <v>41</v>
      </c>
      <c r="B29" s="55" t="n">
        <v>46304</v>
      </c>
      <c r="C29" s="38" t="n">
        <v>11729830</v>
      </c>
      <c r="D29" s="63" t="s">
        <v>10</v>
      </c>
      <c r="E29" s="38" t="s">
        <v>11</v>
      </c>
      <c r="F29" s="12" t="s">
        <v>12</v>
      </c>
      <c r="G29" s="70" t="n">
        <v>0</v>
      </c>
      <c r="H29" s="71" t="n">
        <v>0</v>
      </c>
      <c r="I29" s="71" t="n">
        <v>0.0006</v>
      </c>
      <c r="J29" s="13"/>
    </row>
    <row r="30" ht="22.5" customHeight="1">
      <c r="A30" s="12" t="n">
        <f>WEEKNUM(B30,2)</f>
        <v>41</v>
      </c>
      <c r="B30" s="55" t="n">
        <v>46304</v>
      </c>
      <c r="C30" s="38" t="n">
        <v>11892329</v>
      </c>
      <c r="D30" s="63" t="s">
        <v>10</v>
      </c>
      <c r="E30" s="38" t="s">
        <v>11</v>
      </c>
      <c r="F30" s="38" t="s">
        <v>15</v>
      </c>
      <c r="G30" s="56" t="n">
        <v>1500</v>
      </c>
      <c r="H30" s="57" t="n">
        <v>0.25</v>
      </c>
      <c r="I30" s="57" t="n">
        <v>375</v>
      </c>
      <c r="J30" s="13"/>
    </row>
    <row r="31" ht="22.5" customHeight="1">
      <c r="A31" s="12" t="n">
        <f>WEEKNUM(B31,2)</f>
        <v>41</v>
      </c>
      <c r="B31" s="55" t="n">
        <v>46304</v>
      </c>
      <c r="C31" s="38" t="n">
        <v>91560708</v>
      </c>
      <c r="D31" s="63" t="s">
        <v>31</v>
      </c>
      <c r="E31" s="58" t="s">
        <v>32</v>
      </c>
      <c r="F31" s="57" t="s">
        <v>15</v>
      </c>
      <c r="G31" s="61" t="n">
        <v>93</v>
      </c>
      <c r="H31" s="62" t="n">
        <v>0.101</v>
      </c>
      <c r="I31" s="62" t="n">
        <v>9.36</v>
      </c>
      <c r="J31" s="13"/>
    </row>
    <row r="32" ht="22.5" customHeight="1">
      <c r="A32" s="12" t="n">
        <f>WEEKNUM(B32,2)</f>
        <v>41</v>
      </c>
      <c r="B32" s="55" t="n">
        <v>46304</v>
      </c>
      <c r="C32" s="38" t="n">
        <v>91560709</v>
      </c>
      <c r="D32" s="63" t="s">
        <v>31</v>
      </c>
      <c r="E32" s="58" t="s">
        <v>33</v>
      </c>
      <c r="F32" s="57" t="s">
        <v>15</v>
      </c>
      <c r="G32" s="56" t="n">
        <v>517</v>
      </c>
      <c r="H32" s="57" t="n">
        <v>0.06</v>
      </c>
      <c r="I32" s="57" t="n">
        <v>31.02</v>
      </c>
      <c r="J32" s="13"/>
    </row>
    <row r="33" ht="22.5" customHeight="1">
      <c r="A33" s="12" t="n">
        <f>WEEKNUM(B33,2)</f>
        <v>41</v>
      </c>
      <c r="B33" s="55" t="n">
        <v>46304</v>
      </c>
      <c r="C33" s="38" t="n">
        <v>12064281</v>
      </c>
      <c r="D33" s="63" t="s">
        <v>16</v>
      </c>
      <c r="E33" s="58" t="s">
        <v>18</v>
      </c>
      <c r="F33" s="57" t="s">
        <v>15</v>
      </c>
      <c r="G33" s="56" t="n">
        <v>0</v>
      </c>
      <c r="H33" s="57" t="n">
        <v>0</v>
      </c>
      <c r="I33" s="57" t="n">
        <v>0</v>
      </c>
      <c r="J33" s="13"/>
    </row>
    <row r="34" ht="22.5" customHeight="1">
      <c r="A34" s="12" t="n">
        <f>WEEKNUM(B34,2)</f>
        <v>41</v>
      </c>
      <c r="B34" s="55" t="n">
        <v>46304</v>
      </c>
      <c r="C34" s="38" t="n">
        <v>11987622</v>
      </c>
      <c r="D34" s="63" t="s">
        <v>10</v>
      </c>
      <c r="E34" s="58" t="s">
        <v>11</v>
      </c>
      <c r="F34" s="57" t="s">
        <v>30</v>
      </c>
      <c r="G34" s="56" t="n">
        <v>1</v>
      </c>
      <c r="H34" s="57" t="n">
        <v>0.67</v>
      </c>
      <c r="I34" s="57" t="n">
        <v>0.67</v>
      </c>
      <c r="J34" s="65" t="n">
        <v>0.665</v>
      </c>
    </row>
    <row r="35" ht="22.5" customHeight="1">
      <c r="A35" s="12" t="n">
        <f>WEEKNUM(B35,2)</f>
        <v>41</v>
      </c>
      <c r="B35" s="55" t="n">
        <v>46304</v>
      </c>
      <c r="C35" s="38" t="n">
        <v>91567811</v>
      </c>
      <c r="D35" s="63" t="s">
        <v>34</v>
      </c>
      <c r="E35" s="58" t="s">
        <v>14</v>
      </c>
      <c r="F35" s="57" t="s">
        <v>15</v>
      </c>
      <c r="G35" s="56" t="n">
        <v>20</v>
      </c>
      <c r="H35" s="57" t="n">
        <v>1</v>
      </c>
      <c r="I35" s="57" t="n">
        <v>20</v>
      </c>
      <c r="J35" s="65"/>
    </row>
    <row r="36" ht="22.5" customHeight="1">
      <c r="A36" s="12" t="n">
        <f>WEEKNUM(B36,2)</f>
        <v>41</v>
      </c>
      <c r="B36" s="55" t="n">
        <v>46304</v>
      </c>
      <c r="C36" s="38" t="n">
        <v>91548044</v>
      </c>
      <c r="D36" s="63" t="s">
        <v>34</v>
      </c>
      <c r="E36" s="58" t="s">
        <v>14</v>
      </c>
      <c r="F36" s="12" t="s">
        <v>12</v>
      </c>
      <c r="G36" s="56" t="n">
        <v>50</v>
      </c>
      <c r="H36" s="57" t="n">
        <v>0.999</v>
      </c>
      <c r="I36" s="57" t="n">
        <v>49.9723</v>
      </c>
      <c r="J36" s="65"/>
    </row>
    <row r="37" ht="22.5" customHeight="1">
      <c r="A37" s="12" t="n">
        <f>WEEKNUM(B37,2)</f>
        <v>41</v>
      </c>
      <c r="B37" s="55" t="n">
        <v>46304</v>
      </c>
      <c r="C37" s="38" t="n">
        <v>12801942</v>
      </c>
      <c r="D37" s="63" t="s">
        <v>10</v>
      </c>
      <c r="E37" s="58" t="s">
        <v>11</v>
      </c>
      <c r="F37" s="12" t="s">
        <v>35</v>
      </c>
      <c r="G37" s="56" t="n">
        <v>0</v>
      </c>
      <c r="H37" s="57" t="n">
        <v>0</v>
      </c>
      <c r="I37" s="57" t="n">
        <v>0</v>
      </c>
      <c r="J37" s="65"/>
    </row>
    <row r="38" ht="22.5" customHeight="1">
      <c r="A38" s="12" t="n">
        <f>WEEKNUM(B38,2)</f>
        <v>41</v>
      </c>
      <c r="B38" s="55" t="n">
        <v>46304</v>
      </c>
      <c r="C38" s="38" t="n">
        <v>6061077</v>
      </c>
      <c r="D38" s="63" t="s">
        <v>36</v>
      </c>
      <c r="E38" s="58" t="s">
        <v>14</v>
      </c>
      <c r="F38" s="57" t="s">
        <v>15</v>
      </c>
      <c r="G38" s="56" t="n">
        <v>3</v>
      </c>
      <c r="H38" s="57" t="n">
        <v>0.864</v>
      </c>
      <c r="I38" s="57" t="n">
        <v>2.593</v>
      </c>
      <c r="J38" s="13"/>
    </row>
    <row r="39" ht="22.5" customHeight="1">
      <c r="A39" s="12" t="n">
        <f>WEEKNUM(B39,2)</f>
        <v>41</v>
      </c>
      <c r="B39" s="55" t="n">
        <v>46304</v>
      </c>
      <c r="C39" s="38" t="n">
        <v>6607117</v>
      </c>
      <c r="D39" s="64" t="s">
        <v>36</v>
      </c>
      <c r="E39" s="38" t="s">
        <v>14</v>
      </c>
      <c r="F39" s="12" t="s">
        <v>15</v>
      </c>
      <c r="G39" s="56" t="n">
        <v>125</v>
      </c>
      <c r="H39" s="57" t="n">
        <v>0.815</v>
      </c>
      <c r="I39" s="57" t="n">
        <v>101.816</v>
      </c>
      <c r="J39" s="13"/>
    </row>
    <row r="40" ht="22.5" customHeight="1">
      <c r="A40" s="12" t="n">
        <f>WEEKNUM(B40,2)</f>
        <v>41</v>
      </c>
      <c r="B40" s="55" t="n">
        <v>46304</v>
      </c>
      <c r="C40" s="38" t="n">
        <v>5497580</v>
      </c>
      <c r="D40" s="64" t="s">
        <v>31</v>
      </c>
      <c r="E40" s="38" t="s">
        <v>17</v>
      </c>
      <c r="F40" s="12" t="s">
        <v>15</v>
      </c>
      <c r="G40" s="56" t="n">
        <v>1321</v>
      </c>
      <c r="H40" s="57" t="n">
        <v>0.254</v>
      </c>
      <c r="I40" s="57" t="n">
        <v>335.274</v>
      </c>
      <c r="J40" s="13"/>
    </row>
    <row r="41" ht="22.5" customHeight="1">
      <c r="A41" s="12" t="n">
        <f>WEEKNUM(B41,2)</f>
        <v>41</v>
      </c>
      <c r="B41" s="55" t="n">
        <v>46304</v>
      </c>
      <c r="C41" s="38" t="n">
        <v>91407542</v>
      </c>
      <c r="D41" s="64" t="s">
        <v>31</v>
      </c>
      <c r="E41" s="38" t="s">
        <v>37</v>
      </c>
      <c r="F41" s="12" t="s">
        <v>15</v>
      </c>
      <c r="G41" s="56" t="n">
        <v>77</v>
      </c>
      <c r="H41" s="57" t="n">
        <v>0.021</v>
      </c>
      <c r="I41" s="57" t="n">
        <v>1.63</v>
      </c>
      <c r="J41" s="46"/>
    </row>
    <row r="42" ht="22.5" customHeight="1">
      <c r="A42" s="12" t="n">
        <f>WEEKNUM(B42,2)</f>
        <v>41</v>
      </c>
      <c r="B42" s="55" t="n">
        <v>46304</v>
      </c>
      <c r="C42" s="38" t="n">
        <v>8998645</v>
      </c>
      <c r="D42" s="64" t="s">
        <v>31</v>
      </c>
      <c r="E42" s="38" t="s">
        <v>17</v>
      </c>
      <c r="F42" s="12" t="s">
        <v>15</v>
      </c>
      <c r="G42" s="56" t="n">
        <v>190</v>
      </c>
      <c r="H42" s="57" t="n">
        <v>0.733</v>
      </c>
      <c r="I42" s="57" t="n">
        <v>139.19</v>
      </c>
      <c r="J42" s="13"/>
    </row>
    <row r="43" ht="22.5" customHeight="1">
      <c r="A43" s="12" t="n">
        <f>WEEKNUM(B43,2)</f>
        <v>41</v>
      </c>
      <c r="B43" s="55" t="n">
        <v>46304</v>
      </c>
      <c r="C43" s="38" t="n">
        <v>4383473</v>
      </c>
      <c r="D43" s="64" t="s">
        <v>36</v>
      </c>
      <c r="E43" s="38" t="s">
        <v>14</v>
      </c>
      <c r="F43" s="57" t="s">
        <v>15</v>
      </c>
      <c r="G43" s="56" t="n">
        <v>150</v>
      </c>
      <c r="H43" s="57" t="n">
        <v>0.198</v>
      </c>
      <c r="I43" s="57" t="n">
        <v>29.646</v>
      </c>
      <c r="J43" s="13"/>
    </row>
    <row r="44" ht="22.5" customHeight="1">
      <c r="A44" s="12" t="n">
        <f>WEEKNUM(B44,2)</f>
        <v>41</v>
      </c>
      <c r="B44" s="55" t="n">
        <v>46304</v>
      </c>
      <c r="C44" s="38" t="n">
        <v>8094753</v>
      </c>
      <c r="D44" s="64" t="s">
        <v>36</v>
      </c>
      <c r="E44" s="38" t="s">
        <v>14</v>
      </c>
      <c r="F44" s="12" t="s">
        <v>26</v>
      </c>
      <c r="G44" s="56" t="n">
        <v>371</v>
      </c>
      <c r="H44" s="57" t="n">
        <v>0.29</v>
      </c>
      <c r="I44" s="57" t="n">
        <v>107.42</v>
      </c>
      <c r="J44" s="13"/>
    </row>
    <row r="45" ht="22.5" customHeight="1">
      <c r="A45" s="12" t="n">
        <f>WEEKNUM(B45,2)</f>
        <v>41</v>
      </c>
      <c r="B45" s="55" t="n">
        <v>46304</v>
      </c>
      <c r="C45" s="38" t="n">
        <v>2783561</v>
      </c>
      <c r="D45" s="64" t="s">
        <v>38</v>
      </c>
      <c r="E45" s="38" t="s">
        <v>14</v>
      </c>
      <c r="F45" s="57" t="s">
        <v>15</v>
      </c>
      <c r="G45" s="70" t="n">
        <v>427</v>
      </c>
      <c r="H45" s="71" t="n">
        <v>0.104</v>
      </c>
      <c r="I45" s="71" t="n">
        <v>44.275</v>
      </c>
      <c r="J45" s="13"/>
    </row>
    <row r="46" ht="22.5" customHeight="1">
      <c r="A46" s="12" t="n">
        <f>WEEKNUM(B46,2)</f>
        <v>41</v>
      </c>
      <c r="B46" s="55" t="n">
        <v>46304</v>
      </c>
      <c r="C46" s="38" t="n">
        <v>10599157</v>
      </c>
      <c r="D46" s="64" t="s">
        <v>39</v>
      </c>
      <c r="E46" s="38" t="s">
        <v>14</v>
      </c>
      <c r="F46" s="58" t="s">
        <v>15</v>
      </c>
      <c r="G46" s="56" t="n">
        <v>104</v>
      </c>
      <c r="H46" s="57" t="n">
        <v>0.306</v>
      </c>
      <c r="I46" s="57" t="n">
        <v>31.85</v>
      </c>
      <c r="J46" s="13"/>
    </row>
    <row r="47" ht="22.5" customHeight="1">
      <c r="A47" s="12" t="n">
        <f>WEEKNUM(B47,2)</f>
        <v>41</v>
      </c>
      <c r="B47" s="55" t="n">
        <v>46304</v>
      </c>
      <c r="C47" s="38" t="n">
        <v>10599681</v>
      </c>
      <c r="D47" s="64" t="s">
        <v>40</v>
      </c>
      <c r="E47" s="38" t="s">
        <v>14</v>
      </c>
      <c r="F47" s="57" t="s">
        <v>15</v>
      </c>
      <c r="G47" s="61" t="n">
        <v>307</v>
      </c>
      <c r="H47" s="62" t="n">
        <v>0.13</v>
      </c>
      <c r="I47" s="62" t="n">
        <v>39.91</v>
      </c>
      <c r="J47" s="13"/>
    </row>
    <row r="48" ht="22.5" customHeight="1">
      <c r="A48" s="12" t="n">
        <f>WEEKNUM(B48,2)</f>
        <v>41</v>
      </c>
      <c r="B48" s="55" t="n">
        <v>46304</v>
      </c>
      <c r="C48" s="38" t="n">
        <v>6060965</v>
      </c>
      <c r="D48" s="64" t="s">
        <v>36</v>
      </c>
      <c r="E48" s="38" t="s">
        <v>14</v>
      </c>
      <c r="F48" s="57" t="s">
        <v>15</v>
      </c>
      <c r="G48" s="56" t="n">
        <v>100</v>
      </c>
      <c r="H48" s="57" t="n">
        <v>0.301</v>
      </c>
      <c r="I48" s="57" t="n">
        <v>30.1</v>
      </c>
      <c r="J48" s="13"/>
    </row>
    <row r="49" ht="22.5" customHeight="1">
      <c r="A49" s="12" t="n">
        <f>WEEKNUM(B49,2)</f>
        <v>41</v>
      </c>
      <c r="B49" s="55" t="n">
        <v>46304</v>
      </c>
      <c r="C49" s="38" t="n">
        <v>91535229</v>
      </c>
      <c r="D49" s="64" t="s">
        <v>31</v>
      </c>
      <c r="E49" s="38" t="s">
        <v>37</v>
      </c>
      <c r="F49" s="57" t="s">
        <v>15</v>
      </c>
      <c r="G49" s="56" t="n">
        <v>4</v>
      </c>
      <c r="H49" s="57" t="n">
        <v>0.04</v>
      </c>
      <c r="I49" s="57" t="n">
        <v>0.16</v>
      </c>
      <c r="J49" s="13"/>
    </row>
    <row r="50" ht="22.5" customHeight="1">
      <c r="A50" s="12" t="n">
        <f>WEEKNUM(B50,2)</f>
        <v>41</v>
      </c>
      <c r="B50" s="55" t="n">
        <v>46304</v>
      </c>
      <c r="C50" s="38" t="n">
        <v>91535331</v>
      </c>
      <c r="D50" s="64" t="s">
        <v>31</v>
      </c>
      <c r="E50" s="38" t="s">
        <v>41</v>
      </c>
      <c r="F50" s="57" t="s">
        <v>15</v>
      </c>
      <c r="G50" s="56" t="n">
        <v>1</v>
      </c>
      <c r="H50" s="57" t="n">
        <v>0.03</v>
      </c>
      <c r="I50" s="57" t="n">
        <v>0.03</v>
      </c>
      <c r="J50" s="13"/>
    </row>
    <row r="51" ht="22.5" customHeight="1">
      <c r="A51" s="12" t="n">
        <f>WEEKNUM(B51,2)</f>
        <v>41</v>
      </c>
      <c r="B51" s="55" t="n">
        <v>46304</v>
      </c>
      <c r="C51" s="38" t="n">
        <v>11324493</v>
      </c>
      <c r="D51" s="64" t="s">
        <v>31</v>
      </c>
      <c r="E51" s="38" t="s">
        <v>17</v>
      </c>
      <c r="F51" s="12" t="s">
        <v>15</v>
      </c>
      <c r="G51" s="56" t="n">
        <v>4</v>
      </c>
      <c r="H51" s="57" t="n">
        <v>0.6</v>
      </c>
      <c r="I51" s="57" t="n">
        <v>2.4</v>
      </c>
      <c r="J51" s="13"/>
    </row>
    <row r="52" ht="22.5" customHeight="1">
      <c r="A52" s="12" t="n">
        <f>WEEKNUM(B52,2)</f>
        <v>41</v>
      </c>
      <c r="B52" s="55" t="n">
        <v>46304</v>
      </c>
      <c r="C52" s="38" t="n">
        <v>10298628</v>
      </c>
      <c r="D52" s="64" t="s">
        <v>42</v>
      </c>
      <c r="E52" s="38" t="s">
        <v>14</v>
      </c>
      <c r="F52" s="12" t="s">
        <v>26</v>
      </c>
      <c r="G52" s="56" t="n">
        <v>57</v>
      </c>
      <c r="H52" s="57" t="n">
        <v>0.26</v>
      </c>
      <c r="I52" s="57" t="n">
        <v>14.91</v>
      </c>
      <c r="J52" s="13"/>
    </row>
    <row r="53" ht="22.5" customHeight="1">
      <c r="A53" s="12" t="n">
        <f>WEEKNUM(B53,2)</f>
        <v>41</v>
      </c>
      <c r="B53" s="55" t="n">
        <v>46304</v>
      </c>
      <c r="C53" s="38" t="n">
        <v>11655595</v>
      </c>
      <c r="D53" s="64" t="s">
        <v>43</v>
      </c>
      <c r="E53" s="38" t="s">
        <v>14</v>
      </c>
      <c r="F53" s="12" t="s">
        <v>26</v>
      </c>
      <c r="G53" s="56" t="n">
        <v>1</v>
      </c>
      <c r="H53" s="57" t="n">
        <v>2.68</v>
      </c>
      <c r="I53" s="57" t="n">
        <v>2.68</v>
      </c>
      <c r="J53" s="13"/>
    </row>
    <row r="54" ht="22.5" customHeight="1">
      <c r="A54" s="12" t="n">
        <f>WEEKNUM(B54,2)</f>
        <v>41</v>
      </c>
      <c r="B54" s="55" t="n">
        <v>46304</v>
      </c>
      <c r="C54" s="38" t="n">
        <v>11655596</v>
      </c>
      <c r="D54" s="64" t="s">
        <v>43</v>
      </c>
      <c r="E54" s="38" t="s">
        <v>14</v>
      </c>
      <c r="F54" s="12" t="s">
        <v>12</v>
      </c>
      <c r="G54" s="56" t="n">
        <v>0</v>
      </c>
      <c r="H54" s="57" t="n">
        <v>0</v>
      </c>
      <c r="I54" s="57" t="n">
        <v>0</v>
      </c>
      <c r="J54" s="13"/>
    </row>
    <row r="55" ht="22.5" customHeight="1">
      <c r="A55" s="12" t="n">
        <f>WEEKNUM(B55,2)</f>
        <v>41</v>
      </c>
      <c r="B55" s="55" t="n">
        <v>46304</v>
      </c>
      <c r="C55" s="38" t="n">
        <v>11690183</v>
      </c>
      <c r="D55" s="64" t="s">
        <v>38</v>
      </c>
      <c r="E55" s="38" t="s">
        <v>14</v>
      </c>
      <c r="F55" s="12" t="s">
        <v>15</v>
      </c>
      <c r="G55" s="56" t="n">
        <v>71</v>
      </c>
      <c r="H55" s="57" t="n">
        <v>0.197</v>
      </c>
      <c r="I55" s="57" t="n">
        <v>14.005</v>
      </c>
      <c r="J55" s="13"/>
    </row>
    <row r="56" ht="22.5" customHeight="1">
      <c r="A56" s="12" t="n">
        <f>WEEKNUM(B56,2)</f>
        <v>41</v>
      </c>
      <c r="B56" s="55" t="n">
        <v>46304</v>
      </c>
      <c r="C56" s="38" t="n">
        <v>11763482</v>
      </c>
      <c r="D56" s="64" t="s">
        <v>43</v>
      </c>
      <c r="E56" s="66" t="s">
        <v>14</v>
      </c>
      <c r="F56" s="12" t="s">
        <v>12</v>
      </c>
      <c r="G56" s="56" t="n">
        <v>0</v>
      </c>
      <c r="H56" s="57" t="n">
        <v>0</v>
      </c>
      <c r="I56" s="57" t="n">
        <v>0.1746</v>
      </c>
      <c r="J56" s="13"/>
    </row>
    <row r="57" ht="22.5" customHeight="1">
      <c r="A57" s="12" t="n">
        <f>WEEKNUM(B57,2)</f>
        <v>41</v>
      </c>
      <c r="B57" s="55" t="n">
        <v>46304</v>
      </c>
      <c r="C57" s="38" t="n">
        <v>91565942</v>
      </c>
      <c r="D57" s="64" t="s">
        <v>31</v>
      </c>
      <c r="E57" s="38" t="s">
        <v>37</v>
      </c>
      <c r="F57" s="57" t="s">
        <v>15</v>
      </c>
      <c r="G57" s="56" t="n">
        <v>212</v>
      </c>
      <c r="H57" s="57" t="n">
        <v>0.031</v>
      </c>
      <c r="I57" s="57" t="n">
        <v>6.474</v>
      </c>
      <c r="J57" s="13"/>
    </row>
    <row r="58" ht="22.5" customHeight="1">
      <c r="A58" s="12" t="n">
        <f>WEEKNUM(B58,2)</f>
        <v>41</v>
      </c>
      <c r="B58" s="55" t="n">
        <v>46304</v>
      </c>
      <c r="C58" s="38" t="n">
        <v>91565947</v>
      </c>
      <c r="D58" s="64" t="s">
        <v>31</v>
      </c>
      <c r="E58" s="38" t="s">
        <v>41</v>
      </c>
      <c r="F58" s="57" t="s">
        <v>15</v>
      </c>
      <c r="G58" s="56" t="n">
        <v>1000</v>
      </c>
      <c r="H58" s="57" t="n">
        <v>0.02</v>
      </c>
      <c r="I58" s="57" t="n">
        <v>20</v>
      </c>
      <c r="J58" s="13"/>
    </row>
    <row r="59" ht="22.5" customHeight="1">
      <c r="A59" s="12" t="n">
        <f>WEEKNUM(B59,2)</f>
        <v>41</v>
      </c>
      <c r="B59" s="55" t="n">
        <v>46304</v>
      </c>
      <c r="C59" s="38" t="n">
        <v>12807775</v>
      </c>
      <c r="D59" s="64" t="s">
        <v>38</v>
      </c>
      <c r="E59" s="38" t="s">
        <v>14</v>
      </c>
      <c r="F59" s="12" t="s">
        <v>35</v>
      </c>
      <c r="G59" s="56" t="n">
        <v>0</v>
      </c>
      <c r="H59" s="57" t="n">
        <v>0</v>
      </c>
      <c r="I59" s="57" t="n">
        <v>0.18</v>
      </c>
      <c r="J59" s="13"/>
    </row>
    <row r="60" ht="22.5" customHeight="1">
      <c r="A60" s="12" t="n">
        <f>WEEKNUM(B60,2)</f>
        <v>41</v>
      </c>
      <c r="B60" s="55" t="n">
        <v>46304</v>
      </c>
      <c r="C60" s="38" t="n">
        <v>12808718</v>
      </c>
      <c r="D60" s="64" t="s">
        <v>36</v>
      </c>
      <c r="E60" s="38" t="s">
        <v>14</v>
      </c>
      <c r="F60" s="30" t="s">
        <v>35</v>
      </c>
      <c r="G60" s="70" t="n">
        <v>0</v>
      </c>
      <c r="H60" s="71" t="n">
        <v>0</v>
      </c>
      <c r="I60" s="71" t="n">
        <v>0.99</v>
      </c>
      <c r="J60" s="13"/>
    </row>
    <row r="61" ht="22.5" customHeight="1">
      <c r="A61" s="12" t="n">
        <f>WEEKNUM(B61,2)</f>
        <v>41</v>
      </c>
      <c r="B61" s="55" t="n">
        <v>46304</v>
      </c>
      <c r="C61" s="38" t="n">
        <v>5464039</v>
      </c>
      <c r="D61" s="64" t="s">
        <v>31</v>
      </c>
      <c r="E61" s="38" t="s">
        <v>44</v>
      </c>
      <c r="F61" s="12" t="s">
        <v>15</v>
      </c>
      <c r="G61" s="56" t="n">
        <v>763</v>
      </c>
      <c r="H61" s="57" t="n">
        <v>0.298</v>
      </c>
      <c r="I61" s="57" t="n">
        <v>227.155</v>
      </c>
      <c r="J61" s="13"/>
    </row>
    <row r="62" ht="22.5" customHeight="1">
      <c r="A62" s="12" t="n">
        <f>WEEKNUM(B62,2)</f>
        <v>41</v>
      </c>
      <c r="B62" s="55" t="n">
        <v>46304</v>
      </c>
      <c r="C62" s="38" t="n">
        <v>8057746</v>
      </c>
      <c r="D62" s="64" t="s">
        <v>31</v>
      </c>
      <c r="E62" s="38" t="s">
        <v>44</v>
      </c>
      <c r="F62" s="12" t="s">
        <v>15</v>
      </c>
      <c r="G62" s="56" t="n">
        <v>0</v>
      </c>
      <c r="H62" s="57" t="n">
        <v>0</v>
      </c>
      <c r="I62" s="57" t="n">
        <v>0</v>
      </c>
      <c r="J62" s="46"/>
    </row>
    <row r="63" ht="22.5" customHeight="1">
      <c r="A63" s="12" t="n">
        <f>WEEKNUM(B63,2)</f>
        <v>41</v>
      </c>
      <c r="B63" s="55" t="n">
        <v>46304</v>
      </c>
      <c r="C63" s="38" t="n">
        <v>91399821</v>
      </c>
      <c r="D63" s="63" t="s">
        <v>40</v>
      </c>
      <c r="E63" s="38" t="s">
        <v>14</v>
      </c>
      <c r="F63" s="12" t="s">
        <v>26</v>
      </c>
      <c r="G63" s="56" t="n">
        <v>480</v>
      </c>
      <c r="H63" s="57" t="n">
        <v>0.07</v>
      </c>
      <c r="I63" s="57" t="n">
        <v>34.84</v>
      </c>
      <c r="J63" s="13"/>
    </row>
    <row r="64" ht="22.5" customHeight="1">
      <c r="A64" s="12" t="n">
        <f>WEEKNUM(B64,2)</f>
        <v>41</v>
      </c>
      <c r="B64" s="55" t="n">
        <v>46304</v>
      </c>
      <c r="C64" s="38" t="n">
        <v>8670368</v>
      </c>
      <c r="D64" s="63" t="s">
        <v>16</v>
      </c>
      <c r="E64" s="38" t="s">
        <v>11</v>
      </c>
      <c r="F64" s="12" t="s">
        <v>30</v>
      </c>
      <c r="G64" s="56" t="n">
        <v>21</v>
      </c>
      <c r="H64" s="57" t="n">
        <v>0.18</v>
      </c>
      <c r="I64" s="57" t="n">
        <v>3.76</v>
      </c>
      <c r="J64" s="65" t="n">
        <v>0</v>
      </c>
    </row>
    <row r="65" ht="22.5" customHeight="1">
      <c r="A65" s="12" t="n">
        <f>WEEKNUM(B65,2)</f>
        <v>41</v>
      </c>
      <c r="B65" s="55" t="n">
        <v>46304</v>
      </c>
      <c r="C65" s="38" t="n">
        <v>10514860</v>
      </c>
      <c r="D65" s="64" t="s">
        <v>43</v>
      </c>
      <c r="E65" s="38" t="s">
        <v>14</v>
      </c>
      <c r="F65" s="12" t="s">
        <v>15</v>
      </c>
      <c r="G65" s="56" t="n">
        <v>56</v>
      </c>
      <c r="H65" s="57" t="n">
        <v>0.744</v>
      </c>
      <c r="I65" s="57" t="n">
        <v>41.64</v>
      </c>
      <c r="J65" s="13"/>
    </row>
    <row r="66" ht="22.5" customHeight="1">
      <c r="A66" s="12" t="n">
        <f>WEEKNUM(B66,2)</f>
        <v>41</v>
      </c>
      <c r="B66" s="55" t="n">
        <v>46304</v>
      </c>
      <c r="C66" s="38" t="n">
        <v>91532857</v>
      </c>
      <c r="D66" s="64" t="s">
        <v>45</v>
      </c>
      <c r="E66" s="38" t="s">
        <v>14</v>
      </c>
      <c r="F66" s="12" t="s">
        <v>12</v>
      </c>
      <c r="G66" s="56" t="n">
        <v>19</v>
      </c>
      <c r="H66" s="57" t="n">
        <v>0.169</v>
      </c>
      <c r="I66" s="57" t="n">
        <v>3.206</v>
      </c>
      <c r="J66" s="13"/>
    </row>
    <row r="67" ht="22.5" customHeight="1">
      <c r="A67" s="12" t="n">
        <f>WEEKNUM(B67,2)</f>
        <v>41</v>
      </c>
      <c r="B67" s="55" t="n">
        <v>46304</v>
      </c>
      <c r="C67" s="38" t="n">
        <v>91545519</v>
      </c>
      <c r="D67" s="64" t="s">
        <v>46</v>
      </c>
      <c r="E67" s="38" t="s">
        <v>44</v>
      </c>
      <c r="F67" s="12" t="s">
        <v>15</v>
      </c>
      <c r="G67" s="56" t="n">
        <v>75</v>
      </c>
      <c r="H67" s="57" t="n">
        <v>0.152</v>
      </c>
      <c r="I67" s="57" t="n">
        <v>11.42</v>
      </c>
      <c r="J67" s="13"/>
    </row>
    <row r="68" ht="22.5" customHeight="1">
      <c r="A68" s="12" t="n">
        <f>WEEKNUM(B68,2)</f>
        <v>41</v>
      </c>
      <c r="B68" s="55" t="n">
        <v>46304</v>
      </c>
      <c r="C68" s="38" t="n">
        <v>91551388</v>
      </c>
      <c r="D68" s="64" t="s">
        <v>47</v>
      </c>
      <c r="E68" s="38" t="s">
        <v>48</v>
      </c>
      <c r="F68" s="12" t="s">
        <v>12</v>
      </c>
      <c r="G68" s="56" t="n">
        <v>29</v>
      </c>
      <c r="H68" s="57" t="n">
        <v>0.86</v>
      </c>
      <c r="I68" s="57" t="n">
        <v>24.9331</v>
      </c>
      <c r="J68" s="13"/>
    </row>
    <row r="69" ht="22.5" customHeight="1">
      <c r="A69" s="12" t="n">
        <f>WEEKNUM(B69,2)</f>
        <v>41</v>
      </c>
      <c r="B69" s="55" t="n">
        <v>46304</v>
      </c>
      <c r="C69" s="38" t="n">
        <v>91565948</v>
      </c>
      <c r="D69" s="64" t="s">
        <v>45</v>
      </c>
      <c r="E69" s="38" t="s">
        <v>14</v>
      </c>
      <c r="F69" s="12" t="s">
        <v>12</v>
      </c>
      <c r="G69" s="56" t="n">
        <v>2</v>
      </c>
      <c r="H69" s="57" t="n">
        <v>0.219</v>
      </c>
      <c r="I69" s="57" t="n">
        <v>0.4371</v>
      </c>
      <c r="J69" s="13"/>
    </row>
    <row r="70" ht="22.5" customHeight="1">
      <c r="A70" s="12" t="n">
        <f>WEEKNUM(B70,2)</f>
        <v>41</v>
      </c>
      <c r="B70" s="55" t="n">
        <v>46304</v>
      </c>
      <c r="C70" s="38" t="n">
        <v>91550293</v>
      </c>
      <c r="D70" s="64" t="s">
        <v>49</v>
      </c>
      <c r="E70" s="38" t="s">
        <v>50</v>
      </c>
      <c r="F70" s="12" t="s">
        <v>15</v>
      </c>
      <c r="G70" s="56" t="n">
        <v>11</v>
      </c>
      <c r="H70" s="57" t="n">
        <v>0.35</v>
      </c>
      <c r="I70" s="57" t="n">
        <v>3.85</v>
      </c>
      <c r="J70" s="13"/>
    </row>
    <row r="71" ht="22.5" customHeight="1">
      <c r="A71" s="12" t="n">
        <f>WEEKNUM(B71,2)</f>
        <v>41</v>
      </c>
      <c r="B71" s="55" t="n">
        <v>46304</v>
      </c>
      <c r="C71" s="38" t="n">
        <v>91557347</v>
      </c>
      <c r="D71" s="64" t="s">
        <v>51</v>
      </c>
      <c r="E71" s="38" t="s">
        <v>14</v>
      </c>
      <c r="F71" s="12" t="s">
        <v>15</v>
      </c>
      <c r="G71" s="56" t="n">
        <v>10</v>
      </c>
      <c r="H71" s="57" t="n">
        <v>0.8</v>
      </c>
      <c r="I71" s="57" t="n">
        <v>8</v>
      </c>
      <c r="J71" s="13"/>
    </row>
    <row r="72" ht="22.5" customHeight="1">
      <c r="A72" s="12" t="n">
        <f>WEEKNUM(B72,2)</f>
        <v>41</v>
      </c>
      <c r="B72" s="55" t="n">
        <v>46304</v>
      </c>
      <c r="C72" s="38" t="n">
        <v>91564896</v>
      </c>
      <c r="D72" s="64" t="s">
        <v>52</v>
      </c>
      <c r="E72" s="38" t="s">
        <v>14</v>
      </c>
      <c r="F72" s="12" t="s">
        <v>15</v>
      </c>
      <c r="G72" s="56" t="n">
        <v>49</v>
      </c>
      <c r="H72" s="57" t="n">
        <v>0.35</v>
      </c>
      <c r="I72" s="57" t="n">
        <v>17.15</v>
      </c>
      <c r="J72" s="13"/>
    </row>
    <row r="73" ht="22.5" customHeight="1">
      <c r="A73" s="12" t="n">
        <f>WEEKNUM(B73,2)</f>
        <v>41</v>
      </c>
      <c r="B73" s="55" t="n">
        <v>46304</v>
      </c>
      <c r="C73" s="38" t="n">
        <v>91566789</v>
      </c>
      <c r="D73" s="64" t="s">
        <v>53</v>
      </c>
      <c r="E73" s="38" t="s">
        <v>41</v>
      </c>
      <c r="F73" s="12" t="s">
        <v>15</v>
      </c>
      <c r="G73" s="56" t="n">
        <v>2</v>
      </c>
      <c r="H73" s="57" t="n">
        <v>0.1</v>
      </c>
      <c r="I73" s="57" t="n">
        <v>0.2</v>
      </c>
      <c r="J73" s="13"/>
    </row>
    <row r="74" ht="22.5" customHeight="1">
      <c r="A74" s="12" t="n">
        <f>WEEKNUM(B74,2)</f>
        <v>41</v>
      </c>
      <c r="B74" s="55" t="n">
        <v>46304</v>
      </c>
      <c r="C74" s="38" t="n">
        <v>12306671</v>
      </c>
      <c r="D74" s="64" t="s">
        <v>54</v>
      </c>
      <c r="E74" s="38" t="s">
        <v>55</v>
      </c>
      <c r="F74" s="12" t="s">
        <v>21</v>
      </c>
      <c r="G74" s="56" t="n">
        <v>10</v>
      </c>
      <c r="H74" s="57" t="n">
        <v>0.22</v>
      </c>
      <c r="I74" s="57" t="n">
        <v>2.2</v>
      </c>
      <c r="J74" s="13"/>
    </row>
    <row r="75" ht="22.5" customHeight="1">
      <c r="A75" s="12" t="n">
        <f>WEEKNUM(B75,2)</f>
        <v>41</v>
      </c>
      <c r="B75" s="55" t="n">
        <v>46304</v>
      </c>
      <c r="C75" s="38" t="n">
        <v>91567363</v>
      </c>
      <c r="D75" s="64" t="s">
        <v>56</v>
      </c>
      <c r="E75" s="38" t="s">
        <v>14</v>
      </c>
      <c r="F75" s="12" t="s">
        <v>15</v>
      </c>
      <c r="G75" s="56" t="n">
        <v>82</v>
      </c>
      <c r="H75" s="57" t="n">
        <v>0.25</v>
      </c>
      <c r="I75" s="57" t="n">
        <v>20.5</v>
      </c>
      <c r="J75" s="13"/>
    </row>
    <row r="76" ht="22.5" customHeight="1">
      <c r="A76" s="12" t="n">
        <f>WEEKNUM(B76,2)</f>
        <v>41</v>
      </c>
      <c r="B76" s="55" t="n">
        <v>46304</v>
      </c>
      <c r="C76" s="38" t="n">
        <v>91567806</v>
      </c>
      <c r="D76" s="64" t="s">
        <v>56</v>
      </c>
      <c r="E76" s="38" t="s">
        <v>57</v>
      </c>
      <c r="F76" s="12" t="s">
        <v>15</v>
      </c>
      <c r="G76" s="56" t="n">
        <v>55</v>
      </c>
      <c r="H76" s="57" t="n">
        <v>0.15</v>
      </c>
      <c r="I76" s="57" t="n">
        <v>8.25</v>
      </c>
      <c r="J76" s="13"/>
    </row>
    <row r="77" ht="22.5" customHeight="1">
      <c r="A77" s="12" t="n">
        <f>WEEKNUM(B77,2)</f>
        <v>41</v>
      </c>
      <c r="B77" s="55" t="n">
        <v>46304</v>
      </c>
      <c r="C77" s="38" t="n">
        <v>12373981</v>
      </c>
      <c r="D77" s="64" t="s">
        <v>58</v>
      </c>
      <c r="E77" s="38" t="s">
        <v>37</v>
      </c>
      <c r="F77" s="12" t="s">
        <v>15</v>
      </c>
      <c r="G77" s="56" t="n">
        <v>85</v>
      </c>
      <c r="H77" s="57" t="n">
        <v>0.04</v>
      </c>
      <c r="I77" s="57" t="n">
        <v>3.4</v>
      </c>
      <c r="J77" s="13"/>
    </row>
    <row r="78" ht="22.5" customHeight="1">
      <c r="A78" s="12" t="n">
        <f>WEEKNUM(B78,2)</f>
        <v>41</v>
      </c>
      <c r="B78" s="55" t="n">
        <v>46304</v>
      </c>
      <c r="C78" s="38" t="n">
        <v>5365721</v>
      </c>
      <c r="D78" s="64" t="s">
        <v>59</v>
      </c>
      <c r="E78" s="38" t="s">
        <v>57</v>
      </c>
      <c r="F78" s="12" t="s">
        <v>15</v>
      </c>
      <c r="G78" s="56" t="n">
        <v>100</v>
      </c>
      <c r="H78" s="57" t="n">
        <v>0.5</v>
      </c>
      <c r="I78" s="57" t="n">
        <v>50</v>
      </c>
      <c r="J78" s="13"/>
    </row>
    <row r="79" ht="22.5" customHeight="1">
      <c r="A79" s="12" t="n">
        <f>WEEKNUM(B79,2)</f>
        <v>41</v>
      </c>
      <c r="B79" s="55" t="n">
        <v>46304</v>
      </c>
      <c r="C79" s="38" t="n">
        <v>91568575</v>
      </c>
      <c r="D79" s="64" t="s">
        <v>60</v>
      </c>
      <c r="E79" s="38" t="s">
        <v>14</v>
      </c>
      <c r="F79" s="12" t="s">
        <v>15</v>
      </c>
      <c r="G79" s="56" t="n">
        <v>0</v>
      </c>
      <c r="H79" s="57" t="n">
        <v>0</v>
      </c>
      <c r="I79" s="57" t="n">
        <v>0</v>
      </c>
      <c r="J79" s="13"/>
    </row>
    <row r="80" ht="22.5" customHeight="1">
      <c r="A80" s="12" t="n">
        <f>WEEKNUM(B80,2)</f>
        <v>41</v>
      </c>
      <c r="B80" s="55" t="n">
        <v>46304</v>
      </c>
      <c r="C80" s="38" t="n">
        <v>12811904</v>
      </c>
      <c r="D80" s="64" t="s">
        <v>54</v>
      </c>
      <c r="E80" s="38" t="s">
        <v>55</v>
      </c>
      <c r="F80" s="12" t="s">
        <v>35</v>
      </c>
      <c r="G80" s="70" t="n">
        <v>3</v>
      </c>
      <c r="H80" s="71" t="n">
        <v>3.76</v>
      </c>
      <c r="I80" s="71" t="n">
        <v>11.28</v>
      </c>
      <c r="J80" s="13"/>
    </row>
    <row r="81" ht="22.5" customHeight="1">
      <c r="A81" s="12" t="n">
        <f>WEEKNUM(B81,2)</f>
        <v>41</v>
      </c>
      <c r="B81" s="55" t="n">
        <v>46304</v>
      </c>
      <c r="C81" s="38" t="n">
        <v>91557160</v>
      </c>
      <c r="D81" s="64" t="s">
        <v>61</v>
      </c>
      <c r="E81" s="38" t="s">
        <v>11</v>
      </c>
      <c r="F81" s="38" t="s">
        <v>15</v>
      </c>
      <c r="G81" s="70" t="n">
        <v>0</v>
      </c>
      <c r="H81" s="71" t="n">
        <v>0</v>
      </c>
      <c r="I81" s="71" t="n">
        <v>0</v>
      </c>
      <c r="J81" s="13"/>
    </row>
    <row r="82" ht="22.5" customHeight="1">
      <c r="A82" s="12" t="n">
        <f>WEEKNUM(B82,2)</f>
        <v>41</v>
      </c>
      <c r="B82" s="55" t="n">
        <v>46304</v>
      </c>
      <c r="C82" s="38" t="n">
        <v>5556054</v>
      </c>
      <c r="D82" s="64" t="s">
        <v>62</v>
      </c>
      <c r="E82" s="38" t="s">
        <v>37</v>
      </c>
      <c r="F82" s="72" t="s">
        <v>15</v>
      </c>
      <c r="G82" s="59" t="n">
        <v>6</v>
      </c>
      <c r="H82" s="57" t="n">
        <v>2.479</v>
      </c>
      <c r="I82" s="57" t="n">
        <v>14.875</v>
      </c>
      <c r="J82" s="46"/>
    </row>
    <row r="83" ht="22.5" customHeight="1">
      <c r="A83" s="12" t="n">
        <f>WEEKNUM(B83,2)</f>
        <v>41</v>
      </c>
      <c r="B83" s="55" t="n">
        <v>46304</v>
      </c>
      <c r="C83" s="38" t="n">
        <v>8628042</v>
      </c>
      <c r="D83" s="64" t="s">
        <v>28</v>
      </c>
      <c r="E83" s="38" t="s">
        <v>14</v>
      </c>
      <c r="F83" s="38" t="s">
        <v>26</v>
      </c>
      <c r="G83" s="12" t="n">
        <v>333</v>
      </c>
      <c r="H83" s="57" t="n">
        <v>0.47</v>
      </c>
      <c r="I83" s="57" t="n">
        <v>157.59</v>
      </c>
      <c r="J83" s="13"/>
    </row>
    <row r="84" ht="22.5" customHeight="1">
      <c r="A84" s="12" t="n">
        <f>WEEKNUM(B84,2)</f>
        <v>41</v>
      </c>
      <c r="B84" s="55" t="n">
        <v>46304</v>
      </c>
      <c r="C84" s="38" t="n">
        <v>9297014</v>
      </c>
      <c r="D84" s="64" t="s">
        <v>13</v>
      </c>
      <c r="E84" s="38" t="s">
        <v>14</v>
      </c>
      <c r="F84" s="38" t="s">
        <v>26</v>
      </c>
      <c r="G84" s="12" t="n">
        <v>196</v>
      </c>
      <c r="H84" s="57" t="n">
        <v>0.15</v>
      </c>
      <c r="I84" s="57" t="n">
        <v>29.48</v>
      </c>
      <c r="J84" s="13"/>
    </row>
    <row r="85" ht="22.5" customHeight="1">
      <c r="A85" s="12" t="n">
        <f>WEEKNUM(B85,2)</f>
        <v>41</v>
      </c>
      <c r="B85" s="55" t="n">
        <v>46304</v>
      </c>
      <c r="C85" s="38" t="n">
        <v>7815836</v>
      </c>
      <c r="D85" s="64" t="s">
        <v>63</v>
      </c>
      <c r="E85" s="38" t="s">
        <v>37</v>
      </c>
      <c r="F85" s="66" t="s">
        <v>15</v>
      </c>
      <c r="G85" s="81" t="n">
        <v>3219</v>
      </c>
      <c r="H85" s="71" t="n">
        <v>0.112</v>
      </c>
      <c r="I85" s="71" t="n">
        <v>361.05</v>
      </c>
      <c r="J85" s="13"/>
    </row>
    <row r="86" ht="22.5" customHeight="1">
      <c r="A86" s="12" t="n">
        <f>WEEKNUM(B86,2)</f>
        <v>41</v>
      </c>
      <c r="B86" s="55" t="n">
        <v>46304</v>
      </c>
      <c r="C86" s="38" t="n">
        <v>91467820</v>
      </c>
      <c r="D86" s="64" t="s">
        <v>64</v>
      </c>
      <c r="E86" s="38" t="s">
        <v>37</v>
      </c>
      <c r="F86" s="12" t="s">
        <v>15</v>
      </c>
      <c r="G86" s="59" t="n">
        <v>157</v>
      </c>
      <c r="H86" s="57" t="n">
        <v>0.1</v>
      </c>
      <c r="I86" s="57" t="n">
        <v>15.7</v>
      </c>
      <c r="J86" s="13"/>
    </row>
    <row r="87" ht="22.5" customHeight="1">
      <c r="A87" s="12" t="n">
        <f>WEEKNUM(B87,2)</f>
        <v>41</v>
      </c>
      <c r="B87" s="55" t="n">
        <v>46304</v>
      </c>
      <c r="C87" s="38" t="n">
        <v>91496145</v>
      </c>
      <c r="D87" s="64" t="s">
        <v>64</v>
      </c>
      <c r="E87" s="38" t="s">
        <v>65</v>
      </c>
      <c r="F87" s="12" t="s">
        <v>15</v>
      </c>
      <c r="G87" s="59" t="n">
        <v>19</v>
      </c>
      <c r="H87" s="57" t="n">
        <v>0.15</v>
      </c>
      <c r="I87" s="57" t="n">
        <v>2.85</v>
      </c>
      <c r="J87" s="13"/>
    </row>
    <row r="88" ht="22.5" customHeight="1">
      <c r="A88" s="12" t="n">
        <f>WEEKNUM(B88,2)</f>
        <v>41</v>
      </c>
      <c r="B88" s="55" t="n">
        <v>46304</v>
      </c>
      <c r="C88" s="38" t="n">
        <v>91496146</v>
      </c>
      <c r="D88" s="64" t="s">
        <v>64</v>
      </c>
      <c r="E88" s="38" t="s">
        <v>44</v>
      </c>
      <c r="F88" s="12" t="s">
        <v>15</v>
      </c>
      <c r="G88" s="59" t="n">
        <v>48</v>
      </c>
      <c r="H88" s="57" t="n">
        <v>0.14</v>
      </c>
      <c r="I88" s="57" t="n">
        <v>6.72</v>
      </c>
      <c r="J88" s="13"/>
    </row>
    <row r="89" ht="22.5" customHeight="1">
      <c r="A89" s="12" t="n">
        <f>WEEKNUM(B89,2)</f>
        <v>41</v>
      </c>
      <c r="B89" s="55" t="n">
        <v>46304</v>
      </c>
      <c r="C89" s="38" t="n">
        <v>91496147</v>
      </c>
      <c r="D89" s="64" t="s">
        <v>64</v>
      </c>
      <c r="E89" s="38" t="s">
        <v>11</v>
      </c>
      <c r="F89" s="12" t="s">
        <v>15</v>
      </c>
      <c r="G89" s="59" t="n">
        <v>121</v>
      </c>
      <c r="H89" s="57" t="n">
        <v>0.13</v>
      </c>
      <c r="I89" s="57" t="n">
        <v>15.73</v>
      </c>
      <c r="J89" s="13"/>
    </row>
    <row r="90" ht="22.5" customHeight="1">
      <c r="A90" s="12" t="n">
        <f>WEEKNUM(B90,2)</f>
        <v>41</v>
      </c>
      <c r="B90" s="55" t="n">
        <v>46304</v>
      </c>
      <c r="C90" s="38" t="n">
        <v>91496148</v>
      </c>
      <c r="D90" s="64" t="s">
        <v>64</v>
      </c>
      <c r="E90" s="38" t="s">
        <v>14</v>
      </c>
      <c r="F90" s="12" t="s">
        <v>15</v>
      </c>
      <c r="G90" s="59" t="n">
        <v>160</v>
      </c>
      <c r="H90" s="57" t="n">
        <v>0.15</v>
      </c>
      <c r="I90" s="57" t="n">
        <v>24</v>
      </c>
      <c r="J90" s="13"/>
    </row>
    <row r="91" ht="22.5" customHeight="1">
      <c r="A91" s="12" t="n">
        <f>WEEKNUM(B91,2)</f>
        <v>41</v>
      </c>
      <c r="B91" s="55" t="n">
        <v>46304</v>
      </c>
      <c r="C91" s="38" t="n">
        <v>11079953</v>
      </c>
      <c r="D91" s="64" t="s">
        <v>62</v>
      </c>
      <c r="E91" s="38" t="s">
        <v>37</v>
      </c>
      <c r="F91" s="12" t="s">
        <v>15</v>
      </c>
      <c r="G91" s="59" t="n">
        <v>0</v>
      </c>
      <c r="H91" s="57" t="n">
        <v>0</v>
      </c>
      <c r="I91" s="57" t="n">
        <v>0</v>
      </c>
      <c r="J91" s="13"/>
    </row>
    <row r="92" ht="22.5" customHeight="1">
      <c r="A92" s="12" t="n">
        <f>WEEKNUM(B92,2)</f>
        <v>41</v>
      </c>
      <c r="B92" s="55" t="n">
        <v>46304</v>
      </c>
      <c r="C92" s="38" t="n">
        <v>11690181</v>
      </c>
      <c r="D92" s="64" t="s">
        <v>66</v>
      </c>
      <c r="E92" s="38" t="s">
        <v>14</v>
      </c>
      <c r="F92" s="12" t="s">
        <v>15</v>
      </c>
      <c r="G92" s="59" t="n">
        <v>1300</v>
      </c>
      <c r="H92" s="57" t="n">
        <v>0.42</v>
      </c>
      <c r="I92" s="57" t="n">
        <v>546</v>
      </c>
      <c r="J92" s="13"/>
    </row>
    <row r="93" ht="22.5" customHeight="1">
      <c r="A93" s="12" t="n">
        <f>WEEKNUM(B93,2)</f>
        <v>41</v>
      </c>
      <c r="B93" s="55" t="n">
        <v>46304</v>
      </c>
      <c r="C93" s="38" t="n">
        <v>11836152</v>
      </c>
      <c r="D93" s="64" t="s">
        <v>63</v>
      </c>
      <c r="E93" s="58" t="s">
        <v>37</v>
      </c>
      <c r="F93" s="12" t="s">
        <v>15</v>
      </c>
      <c r="G93" s="59" t="n">
        <v>0</v>
      </c>
      <c r="H93" s="57" t="n">
        <v>0</v>
      </c>
      <c r="I93" s="57" t="n">
        <v>0</v>
      </c>
      <c r="J93" s="13"/>
    </row>
    <row r="94" ht="22.5" customHeight="1">
      <c r="A94" s="12" t="n">
        <f>WEEKNUM(B94,2)</f>
        <v>41</v>
      </c>
      <c r="B94" s="55" t="n">
        <v>46304</v>
      </c>
      <c r="C94" s="38" t="n">
        <v>12038500</v>
      </c>
      <c r="D94" s="64" t="s">
        <v>66</v>
      </c>
      <c r="E94" s="38" t="s">
        <v>14</v>
      </c>
      <c r="F94" s="12" t="s">
        <v>15</v>
      </c>
      <c r="G94" s="59" t="n">
        <v>51</v>
      </c>
      <c r="H94" s="57" t="n">
        <v>0.4</v>
      </c>
      <c r="I94" s="57" t="n">
        <v>20.4</v>
      </c>
      <c r="J94" s="13"/>
    </row>
    <row r="95" ht="22.5" customHeight="1">
      <c r="A95" s="12" t="n">
        <f>WEEKNUM(B95,2)</f>
        <v>41</v>
      </c>
      <c r="B95" s="55" t="n">
        <v>46304</v>
      </c>
      <c r="C95" s="38" t="n">
        <v>91565943</v>
      </c>
      <c r="D95" s="64" t="s">
        <v>64</v>
      </c>
      <c r="E95" s="38" t="s">
        <v>44</v>
      </c>
      <c r="F95" s="12" t="s">
        <v>15</v>
      </c>
      <c r="G95" s="59" t="n">
        <v>2</v>
      </c>
      <c r="H95" s="57" t="n">
        <v>0.14</v>
      </c>
      <c r="I95" s="57" t="n">
        <v>0.28</v>
      </c>
      <c r="J95" s="13"/>
    </row>
    <row r="96" ht="22.5" customHeight="1">
      <c r="A96" s="12" t="n">
        <f>WEEKNUM(B96,2)</f>
        <v>41</v>
      </c>
      <c r="B96" s="55" t="n">
        <v>46304</v>
      </c>
      <c r="C96" s="38" t="n">
        <v>91565945</v>
      </c>
      <c r="D96" s="64" t="s">
        <v>64</v>
      </c>
      <c r="E96" s="58" t="s">
        <v>37</v>
      </c>
      <c r="F96" s="12" t="s">
        <v>15</v>
      </c>
      <c r="G96" s="59" t="n">
        <v>117</v>
      </c>
      <c r="H96" s="57" t="n">
        <v>0.12</v>
      </c>
      <c r="I96" s="57" t="n">
        <v>14.04</v>
      </c>
      <c r="J96" s="13"/>
    </row>
    <row r="97" ht="22.5" customHeight="1">
      <c r="A97" s="12" t="n">
        <f>WEEKNUM(B97,2)</f>
        <v>41</v>
      </c>
      <c r="B97" s="55" t="n">
        <v>46304</v>
      </c>
      <c r="C97" s="38" t="n">
        <v>91551845</v>
      </c>
      <c r="D97" s="64" t="s">
        <v>64</v>
      </c>
      <c r="E97" s="38" t="s">
        <v>11</v>
      </c>
      <c r="F97" s="12" t="s">
        <v>15</v>
      </c>
      <c r="G97" s="59" t="n">
        <v>70</v>
      </c>
      <c r="H97" s="57" t="n">
        <v>0.14</v>
      </c>
      <c r="I97" s="57" t="n">
        <v>9.8</v>
      </c>
      <c r="J97" s="13"/>
    </row>
    <row r="98" ht="22.5" customHeight="1">
      <c r="A98" s="12" t="n">
        <f>WEEKNUM(B98,2)</f>
        <v>41</v>
      </c>
      <c r="B98" s="55" t="n">
        <v>46304</v>
      </c>
      <c r="C98" s="38" t="n">
        <v>91565949</v>
      </c>
      <c r="D98" s="64" t="s">
        <v>64</v>
      </c>
      <c r="E98" s="38" t="s">
        <v>65</v>
      </c>
      <c r="F98" s="12" t="s">
        <v>15</v>
      </c>
      <c r="G98" s="59" t="n">
        <v>48</v>
      </c>
      <c r="H98" s="57" t="n">
        <v>0.15</v>
      </c>
      <c r="I98" s="57" t="n">
        <v>7.2</v>
      </c>
      <c r="J98" s="13"/>
    </row>
    <row r="99" ht="22.5" customHeight="1">
      <c r="A99" s="12" t="n">
        <f>WEEKNUM(B99,2)</f>
        <v>41</v>
      </c>
      <c r="B99" s="55" t="n">
        <v>46304</v>
      </c>
      <c r="C99" s="38" t="n">
        <v>91573130</v>
      </c>
      <c r="D99" s="64" t="s">
        <v>47</v>
      </c>
      <c r="E99" s="38" t="s">
        <v>17</v>
      </c>
      <c r="F99" s="57" t="s">
        <v>15</v>
      </c>
      <c r="G99" s="59" t="n">
        <v>2</v>
      </c>
      <c r="H99" s="57" t="n">
        <v>0.2</v>
      </c>
      <c r="I99" s="57" t="n">
        <v>0.4</v>
      </c>
      <c r="J99" s="69"/>
    </row>
    <row r="100" ht="22.5" customHeight="1">
      <c r="A100" s="12" t="n">
        <f>WEEKNUM(B100,2)</f>
        <v>41</v>
      </c>
      <c r="B100" s="55" t="n">
        <v>46304</v>
      </c>
      <c r="C100" s="38" t="n">
        <v>91573131</v>
      </c>
      <c r="D100" s="64" t="s">
        <v>47</v>
      </c>
      <c r="E100" s="38" t="s">
        <v>33</v>
      </c>
      <c r="F100" s="57" t="s">
        <v>15</v>
      </c>
      <c r="G100" s="59" t="n">
        <v>0</v>
      </c>
      <c r="H100" s="57" t="n">
        <v>0</v>
      </c>
      <c r="I100" s="57" t="n">
        <v>0</v>
      </c>
      <c r="J100" s="69"/>
    </row>
    <row r="101" ht="22.5" customHeight="1">
      <c r="A101" s="12" t="n">
        <f>WEEKNUM(B101,2)</f>
        <v>41</v>
      </c>
      <c r="B101" s="55" t="n">
        <v>46304</v>
      </c>
      <c r="C101" s="38" t="n">
        <v>12809532</v>
      </c>
      <c r="D101" s="64" t="s">
        <v>66</v>
      </c>
      <c r="E101" s="38" t="s">
        <v>14</v>
      </c>
      <c r="F101" s="12" t="s">
        <v>35</v>
      </c>
      <c r="G101" s="59" t="n">
        <v>0</v>
      </c>
      <c r="H101" s="57" t="n">
        <v>0</v>
      </c>
      <c r="I101" s="57" t="n">
        <v>5.72</v>
      </c>
      <c r="J101" s="69"/>
    </row>
    <row r="102" ht="22.5" customHeight="1">
      <c r="A102" s="12" t="n">
        <f>WEEKNUM(B102,2)</f>
        <v>41</v>
      </c>
      <c r="B102" s="55" t="n">
        <v>46304</v>
      </c>
      <c r="C102" s="38" t="n">
        <v>12895313</v>
      </c>
      <c r="D102" s="64" t="s">
        <v>63</v>
      </c>
      <c r="E102" s="38" t="s">
        <v>37</v>
      </c>
      <c r="F102" s="12" t="s">
        <v>35</v>
      </c>
      <c r="G102" s="59" t="n">
        <v>5</v>
      </c>
      <c r="H102" s="57" t="n">
        <v>4.15</v>
      </c>
      <c r="I102" s="57" t="n">
        <v>20.74</v>
      </c>
      <c r="J102" s="69"/>
    </row>
    <row r="103" ht="22.5" customHeight="1">
      <c r="A103" s="12" t="n">
        <f>WEEKNUM(B103,2)</f>
        <v>41</v>
      </c>
      <c r="B103" s="55" t="n">
        <v>46304</v>
      </c>
      <c r="C103" s="38" t="n">
        <v>91574954</v>
      </c>
      <c r="D103" s="64" t="s">
        <v>64</v>
      </c>
      <c r="E103" s="38" t="s">
        <v>11</v>
      </c>
      <c r="F103" s="72" t="s">
        <v>35</v>
      </c>
      <c r="G103" s="79" t="n">
        <v>0</v>
      </c>
      <c r="H103" s="62" t="n">
        <v>0</v>
      </c>
      <c r="I103" s="62" t="n">
        <v>0.23</v>
      </c>
      <c r="J103" s="69"/>
    </row>
    <row r="104" ht="22.5" customHeight="1">
      <c r="A104" s="12" t="n">
        <f>WEEKNUM(B104,2)</f>
        <v>41</v>
      </c>
      <c r="B104" s="55" t="n">
        <v>46304</v>
      </c>
      <c r="C104" s="38" t="n">
        <v>91574960</v>
      </c>
      <c r="D104" s="64" t="s">
        <v>64</v>
      </c>
      <c r="E104" s="38" t="s">
        <v>65</v>
      </c>
      <c r="F104" s="38" t="s">
        <v>35</v>
      </c>
      <c r="G104" s="59" t="n">
        <v>0</v>
      </c>
      <c r="H104" s="57" t="n">
        <v>0</v>
      </c>
      <c r="I104" s="57" t="n">
        <v>0.17</v>
      </c>
      <c r="J104" s="69"/>
    </row>
    <row r="105" ht="22.5" customHeight="1">
      <c r="A105" s="12" t="n">
        <f>WEEKNUM(B105,2)</f>
        <v>41</v>
      </c>
      <c r="B105" s="55" t="n">
        <v>46304</v>
      </c>
      <c r="C105" s="38" t="n">
        <v>91574963</v>
      </c>
      <c r="D105" s="64" t="s">
        <v>64</v>
      </c>
      <c r="E105" s="38" t="s">
        <v>37</v>
      </c>
      <c r="F105" s="38" t="s">
        <v>35</v>
      </c>
      <c r="G105" s="59" t="n">
        <v>0</v>
      </c>
      <c r="H105" s="57" t="n">
        <v>0</v>
      </c>
      <c r="I105" s="57" t="n">
        <v>0.13</v>
      </c>
      <c r="J105" s="69"/>
    </row>
    <row r="106" ht="22.5" customHeight="1">
      <c r="A106" s="12" t="n">
        <f>WEEKNUM(B106,2)</f>
        <v>41</v>
      </c>
      <c r="B106" s="55" t="n">
        <v>46304</v>
      </c>
      <c r="C106" s="38" t="n">
        <v>91574965</v>
      </c>
      <c r="D106" s="64" t="s">
        <v>47</v>
      </c>
      <c r="E106" s="38" t="s">
        <v>17</v>
      </c>
      <c r="F106" s="66" t="s">
        <v>35</v>
      </c>
      <c r="G106" s="59" t="n">
        <v>0</v>
      </c>
      <c r="H106" s="57" t="n">
        <v>0</v>
      </c>
      <c r="I106" s="57" t="n">
        <v>0.06</v>
      </c>
      <c r="J106" s="69"/>
    </row>
    <row r="107" ht="22.5" customHeight="1">
      <c r="A107" s="12" t="n">
        <f>WEEKNUM(B107,2)</f>
        <v>41</v>
      </c>
      <c r="B107" s="55" t="n">
        <v>46304</v>
      </c>
      <c r="C107" s="38" t="n">
        <v>6395488</v>
      </c>
      <c r="D107" s="64" t="s">
        <v>39</v>
      </c>
      <c r="E107" s="38" t="s">
        <v>14</v>
      </c>
      <c r="F107" s="12" t="s">
        <v>15</v>
      </c>
      <c r="G107" s="45" t="n">
        <v>200</v>
      </c>
      <c r="H107" s="62" t="n">
        <v>0.3</v>
      </c>
      <c r="I107" s="62" t="n">
        <v>60</v>
      </c>
      <c r="J107" s="13"/>
    </row>
    <row r="108" ht="22.5" customHeight="1">
      <c r="A108" s="12" t="n">
        <f>WEEKNUM(B108,2)</f>
        <v>41</v>
      </c>
      <c r="B108" s="55" t="n">
        <v>46304</v>
      </c>
      <c r="C108" s="38" t="n">
        <v>8291713</v>
      </c>
      <c r="D108" s="63" t="s">
        <v>40</v>
      </c>
      <c r="E108" s="54" t="s">
        <v>14</v>
      </c>
      <c r="F108" s="12" t="s">
        <v>15</v>
      </c>
      <c r="G108" s="56" t="n">
        <v>1500</v>
      </c>
      <c r="H108" s="57" t="n">
        <v>0.14</v>
      </c>
      <c r="I108" s="57" t="n">
        <v>210</v>
      </c>
      <c r="J108" s="13"/>
    </row>
    <row r="109" ht="22.5" customHeight="1">
      <c r="A109" s="12" t="n">
        <f>WEEKNUM(B109,2)</f>
        <v>41</v>
      </c>
      <c r="B109" s="55" t="n">
        <v>46304</v>
      </c>
      <c r="C109" s="38" t="n">
        <v>8566541</v>
      </c>
      <c r="D109" s="63" t="s">
        <v>67</v>
      </c>
      <c r="E109" s="58" t="s">
        <v>14</v>
      </c>
      <c r="F109" s="57" t="s">
        <v>26</v>
      </c>
      <c r="G109" s="56" t="n">
        <v>263</v>
      </c>
      <c r="H109" s="57" t="n">
        <v>0.25</v>
      </c>
      <c r="I109" s="57" t="n">
        <v>65.39</v>
      </c>
      <c r="J109" s="13"/>
    </row>
    <row r="110" ht="22.5" customHeight="1">
      <c r="A110" s="12" t="n">
        <f>WEEKNUM(B110,2)</f>
        <v>41</v>
      </c>
      <c r="B110" s="55" t="n">
        <v>46304</v>
      </c>
      <c r="C110" s="38" t="n">
        <v>8566084</v>
      </c>
      <c r="D110" s="63" t="s">
        <v>68</v>
      </c>
      <c r="E110" s="58" t="s">
        <v>41</v>
      </c>
      <c r="F110" s="12" t="s">
        <v>15</v>
      </c>
      <c r="G110" s="60" t="n">
        <v>100</v>
      </c>
      <c r="H110" s="57" t="n">
        <v>0.12</v>
      </c>
      <c r="I110" s="57" t="n">
        <v>12</v>
      </c>
      <c r="J110" s="13"/>
    </row>
    <row r="111" ht="22.5" customHeight="1">
      <c r="A111" s="12" t="n">
        <f>WEEKNUM(B111,2)</f>
        <v>41</v>
      </c>
      <c r="B111" s="55" t="n">
        <v>46304</v>
      </c>
      <c r="C111" s="38" t="n">
        <v>2937658</v>
      </c>
      <c r="D111" s="63" t="s">
        <v>69</v>
      </c>
      <c r="E111" s="58" t="s">
        <v>14</v>
      </c>
      <c r="F111" s="12" t="s">
        <v>15</v>
      </c>
      <c r="G111" s="60" t="n">
        <v>100</v>
      </c>
      <c r="H111" s="57" t="n">
        <v>0.123</v>
      </c>
      <c r="I111" s="57" t="n">
        <v>12.3</v>
      </c>
      <c r="J111" s="13"/>
    </row>
    <row r="112" ht="22.5" customHeight="1">
      <c r="A112" s="12" t="n">
        <f>WEEKNUM(B112,2)</f>
        <v>41</v>
      </c>
      <c r="B112" s="55" t="n">
        <v>46304</v>
      </c>
      <c r="C112" s="38" t="n">
        <v>6706444</v>
      </c>
      <c r="D112" s="63" t="s">
        <v>70</v>
      </c>
      <c r="E112" s="38" t="s">
        <v>71</v>
      </c>
      <c r="F112" s="57" t="s">
        <v>12</v>
      </c>
      <c r="G112" s="60" t="n">
        <v>8</v>
      </c>
      <c r="H112" s="57" t="n">
        <v>1.011</v>
      </c>
      <c r="I112" s="57" t="n">
        <v>8.0892</v>
      </c>
      <c r="J112" s="13"/>
    </row>
    <row r="113" ht="22.5" customHeight="1">
      <c r="A113" s="12" t="n">
        <f>WEEKNUM(B113,2)</f>
        <v>41</v>
      </c>
      <c r="B113" s="55" t="n">
        <v>46304</v>
      </c>
      <c r="C113" s="38" t="n">
        <v>5963354</v>
      </c>
      <c r="D113" s="64" t="s">
        <v>70</v>
      </c>
      <c r="E113" s="38" t="s">
        <v>71</v>
      </c>
      <c r="F113" s="12" t="s">
        <v>15</v>
      </c>
      <c r="G113" s="60" t="n">
        <v>350</v>
      </c>
      <c r="H113" s="57" t="n">
        <v>0.572</v>
      </c>
      <c r="I113" s="57" t="n">
        <v>200.026</v>
      </c>
      <c r="J113" s="65"/>
    </row>
    <row r="114" ht="22.5" customHeight="1">
      <c r="A114" s="12" t="n">
        <f>WEEKNUM(B114,2)</f>
        <v>41</v>
      </c>
      <c r="B114" s="55" t="n">
        <v>46304</v>
      </c>
      <c r="C114" s="38" t="n">
        <v>9686529</v>
      </c>
      <c r="D114" s="63" t="s">
        <v>70</v>
      </c>
      <c r="E114" s="58" t="s">
        <v>72</v>
      </c>
      <c r="F114" s="12" t="s">
        <v>15</v>
      </c>
      <c r="G114" s="60" t="n">
        <v>44</v>
      </c>
      <c r="H114" s="57" t="n">
        <v>0.5</v>
      </c>
      <c r="I114" s="57" t="n">
        <v>22</v>
      </c>
      <c r="J114" s="13"/>
    </row>
    <row r="115" ht="22.5" customHeight="1">
      <c r="A115" s="12" t="n">
        <f>WEEKNUM(B115,2)</f>
        <v>41</v>
      </c>
      <c r="B115" s="55" t="n">
        <v>46304</v>
      </c>
      <c r="C115" s="38" t="n">
        <v>5963400</v>
      </c>
      <c r="D115" s="63" t="s">
        <v>70</v>
      </c>
      <c r="E115" s="58" t="s">
        <v>73</v>
      </c>
      <c r="F115" s="12" t="s">
        <v>15</v>
      </c>
      <c r="G115" s="60" t="n">
        <v>42</v>
      </c>
      <c r="H115" s="57" t="n">
        <v>0.2</v>
      </c>
      <c r="I115" s="57" t="n">
        <v>8.4</v>
      </c>
      <c r="J115" s="13"/>
    </row>
    <row r="116" ht="22.5" customHeight="1">
      <c r="A116" s="30" t="n">
        <f>WEEKNUM(B116,2)</f>
        <v>41</v>
      </c>
      <c r="B116" s="55" t="n">
        <v>46304</v>
      </c>
      <c r="C116" s="66" t="n">
        <v>10080665</v>
      </c>
      <c r="D116" s="68" t="s">
        <v>70</v>
      </c>
      <c r="E116" s="58" t="s">
        <v>74</v>
      </c>
      <c r="F116" s="12" t="s">
        <v>15</v>
      </c>
      <c r="G116" s="60" t="n">
        <v>12</v>
      </c>
      <c r="H116" s="57" t="n">
        <v>0.38</v>
      </c>
      <c r="I116" s="57" t="n">
        <v>4.56</v>
      </c>
      <c r="J116" s="13"/>
    </row>
    <row r="117" ht="22.5" customHeight="1">
      <c r="A117" s="12" t="n">
        <f>WEEKNUM(B117,2)</f>
        <v>41</v>
      </c>
      <c r="B117" s="55" t="n">
        <v>46304</v>
      </c>
      <c r="C117" s="12" t="n">
        <v>91520433</v>
      </c>
      <c r="D117" s="63" t="s">
        <v>64</v>
      </c>
      <c r="E117" s="58" t="s">
        <v>14</v>
      </c>
      <c r="F117" s="12" t="s">
        <v>15</v>
      </c>
      <c r="G117" s="60" t="n">
        <v>3</v>
      </c>
      <c r="H117" s="57" t="n">
        <v>0.16</v>
      </c>
      <c r="I117" s="57" t="n">
        <v>0.48</v>
      </c>
      <c r="J117" s="13"/>
    </row>
    <row r="118" ht="22.5" customHeight="1">
      <c r="A118" s="12" t="n">
        <f>WEEKNUM(B118,2)</f>
        <v>41</v>
      </c>
      <c r="B118" s="55" t="n">
        <v>46304</v>
      </c>
      <c r="C118" s="38" t="n">
        <v>11078827</v>
      </c>
      <c r="D118" s="63" t="s">
        <v>70</v>
      </c>
      <c r="E118" s="58" t="s">
        <v>73</v>
      </c>
      <c r="F118" s="12" t="s">
        <v>15</v>
      </c>
      <c r="G118" s="60" t="n">
        <v>0</v>
      </c>
      <c r="H118" s="57" t="n">
        <v>0</v>
      </c>
      <c r="I118" s="57" t="n">
        <v>0</v>
      </c>
      <c r="J118" s="13"/>
    </row>
    <row r="119" ht="22.5" customHeight="1">
      <c r="A119" s="12" t="n">
        <f>WEEKNUM(B119,2)</f>
        <v>41</v>
      </c>
      <c r="B119" s="55" t="n">
        <v>46304</v>
      </c>
      <c r="C119" s="38" t="n">
        <v>11078981</v>
      </c>
      <c r="D119" s="63" t="s">
        <v>70</v>
      </c>
      <c r="E119" s="38" t="s">
        <v>71</v>
      </c>
      <c r="F119" s="12" t="s">
        <v>15</v>
      </c>
      <c r="G119" s="60" t="n">
        <v>0</v>
      </c>
      <c r="H119" s="57" t="n">
        <v>0</v>
      </c>
      <c r="I119" s="57" t="n">
        <v>0</v>
      </c>
      <c r="J119" s="13"/>
    </row>
    <row r="120" ht="22.5" customHeight="1">
      <c r="A120" s="12" t="n">
        <f>WEEKNUM(B120,2)</f>
        <v>41</v>
      </c>
      <c r="B120" s="55" t="n">
        <v>46304</v>
      </c>
      <c r="C120" s="38" t="n">
        <v>11080833</v>
      </c>
      <c r="D120" s="63" t="s">
        <v>70</v>
      </c>
      <c r="E120" s="58" t="s">
        <v>72</v>
      </c>
      <c r="F120" s="12" t="s">
        <v>15</v>
      </c>
      <c r="G120" s="60" t="n">
        <v>0</v>
      </c>
      <c r="H120" s="57" t="n">
        <v>0</v>
      </c>
      <c r="I120" s="57" t="n">
        <v>0</v>
      </c>
      <c r="J120" s="13"/>
    </row>
    <row r="121" ht="22.5" customHeight="1">
      <c r="A121" s="12" t="n">
        <f>WEEKNUM(B121,2)</f>
        <v>41</v>
      </c>
      <c r="B121" s="55" t="n">
        <v>46304</v>
      </c>
      <c r="C121" s="38" t="n">
        <v>11081056</v>
      </c>
      <c r="D121" s="63" t="s">
        <v>70</v>
      </c>
      <c r="E121" s="58" t="s">
        <v>74</v>
      </c>
      <c r="F121" s="12" t="s">
        <v>15</v>
      </c>
      <c r="G121" s="60" t="n">
        <v>0</v>
      </c>
      <c r="H121" s="57" t="n">
        <v>0</v>
      </c>
      <c r="I121" s="57" t="n">
        <v>0</v>
      </c>
      <c r="J121" s="13"/>
    </row>
    <row r="122" ht="22.5" customHeight="1">
      <c r="A122" s="12" t="n">
        <f>WEEKNUM(B122,2)</f>
        <v>41</v>
      </c>
      <c r="B122" s="55" t="n">
        <v>46304</v>
      </c>
      <c r="C122" s="38" t="n">
        <v>11078963</v>
      </c>
      <c r="D122" s="63" t="s">
        <v>69</v>
      </c>
      <c r="E122" s="58" t="s">
        <v>14</v>
      </c>
      <c r="F122" s="12" t="s">
        <v>15</v>
      </c>
      <c r="G122" s="60" t="n">
        <v>80</v>
      </c>
      <c r="H122" s="57" t="n">
        <v>0.4</v>
      </c>
      <c r="I122" s="57" t="n">
        <v>32</v>
      </c>
      <c r="J122" s="13"/>
    </row>
    <row r="123" ht="22.5" customHeight="1">
      <c r="A123" s="12" t="n">
        <f>WEEKNUM(B123,2)</f>
        <v>41</v>
      </c>
      <c r="B123" s="55" t="n">
        <v>46304</v>
      </c>
      <c r="C123" s="38" t="n">
        <v>91538300</v>
      </c>
      <c r="D123" s="63" t="s">
        <v>64</v>
      </c>
      <c r="E123" s="58" t="s">
        <v>37</v>
      </c>
      <c r="F123" s="12" t="s">
        <v>15</v>
      </c>
      <c r="G123" s="60" t="n">
        <v>2</v>
      </c>
      <c r="H123" s="57" t="n">
        <v>0.14</v>
      </c>
      <c r="I123" s="57" t="n">
        <v>0.28</v>
      </c>
      <c r="J123" s="13"/>
    </row>
    <row r="124" ht="22.5" customHeight="1">
      <c r="A124" s="12" t="n">
        <f>WEEKNUM(B124,2)</f>
        <v>41</v>
      </c>
      <c r="B124" s="55" t="n">
        <v>46304</v>
      </c>
      <c r="C124" s="38" t="n">
        <v>91538301</v>
      </c>
      <c r="D124" s="63" t="s">
        <v>64</v>
      </c>
      <c r="E124" s="58" t="s">
        <v>14</v>
      </c>
      <c r="F124" s="12" t="s">
        <v>15</v>
      </c>
      <c r="G124" s="60" t="n">
        <v>0</v>
      </c>
      <c r="H124" s="57" t="n">
        <v>0</v>
      </c>
      <c r="I124" s="57" t="n">
        <v>0</v>
      </c>
      <c r="J124" s="13"/>
    </row>
    <row r="125" ht="22.5" customHeight="1">
      <c r="A125" s="12" t="n">
        <f>WEEKNUM(B125,2)</f>
        <v>41</v>
      </c>
      <c r="B125" s="55" t="n">
        <v>46304</v>
      </c>
      <c r="C125" s="66" t="n">
        <v>91538306</v>
      </c>
      <c r="D125" s="68" t="s">
        <v>64</v>
      </c>
      <c r="E125" s="58" t="s">
        <v>65</v>
      </c>
      <c r="F125" s="12" t="s">
        <v>15</v>
      </c>
      <c r="G125" s="60" t="n">
        <v>1</v>
      </c>
      <c r="H125" s="57" t="n">
        <v>0.18</v>
      </c>
      <c r="I125" s="57" t="n">
        <v>0.18</v>
      </c>
      <c r="J125" s="13"/>
    </row>
    <row r="126" ht="22.5" customHeight="1">
      <c r="A126" s="12" t="n">
        <f>WEEKNUM(B126,2)</f>
        <v>41</v>
      </c>
      <c r="B126" s="55" t="n">
        <v>46304</v>
      </c>
      <c r="C126" s="12" t="n">
        <v>91538307</v>
      </c>
      <c r="D126" s="63" t="s">
        <v>64</v>
      </c>
      <c r="E126" s="38" t="s">
        <v>17</v>
      </c>
      <c r="F126" s="12" t="s">
        <v>15</v>
      </c>
      <c r="G126" s="60" t="n">
        <v>0</v>
      </c>
      <c r="H126" s="57" t="n">
        <v>0</v>
      </c>
      <c r="I126" s="57" t="n">
        <v>0</v>
      </c>
      <c r="J126" s="13"/>
    </row>
    <row r="127" ht="22.5" customHeight="1">
      <c r="A127" s="12" t="n">
        <f>WEEKNUM(B127,2)</f>
        <v>41</v>
      </c>
      <c r="B127" s="55" t="n">
        <v>46304</v>
      </c>
      <c r="C127" s="12" t="n">
        <v>91538308</v>
      </c>
      <c r="D127" s="63" t="s">
        <v>64</v>
      </c>
      <c r="E127" s="38" t="s">
        <v>11</v>
      </c>
      <c r="F127" s="12" t="s">
        <v>15</v>
      </c>
      <c r="G127" s="60" t="n">
        <v>0</v>
      </c>
      <c r="H127" s="57" t="n">
        <v>0</v>
      </c>
      <c r="I127" s="57" t="n">
        <v>0</v>
      </c>
      <c r="J127" s="13"/>
    </row>
    <row r="128" ht="22.5" customHeight="1">
      <c r="A128" s="12" t="n">
        <f>WEEKNUM(B128,2)</f>
        <v>41</v>
      </c>
      <c r="B128" s="55" t="n">
        <v>46304</v>
      </c>
      <c r="C128" s="38" t="n">
        <v>91538309</v>
      </c>
      <c r="D128" s="63" t="s">
        <v>64</v>
      </c>
      <c r="E128" s="58" t="s">
        <v>44</v>
      </c>
      <c r="F128" s="12" t="s">
        <v>15</v>
      </c>
      <c r="G128" s="60" t="n">
        <v>0</v>
      </c>
      <c r="H128" s="57" t="n">
        <v>0</v>
      </c>
      <c r="I128" s="57" t="n">
        <v>0</v>
      </c>
      <c r="J128" s="13"/>
    </row>
    <row r="129" ht="22.5" customHeight="1">
      <c r="A129" s="12" t="n">
        <f>WEEKNUM(B129,2)</f>
        <v>41</v>
      </c>
      <c r="B129" s="55" t="n">
        <v>46304</v>
      </c>
      <c r="C129" s="38" t="n">
        <v>11511535</v>
      </c>
      <c r="D129" s="63" t="s">
        <v>69</v>
      </c>
      <c r="E129" s="58" t="s">
        <v>14</v>
      </c>
      <c r="F129" s="57" t="s">
        <v>26</v>
      </c>
      <c r="G129" s="60" t="n">
        <v>624</v>
      </c>
      <c r="H129" s="57" t="n">
        <v>0.369599358974359</v>
      </c>
      <c r="I129" s="57" t="n">
        <v>230.63</v>
      </c>
      <c r="J129" s="13"/>
    </row>
    <row r="130" ht="22.5" customHeight="1">
      <c r="A130" s="12" t="n">
        <f>WEEKNUM(B130,2)</f>
        <v>41</v>
      </c>
      <c r="B130" s="55" t="n">
        <v>46304</v>
      </c>
      <c r="C130" s="38" t="n">
        <v>11792342</v>
      </c>
      <c r="D130" s="63" t="s">
        <v>75</v>
      </c>
      <c r="E130" s="58" t="s">
        <v>41</v>
      </c>
      <c r="F130" s="12" t="s">
        <v>15</v>
      </c>
      <c r="G130" s="60" t="n">
        <v>0</v>
      </c>
      <c r="H130" s="57" t="n">
        <v>0</v>
      </c>
      <c r="I130" s="57" t="n">
        <v>0</v>
      </c>
      <c r="J130" s="13"/>
    </row>
    <row r="131" ht="22.5" customHeight="1">
      <c r="A131" s="12" t="n">
        <f>WEEKNUM(B131,2)</f>
        <v>41</v>
      </c>
      <c r="B131" s="55" t="n">
        <v>46304</v>
      </c>
      <c r="C131" s="38" t="n">
        <v>5365722</v>
      </c>
      <c r="D131" s="63" t="s">
        <v>59</v>
      </c>
      <c r="E131" s="58" t="s">
        <v>57</v>
      </c>
      <c r="F131" s="57" t="s">
        <v>12</v>
      </c>
      <c r="G131" s="60" t="n">
        <v>39</v>
      </c>
      <c r="H131" s="57" t="n">
        <v>0.283</v>
      </c>
      <c r="I131" s="57" t="n">
        <v>11.0485</v>
      </c>
      <c r="J131" s="13"/>
    </row>
    <row r="132" ht="22.5" customHeight="1">
      <c r="A132" s="12" t="n">
        <f>WEEKNUM(B132,2)</f>
        <v>41</v>
      </c>
      <c r="B132" s="55" t="n">
        <v>46304</v>
      </c>
      <c r="C132" s="38" t="n">
        <v>11924654</v>
      </c>
      <c r="D132" s="63" t="s">
        <v>59</v>
      </c>
      <c r="E132" s="58" t="s">
        <v>57</v>
      </c>
      <c r="F132" s="57" t="s">
        <v>12</v>
      </c>
      <c r="G132" s="60" t="n">
        <v>0</v>
      </c>
      <c r="H132" s="57" t="n">
        <v>0</v>
      </c>
      <c r="I132" s="57" t="n">
        <v>0.1227</v>
      </c>
      <c r="J132" s="13"/>
    </row>
    <row r="133" ht="22.5" customHeight="1">
      <c r="A133" s="12" t="n">
        <f>WEEKNUM(B133,2)</f>
        <v>41</v>
      </c>
      <c r="B133" s="55" t="n">
        <v>46304</v>
      </c>
      <c r="C133" s="38" t="n">
        <v>12072287</v>
      </c>
      <c r="D133" s="63" t="s">
        <v>69</v>
      </c>
      <c r="E133" s="58" t="s">
        <v>14</v>
      </c>
      <c r="F133" s="12" t="s">
        <v>15</v>
      </c>
      <c r="G133" s="60" t="n">
        <v>123</v>
      </c>
      <c r="H133" s="57" t="n">
        <v>0.591</v>
      </c>
      <c r="I133" s="57" t="n">
        <v>72.708</v>
      </c>
      <c r="J133" s="13"/>
    </row>
    <row r="134" ht="22.5" customHeight="1">
      <c r="A134" s="12" t="n">
        <f>WEEKNUM(B134,2)</f>
        <v>41</v>
      </c>
      <c r="B134" s="55" t="n">
        <v>46304</v>
      </c>
      <c r="C134" s="38" t="n">
        <v>6529449</v>
      </c>
      <c r="D134" s="63" t="s">
        <v>69</v>
      </c>
      <c r="E134" s="58" t="s">
        <v>14</v>
      </c>
      <c r="F134" s="57" t="s">
        <v>12</v>
      </c>
      <c r="G134" s="60" t="n">
        <v>196</v>
      </c>
      <c r="H134" s="57" t="n">
        <v>0.264</v>
      </c>
      <c r="I134" s="57" t="n">
        <v>51.7491</v>
      </c>
      <c r="J134" s="13"/>
    </row>
    <row r="135" ht="22.5" customHeight="1">
      <c r="A135" s="12" t="n">
        <f>WEEKNUM(B135,2)</f>
        <v>41</v>
      </c>
      <c r="B135" s="55" t="n">
        <v>46304</v>
      </c>
      <c r="C135" s="38" t="n">
        <v>5623760</v>
      </c>
      <c r="D135" s="63" t="s">
        <v>76</v>
      </c>
      <c r="E135" s="58" t="s">
        <v>14</v>
      </c>
      <c r="F135" s="12" t="s">
        <v>15</v>
      </c>
      <c r="G135" s="60" t="n">
        <v>50</v>
      </c>
      <c r="H135" s="57" t="n">
        <v>0.15</v>
      </c>
      <c r="I135" s="57" t="n">
        <v>7.5</v>
      </c>
      <c r="J135" s="13"/>
    </row>
    <row r="136" ht="22.5" customHeight="1">
      <c r="A136" s="12" t="n">
        <f>WEEKNUM(B136,2)</f>
        <v>41</v>
      </c>
      <c r="B136" s="55" t="n">
        <v>46304</v>
      </c>
      <c r="C136" s="38" t="n">
        <v>91573327</v>
      </c>
      <c r="D136" s="63" t="s">
        <v>77</v>
      </c>
      <c r="E136" s="58" t="s">
        <v>14</v>
      </c>
      <c r="F136" s="12" t="s">
        <v>15</v>
      </c>
      <c r="G136" s="60" t="n">
        <v>0</v>
      </c>
      <c r="H136" s="57" t="n">
        <v>0</v>
      </c>
      <c r="I136" s="57" t="n">
        <v>0</v>
      </c>
      <c r="J136" s="13"/>
    </row>
    <row r="137" ht="22.5" customHeight="1">
      <c r="A137" s="12" t="n">
        <f>WEEKNUM(B137,2)</f>
        <v>41</v>
      </c>
      <c r="B137" s="55" t="n">
        <v>46304</v>
      </c>
      <c r="C137" s="38" t="n">
        <v>13085659</v>
      </c>
      <c r="D137" s="63" t="s">
        <v>78</v>
      </c>
      <c r="E137" s="58" t="s">
        <v>14</v>
      </c>
      <c r="F137" s="12" t="s">
        <v>15</v>
      </c>
      <c r="G137" s="60" t="n">
        <v>101</v>
      </c>
      <c r="H137" s="57" t="n">
        <v>0.198</v>
      </c>
      <c r="I137" s="57" t="n">
        <v>20</v>
      </c>
      <c r="J137" s="13"/>
    </row>
    <row r="138" ht="22.5" customHeight="1">
      <c r="A138" s="12" t="n">
        <f>WEEKNUM(B138,2)</f>
        <v>41</v>
      </c>
      <c r="B138" s="55" t="n">
        <v>46304</v>
      </c>
      <c r="C138" s="38" t="n">
        <v>12829886</v>
      </c>
      <c r="D138" s="63" t="s">
        <v>70</v>
      </c>
      <c r="E138" s="58" t="s">
        <v>71</v>
      </c>
      <c r="F138" s="12" t="s">
        <v>35</v>
      </c>
      <c r="G138" s="60" t="n">
        <v>0</v>
      </c>
      <c r="H138" s="57" t="n">
        <v>0</v>
      </c>
      <c r="I138" s="57" t="n">
        <v>0.32</v>
      </c>
      <c r="J138" s="13"/>
    </row>
    <row r="139" ht="22.5" customHeight="1">
      <c r="A139" s="12"/>
      <c r="B139" s="55"/>
      <c r="C139" s="38"/>
      <c r="D139" s="63"/>
      <c r="E139" s="58"/>
      <c r="F139" s="57"/>
      <c r="G139" s="12"/>
      <c r="H139" s="57"/>
      <c r="I139" s="57"/>
      <c r="J139" s="13"/>
    </row>
    <row r="140" ht="22.5" customHeight="1">
      <c r="A140" s="12" t="n">
        <f>WEEKNUM(B140,2)</f>
        <v>41</v>
      </c>
      <c r="B140" s="55" t="n">
        <v>46303</v>
      </c>
      <c r="C140" s="38" t="n">
        <v>10813123</v>
      </c>
      <c r="D140" s="63" t="s">
        <v>10</v>
      </c>
      <c r="E140" s="58" t="s">
        <v>11</v>
      </c>
      <c r="F140" s="57" t="s">
        <v>12</v>
      </c>
      <c r="G140" s="12" t="n">
        <v>22</v>
      </c>
      <c r="H140" s="57" t="n">
        <v>0.3134</v>
      </c>
      <c r="I140" s="57" t="n">
        <v>6.8956</v>
      </c>
      <c r="J140" s="13"/>
    </row>
    <row r="141" ht="22.5" customHeight="1">
      <c r="A141" s="12" t="n">
        <f>WEEKNUM(B141,2)</f>
        <v>41</v>
      </c>
      <c r="B141" s="55" t="n">
        <v>46303</v>
      </c>
      <c r="C141" s="38" t="n">
        <v>1745925</v>
      </c>
      <c r="D141" s="63" t="s">
        <v>13</v>
      </c>
      <c r="E141" s="58" t="s">
        <v>14</v>
      </c>
      <c r="F141" s="57" t="s">
        <v>15</v>
      </c>
      <c r="G141" s="56" t="n">
        <v>400</v>
      </c>
      <c r="H141" s="57" t="n">
        <v>0.15</v>
      </c>
      <c r="I141" s="57" t="n">
        <v>60</v>
      </c>
      <c r="J141" s="13"/>
    </row>
    <row r="142" ht="22.5" customHeight="1">
      <c r="A142" s="12" t="n">
        <f>WEEKNUM(B142,2)</f>
        <v>41</v>
      </c>
      <c r="B142" s="55" t="n">
        <v>46303</v>
      </c>
      <c r="C142" s="38" t="n">
        <v>6951600</v>
      </c>
      <c r="D142" s="63" t="s">
        <v>16</v>
      </c>
      <c r="E142" s="58" t="s">
        <v>17</v>
      </c>
      <c r="F142" s="62" t="s">
        <v>15</v>
      </c>
      <c r="G142" s="61" t="n">
        <v>75</v>
      </c>
      <c r="H142" s="62" t="n">
        <v>0.177</v>
      </c>
      <c r="I142" s="62" t="n">
        <v>13.294</v>
      </c>
      <c r="J142" s="13"/>
    </row>
    <row r="143" ht="22.5" customHeight="1">
      <c r="A143" s="12" t="n">
        <f>WEEKNUM(B143,2)</f>
        <v>41</v>
      </c>
      <c r="B143" s="55" t="n">
        <v>46303</v>
      </c>
      <c r="C143" s="38" t="n">
        <v>6951594</v>
      </c>
      <c r="D143" s="63" t="s">
        <v>16</v>
      </c>
      <c r="E143" s="58" t="s">
        <v>18</v>
      </c>
      <c r="F143" s="57" t="s">
        <v>15</v>
      </c>
      <c r="G143" s="56" t="n">
        <v>151</v>
      </c>
      <c r="H143" s="57" t="n">
        <v>0.701</v>
      </c>
      <c r="I143" s="57" t="n">
        <v>105.91</v>
      </c>
      <c r="J143" s="13"/>
    </row>
    <row r="144" ht="22.5" customHeight="1">
      <c r="A144" s="12" t="n">
        <f>WEEKNUM(B144,2)</f>
        <v>41</v>
      </c>
      <c r="B144" s="55" t="n">
        <v>46303</v>
      </c>
      <c r="C144" s="38" t="n">
        <v>2732727</v>
      </c>
      <c r="D144" s="63" t="s">
        <v>10</v>
      </c>
      <c r="E144" s="58" t="s">
        <v>19</v>
      </c>
      <c r="F144" s="57" t="s">
        <v>15</v>
      </c>
      <c r="G144" s="56" t="n">
        <v>462</v>
      </c>
      <c r="H144" s="57" t="n">
        <v>0.249</v>
      </c>
      <c r="I144" s="57" t="n">
        <v>114.95</v>
      </c>
      <c r="J144" s="13"/>
    </row>
    <row r="145" ht="22.5" customHeight="1">
      <c r="A145" s="12" t="n">
        <f>WEEKNUM(B145,2)</f>
        <v>41</v>
      </c>
      <c r="B145" s="55" t="n">
        <v>46303</v>
      </c>
      <c r="C145" s="38" t="n">
        <v>5619156</v>
      </c>
      <c r="D145" s="63" t="s">
        <v>10</v>
      </c>
      <c r="E145" s="58" t="s">
        <v>19</v>
      </c>
      <c r="F145" s="57" t="s">
        <v>12</v>
      </c>
      <c r="G145" s="56" t="n">
        <v>50</v>
      </c>
      <c r="H145" s="57" t="n">
        <v>0.3263</v>
      </c>
      <c r="I145" s="57" t="n">
        <v>16.3135</v>
      </c>
      <c r="J145" s="13"/>
    </row>
    <row r="146" ht="22.5" customHeight="1">
      <c r="A146" s="12" t="n">
        <f>WEEKNUM(B146,2)</f>
        <v>41</v>
      </c>
      <c r="B146" s="55" t="n">
        <v>46303</v>
      </c>
      <c r="C146" s="38" t="n">
        <v>6425889</v>
      </c>
      <c r="D146" s="63" t="s">
        <v>10</v>
      </c>
      <c r="E146" s="58" t="s">
        <v>20</v>
      </c>
      <c r="F146" s="57" t="s">
        <v>15</v>
      </c>
      <c r="G146" s="56" t="n">
        <v>184</v>
      </c>
      <c r="H146" s="57" t="n">
        <v>0.249</v>
      </c>
      <c r="I146" s="57" t="n">
        <v>45.825</v>
      </c>
      <c r="J146" s="13"/>
    </row>
    <row r="147" ht="22.5" customHeight="1">
      <c r="A147" s="12" t="n">
        <f>WEEKNUM(B147,2)</f>
        <v>41</v>
      </c>
      <c r="B147" s="55" t="n">
        <v>46303</v>
      </c>
      <c r="C147" s="38" t="n">
        <v>6439005</v>
      </c>
      <c r="D147" s="63" t="s">
        <v>10</v>
      </c>
      <c r="E147" s="58" t="s">
        <v>20</v>
      </c>
      <c r="F147" s="57" t="s">
        <v>21</v>
      </c>
      <c r="G147" s="56" t="n">
        <v>39</v>
      </c>
      <c r="H147" s="57" t="n">
        <v>0.3</v>
      </c>
      <c r="I147" s="57" t="n">
        <v>11.7</v>
      </c>
      <c r="J147" s="13"/>
    </row>
    <row r="148" ht="22.5" customHeight="1">
      <c r="A148" s="12" t="n">
        <f>WEEKNUM(B148,2)</f>
        <v>41</v>
      </c>
      <c r="B148" s="55" t="n">
        <v>46303</v>
      </c>
      <c r="C148" s="38" t="n">
        <v>7203110</v>
      </c>
      <c r="D148" s="63" t="s">
        <v>22</v>
      </c>
      <c r="E148" s="58" t="s">
        <v>23</v>
      </c>
      <c r="F148" s="57" t="s">
        <v>15</v>
      </c>
      <c r="G148" s="56" t="n">
        <v>4</v>
      </c>
      <c r="H148" s="57" t="n">
        <v>0.2</v>
      </c>
      <c r="I148" s="57" t="n">
        <v>0.8</v>
      </c>
      <c r="J148" s="13"/>
    </row>
    <row r="149" ht="22.5" customHeight="1">
      <c r="A149" s="12" t="n">
        <f>WEEKNUM(B149,2)</f>
        <v>41</v>
      </c>
      <c r="B149" s="55" t="n">
        <v>46303</v>
      </c>
      <c r="C149" s="38" t="n">
        <v>7202934</v>
      </c>
      <c r="D149" s="63" t="s">
        <v>22</v>
      </c>
      <c r="E149" s="58" t="s">
        <v>24</v>
      </c>
      <c r="F149" s="57" t="s">
        <v>15</v>
      </c>
      <c r="G149" s="56" t="n">
        <v>83</v>
      </c>
      <c r="H149" s="57" t="n">
        <v>0.35</v>
      </c>
      <c r="I149" s="57" t="n">
        <v>29.05</v>
      </c>
      <c r="J149" s="13"/>
    </row>
    <row r="150" ht="22.5" customHeight="1">
      <c r="A150" s="12" t="n">
        <f>WEEKNUM(B150,2)</f>
        <v>41</v>
      </c>
      <c r="B150" s="55" t="n">
        <v>46303</v>
      </c>
      <c r="C150" s="38" t="n">
        <v>5847496</v>
      </c>
      <c r="D150" s="63" t="s">
        <v>10</v>
      </c>
      <c r="E150" s="58" t="s">
        <v>25</v>
      </c>
      <c r="F150" s="57" t="s">
        <v>12</v>
      </c>
      <c r="G150" s="56" t="n">
        <v>6</v>
      </c>
      <c r="H150" s="57" t="n">
        <v>0.49</v>
      </c>
      <c r="I150" s="57" t="n">
        <v>2.941</v>
      </c>
      <c r="J150" s="13"/>
    </row>
    <row r="151" ht="22.5" customHeight="1">
      <c r="A151" s="12" t="n">
        <f>WEEKNUM(B151,2)</f>
        <v>41</v>
      </c>
      <c r="B151" s="55" t="n">
        <v>46303</v>
      </c>
      <c r="C151" s="38" t="n">
        <v>7572369</v>
      </c>
      <c r="D151" s="63" t="s">
        <v>10</v>
      </c>
      <c r="E151" s="58" t="s">
        <v>25</v>
      </c>
      <c r="F151" s="57" t="s">
        <v>15</v>
      </c>
      <c r="G151" s="56" t="n">
        <v>45</v>
      </c>
      <c r="H151" s="57" t="n">
        <v>0.306</v>
      </c>
      <c r="I151" s="57" t="n">
        <v>13.77</v>
      </c>
      <c r="J151" s="13"/>
    </row>
    <row r="152" ht="22.5" customHeight="1">
      <c r="A152" s="12" t="n">
        <f>WEEKNUM(B152,2)</f>
        <v>41</v>
      </c>
      <c r="B152" s="55" t="n">
        <v>46303</v>
      </c>
      <c r="C152" s="38" t="n">
        <v>8460883</v>
      </c>
      <c r="D152" s="63" t="s">
        <v>16</v>
      </c>
      <c r="E152" s="58" t="s">
        <v>11</v>
      </c>
      <c r="F152" s="57" t="s">
        <v>15</v>
      </c>
      <c r="G152" s="56" t="n">
        <v>690</v>
      </c>
      <c r="H152" s="57" t="n">
        <v>0.141</v>
      </c>
      <c r="I152" s="57" t="n">
        <v>96.992</v>
      </c>
      <c r="J152" s="13"/>
    </row>
    <row r="153" ht="22.5" customHeight="1">
      <c r="A153" s="12" t="n">
        <f>WEEKNUM(B153,2)</f>
        <v>41</v>
      </c>
      <c r="B153" s="55" t="n">
        <v>46303</v>
      </c>
      <c r="C153" s="38" t="n">
        <v>8531973</v>
      </c>
      <c r="D153" s="63" t="s">
        <v>16</v>
      </c>
      <c r="E153" s="58" t="s">
        <v>18</v>
      </c>
      <c r="F153" s="12" t="s">
        <v>26</v>
      </c>
      <c r="G153" s="56" t="n">
        <v>23</v>
      </c>
      <c r="H153" s="57" t="n">
        <v>0.46</v>
      </c>
      <c r="I153" s="57" t="n">
        <v>10.5</v>
      </c>
      <c r="J153" s="13"/>
    </row>
    <row r="154" ht="22.5" customHeight="1">
      <c r="A154" s="12" t="n">
        <f>WEEKNUM(B154,2)</f>
        <v>41</v>
      </c>
      <c r="B154" s="55" t="n">
        <v>46303</v>
      </c>
      <c r="C154" s="38" t="n">
        <v>8156506</v>
      </c>
      <c r="D154" s="63" t="s">
        <v>27</v>
      </c>
      <c r="E154" s="58" t="s">
        <v>14</v>
      </c>
      <c r="F154" s="57" t="s">
        <v>15</v>
      </c>
      <c r="G154" s="56" t="n">
        <v>1000</v>
      </c>
      <c r="H154" s="57" t="n">
        <v>0.138</v>
      </c>
      <c r="I154" s="57" t="n">
        <v>138.337</v>
      </c>
      <c r="J154" s="13"/>
    </row>
    <row r="155" ht="22.5" customHeight="1">
      <c r="A155" s="12" t="n">
        <f>WEEKNUM(B155,2)</f>
        <v>41</v>
      </c>
      <c r="B155" s="55" t="n">
        <v>46303</v>
      </c>
      <c r="C155" s="38" t="n">
        <v>8819666</v>
      </c>
      <c r="D155" s="63" t="s">
        <v>27</v>
      </c>
      <c r="E155" s="58" t="s">
        <v>14</v>
      </c>
      <c r="F155" s="57" t="s">
        <v>12</v>
      </c>
      <c r="G155" s="56" t="n">
        <v>195</v>
      </c>
      <c r="H155" s="57" t="n">
        <v>0.103</v>
      </c>
      <c r="I155" s="57" t="n">
        <v>20.0097</v>
      </c>
      <c r="J155" s="13"/>
    </row>
    <row r="156" ht="22.5" customHeight="1">
      <c r="A156" s="12" t="n">
        <f>WEEKNUM(B156,2)</f>
        <v>41</v>
      </c>
      <c r="B156" s="55" t="n">
        <v>46303</v>
      </c>
      <c r="C156" s="38" t="n">
        <v>7872826</v>
      </c>
      <c r="D156" s="63" t="s">
        <v>28</v>
      </c>
      <c r="E156" s="58" t="s">
        <v>14</v>
      </c>
      <c r="F156" s="57" t="s">
        <v>15</v>
      </c>
      <c r="G156" s="56" t="n">
        <v>100</v>
      </c>
      <c r="H156" s="57" t="n">
        <v>0.481</v>
      </c>
      <c r="I156" s="57" t="n">
        <v>48.12</v>
      </c>
      <c r="J156" s="13"/>
    </row>
    <row r="157" ht="22.5" customHeight="1">
      <c r="A157" s="12" t="n">
        <f>WEEKNUM(B157,2)</f>
        <v>41</v>
      </c>
      <c r="B157" s="55" t="n">
        <v>46303</v>
      </c>
      <c r="C157" s="38" t="n">
        <v>9311355</v>
      </c>
      <c r="D157" s="63" t="s">
        <v>29</v>
      </c>
      <c r="E157" s="58" t="s">
        <v>14</v>
      </c>
      <c r="F157" s="57" t="s">
        <v>15</v>
      </c>
      <c r="G157" s="56" t="n">
        <v>91</v>
      </c>
      <c r="H157" s="57" t="n">
        <v>0.25</v>
      </c>
      <c r="I157" s="57" t="n">
        <v>22.75</v>
      </c>
      <c r="J157" s="13"/>
    </row>
    <row r="158" ht="22.5" customHeight="1">
      <c r="A158" s="12" t="n">
        <f>WEEKNUM(B158,2)</f>
        <v>41</v>
      </c>
      <c r="B158" s="55" t="n">
        <v>46303</v>
      </c>
      <c r="C158" s="38" t="n">
        <v>12114239</v>
      </c>
      <c r="D158" s="63" t="s">
        <v>27</v>
      </c>
      <c r="E158" s="58" t="s">
        <v>14</v>
      </c>
      <c r="F158" s="12" t="s">
        <v>26</v>
      </c>
      <c r="G158" s="56" t="n">
        <v>47</v>
      </c>
      <c r="H158" s="57" t="n">
        <v>0.16</v>
      </c>
      <c r="I158" s="57" t="n">
        <v>7.38</v>
      </c>
      <c r="J158" s="65"/>
    </row>
    <row r="159" ht="22.5" customHeight="1">
      <c r="A159" s="12" t="n">
        <f>WEEKNUM(B159,2)</f>
        <v>41</v>
      </c>
      <c r="B159" s="55" t="n">
        <v>46303</v>
      </c>
      <c r="C159" s="38" t="n">
        <v>10501490</v>
      </c>
      <c r="D159" s="63" t="s">
        <v>13</v>
      </c>
      <c r="E159" s="58" t="s">
        <v>14</v>
      </c>
      <c r="F159" s="57" t="s">
        <v>15</v>
      </c>
      <c r="G159" s="56" t="n">
        <v>6</v>
      </c>
      <c r="H159" s="57" t="n">
        <v>0.13</v>
      </c>
      <c r="I159" s="57" t="n">
        <v>0.78</v>
      </c>
      <c r="J159" s="13"/>
    </row>
    <row r="160" ht="22.5" customHeight="1">
      <c r="A160" s="12" t="n">
        <f>WEEKNUM(B160,2)</f>
        <v>41</v>
      </c>
      <c r="B160" s="55" t="n">
        <v>46303</v>
      </c>
      <c r="C160" s="38" t="n">
        <v>10912510</v>
      </c>
      <c r="D160" s="63" t="s">
        <v>10</v>
      </c>
      <c r="E160" s="67" t="s">
        <v>11</v>
      </c>
      <c r="F160" s="57" t="s">
        <v>30</v>
      </c>
      <c r="G160" s="56" t="n">
        <v>105</v>
      </c>
      <c r="H160" s="57" t="n">
        <v>0.29</v>
      </c>
      <c r="I160" s="57" t="n">
        <v>30.91</v>
      </c>
      <c r="J160" s="65" t="n">
        <v>30.906</v>
      </c>
    </row>
    <row r="161" ht="22.5" customHeight="1">
      <c r="A161" s="12" t="n">
        <f>WEEKNUM(B161,2)</f>
        <v>41</v>
      </c>
      <c r="B161" s="55" t="n">
        <v>46303</v>
      </c>
      <c r="C161" s="38" t="n">
        <v>11080098</v>
      </c>
      <c r="D161" s="63" t="s">
        <v>22</v>
      </c>
      <c r="E161" s="58" t="s">
        <v>24</v>
      </c>
      <c r="F161" s="57" t="s">
        <v>15</v>
      </c>
      <c r="G161" s="56" t="n">
        <v>1</v>
      </c>
      <c r="H161" s="57" t="n">
        <v>0.6</v>
      </c>
      <c r="I161" s="57" t="n">
        <v>0.6</v>
      </c>
      <c r="J161" s="13"/>
    </row>
    <row r="162" ht="22.5" customHeight="1">
      <c r="A162" s="12" t="n">
        <f>WEEKNUM(B162,2)</f>
        <v>41</v>
      </c>
      <c r="B162" s="55" t="n">
        <v>46303</v>
      </c>
      <c r="C162" s="38" t="n">
        <v>11715627</v>
      </c>
      <c r="D162" s="63" t="s">
        <v>29</v>
      </c>
      <c r="E162" s="58" t="s">
        <v>14</v>
      </c>
      <c r="F162" s="57" t="s">
        <v>15</v>
      </c>
      <c r="G162" s="12" t="n">
        <v>0</v>
      </c>
      <c r="H162" s="57" t="n">
        <v>0</v>
      </c>
      <c r="I162" s="57" t="n">
        <v>0</v>
      </c>
      <c r="J162" s="13"/>
    </row>
    <row r="163" ht="22.5" customHeight="1">
      <c r="A163" s="12" t="n">
        <f>WEEKNUM(B163,2)</f>
        <v>41</v>
      </c>
      <c r="B163" s="55" t="n">
        <v>46303</v>
      </c>
      <c r="C163" s="38" t="n">
        <v>11715655</v>
      </c>
      <c r="D163" s="63" t="s">
        <v>16</v>
      </c>
      <c r="E163" s="58" t="s">
        <v>11</v>
      </c>
      <c r="F163" s="57" t="s">
        <v>15</v>
      </c>
      <c r="G163" s="12" t="n">
        <v>0</v>
      </c>
      <c r="H163" s="57" t="n">
        <v>0</v>
      </c>
      <c r="I163" s="57" t="n">
        <v>0</v>
      </c>
      <c r="J163" s="13"/>
    </row>
    <row r="164" ht="22.5" customHeight="1">
      <c r="A164" s="12" t="n">
        <f>WEEKNUM(B164,2)</f>
        <v>41</v>
      </c>
      <c r="B164" s="55" t="n">
        <v>46303</v>
      </c>
      <c r="C164" s="38" t="n">
        <v>11715811</v>
      </c>
      <c r="D164" s="63" t="s">
        <v>16</v>
      </c>
      <c r="E164" s="38" t="s">
        <v>17</v>
      </c>
      <c r="F164" s="12" t="s">
        <v>15</v>
      </c>
      <c r="G164" s="12" t="n">
        <v>0</v>
      </c>
      <c r="H164" s="57" t="n">
        <v>0</v>
      </c>
      <c r="I164" s="57" t="n">
        <v>0</v>
      </c>
      <c r="J164" s="13"/>
    </row>
    <row r="165" ht="22.5" customHeight="1">
      <c r="A165" s="12" t="n">
        <f>WEEKNUM(B165,2)</f>
        <v>41</v>
      </c>
      <c r="B165" s="55" t="n">
        <v>46303</v>
      </c>
      <c r="C165" s="38" t="n">
        <v>11729927</v>
      </c>
      <c r="D165" s="63" t="s">
        <v>10</v>
      </c>
      <c r="E165" s="38" t="s">
        <v>20</v>
      </c>
      <c r="F165" s="12" t="s">
        <v>15</v>
      </c>
      <c r="G165" s="12" t="n">
        <v>0</v>
      </c>
      <c r="H165" s="57" t="n">
        <v>0</v>
      </c>
      <c r="I165" s="57" t="n">
        <v>0</v>
      </c>
      <c r="J165" s="13"/>
    </row>
    <row r="166" ht="22.5" customHeight="1">
      <c r="A166" s="12" t="n">
        <f>WEEKNUM(B166,2)</f>
        <v>41</v>
      </c>
      <c r="B166" s="55" t="n">
        <v>46303</v>
      </c>
      <c r="C166" s="38" t="n">
        <v>11729820</v>
      </c>
      <c r="D166" s="63" t="s">
        <v>10</v>
      </c>
      <c r="E166" s="38" t="s">
        <v>25</v>
      </c>
      <c r="F166" s="12" t="s">
        <v>15</v>
      </c>
      <c r="G166" s="56" t="n">
        <v>1</v>
      </c>
      <c r="H166" s="57" t="n">
        <v>0.3</v>
      </c>
      <c r="I166" s="57" t="n">
        <v>0.3</v>
      </c>
      <c r="J166" s="13"/>
    </row>
    <row r="167" ht="22.5" customHeight="1">
      <c r="A167" s="12" t="n">
        <f>WEEKNUM(B167,2)</f>
        <v>41</v>
      </c>
      <c r="B167" s="55" t="n">
        <v>46303</v>
      </c>
      <c r="C167" s="38" t="n">
        <v>11729830</v>
      </c>
      <c r="D167" s="63" t="s">
        <v>10</v>
      </c>
      <c r="E167" s="38" t="s">
        <v>11</v>
      </c>
      <c r="F167" s="12" t="s">
        <v>12</v>
      </c>
      <c r="G167" s="12" t="n">
        <v>0</v>
      </c>
      <c r="H167" s="57" t="n">
        <v>0</v>
      </c>
      <c r="I167" s="57" t="n">
        <v>0.0003</v>
      </c>
      <c r="J167" s="13"/>
    </row>
    <row r="168" ht="22.5" customHeight="1">
      <c r="A168" s="12" t="n">
        <f>WEEKNUM(B168,2)</f>
        <v>41</v>
      </c>
      <c r="B168" s="55" t="n">
        <v>46303</v>
      </c>
      <c r="C168" s="38" t="n">
        <v>11892329</v>
      </c>
      <c r="D168" s="63" t="s">
        <v>10</v>
      </c>
      <c r="E168" s="38" t="s">
        <v>11</v>
      </c>
      <c r="F168" s="12" t="s">
        <v>15</v>
      </c>
      <c r="G168" s="56" t="n">
        <v>2000</v>
      </c>
      <c r="H168" s="57" t="n">
        <v>0.25</v>
      </c>
      <c r="I168" s="57" t="n">
        <v>500</v>
      </c>
      <c r="J168" s="13"/>
    </row>
    <row r="169" ht="22.5" customHeight="1">
      <c r="A169" s="12" t="n">
        <f>WEEKNUM(B169,2)</f>
        <v>41</v>
      </c>
      <c r="B169" s="55" t="n">
        <v>46303</v>
      </c>
      <c r="C169" s="38" t="n">
        <v>91560708</v>
      </c>
      <c r="D169" s="63" t="s">
        <v>31</v>
      </c>
      <c r="E169" s="58" t="s">
        <v>32</v>
      </c>
      <c r="F169" s="57" t="s">
        <v>15</v>
      </c>
      <c r="G169" s="56" t="n">
        <v>108</v>
      </c>
      <c r="H169" s="57" t="n">
        <v>0.101</v>
      </c>
      <c r="I169" s="57" t="n">
        <v>10.925</v>
      </c>
      <c r="J169" s="13"/>
    </row>
    <row r="170" ht="22.5" customHeight="1">
      <c r="A170" s="12" t="n">
        <f>WEEKNUM(B170,2)</f>
        <v>41</v>
      </c>
      <c r="B170" s="55" t="n">
        <v>46303</v>
      </c>
      <c r="C170" s="38" t="n">
        <v>91560709</v>
      </c>
      <c r="D170" s="63" t="s">
        <v>31</v>
      </c>
      <c r="E170" s="58" t="s">
        <v>33</v>
      </c>
      <c r="F170" s="57" t="s">
        <v>15</v>
      </c>
      <c r="G170" s="56" t="n">
        <v>500</v>
      </c>
      <c r="H170" s="57" t="n">
        <v>0.06</v>
      </c>
      <c r="I170" s="57" t="n">
        <v>30</v>
      </c>
      <c r="J170" s="13"/>
    </row>
    <row r="171" ht="22.5" customHeight="1">
      <c r="A171" s="12" t="n">
        <f>WEEKNUM(B171,2)</f>
        <v>41</v>
      </c>
      <c r="B171" s="55" t="n">
        <v>46303</v>
      </c>
      <c r="C171" s="38" t="n">
        <v>12064281</v>
      </c>
      <c r="D171" s="63" t="s">
        <v>16</v>
      </c>
      <c r="E171" s="58" t="s">
        <v>18</v>
      </c>
      <c r="F171" s="57" t="s">
        <v>15</v>
      </c>
      <c r="G171" s="12" t="n">
        <v>0</v>
      </c>
      <c r="H171" s="57" t="n">
        <v>0</v>
      </c>
      <c r="I171" s="57" t="n">
        <v>0</v>
      </c>
      <c r="J171" s="13"/>
    </row>
    <row r="172" ht="22.5" customHeight="1">
      <c r="A172" s="12" t="n">
        <f>WEEKNUM(B172,2)</f>
        <v>41</v>
      </c>
      <c r="B172" s="55" t="n">
        <v>46303</v>
      </c>
      <c r="C172" s="38" t="n">
        <v>11987622</v>
      </c>
      <c r="D172" s="63" t="s">
        <v>10</v>
      </c>
      <c r="E172" s="58" t="s">
        <v>11</v>
      </c>
      <c r="F172" s="57" t="s">
        <v>30</v>
      </c>
      <c r="G172" s="12" t="n">
        <v>0</v>
      </c>
      <c r="H172" s="57" t="n">
        <v>0</v>
      </c>
      <c r="I172" s="57" t="n">
        <v>0.71</v>
      </c>
      <c r="J172" s="65" t="n">
        <v>0.714</v>
      </c>
    </row>
    <row r="173" ht="22.5" customHeight="1">
      <c r="A173" s="12" t="n">
        <f>WEEKNUM(B173,2)</f>
        <v>41</v>
      </c>
      <c r="B173" s="55" t="n">
        <v>46303</v>
      </c>
      <c r="C173" s="38" t="n">
        <v>91567811</v>
      </c>
      <c r="D173" s="63" t="s">
        <v>34</v>
      </c>
      <c r="E173" s="58" t="s">
        <v>14</v>
      </c>
      <c r="F173" s="57" t="s">
        <v>15</v>
      </c>
      <c r="G173" s="56" t="n">
        <v>11</v>
      </c>
      <c r="H173" s="57" t="n">
        <v>1</v>
      </c>
      <c r="I173" s="57" t="n">
        <v>11</v>
      </c>
      <c r="J173" s="65"/>
    </row>
    <row r="174" ht="22.5" customHeight="1">
      <c r="A174" s="12" t="n">
        <f>WEEKNUM(B174,2)</f>
        <v>41</v>
      </c>
      <c r="B174" s="55" t="n">
        <v>46303</v>
      </c>
      <c r="C174" s="38" t="n">
        <v>91548044</v>
      </c>
      <c r="D174" s="63" t="s">
        <v>34</v>
      </c>
      <c r="E174" s="58" t="s">
        <v>14</v>
      </c>
      <c r="F174" s="12" t="s">
        <v>12</v>
      </c>
      <c r="G174" s="56" t="n">
        <v>27</v>
      </c>
      <c r="H174" s="57" t="n">
        <v>1.861</v>
      </c>
      <c r="I174" s="57" t="n">
        <v>50.2337</v>
      </c>
      <c r="J174" s="65"/>
    </row>
    <row r="175" ht="22.5" customHeight="1">
      <c r="A175" s="12" t="n">
        <f>WEEKNUM(B175,2)</f>
        <v>41</v>
      </c>
      <c r="B175" s="55" t="n">
        <v>46303</v>
      </c>
      <c r="C175" s="38" t="n">
        <v>12801942</v>
      </c>
      <c r="D175" s="63" t="s">
        <v>10</v>
      </c>
      <c r="E175" s="58" t="s">
        <v>11</v>
      </c>
      <c r="F175" s="12" t="s">
        <v>35</v>
      </c>
      <c r="G175" s="56" t="n">
        <v>0</v>
      </c>
      <c r="H175" s="57" t="n">
        <v>0</v>
      </c>
      <c r="I175" s="57" t="n">
        <v>0</v>
      </c>
      <c r="J175" s="65"/>
    </row>
    <row r="176" ht="22.5" customHeight="1">
      <c r="A176" s="12" t="n">
        <f>WEEKNUM(B176,2)</f>
        <v>41</v>
      </c>
      <c r="B176" s="55" t="n">
        <v>46303</v>
      </c>
      <c r="C176" s="38" t="n">
        <v>6061077</v>
      </c>
      <c r="D176" s="63" t="s">
        <v>36</v>
      </c>
      <c r="E176" s="58" t="s">
        <v>14</v>
      </c>
      <c r="F176" s="57" t="s">
        <v>15</v>
      </c>
      <c r="G176" s="56" t="n">
        <v>2</v>
      </c>
      <c r="H176" s="57" t="n">
        <v>0.777</v>
      </c>
      <c r="I176" s="57" t="n">
        <v>1.554</v>
      </c>
      <c r="J176" s="13"/>
    </row>
    <row r="177" ht="22.5" customHeight="1">
      <c r="A177" s="12" t="n">
        <f>WEEKNUM(B177,2)</f>
        <v>41</v>
      </c>
      <c r="B177" s="55" t="n">
        <v>46303</v>
      </c>
      <c r="C177" s="38" t="n">
        <v>6607117</v>
      </c>
      <c r="D177" s="64" t="s">
        <v>36</v>
      </c>
      <c r="E177" s="38" t="s">
        <v>14</v>
      </c>
      <c r="F177" s="12" t="s">
        <v>15</v>
      </c>
      <c r="G177" s="56" t="n">
        <v>119</v>
      </c>
      <c r="H177" s="57" t="n">
        <v>0.72</v>
      </c>
      <c r="I177" s="57" t="n">
        <v>85.636</v>
      </c>
      <c r="J177" s="13"/>
    </row>
    <row r="178" ht="22.5" customHeight="1">
      <c r="A178" s="12" t="n">
        <f>WEEKNUM(B178,2)</f>
        <v>41</v>
      </c>
      <c r="B178" s="55" t="n">
        <v>46303</v>
      </c>
      <c r="C178" s="38" t="n">
        <v>5497580</v>
      </c>
      <c r="D178" s="64" t="s">
        <v>31</v>
      </c>
      <c r="E178" s="38" t="s">
        <v>17</v>
      </c>
      <c r="F178" s="45" t="s">
        <v>15</v>
      </c>
      <c r="G178" s="61" t="n">
        <v>1622</v>
      </c>
      <c r="H178" s="62" t="n">
        <v>0.253</v>
      </c>
      <c r="I178" s="62" t="n">
        <v>410.469</v>
      </c>
      <c r="J178" s="13"/>
    </row>
    <row r="179" ht="22.5" customHeight="1">
      <c r="A179" s="12" t="n">
        <f>WEEKNUM(B179,2)</f>
        <v>41</v>
      </c>
      <c r="B179" s="55" t="n">
        <v>46303</v>
      </c>
      <c r="C179" s="38" t="n">
        <v>91407542</v>
      </c>
      <c r="D179" s="64" t="s">
        <v>31</v>
      </c>
      <c r="E179" s="38" t="s">
        <v>37</v>
      </c>
      <c r="F179" s="12" t="s">
        <v>15</v>
      </c>
      <c r="G179" s="56" t="n">
        <v>28</v>
      </c>
      <c r="H179" s="57" t="n">
        <v>0.023</v>
      </c>
      <c r="I179" s="57" t="n">
        <v>0.65</v>
      </c>
      <c r="J179" s="46"/>
    </row>
    <row r="180" ht="22.5" customHeight="1">
      <c r="A180" s="12" t="n">
        <f>WEEKNUM(B180,2)</f>
        <v>41</v>
      </c>
      <c r="B180" s="55" t="n">
        <v>46303</v>
      </c>
      <c r="C180" s="38" t="n">
        <v>8998645</v>
      </c>
      <c r="D180" s="64" t="s">
        <v>31</v>
      </c>
      <c r="E180" s="38" t="s">
        <v>17</v>
      </c>
      <c r="F180" s="12" t="s">
        <v>15</v>
      </c>
      <c r="G180" s="56" t="n">
        <v>190</v>
      </c>
      <c r="H180" s="57" t="n">
        <v>0.829</v>
      </c>
      <c r="I180" s="57" t="n">
        <v>157.514</v>
      </c>
      <c r="J180" s="13"/>
    </row>
    <row r="181" ht="22.5" customHeight="1">
      <c r="A181" s="12" t="n">
        <f>WEEKNUM(B181,2)</f>
        <v>41</v>
      </c>
      <c r="B181" s="55" t="n">
        <v>46303</v>
      </c>
      <c r="C181" s="38" t="n">
        <v>4383473</v>
      </c>
      <c r="D181" s="64" t="s">
        <v>36</v>
      </c>
      <c r="E181" s="38" t="s">
        <v>14</v>
      </c>
      <c r="F181" s="57" t="s">
        <v>15</v>
      </c>
      <c r="G181" s="56" t="n">
        <v>150</v>
      </c>
      <c r="H181" s="57" t="n">
        <v>0.198</v>
      </c>
      <c r="I181" s="57" t="n">
        <v>29.7</v>
      </c>
      <c r="J181" s="13"/>
    </row>
    <row r="182" ht="22.5" customHeight="1">
      <c r="A182" s="12" t="n">
        <f>WEEKNUM(B182,2)</f>
        <v>41</v>
      </c>
      <c r="B182" s="55" t="n">
        <v>46303</v>
      </c>
      <c r="C182" s="38" t="n">
        <v>8094753</v>
      </c>
      <c r="D182" s="64" t="s">
        <v>36</v>
      </c>
      <c r="E182" s="38" t="s">
        <v>14</v>
      </c>
      <c r="F182" s="12" t="s">
        <v>26</v>
      </c>
      <c r="G182" s="56" t="n">
        <v>339</v>
      </c>
      <c r="H182" s="57" t="n">
        <v>0.28</v>
      </c>
      <c r="I182" s="57" t="n">
        <v>94.84</v>
      </c>
      <c r="J182" s="13"/>
    </row>
    <row r="183" ht="22.5" customHeight="1">
      <c r="A183" s="12" t="n">
        <f>WEEKNUM(B183,2)</f>
        <v>41</v>
      </c>
      <c r="B183" s="55" t="n">
        <v>46303</v>
      </c>
      <c r="C183" s="38" t="n">
        <v>2783561</v>
      </c>
      <c r="D183" s="64" t="s">
        <v>38</v>
      </c>
      <c r="E183" s="38" t="s">
        <v>14</v>
      </c>
      <c r="F183" s="57" t="s">
        <v>15</v>
      </c>
      <c r="G183" s="56" t="n">
        <v>371</v>
      </c>
      <c r="H183" s="57" t="n">
        <v>0.104</v>
      </c>
      <c r="I183" s="57" t="n">
        <v>38.72</v>
      </c>
      <c r="J183" s="13"/>
    </row>
    <row r="184" ht="22.5" customHeight="1">
      <c r="A184" s="12" t="n">
        <f>WEEKNUM(B184,2)</f>
        <v>41</v>
      </c>
      <c r="B184" s="55" t="n">
        <v>46303</v>
      </c>
      <c r="C184" s="38" t="n">
        <v>10599157</v>
      </c>
      <c r="D184" s="64" t="s">
        <v>39</v>
      </c>
      <c r="E184" s="38" t="s">
        <v>14</v>
      </c>
      <c r="F184" s="57" t="s">
        <v>15</v>
      </c>
      <c r="G184" s="56" t="n">
        <v>101</v>
      </c>
      <c r="H184" s="57" t="n">
        <v>0.308</v>
      </c>
      <c r="I184" s="57" t="n">
        <v>31.1</v>
      </c>
      <c r="J184" s="13"/>
    </row>
    <row r="185" ht="22.5" customHeight="1">
      <c r="A185" s="12" t="n">
        <f>WEEKNUM(B185,2)</f>
        <v>41</v>
      </c>
      <c r="B185" s="55" t="n">
        <v>46303</v>
      </c>
      <c r="C185" s="38" t="n">
        <v>10599681</v>
      </c>
      <c r="D185" s="64" t="s">
        <v>40</v>
      </c>
      <c r="E185" s="38" t="s">
        <v>14</v>
      </c>
      <c r="F185" s="57" t="s">
        <v>15</v>
      </c>
      <c r="G185" s="56" t="n">
        <v>400</v>
      </c>
      <c r="H185" s="57" t="n">
        <v>0.13</v>
      </c>
      <c r="I185" s="57" t="n">
        <v>52</v>
      </c>
      <c r="J185" s="13"/>
    </row>
    <row r="186" ht="22.5" customHeight="1">
      <c r="A186" s="12" t="n">
        <f>WEEKNUM(B186,2)</f>
        <v>41</v>
      </c>
      <c r="B186" s="55" t="n">
        <v>46303</v>
      </c>
      <c r="C186" s="38" t="n">
        <v>6060965</v>
      </c>
      <c r="D186" s="64" t="s">
        <v>36</v>
      </c>
      <c r="E186" s="38" t="s">
        <v>14</v>
      </c>
      <c r="F186" s="57" t="s">
        <v>15</v>
      </c>
      <c r="G186" s="56" t="n">
        <v>100</v>
      </c>
      <c r="H186" s="57" t="n">
        <v>0.3</v>
      </c>
      <c r="I186" s="57" t="n">
        <v>30</v>
      </c>
      <c r="J186" s="13"/>
    </row>
    <row r="187" ht="22.5" customHeight="1">
      <c r="A187" s="12" t="n">
        <f>WEEKNUM(B187,2)</f>
        <v>41</v>
      </c>
      <c r="B187" s="55" t="n">
        <v>46303</v>
      </c>
      <c r="C187" s="38" t="n">
        <v>10842514</v>
      </c>
      <c r="D187" s="64" t="s">
        <v>79</v>
      </c>
      <c r="E187" s="38" t="s">
        <v>14</v>
      </c>
      <c r="F187" s="12" t="s">
        <v>26</v>
      </c>
      <c r="G187" s="56" t="n">
        <v>15</v>
      </c>
      <c r="H187" s="57" t="n">
        <v>0.35</v>
      </c>
      <c r="I187" s="57" t="n">
        <v>5.29</v>
      </c>
      <c r="J187" s="13"/>
    </row>
    <row r="188" ht="22.5" customHeight="1">
      <c r="A188" s="12" t="n">
        <f>WEEKNUM(B188,2)</f>
        <v>41</v>
      </c>
      <c r="B188" s="55" t="n">
        <v>46303</v>
      </c>
      <c r="C188" s="38" t="n">
        <v>10815258</v>
      </c>
      <c r="D188" s="64" t="s">
        <v>79</v>
      </c>
      <c r="E188" s="38" t="s">
        <v>14</v>
      </c>
      <c r="F188" s="57" t="s">
        <v>15</v>
      </c>
      <c r="G188" s="56" t="n">
        <v>28</v>
      </c>
      <c r="H188" s="57" t="n">
        <v>0.15</v>
      </c>
      <c r="I188" s="57" t="n">
        <v>4.2</v>
      </c>
      <c r="J188" s="13"/>
    </row>
    <row r="189" ht="22.5" customHeight="1">
      <c r="A189" s="12" t="n">
        <f>WEEKNUM(B189,2)</f>
        <v>41</v>
      </c>
      <c r="B189" s="55" t="n">
        <v>46303</v>
      </c>
      <c r="C189" s="38" t="n">
        <v>91535229</v>
      </c>
      <c r="D189" s="64" t="s">
        <v>31</v>
      </c>
      <c r="E189" s="38" t="s">
        <v>37</v>
      </c>
      <c r="F189" s="57" t="s">
        <v>15</v>
      </c>
      <c r="G189" s="56" t="n">
        <v>2</v>
      </c>
      <c r="H189" s="57" t="n">
        <v>0.04</v>
      </c>
      <c r="I189" s="57" t="n">
        <v>0.08</v>
      </c>
      <c r="J189" s="13"/>
    </row>
    <row r="190" ht="22.5" customHeight="1">
      <c r="A190" s="12" t="n">
        <f>WEEKNUM(B190,2)</f>
        <v>41</v>
      </c>
      <c r="B190" s="55" t="n">
        <v>46303</v>
      </c>
      <c r="C190" s="38" t="n">
        <v>91535331</v>
      </c>
      <c r="D190" s="64" t="s">
        <v>31</v>
      </c>
      <c r="E190" s="38" t="s">
        <v>41</v>
      </c>
      <c r="F190" s="57" t="s">
        <v>15</v>
      </c>
      <c r="G190" s="56" t="n">
        <v>1</v>
      </c>
      <c r="H190" s="57" t="n">
        <v>0.04</v>
      </c>
      <c r="I190" s="57" t="n">
        <v>0.04</v>
      </c>
      <c r="J190" s="13"/>
    </row>
    <row r="191" ht="22.5" customHeight="1">
      <c r="A191" s="12" t="n">
        <f>WEEKNUM(B191,2)</f>
        <v>41</v>
      </c>
      <c r="B191" s="55" t="n">
        <v>46303</v>
      </c>
      <c r="C191" s="38" t="n">
        <v>11324493</v>
      </c>
      <c r="D191" s="64" t="s">
        <v>31</v>
      </c>
      <c r="E191" s="38" t="s">
        <v>17</v>
      </c>
      <c r="F191" s="12" t="s">
        <v>15</v>
      </c>
      <c r="G191" s="56" t="n">
        <v>5</v>
      </c>
      <c r="H191" s="57" t="n">
        <v>0.52</v>
      </c>
      <c r="I191" s="57" t="n">
        <v>2.6</v>
      </c>
      <c r="J191" s="13"/>
    </row>
    <row r="192" ht="22.5" customHeight="1">
      <c r="A192" s="12" t="n">
        <f>WEEKNUM(B192,2)</f>
        <v>41</v>
      </c>
      <c r="B192" s="55" t="n">
        <v>46303</v>
      </c>
      <c r="C192" s="38" t="n">
        <v>10298628</v>
      </c>
      <c r="D192" s="64" t="s">
        <v>42</v>
      </c>
      <c r="E192" s="38" t="s">
        <v>14</v>
      </c>
      <c r="F192" s="12" t="s">
        <v>26</v>
      </c>
      <c r="G192" s="56" t="n">
        <v>65</v>
      </c>
      <c r="H192" s="57" t="n">
        <v>0.19</v>
      </c>
      <c r="I192" s="57" t="n">
        <v>12.18</v>
      </c>
      <c r="J192" s="13"/>
    </row>
    <row r="193" ht="22.5" customHeight="1">
      <c r="A193" s="12" t="n">
        <f>WEEKNUM(B193,2)</f>
        <v>41</v>
      </c>
      <c r="B193" s="55" t="n">
        <v>46303</v>
      </c>
      <c r="C193" s="38" t="n">
        <v>11655595</v>
      </c>
      <c r="D193" s="64" t="s">
        <v>43</v>
      </c>
      <c r="E193" s="38" t="s">
        <v>14</v>
      </c>
      <c r="F193" s="12" t="s">
        <v>26</v>
      </c>
      <c r="G193" s="56" t="n">
        <v>1</v>
      </c>
      <c r="H193" s="57" t="n">
        <v>3.01</v>
      </c>
      <c r="I193" s="57" t="n">
        <v>3.01</v>
      </c>
      <c r="J193" s="13"/>
    </row>
    <row r="194" ht="22.5" customHeight="1">
      <c r="A194" s="12" t="n">
        <f>WEEKNUM(B194,2)</f>
        <v>41</v>
      </c>
      <c r="B194" s="55" t="n">
        <v>46303</v>
      </c>
      <c r="C194" s="38" t="n">
        <v>11655596</v>
      </c>
      <c r="D194" s="64" t="s">
        <v>43</v>
      </c>
      <c r="E194" s="38" t="s">
        <v>14</v>
      </c>
      <c r="F194" s="12" t="s">
        <v>12</v>
      </c>
      <c r="G194" s="56" t="n">
        <v>0</v>
      </c>
      <c r="H194" s="57" t="n">
        <v>0</v>
      </c>
      <c r="I194" s="57" t="n">
        <v>0.0001</v>
      </c>
      <c r="J194" s="13"/>
    </row>
    <row r="195" ht="22.5" customHeight="1">
      <c r="A195" s="12" t="n">
        <f>WEEKNUM(B195,2)</f>
        <v>41</v>
      </c>
      <c r="B195" s="55" t="n">
        <v>46303</v>
      </c>
      <c r="C195" s="38" t="n">
        <v>11690183</v>
      </c>
      <c r="D195" s="64" t="s">
        <v>38</v>
      </c>
      <c r="E195" s="38" t="s">
        <v>14</v>
      </c>
      <c r="F195" s="12" t="s">
        <v>15</v>
      </c>
      <c r="G195" s="56" t="n">
        <v>50</v>
      </c>
      <c r="H195" s="57" t="n">
        <v>0.203</v>
      </c>
      <c r="I195" s="57" t="n">
        <v>10.15</v>
      </c>
      <c r="J195" s="13"/>
    </row>
    <row r="196" ht="22.5" customHeight="1">
      <c r="A196" s="12" t="n">
        <f>WEEKNUM(B196,2)</f>
        <v>41</v>
      </c>
      <c r="B196" s="55" t="n">
        <v>46303</v>
      </c>
      <c r="C196" s="38" t="n">
        <v>11763482</v>
      </c>
      <c r="D196" s="64" t="s">
        <v>43</v>
      </c>
      <c r="E196" s="66" t="s">
        <v>14</v>
      </c>
      <c r="F196" s="12" t="s">
        <v>12</v>
      </c>
      <c r="G196" s="56" t="n">
        <v>0</v>
      </c>
      <c r="H196" s="57" t="n">
        <v>0</v>
      </c>
      <c r="I196" s="57" t="n">
        <v>0.2244</v>
      </c>
      <c r="J196" s="13"/>
    </row>
    <row r="197" ht="22.5" customHeight="1">
      <c r="A197" s="12" t="n">
        <f>WEEKNUM(B197,2)</f>
        <v>41</v>
      </c>
      <c r="B197" s="55" t="n">
        <v>46303</v>
      </c>
      <c r="C197" s="38" t="n">
        <v>91565942</v>
      </c>
      <c r="D197" s="64" t="s">
        <v>31</v>
      </c>
      <c r="E197" s="38" t="s">
        <v>37</v>
      </c>
      <c r="F197" s="57" t="s">
        <v>15</v>
      </c>
      <c r="G197" s="56" t="n">
        <v>78</v>
      </c>
      <c r="H197" s="57" t="n">
        <v>0.03</v>
      </c>
      <c r="I197" s="57" t="n">
        <v>2.376</v>
      </c>
      <c r="J197" s="13"/>
    </row>
    <row r="198" ht="22.5" customHeight="1">
      <c r="A198" s="12" t="n">
        <f>WEEKNUM(B198,2)</f>
        <v>41</v>
      </c>
      <c r="B198" s="55" t="n">
        <v>46303</v>
      </c>
      <c r="C198" s="38" t="n">
        <v>91565947</v>
      </c>
      <c r="D198" s="64" t="s">
        <v>31</v>
      </c>
      <c r="E198" s="38" t="s">
        <v>41</v>
      </c>
      <c r="F198" s="57" t="s">
        <v>15</v>
      </c>
      <c r="G198" s="56" t="n">
        <v>994</v>
      </c>
      <c r="H198" s="57" t="n">
        <v>0.02</v>
      </c>
      <c r="I198" s="57" t="n">
        <v>19.88</v>
      </c>
      <c r="J198" s="13"/>
    </row>
    <row r="199" ht="22.5" customHeight="1">
      <c r="A199" s="12" t="n">
        <f>WEEKNUM(B199,2)</f>
        <v>41</v>
      </c>
      <c r="B199" s="55" t="n">
        <v>46303</v>
      </c>
      <c r="C199" s="38" t="n">
        <v>12807775</v>
      </c>
      <c r="D199" s="64" t="s">
        <v>38</v>
      </c>
      <c r="E199" s="38" t="s">
        <v>14</v>
      </c>
      <c r="F199" s="12" t="s">
        <v>35</v>
      </c>
      <c r="G199" s="56" t="n">
        <v>0</v>
      </c>
      <c r="H199" s="57" t="n">
        <v>0</v>
      </c>
      <c r="I199" s="57" t="n">
        <v>0.01</v>
      </c>
      <c r="J199" s="13"/>
    </row>
    <row r="200" ht="22.5" customHeight="1">
      <c r="A200" s="12" t="n">
        <f>WEEKNUM(B200,2)</f>
        <v>41</v>
      </c>
      <c r="B200" s="55" t="n">
        <v>46303</v>
      </c>
      <c r="C200" s="38" t="n">
        <v>12808718</v>
      </c>
      <c r="D200" s="64" t="s">
        <v>36</v>
      </c>
      <c r="E200" s="38" t="s">
        <v>14</v>
      </c>
      <c r="F200" s="12" t="s">
        <v>35</v>
      </c>
      <c r="G200" s="56" t="n">
        <v>0</v>
      </c>
      <c r="H200" s="57" t="n">
        <v>0</v>
      </c>
      <c r="I200" s="57" t="n">
        <v>0.21</v>
      </c>
      <c r="J200" s="13"/>
    </row>
    <row r="201" ht="22.5" customHeight="1">
      <c r="A201" s="12" t="n">
        <f>WEEKNUM(B201,2)</f>
        <v>41</v>
      </c>
      <c r="B201" s="55" t="n">
        <v>46303</v>
      </c>
      <c r="C201" s="38" t="n">
        <v>5464039</v>
      </c>
      <c r="D201" s="64" t="s">
        <v>31</v>
      </c>
      <c r="E201" s="38" t="s">
        <v>44</v>
      </c>
      <c r="F201" s="12" t="s">
        <v>15</v>
      </c>
      <c r="G201" s="56" t="n">
        <v>1003</v>
      </c>
      <c r="H201" s="57" t="n">
        <v>0.295</v>
      </c>
      <c r="I201" s="57" t="n">
        <v>296.315</v>
      </c>
      <c r="J201" s="13"/>
    </row>
    <row r="202" ht="22.5" customHeight="1">
      <c r="A202" s="12" t="n">
        <f>WEEKNUM(B202,2)</f>
        <v>41</v>
      </c>
      <c r="B202" s="55" t="n">
        <v>46303</v>
      </c>
      <c r="C202" s="38" t="n">
        <v>8057746</v>
      </c>
      <c r="D202" s="64" t="s">
        <v>31</v>
      </c>
      <c r="E202" s="38" t="s">
        <v>44</v>
      </c>
      <c r="F202" s="45" t="s">
        <v>15</v>
      </c>
      <c r="G202" s="61" t="n">
        <v>0</v>
      </c>
      <c r="H202" s="62" t="n">
        <v>0</v>
      </c>
      <c r="I202" s="62" t="n">
        <v>0</v>
      </c>
      <c r="J202" s="46"/>
    </row>
    <row r="203" ht="22.5" customHeight="1">
      <c r="A203" s="12" t="n">
        <f>WEEKNUM(B203,2)</f>
        <v>41</v>
      </c>
      <c r="B203" s="55" t="n">
        <v>46303</v>
      </c>
      <c r="C203" s="38" t="n">
        <v>91399821</v>
      </c>
      <c r="D203" s="63" t="s">
        <v>40</v>
      </c>
      <c r="E203" s="38" t="s">
        <v>14</v>
      </c>
      <c r="F203" s="12" t="s">
        <v>26</v>
      </c>
      <c r="G203" s="56" t="n">
        <v>454</v>
      </c>
      <c r="H203" s="57" t="n">
        <v>0.08</v>
      </c>
      <c r="I203" s="57" t="n">
        <v>35.05</v>
      </c>
      <c r="J203" s="13"/>
    </row>
    <row r="204" ht="22.5" customHeight="1">
      <c r="A204" s="12" t="n">
        <f>WEEKNUM(B204,2)</f>
        <v>41</v>
      </c>
      <c r="B204" s="55" t="n">
        <v>46303</v>
      </c>
      <c r="C204" s="38" t="n">
        <v>8670368</v>
      </c>
      <c r="D204" s="63" t="s">
        <v>16</v>
      </c>
      <c r="E204" s="38" t="s">
        <v>11</v>
      </c>
      <c r="F204" s="12" t="s">
        <v>30</v>
      </c>
      <c r="G204" s="56" t="n">
        <v>18</v>
      </c>
      <c r="H204" s="57" t="n">
        <v>0.22</v>
      </c>
      <c r="I204" s="57" t="n">
        <v>4.04</v>
      </c>
      <c r="J204" s="65" t="n">
        <v>0</v>
      </c>
    </row>
    <row r="205" ht="22.5" customHeight="1">
      <c r="A205" s="12" t="n">
        <f>WEEKNUM(B205,2)</f>
        <v>41</v>
      </c>
      <c r="B205" s="55" t="n">
        <v>46303</v>
      </c>
      <c r="C205" s="38" t="n">
        <v>10514860</v>
      </c>
      <c r="D205" s="64" t="s">
        <v>43</v>
      </c>
      <c r="E205" s="38" t="s">
        <v>14</v>
      </c>
      <c r="F205" s="12" t="s">
        <v>15</v>
      </c>
      <c r="G205" s="56" t="n">
        <v>47</v>
      </c>
      <c r="H205" s="57" t="n">
        <v>0.736</v>
      </c>
      <c r="I205" s="57" t="n">
        <v>34.61</v>
      </c>
      <c r="J205" s="13"/>
    </row>
    <row r="206" ht="22.5" customHeight="1">
      <c r="A206" s="12" t="n">
        <f>WEEKNUM(B206,2)</f>
        <v>41</v>
      </c>
      <c r="B206" s="55" t="n">
        <v>46303</v>
      </c>
      <c r="C206" s="38" t="n">
        <v>91532857</v>
      </c>
      <c r="D206" s="64" t="s">
        <v>45</v>
      </c>
      <c r="E206" s="38" t="s">
        <v>14</v>
      </c>
      <c r="F206" s="12" t="s">
        <v>12</v>
      </c>
      <c r="G206" s="56" t="n">
        <v>15</v>
      </c>
      <c r="H206" s="57" t="n">
        <v>0.218</v>
      </c>
      <c r="I206" s="57" t="n">
        <v>3.269</v>
      </c>
      <c r="J206" s="13"/>
    </row>
    <row r="207" ht="22.5" customHeight="1">
      <c r="A207" s="12" t="n">
        <f>WEEKNUM(B207,2)</f>
        <v>41</v>
      </c>
      <c r="B207" s="55" t="n">
        <v>46303</v>
      </c>
      <c r="C207" s="38" t="n">
        <v>91545519</v>
      </c>
      <c r="D207" s="64" t="s">
        <v>46</v>
      </c>
      <c r="E207" s="38" t="s">
        <v>44</v>
      </c>
      <c r="F207" s="12" t="s">
        <v>15</v>
      </c>
      <c r="G207" s="56" t="n">
        <v>69</v>
      </c>
      <c r="H207" s="57" t="n">
        <v>0.154</v>
      </c>
      <c r="I207" s="57" t="n">
        <v>10.64</v>
      </c>
      <c r="J207" s="13"/>
    </row>
    <row r="208" ht="22.5" customHeight="1">
      <c r="A208" s="12" t="n">
        <f>WEEKNUM(B208,2)</f>
        <v>41</v>
      </c>
      <c r="B208" s="55" t="n">
        <v>46303</v>
      </c>
      <c r="C208" s="38" t="n">
        <v>91551388</v>
      </c>
      <c r="D208" s="64" t="s">
        <v>47</v>
      </c>
      <c r="E208" s="38" t="s">
        <v>48</v>
      </c>
      <c r="F208" s="12" t="s">
        <v>12</v>
      </c>
      <c r="G208" s="56" t="n">
        <v>31</v>
      </c>
      <c r="H208" s="57" t="n">
        <v>0.777</v>
      </c>
      <c r="I208" s="57" t="n">
        <v>24.0717</v>
      </c>
      <c r="J208" s="13"/>
    </row>
    <row r="209" ht="22.5" customHeight="1">
      <c r="A209" s="12" t="n">
        <f>WEEKNUM(B209,2)</f>
        <v>41</v>
      </c>
      <c r="B209" s="55" t="n">
        <v>46303</v>
      </c>
      <c r="C209" s="38" t="n">
        <v>91565948</v>
      </c>
      <c r="D209" s="64" t="s">
        <v>45</v>
      </c>
      <c r="E209" s="38" t="s">
        <v>14</v>
      </c>
      <c r="F209" s="12" t="s">
        <v>12</v>
      </c>
      <c r="G209" s="56" t="n">
        <v>1</v>
      </c>
      <c r="H209" s="57" t="n">
        <v>0.699</v>
      </c>
      <c r="I209" s="57" t="n">
        <v>0.6993</v>
      </c>
      <c r="J209" s="13"/>
    </row>
    <row r="210" ht="22.5" customHeight="1">
      <c r="A210" s="12" t="n">
        <f>WEEKNUM(B210,2)</f>
        <v>41</v>
      </c>
      <c r="B210" s="55" t="n">
        <v>46303</v>
      </c>
      <c r="C210" s="38" t="n">
        <v>91550293</v>
      </c>
      <c r="D210" s="64" t="s">
        <v>49</v>
      </c>
      <c r="E210" s="38" t="s">
        <v>50</v>
      </c>
      <c r="F210" s="12" t="s">
        <v>15</v>
      </c>
      <c r="G210" s="56" t="n">
        <v>15</v>
      </c>
      <c r="H210" s="57" t="n">
        <v>0.35</v>
      </c>
      <c r="I210" s="57" t="n">
        <v>5.25</v>
      </c>
      <c r="J210" s="13"/>
    </row>
    <row r="211" ht="22.5" customHeight="1">
      <c r="A211" s="12" t="n">
        <f>WEEKNUM(B211,2)</f>
        <v>41</v>
      </c>
      <c r="B211" s="55" t="n">
        <v>46303</v>
      </c>
      <c r="C211" s="38" t="n">
        <v>9333145</v>
      </c>
      <c r="D211" s="64" t="s">
        <v>80</v>
      </c>
      <c r="E211" s="38" t="s">
        <v>14</v>
      </c>
      <c r="F211" s="12" t="s">
        <v>26</v>
      </c>
      <c r="G211" s="56" t="n">
        <v>0</v>
      </c>
      <c r="H211" s="57" t="n">
        <v>0</v>
      </c>
      <c r="I211" s="57" t="n">
        <v>3.24</v>
      </c>
      <c r="J211" s="13"/>
    </row>
    <row r="212" ht="22.5" customHeight="1">
      <c r="A212" s="12" t="n">
        <f>WEEKNUM(B212,2)</f>
        <v>41</v>
      </c>
      <c r="B212" s="55" t="n">
        <v>46303</v>
      </c>
      <c r="C212" s="38" t="n">
        <v>91557347</v>
      </c>
      <c r="D212" s="64" t="s">
        <v>51</v>
      </c>
      <c r="E212" s="38" t="s">
        <v>14</v>
      </c>
      <c r="F212" s="12" t="s">
        <v>15</v>
      </c>
      <c r="G212" s="56" t="n">
        <v>14</v>
      </c>
      <c r="H212" s="57" t="n">
        <v>0.8</v>
      </c>
      <c r="I212" s="57" t="n">
        <v>11.2</v>
      </c>
      <c r="J212" s="13"/>
    </row>
    <row r="213" ht="22.5" customHeight="1">
      <c r="A213" s="12" t="n">
        <f>WEEKNUM(B213,2)</f>
        <v>41</v>
      </c>
      <c r="B213" s="55" t="n">
        <v>46303</v>
      </c>
      <c r="C213" s="38" t="n">
        <v>91564896</v>
      </c>
      <c r="D213" s="64" t="s">
        <v>52</v>
      </c>
      <c r="E213" s="38" t="s">
        <v>14</v>
      </c>
      <c r="F213" s="12" t="s">
        <v>15</v>
      </c>
      <c r="G213" s="56" t="n">
        <v>36</v>
      </c>
      <c r="H213" s="57" t="n">
        <v>0.35</v>
      </c>
      <c r="I213" s="57" t="n">
        <v>12.6</v>
      </c>
      <c r="J213" s="13"/>
    </row>
    <row r="214" ht="22.5" customHeight="1">
      <c r="A214" s="12" t="n">
        <f>WEEKNUM(B214,2)</f>
        <v>41</v>
      </c>
      <c r="B214" s="55" t="n">
        <v>46303</v>
      </c>
      <c r="C214" s="38" t="n">
        <v>91566789</v>
      </c>
      <c r="D214" s="64" t="s">
        <v>53</v>
      </c>
      <c r="E214" s="38" t="s">
        <v>41</v>
      </c>
      <c r="F214" s="12" t="s">
        <v>15</v>
      </c>
      <c r="G214" s="56" t="n">
        <v>1</v>
      </c>
      <c r="H214" s="57" t="n">
        <v>0.1</v>
      </c>
      <c r="I214" s="57" t="n">
        <v>0.1</v>
      </c>
      <c r="J214" s="13"/>
    </row>
    <row r="215" ht="22.5" customHeight="1">
      <c r="A215" s="12" t="n">
        <f>WEEKNUM(B215,2)</f>
        <v>41</v>
      </c>
      <c r="B215" s="55" t="n">
        <v>46303</v>
      </c>
      <c r="C215" s="38" t="n">
        <v>12306671</v>
      </c>
      <c r="D215" s="64" t="s">
        <v>54</v>
      </c>
      <c r="E215" s="38" t="s">
        <v>55</v>
      </c>
      <c r="F215" s="12" t="s">
        <v>21</v>
      </c>
      <c r="G215" s="56" t="n">
        <v>11</v>
      </c>
      <c r="H215" s="57" t="n">
        <v>0.22</v>
      </c>
      <c r="I215" s="57" t="n">
        <v>2.42</v>
      </c>
      <c r="J215" s="13"/>
    </row>
    <row r="216" ht="22.5" customHeight="1">
      <c r="A216" s="12" t="n">
        <f>WEEKNUM(B216,2)</f>
        <v>41</v>
      </c>
      <c r="B216" s="55" t="n">
        <v>46303</v>
      </c>
      <c r="C216" s="38" t="n">
        <v>91567363</v>
      </c>
      <c r="D216" s="64" t="s">
        <v>56</v>
      </c>
      <c r="E216" s="38" t="s">
        <v>14</v>
      </c>
      <c r="F216" s="12" t="s">
        <v>15</v>
      </c>
      <c r="G216" s="56" t="n">
        <v>56</v>
      </c>
      <c r="H216" s="57" t="n">
        <v>0.25</v>
      </c>
      <c r="I216" s="57" t="n">
        <v>14</v>
      </c>
      <c r="J216" s="13"/>
    </row>
    <row r="217" ht="22.5" customHeight="1">
      <c r="A217" s="12" t="n">
        <f>WEEKNUM(B217,2)</f>
        <v>41</v>
      </c>
      <c r="B217" s="55" t="n">
        <v>46303</v>
      </c>
      <c r="C217" s="38" t="n">
        <v>91567806</v>
      </c>
      <c r="D217" s="64" t="s">
        <v>56</v>
      </c>
      <c r="E217" s="38" t="s">
        <v>57</v>
      </c>
      <c r="F217" s="12" t="s">
        <v>15</v>
      </c>
      <c r="G217" s="56" t="n">
        <v>47</v>
      </c>
      <c r="H217" s="57" t="n">
        <v>0.15</v>
      </c>
      <c r="I217" s="57" t="n">
        <v>7.05</v>
      </c>
      <c r="J217" s="13"/>
    </row>
    <row r="218" ht="22.5" customHeight="1">
      <c r="A218" s="12" t="n">
        <f>WEEKNUM(B218,2)</f>
        <v>41</v>
      </c>
      <c r="B218" s="55" t="n">
        <v>46303</v>
      </c>
      <c r="C218" s="38" t="n">
        <v>12373981</v>
      </c>
      <c r="D218" s="64" t="s">
        <v>58</v>
      </c>
      <c r="E218" s="38" t="s">
        <v>37</v>
      </c>
      <c r="F218" s="12" t="s">
        <v>15</v>
      </c>
      <c r="G218" s="56" t="n">
        <v>87</v>
      </c>
      <c r="H218" s="57" t="n">
        <v>0.04</v>
      </c>
      <c r="I218" s="57" t="n">
        <v>3.48</v>
      </c>
      <c r="J218" s="13"/>
    </row>
    <row r="219" ht="22.5" customHeight="1">
      <c r="A219" s="12" t="n">
        <f>WEEKNUM(B219,2)</f>
        <v>41</v>
      </c>
      <c r="B219" s="55" t="n">
        <v>46303</v>
      </c>
      <c r="C219" s="38" t="n">
        <v>5365721</v>
      </c>
      <c r="D219" s="64" t="s">
        <v>59</v>
      </c>
      <c r="E219" s="38" t="s">
        <v>57</v>
      </c>
      <c r="F219" s="12" t="s">
        <v>15</v>
      </c>
      <c r="G219" s="56" t="n">
        <v>100</v>
      </c>
      <c r="H219" s="57" t="n">
        <v>0.5</v>
      </c>
      <c r="I219" s="57" t="n">
        <v>50</v>
      </c>
      <c r="J219" s="13"/>
    </row>
    <row r="220" ht="22.5" customHeight="1">
      <c r="A220" s="12" t="n">
        <f>WEEKNUM(B220,2)</f>
        <v>41</v>
      </c>
      <c r="B220" s="55" t="n">
        <v>46303</v>
      </c>
      <c r="C220" s="38" t="n">
        <v>91568575</v>
      </c>
      <c r="D220" s="64" t="s">
        <v>60</v>
      </c>
      <c r="E220" s="38" t="s">
        <v>14</v>
      </c>
      <c r="F220" s="12" t="s">
        <v>15</v>
      </c>
      <c r="G220" s="56" t="n">
        <v>0</v>
      </c>
      <c r="H220" s="57" t="n">
        <v>0</v>
      </c>
      <c r="I220" s="57" t="n">
        <v>0</v>
      </c>
      <c r="J220" s="13"/>
    </row>
    <row r="221" ht="22.5" customHeight="1">
      <c r="A221" s="12" t="n">
        <f>WEEKNUM(B221,2)</f>
        <v>41</v>
      </c>
      <c r="B221" s="55" t="n">
        <v>46303</v>
      </c>
      <c r="C221" s="38" t="n">
        <v>9298539</v>
      </c>
      <c r="D221" s="64" t="s">
        <v>80</v>
      </c>
      <c r="E221" s="38" t="s">
        <v>14</v>
      </c>
      <c r="F221" s="12" t="s">
        <v>15</v>
      </c>
      <c r="G221" s="56" t="n">
        <v>0</v>
      </c>
      <c r="H221" s="57" t="n">
        <v>0</v>
      </c>
      <c r="I221" s="57" t="n">
        <v>0</v>
      </c>
      <c r="J221" s="13"/>
    </row>
    <row r="222" ht="22.5" customHeight="1">
      <c r="A222" s="12" t="n">
        <f>WEEKNUM(B222,2)</f>
        <v>41</v>
      </c>
      <c r="B222" s="55" t="n">
        <v>46303</v>
      </c>
      <c r="C222" s="38" t="n">
        <v>12811904</v>
      </c>
      <c r="D222" s="64" t="s">
        <v>54</v>
      </c>
      <c r="E222" s="38" t="s">
        <v>55</v>
      </c>
      <c r="F222" s="12" t="s">
        <v>35</v>
      </c>
      <c r="G222" s="56" t="n">
        <v>2</v>
      </c>
      <c r="H222" s="57" t="n">
        <v>5.055</v>
      </c>
      <c r="I222" s="57" t="n">
        <v>10.11</v>
      </c>
      <c r="J222" s="13"/>
    </row>
    <row r="223" ht="22.5" customHeight="1">
      <c r="A223" s="12" t="n">
        <f>WEEKNUM(B223,2)</f>
        <v>41</v>
      </c>
      <c r="B223" s="55" t="n">
        <v>46303</v>
      </c>
      <c r="C223" s="38" t="n">
        <v>91557160</v>
      </c>
      <c r="D223" s="64" t="s">
        <v>61</v>
      </c>
      <c r="E223" s="38" t="s">
        <v>11</v>
      </c>
      <c r="F223" s="12" t="s">
        <v>15</v>
      </c>
      <c r="G223" s="56" t="n">
        <v>0</v>
      </c>
      <c r="H223" s="57" t="n">
        <v>0</v>
      </c>
      <c r="I223" s="57" t="n">
        <v>0</v>
      </c>
      <c r="J223" s="13"/>
    </row>
    <row r="224" ht="22.5" customHeight="1">
      <c r="A224" s="12" t="n">
        <f>WEEKNUM(B224,2)</f>
        <v>41</v>
      </c>
      <c r="B224" s="55" t="n">
        <v>46303</v>
      </c>
      <c r="C224" s="38" t="n">
        <v>91399437</v>
      </c>
      <c r="D224" s="64" t="s">
        <v>81</v>
      </c>
      <c r="E224" s="58" t="s">
        <v>65</v>
      </c>
      <c r="F224" s="12" t="s">
        <v>15</v>
      </c>
      <c r="G224" s="56" t="n">
        <v>0</v>
      </c>
      <c r="H224" s="57" t="n">
        <v>0</v>
      </c>
      <c r="I224" s="57" t="n">
        <v>0</v>
      </c>
      <c r="J224" s="13"/>
    </row>
    <row r="225" ht="22.5" customHeight="1">
      <c r="A225" s="12" t="n">
        <f>WEEKNUM(B225,2)</f>
        <v>41</v>
      </c>
      <c r="B225" s="55" t="n">
        <v>46303</v>
      </c>
      <c r="C225" s="38" t="n">
        <v>5556054</v>
      </c>
      <c r="D225" s="64" t="s">
        <v>62</v>
      </c>
      <c r="E225" s="38" t="s">
        <v>37</v>
      </c>
      <c r="F225" s="45" t="s">
        <v>15</v>
      </c>
      <c r="G225" s="79" t="n">
        <v>1</v>
      </c>
      <c r="H225" s="62" t="n">
        <v>2.195</v>
      </c>
      <c r="I225" s="62" t="n">
        <v>2.195</v>
      </c>
      <c r="J225" s="46"/>
    </row>
    <row r="226" ht="22.5" customHeight="1">
      <c r="A226" s="12" t="n">
        <f>WEEKNUM(B226,2)</f>
        <v>41</v>
      </c>
      <c r="B226" s="55" t="n">
        <v>46303</v>
      </c>
      <c r="C226" s="38" t="n">
        <v>8628042</v>
      </c>
      <c r="D226" s="64" t="s">
        <v>28</v>
      </c>
      <c r="E226" s="38" t="s">
        <v>14</v>
      </c>
      <c r="F226" s="12" t="s">
        <v>26</v>
      </c>
      <c r="G226" s="12" t="n">
        <v>383</v>
      </c>
      <c r="H226" s="57" t="n">
        <v>0.37</v>
      </c>
      <c r="I226" s="57" t="n">
        <v>143.62</v>
      </c>
      <c r="J226" s="13"/>
    </row>
    <row r="227" ht="22.5" customHeight="1">
      <c r="A227" s="12" t="n">
        <f>WEEKNUM(B227,2)</f>
        <v>41</v>
      </c>
      <c r="B227" s="55" t="n">
        <v>46303</v>
      </c>
      <c r="C227" s="38" t="n">
        <v>9297014</v>
      </c>
      <c r="D227" s="64" t="s">
        <v>13</v>
      </c>
      <c r="E227" s="38" t="s">
        <v>14</v>
      </c>
      <c r="F227" s="12" t="s">
        <v>26</v>
      </c>
      <c r="G227" s="12" t="n">
        <v>195</v>
      </c>
      <c r="H227" s="57" t="n">
        <v>0.16</v>
      </c>
      <c r="I227" s="57" t="n">
        <v>31.57</v>
      </c>
      <c r="J227" s="13"/>
    </row>
    <row r="228" ht="22.5" customHeight="1">
      <c r="A228" s="12" t="n">
        <f>WEEKNUM(B228,2)</f>
        <v>41</v>
      </c>
      <c r="B228" s="55" t="n">
        <v>46303</v>
      </c>
      <c r="C228" s="38" t="n">
        <v>7815836</v>
      </c>
      <c r="D228" s="64" t="s">
        <v>63</v>
      </c>
      <c r="E228" s="38" t="s">
        <v>37</v>
      </c>
      <c r="F228" s="12" t="s">
        <v>15</v>
      </c>
      <c r="G228" s="59" t="n">
        <v>3441</v>
      </c>
      <c r="H228" s="57" t="n">
        <v>0.112</v>
      </c>
      <c r="I228" s="57" t="n">
        <v>385.17</v>
      </c>
      <c r="J228" s="13"/>
    </row>
    <row r="229" ht="22.5" customHeight="1">
      <c r="A229" s="12" t="n">
        <f>WEEKNUM(B229,2)</f>
        <v>41</v>
      </c>
      <c r="B229" s="55" t="n">
        <v>46303</v>
      </c>
      <c r="C229" s="38" t="n">
        <v>91467820</v>
      </c>
      <c r="D229" s="64" t="s">
        <v>64</v>
      </c>
      <c r="E229" s="38" t="s">
        <v>37</v>
      </c>
      <c r="F229" s="12" t="s">
        <v>15</v>
      </c>
      <c r="G229" s="59" t="n">
        <v>138</v>
      </c>
      <c r="H229" s="57" t="n">
        <v>0.1</v>
      </c>
      <c r="I229" s="57" t="n">
        <v>13.8</v>
      </c>
      <c r="J229" s="13"/>
    </row>
    <row r="230" ht="22.5" customHeight="1">
      <c r="A230" s="12" t="n">
        <f>WEEKNUM(B230,2)</f>
        <v>41</v>
      </c>
      <c r="B230" s="55" t="n">
        <v>46303</v>
      </c>
      <c r="C230" s="38" t="n">
        <v>91496145</v>
      </c>
      <c r="D230" s="64" t="s">
        <v>64</v>
      </c>
      <c r="E230" s="38" t="s">
        <v>65</v>
      </c>
      <c r="F230" s="12" t="s">
        <v>15</v>
      </c>
      <c r="G230" s="59" t="n">
        <v>26</v>
      </c>
      <c r="H230" s="57" t="n">
        <v>0.15</v>
      </c>
      <c r="I230" s="57" t="n">
        <v>3.9</v>
      </c>
      <c r="J230" s="13"/>
    </row>
    <row r="231" ht="22.5" customHeight="1">
      <c r="A231" s="12" t="n">
        <f>WEEKNUM(B231,2)</f>
        <v>41</v>
      </c>
      <c r="B231" s="55" t="n">
        <v>46303</v>
      </c>
      <c r="C231" s="38" t="n">
        <v>91496146</v>
      </c>
      <c r="D231" s="64" t="s">
        <v>64</v>
      </c>
      <c r="E231" s="38" t="s">
        <v>44</v>
      </c>
      <c r="F231" s="12" t="s">
        <v>15</v>
      </c>
      <c r="G231" s="59" t="n">
        <v>44</v>
      </c>
      <c r="H231" s="57" t="n">
        <v>0.14</v>
      </c>
      <c r="I231" s="57" t="n">
        <v>6.16</v>
      </c>
      <c r="J231" s="13"/>
    </row>
    <row r="232" ht="22.5" customHeight="1">
      <c r="A232" s="12" t="n">
        <f>WEEKNUM(B232,2)</f>
        <v>41</v>
      </c>
      <c r="B232" s="55" t="n">
        <v>46303</v>
      </c>
      <c r="C232" s="38" t="n">
        <v>91496147</v>
      </c>
      <c r="D232" s="64" t="s">
        <v>64</v>
      </c>
      <c r="E232" s="38" t="s">
        <v>11</v>
      </c>
      <c r="F232" s="12" t="s">
        <v>15</v>
      </c>
      <c r="G232" s="59" t="n">
        <v>122</v>
      </c>
      <c r="H232" s="57" t="n">
        <v>0.13</v>
      </c>
      <c r="I232" s="57" t="n">
        <v>15.86</v>
      </c>
      <c r="J232" s="13"/>
    </row>
    <row r="233" ht="22.5" customHeight="1">
      <c r="A233" s="12" t="n">
        <f>WEEKNUM(B233,2)</f>
        <v>41</v>
      </c>
      <c r="B233" s="55" t="n">
        <v>46303</v>
      </c>
      <c r="C233" s="38" t="n">
        <v>91496148</v>
      </c>
      <c r="D233" s="64" t="s">
        <v>64</v>
      </c>
      <c r="E233" s="38" t="s">
        <v>14</v>
      </c>
      <c r="F233" s="12" t="s">
        <v>15</v>
      </c>
      <c r="G233" s="59" t="n">
        <v>160</v>
      </c>
      <c r="H233" s="57" t="n">
        <v>0.15</v>
      </c>
      <c r="I233" s="57" t="n">
        <v>24</v>
      </c>
      <c r="J233" s="13"/>
    </row>
    <row r="234" ht="22.5" customHeight="1">
      <c r="A234" s="12" t="n">
        <f>WEEKNUM(B234,2)</f>
        <v>41</v>
      </c>
      <c r="B234" s="55" t="n">
        <v>46303</v>
      </c>
      <c r="C234" s="38" t="n">
        <v>11079953</v>
      </c>
      <c r="D234" s="64" t="s">
        <v>62</v>
      </c>
      <c r="E234" s="38" t="s">
        <v>37</v>
      </c>
      <c r="F234" s="12" t="s">
        <v>15</v>
      </c>
      <c r="G234" s="56" t="n">
        <v>0</v>
      </c>
      <c r="H234" s="57" t="n">
        <v>0</v>
      </c>
      <c r="I234" s="57" t="n">
        <v>0</v>
      </c>
      <c r="J234" s="13"/>
    </row>
    <row r="235" ht="22.5" customHeight="1">
      <c r="A235" s="12" t="n">
        <f>WEEKNUM(B235,2)</f>
        <v>41</v>
      </c>
      <c r="B235" s="55" t="n">
        <v>46303</v>
      </c>
      <c r="C235" s="38" t="n">
        <v>11690181</v>
      </c>
      <c r="D235" s="64" t="s">
        <v>66</v>
      </c>
      <c r="E235" s="38" t="s">
        <v>14</v>
      </c>
      <c r="F235" s="12" t="s">
        <v>15</v>
      </c>
      <c r="G235" s="59" t="n">
        <v>1000</v>
      </c>
      <c r="H235" s="57" t="n">
        <v>0.42</v>
      </c>
      <c r="I235" s="57" t="n">
        <v>420</v>
      </c>
      <c r="J235" s="13"/>
    </row>
    <row r="236" ht="22.5" customHeight="1">
      <c r="A236" s="12" t="n">
        <f>WEEKNUM(B236,2)</f>
        <v>41</v>
      </c>
      <c r="B236" s="55" t="n">
        <v>46303</v>
      </c>
      <c r="C236" s="38" t="n">
        <v>11836152</v>
      </c>
      <c r="D236" s="64" t="s">
        <v>63</v>
      </c>
      <c r="E236" s="58" t="s">
        <v>37</v>
      </c>
      <c r="F236" s="12" t="s">
        <v>15</v>
      </c>
      <c r="G236" s="59" t="n">
        <v>4</v>
      </c>
      <c r="H236" s="57" t="n">
        <v>0.09</v>
      </c>
      <c r="I236" s="57" t="n">
        <v>0.36</v>
      </c>
      <c r="J236" s="13"/>
    </row>
    <row r="237" ht="22.5" customHeight="1">
      <c r="A237" s="12" t="n">
        <f>WEEKNUM(B237,2)</f>
        <v>41</v>
      </c>
      <c r="B237" s="55" t="n">
        <v>46303</v>
      </c>
      <c r="C237" s="38" t="n">
        <v>12038500</v>
      </c>
      <c r="D237" s="64" t="s">
        <v>66</v>
      </c>
      <c r="E237" s="38" t="s">
        <v>14</v>
      </c>
      <c r="F237" s="12" t="s">
        <v>15</v>
      </c>
      <c r="G237" s="59" t="n">
        <v>43</v>
      </c>
      <c r="H237" s="57" t="n">
        <v>0.4</v>
      </c>
      <c r="I237" s="57" t="n">
        <v>17.2</v>
      </c>
      <c r="J237" s="13"/>
    </row>
    <row r="238" ht="22.5" customHeight="1">
      <c r="A238" s="12" t="n">
        <f>WEEKNUM(B238,2)</f>
        <v>41</v>
      </c>
      <c r="B238" s="55" t="n">
        <v>46303</v>
      </c>
      <c r="C238" s="38" t="n">
        <v>91565943</v>
      </c>
      <c r="D238" s="64" t="s">
        <v>64</v>
      </c>
      <c r="E238" s="38" t="s">
        <v>44</v>
      </c>
      <c r="F238" s="12" t="s">
        <v>15</v>
      </c>
      <c r="G238" s="59" t="n">
        <v>6</v>
      </c>
      <c r="H238" s="57" t="n">
        <v>0.14</v>
      </c>
      <c r="I238" s="57" t="n">
        <v>0.84</v>
      </c>
      <c r="J238" s="13"/>
    </row>
    <row r="239" ht="22.5" customHeight="1">
      <c r="A239" s="12" t="n">
        <f>WEEKNUM(B239,2)</f>
        <v>41</v>
      </c>
      <c r="B239" s="55" t="n">
        <v>46303</v>
      </c>
      <c r="C239" s="38" t="n">
        <v>91565945</v>
      </c>
      <c r="D239" s="64" t="s">
        <v>64</v>
      </c>
      <c r="E239" s="58" t="s">
        <v>37</v>
      </c>
      <c r="F239" s="12" t="s">
        <v>15</v>
      </c>
      <c r="G239" s="59" t="n">
        <v>136</v>
      </c>
      <c r="H239" s="57" t="n">
        <v>0.12</v>
      </c>
      <c r="I239" s="57" t="n">
        <v>16.32</v>
      </c>
      <c r="J239" s="13"/>
    </row>
    <row r="240" ht="22.5" customHeight="1">
      <c r="A240" s="12" t="n">
        <f>WEEKNUM(B240,2)</f>
        <v>41</v>
      </c>
      <c r="B240" s="55" t="n">
        <v>46303</v>
      </c>
      <c r="C240" s="38" t="n">
        <v>91551845</v>
      </c>
      <c r="D240" s="64" t="s">
        <v>64</v>
      </c>
      <c r="E240" s="38" t="s">
        <v>11</v>
      </c>
      <c r="F240" s="12" t="s">
        <v>15</v>
      </c>
      <c r="G240" s="59" t="n">
        <v>31</v>
      </c>
      <c r="H240" s="57" t="n">
        <v>0.14</v>
      </c>
      <c r="I240" s="57" t="n">
        <v>4.34</v>
      </c>
      <c r="J240" s="13"/>
    </row>
    <row r="241" ht="22.5" customHeight="1">
      <c r="A241" s="12" t="n">
        <f>WEEKNUM(B241,2)</f>
        <v>41</v>
      </c>
      <c r="B241" s="55" t="n">
        <v>46303</v>
      </c>
      <c r="C241" s="38" t="n">
        <v>91565949</v>
      </c>
      <c r="D241" s="64" t="s">
        <v>64</v>
      </c>
      <c r="E241" s="38" t="s">
        <v>65</v>
      </c>
      <c r="F241" s="12" t="s">
        <v>15</v>
      </c>
      <c r="G241" s="59" t="n">
        <v>50</v>
      </c>
      <c r="H241" s="57" t="n">
        <v>0.15</v>
      </c>
      <c r="I241" s="57" t="n">
        <v>7.5</v>
      </c>
      <c r="J241" s="13"/>
    </row>
    <row r="242" ht="22.5" customHeight="1">
      <c r="A242" s="12" t="n">
        <f>WEEKNUM(B242,2)</f>
        <v>41</v>
      </c>
      <c r="B242" s="55" t="n">
        <v>46303</v>
      </c>
      <c r="C242" s="38" t="n">
        <v>91573130</v>
      </c>
      <c r="D242" s="64" t="s">
        <v>47</v>
      </c>
      <c r="E242" s="38" t="s">
        <v>17</v>
      </c>
      <c r="F242" s="57" t="s">
        <v>15</v>
      </c>
      <c r="G242" s="59" t="n">
        <v>1</v>
      </c>
      <c r="H242" s="57" t="n">
        <v>0.2</v>
      </c>
      <c r="I242" s="57" t="n">
        <v>0.2</v>
      </c>
      <c r="J242" s="69"/>
    </row>
    <row r="243" ht="22.5" customHeight="1">
      <c r="A243" s="12" t="n">
        <f>WEEKNUM(B243,2)</f>
        <v>41</v>
      </c>
      <c r="B243" s="55" t="n">
        <v>46303</v>
      </c>
      <c r="C243" s="38" t="n">
        <v>91573131</v>
      </c>
      <c r="D243" s="64" t="s">
        <v>47</v>
      </c>
      <c r="E243" s="38" t="s">
        <v>33</v>
      </c>
      <c r="F243" s="57" t="s">
        <v>15</v>
      </c>
      <c r="G243" s="56" t="n">
        <v>0</v>
      </c>
      <c r="H243" s="57" t="n">
        <v>0</v>
      </c>
      <c r="I243" s="57" t="n">
        <v>0</v>
      </c>
      <c r="J243" s="69"/>
    </row>
    <row r="244" ht="22.5" customHeight="1">
      <c r="A244" s="12" t="n">
        <f>WEEKNUM(B244,2)</f>
        <v>41</v>
      </c>
      <c r="B244" s="55" t="n">
        <v>46303</v>
      </c>
      <c r="C244" s="38" t="n">
        <v>12809532</v>
      </c>
      <c r="D244" s="64" t="s">
        <v>66</v>
      </c>
      <c r="E244" s="38" t="s">
        <v>14</v>
      </c>
      <c r="F244" s="12" t="s">
        <v>35</v>
      </c>
      <c r="G244" s="59" t="n">
        <v>1</v>
      </c>
      <c r="H244" s="57" t="n">
        <v>2.5</v>
      </c>
      <c r="I244" s="57" t="n">
        <v>2.5</v>
      </c>
      <c r="J244" s="69"/>
    </row>
    <row r="245" ht="22.5" customHeight="1">
      <c r="A245" s="12" t="n">
        <f>WEEKNUM(B245,2)</f>
        <v>41</v>
      </c>
      <c r="B245" s="55" t="n">
        <v>46303</v>
      </c>
      <c r="C245" s="38" t="n">
        <v>12895313</v>
      </c>
      <c r="D245" s="64" t="s">
        <v>63</v>
      </c>
      <c r="E245" s="38" t="s">
        <v>37</v>
      </c>
      <c r="F245" s="12" t="s">
        <v>35</v>
      </c>
      <c r="G245" s="59" t="n">
        <v>1</v>
      </c>
      <c r="H245" s="57" t="n">
        <v>2.89</v>
      </c>
      <c r="I245" s="57" t="n">
        <v>2.89</v>
      </c>
      <c r="J245" s="69"/>
    </row>
    <row r="246" ht="22.5" customHeight="1">
      <c r="A246" s="12" t="n">
        <f>WEEKNUM(B246,2)</f>
        <v>41</v>
      </c>
      <c r="B246" s="55" t="n">
        <v>46303</v>
      </c>
      <c r="C246" s="38" t="n">
        <v>91574954</v>
      </c>
      <c r="D246" s="64" t="s">
        <v>64</v>
      </c>
      <c r="E246" s="38" t="s">
        <v>11</v>
      </c>
      <c r="F246" s="12" t="s">
        <v>35</v>
      </c>
      <c r="G246" s="59" t="n">
        <v>0</v>
      </c>
      <c r="H246" s="57" t="n">
        <v>0</v>
      </c>
      <c r="I246" s="57" t="n">
        <v>0.03</v>
      </c>
      <c r="J246" s="69"/>
    </row>
    <row r="247" ht="22.5" customHeight="1">
      <c r="A247" s="12" t="n">
        <f>WEEKNUM(B247,2)</f>
        <v>41</v>
      </c>
      <c r="B247" s="55" t="n">
        <v>46303</v>
      </c>
      <c r="C247" s="38" t="n">
        <v>91574960</v>
      </c>
      <c r="D247" s="64" t="s">
        <v>64</v>
      </c>
      <c r="E247" s="38" t="s">
        <v>65</v>
      </c>
      <c r="F247" s="12" t="s">
        <v>35</v>
      </c>
      <c r="G247" s="59" t="n">
        <v>0</v>
      </c>
      <c r="H247" s="57" t="n">
        <v>0</v>
      </c>
      <c r="I247" s="57" t="n">
        <v>0.03</v>
      </c>
      <c r="J247" s="69"/>
    </row>
    <row r="248" ht="22.5" customHeight="1">
      <c r="A248" s="12" t="n">
        <f>WEEKNUM(B248,2)</f>
        <v>41</v>
      </c>
      <c r="B248" s="55" t="n">
        <v>46303</v>
      </c>
      <c r="C248" s="38" t="n">
        <v>91574963</v>
      </c>
      <c r="D248" s="64" t="s">
        <v>64</v>
      </c>
      <c r="E248" s="38" t="s">
        <v>37</v>
      </c>
      <c r="F248" s="12" t="s">
        <v>35</v>
      </c>
      <c r="G248" s="59" t="n">
        <v>0</v>
      </c>
      <c r="H248" s="57" t="n">
        <v>0</v>
      </c>
      <c r="I248" s="57" t="n">
        <v>0.01</v>
      </c>
      <c r="J248" s="69"/>
    </row>
    <row r="249" ht="22.5" customHeight="1">
      <c r="A249" s="12" t="n">
        <f>WEEKNUM(B249,2)</f>
        <v>41</v>
      </c>
      <c r="B249" s="55" t="n">
        <v>46303</v>
      </c>
      <c r="C249" s="38" t="n">
        <v>91574965</v>
      </c>
      <c r="D249" s="64" t="s">
        <v>47</v>
      </c>
      <c r="E249" s="38" t="s">
        <v>17</v>
      </c>
      <c r="F249" s="12" t="s">
        <v>35</v>
      </c>
      <c r="G249" s="59" t="n">
        <v>0</v>
      </c>
      <c r="H249" s="57" t="n">
        <v>0</v>
      </c>
      <c r="I249" s="57" t="n">
        <v>0.02</v>
      </c>
      <c r="J249" s="69"/>
    </row>
    <row r="250" ht="22.5" customHeight="1">
      <c r="A250" s="12" t="n">
        <f>WEEKNUM(B250,2)</f>
        <v>41</v>
      </c>
      <c r="B250" s="55" t="n">
        <v>46303</v>
      </c>
      <c r="C250" s="38" t="n">
        <v>6395488</v>
      </c>
      <c r="D250" s="64" t="s">
        <v>39</v>
      </c>
      <c r="E250" s="38" t="s">
        <v>14</v>
      </c>
      <c r="F250" s="12" t="s">
        <v>15</v>
      </c>
      <c r="G250" s="12" t="n">
        <v>200</v>
      </c>
      <c r="H250" s="57" t="n">
        <v>0.3</v>
      </c>
      <c r="I250" s="57" t="n">
        <v>60</v>
      </c>
      <c r="J250" s="13"/>
    </row>
    <row r="251" ht="22.5" customHeight="1">
      <c r="A251" s="12" t="n">
        <f>WEEKNUM(B251,2)</f>
        <v>41</v>
      </c>
      <c r="B251" s="55" t="n">
        <v>46303</v>
      </c>
      <c r="C251" s="38" t="n">
        <v>8291713</v>
      </c>
      <c r="D251" s="63" t="s">
        <v>40</v>
      </c>
      <c r="E251" s="54" t="s">
        <v>14</v>
      </c>
      <c r="F251" s="45" t="s">
        <v>15</v>
      </c>
      <c r="G251" s="61" t="n">
        <v>1500</v>
      </c>
      <c r="H251" s="62" t="n">
        <v>0.14</v>
      </c>
      <c r="I251" s="62" t="n">
        <v>210</v>
      </c>
      <c r="J251" s="13"/>
    </row>
    <row r="252" ht="22.5" customHeight="1">
      <c r="A252" s="12" t="n">
        <f>WEEKNUM(B252,2)</f>
        <v>41</v>
      </c>
      <c r="B252" s="55" t="n">
        <v>46303</v>
      </c>
      <c r="C252" s="38" t="n">
        <v>8566541</v>
      </c>
      <c r="D252" s="63" t="s">
        <v>67</v>
      </c>
      <c r="E252" s="58" t="s">
        <v>14</v>
      </c>
      <c r="F252" s="57" t="s">
        <v>26</v>
      </c>
      <c r="G252" s="56" t="n">
        <v>323</v>
      </c>
      <c r="H252" s="57" t="n">
        <v>0.2</v>
      </c>
      <c r="I252" s="57" t="n">
        <v>63.47</v>
      </c>
      <c r="J252" s="13"/>
    </row>
    <row r="253" ht="22.5" customHeight="1">
      <c r="A253" s="12" t="n">
        <f>WEEKNUM(B253,2)</f>
        <v>41</v>
      </c>
      <c r="B253" s="55" t="n">
        <v>46303</v>
      </c>
      <c r="C253" s="38" t="n">
        <v>8566084</v>
      </c>
      <c r="D253" s="63" t="s">
        <v>68</v>
      </c>
      <c r="E253" s="58" t="s">
        <v>41</v>
      </c>
      <c r="F253" s="12" t="s">
        <v>15</v>
      </c>
      <c r="G253" s="60" t="n">
        <v>100</v>
      </c>
      <c r="H253" s="57" t="n">
        <v>0.12</v>
      </c>
      <c r="I253" s="57" t="n">
        <v>12</v>
      </c>
      <c r="J253" s="13"/>
    </row>
    <row r="254" ht="22.5" customHeight="1">
      <c r="A254" s="12" t="n">
        <f>WEEKNUM(B254,2)</f>
        <v>41</v>
      </c>
      <c r="B254" s="55" t="n">
        <v>46303</v>
      </c>
      <c r="C254" s="38" t="n">
        <v>2937658</v>
      </c>
      <c r="D254" s="63" t="s">
        <v>69</v>
      </c>
      <c r="E254" s="58" t="s">
        <v>14</v>
      </c>
      <c r="F254" s="12" t="s">
        <v>15</v>
      </c>
      <c r="G254" s="60" t="n">
        <v>100</v>
      </c>
      <c r="H254" s="57" t="n">
        <v>0.123</v>
      </c>
      <c r="I254" s="57" t="n">
        <v>12.3</v>
      </c>
      <c r="J254" s="13"/>
    </row>
    <row r="255" ht="22.5" customHeight="1">
      <c r="A255" s="12" t="n">
        <f>WEEKNUM(B255,2)</f>
        <v>41</v>
      </c>
      <c r="B255" s="55" t="n">
        <v>46303</v>
      </c>
      <c r="C255" s="38" t="n">
        <v>6706444</v>
      </c>
      <c r="D255" s="63" t="s">
        <v>70</v>
      </c>
      <c r="E255" s="38" t="s">
        <v>71</v>
      </c>
      <c r="F255" s="57" t="s">
        <v>12</v>
      </c>
      <c r="G255" s="60" t="n">
        <v>9</v>
      </c>
      <c r="H255" s="57" t="n">
        <v>0.705</v>
      </c>
      <c r="I255" s="57" t="n">
        <v>6.3471</v>
      </c>
      <c r="J255" s="13"/>
    </row>
    <row r="256" ht="22.5" customHeight="1">
      <c r="A256" s="12" t="n">
        <f>WEEKNUM(B256,2)</f>
        <v>41</v>
      </c>
      <c r="B256" s="55" t="n">
        <v>46303</v>
      </c>
      <c r="C256" s="38" t="n">
        <v>5963354</v>
      </c>
      <c r="D256" s="64" t="s">
        <v>70</v>
      </c>
      <c r="E256" s="38" t="s">
        <v>71</v>
      </c>
      <c r="F256" s="12" t="s">
        <v>15</v>
      </c>
      <c r="G256" s="60" t="n">
        <v>334</v>
      </c>
      <c r="H256" s="57" t="n">
        <v>0.57</v>
      </c>
      <c r="I256" s="57" t="n">
        <v>190.484</v>
      </c>
      <c r="J256" s="65"/>
    </row>
    <row r="257" ht="22.5" customHeight="1">
      <c r="A257" s="12" t="n">
        <f>WEEKNUM(B257,2)</f>
        <v>41</v>
      </c>
      <c r="B257" s="55" t="n">
        <v>46303</v>
      </c>
      <c r="C257" s="38" t="n">
        <v>9686529</v>
      </c>
      <c r="D257" s="63" t="s">
        <v>70</v>
      </c>
      <c r="E257" s="58" t="s">
        <v>72</v>
      </c>
      <c r="F257" s="12" t="s">
        <v>15</v>
      </c>
      <c r="G257" s="60" t="n">
        <v>55</v>
      </c>
      <c r="H257" s="57" t="n">
        <v>0.5</v>
      </c>
      <c r="I257" s="57" t="n">
        <v>27.5</v>
      </c>
      <c r="J257" s="13"/>
    </row>
    <row r="258" ht="22.5" customHeight="1">
      <c r="A258" s="12" t="n">
        <f>WEEKNUM(B258,2)</f>
        <v>41</v>
      </c>
      <c r="B258" s="55" t="n">
        <v>46303</v>
      </c>
      <c r="C258" s="38" t="n">
        <v>5963400</v>
      </c>
      <c r="D258" s="63" t="s">
        <v>70</v>
      </c>
      <c r="E258" s="58" t="s">
        <v>73</v>
      </c>
      <c r="F258" s="12" t="s">
        <v>15</v>
      </c>
      <c r="G258" s="60" t="n">
        <v>31</v>
      </c>
      <c r="H258" s="57" t="n">
        <v>0.2</v>
      </c>
      <c r="I258" s="57" t="n">
        <v>6.2</v>
      </c>
      <c r="J258" s="13"/>
    </row>
    <row r="259" ht="22.5" customHeight="1">
      <c r="A259" s="30" t="n">
        <f>WEEKNUM(B259,2)</f>
        <v>41</v>
      </c>
      <c r="B259" s="55" t="n">
        <v>46303</v>
      </c>
      <c r="C259" s="66" t="n">
        <v>10080665</v>
      </c>
      <c r="D259" s="68" t="s">
        <v>70</v>
      </c>
      <c r="E259" s="58" t="s">
        <v>74</v>
      </c>
      <c r="F259" s="12" t="s">
        <v>15</v>
      </c>
      <c r="G259" s="60" t="n">
        <v>15</v>
      </c>
      <c r="H259" s="57" t="n">
        <v>0.38</v>
      </c>
      <c r="I259" s="57" t="n">
        <v>5.7</v>
      </c>
      <c r="J259" s="13"/>
    </row>
    <row r="260" ht="22.5" customHeight="1">
      <c r="A260" s="12" t="n">
        <f>WEEKNUM(B260,2)</f>
        <v>41</v>
      </c>
      <c r="B260" s="55" t="n">
        <v>46303</v>
      </c>
      <c r="C260" s="12" t="n">
        <v>91520433</v>
      </c>
      <c r="D260" s="63" t="s">
        <v>64</v>
      </c>
      <c r="E260" s="58" t="s">
        <v>14</v>
      </c>
      <c r="F260" s="12" t="s">
        <v>15</v>
      </c>
      <c r="G260" s="60" t="n">
        <v>2</v>
      </c>
      <c r="H260" s="57" t="n">
        <v>0.16</v>
      </c>
      <c r="I260" s="57" t="n">
        <v>0.32</v>
      </c>
      <c r="J260" s="13"/>
    </row>
    <row r="261" ht="22.5" customHeight="1">
      <c r="A261" s="12" t="n">
        <f>WEEKNUM(B261,2)</f>
        <v>41</v>
      </c>
      <c r="B261" s="55" t="n">
        <v>46303</v>
      </c>
      <c r="C261" s="38" t="n">
        <v>11078827</v>
      </c>
      <c r="D261" s="63" t="s">
        <v>70</v>
      </c>
      <c r="E261" s="58" t="s">
        <v>73</v>
      </c>
      <c r="F261" s="12" t="s">
        <v>15</v>
      </c>
      <c r="G261" s="60" t="n">
        <v>2</v>
      </c>
      <c r="H261" s="57" t="n">
        <v>0.3</v>
      </c>
      <c r="I261" s="57" t="n">
        <v>0.6</v>
      </c>
      <c r="J261" s="13"/>
    </row>
    <row r="262" ht="22.5" customHeight="1">
      <c r="A262" s="12" t="n">
        <f>WEEKNUM(B262,2)</f>
        <v>41</v>
      </c>
      <c r="B262" s="55" t="n">
        <v>46303</v>
      </c>
      <c r="C262" s="38" t="n">
        <v>11078981</v>
      </c>
      <c r="D262" s="63" t="s">
        <v>70</v>
      </c>
      <c r="E262" s="38" t="s">
        <v>71</v>
      </c>
      <c r="F262" s="12" t="s">
        <v>15</v>
      </c>
      <c r="G262" s="60" t="n">
        <v>0</v>
      </c>
      <c r="H262" s="57" t="n">
        <v>0</v>
      </c>
      <c r="I262" s="57" t="n">
        <v>0</v>
      </c>
      <c r="J262" s="13"/>
    </row>
    <row r="263" ht="22.5" customHeight="1">
      <c r="A263" s="12" t="n">
        <f>WEEKNUM(B263,2)</f>
        <v>41</v>
      </c>
      <c r="B263" s="55" t="n">
        <v>46303</v>
      </c>
      <c r="C263" s="38" t="n">
        <v>11080833</v>
      </c>
      <c r="D263" s="63" t="s">
        <v>70</v>
      </c>
      <c r="E263" s="58" t="s">
        <v>72</v>
      </c>
      <c r="F263" s="12" t="s">
        <v>15</v>
      </c>
      <c r="G263" s="60" t="n">
        <v>0</v>
      </c>
      <c r="H263" s="57" t="n">
        <v>0</v>
      </c>
      <c r="I263" s="57" t="n">
        <v>0</v>
      </c>
      <c r="J263" s="13"/>
    </row>
    <row r="264" ht="22.5" customHeight="1">
      <c r="A264" s="12" t="n">
        <f>WEEKNUM(B264,2)</f>
        <v>41</v>
      </c>
      <c r="B264" s="55" t="n">
        <v>46303</v>
      </c>
      <c r="C264" s="38" t="n">
        <v>11081056</v>
      </c>
      <c r="D264" s="63" t="s">
        <v>70</v>
      </c>
      <c r="E264" s="58" t="s">
        <v>74</v>
      </c>
      <c r="F264" s="12" t="s">
        <v>15</v>
      </c>
      <c r="G264" s="60" t="n">
        <v>0</v>
      </c>
      <c r="H264" s="57" t="n">
        <v>0</v>
      </c>
      <c r="I264" s="57" t="n">
        <v>0</v>
      </c>
      <c r="J264" s="13"/>
    </row>
    <row r="265" ht="22.5" customHeight="1">
      <c r="A265" s="12" t="n">
        <f>WEEKNUM(B265,2)</f>
        <v>41</v>
      </c>
      <c r="B265" s="55" t="n">
        <v>46303</v>
      </c>
      <c r="C265" s="38" t="n">
        <v>11078963</v>
      </c>
      <c r="D265" s="63" t="s">
        <v>69</v>
      </c>
      <c r="E265" s="58" t="s">
        <v>14</v>
      </c>
      <c r="F265" s="12" t="s">
        <v>15</v>
      </c>
      <c r="G265" s="60" t="n">
        <v>81</v>
      </c>
      <c r="H265" s="57" t="n">
        <v>0.4</v>
      </c>
      <c r="I265" s="57" t="n">
        <v>32.4</v>
      </c>
      <c r="J265" s="13"/>
    </row>
    <row r="266" ht="22.5" customHeight="1">
      <c r="A266" s="12" t="n">
        <f>WEEKNUM(B266,2)</f>
        <v>41</v>
      </c>
      <c r="B266" s="55" t="n">
        <v>46303</v>
      </c>
      <c r="C266" s="38" t="n">
        <v>91538300</v>
      </c>
      <c r="D266" s="63" t="s">
        <v>64</v>
      </c>
      <c r="E266" s="58" t="s">
        <v>37</v>
      </c>
      <c r="F266" s="12" t="s">
        <v>15</v>
      </c>
      <c r="G266" s="60" t="n">
        <v>4</v>
      </c>
      <c r="H266" s="57" t="n">
        <v>0.14</v>
      </c>
      <c r="I266" s="57" t="n">
        <v>0.56</v>
      </c>
      <c r="J266" s="13"/>
    </row>
    <row r="267" ht="22.5" customHeight="1">
      <c r="A267" s="12" t="n">
        <f>WEEKNUM(B267,2)</f>
        <v>41</v>
      </c>
      <c r="B267" s="55" t="n">
        <v>46303</v>
      </c>
      <c r="C267" s="38" t="n">
        <v>91538301</v>
      </c>
      <c r="D267" s="63" t="s">
        <v>64</v>
      </c>
      <c r="E267" s="58" t="s">
        <v>14</v>
      </c>
      <c r="F267" s="12" t="s">
        <v>15</v>
      </c>
      <c r="G267" s="60" t="n">
        <v>0</v>
      </c>
      <c r="H267" s="57" t="n">
        <v>0</v>
      </c>
      <c r="I267" s="57" t="n">
        <v>0</v>
      </c>
      <c r="J267" s="13"/>
    </row>
    <row r="268" ht="22.5" customHeight="1">
      <c r="A268" s="12" t="n">
        <f>WEEKNUM(B268,2)</f>
        <v>41</v>
      </c>
      <c r="B268" s="55" t="n">
        <v>46303</v>
      </c>
      <c r="C268" s="66" t="n">
        <v>91538306</v>
      </c>
      <c r="D268" s="68" t="s">
        <v>64</v>
      </c>
      <c r="E268" s="58" t="s">
        <v>65</v>
      </c>
      <c r="F268" s="12" t="s">
        <v>15</v>
      </c>
      <c r="G268" s="60" t="n">
        <v>1</v>
      </c>
      <c r="H268" s="57" t="n">
        <v>0.18</v>
      </c>
      <c r="I268" s="57" t="n">
        <v>0.18</v>
      </c>
      <c r="J268" s="13"/>
    </row>
    <row r="269" ht="22.5" customHeight="1">
      <c r="A269" s="12" t="n">
        <f>WEEKNUM(B269,2)</f>
        <v>41</v>
      </c>
      <c r="B269" s="55" t="n">
        <v>46303</v>
      </c>
      <c r="C269" s="12" t="n">
        <v>91538307</v>
      </c>
      <c r="D269" s="63" t="s">
        <v>64</v>
      </c>
      <c r="E269" s="38" t="s">
        <v>17</v>
      </c>
      <c r="F269" s="12" t="s">
        <v>15</v>
      </c>
      <c r="G269" s="60" t="n">
        <v>0</v>
      </c>
      <c r="H269" s="57" t="n">
        <v>0</v>
      </c>
      <c r="I269" s="57" t="n">
        <v>0</v>
      </c>
      <c r="J269" s="13"/>
    </row>
    <row r="270" ht="22.5" customHeight="1">
      <c r="A270" s="12" t="n">
        <f>WEEKNUM(B270,2)</f>
        <v>41</v>
      </c>
      <c r="B270" s="55" t="n">
        <v>46303</v>
      </c>
      <c r="C270" s="12" t="n">
        <v>91538308</v>
      </c>
      <c r="D270" s="63" t="s">
        <v>64</v>
      </c>
      <c r="E270" s="38" t="s">
        <v>11</v>
      </c>
      <c r="F270" s="12" t="s">
        <v>15</v>
      </c>
      <c r="G270" s="60" t="n">
        <v>0</v>
      </c>
      <c r="H270" s="57" t="n">
        <v>0</v>
      </c>
      <c r="I270" s="57" t="n">
        <v>0</v>
      </c>
      <c r="J270" s="13"/>
    </row>
    <row r="271" ht="22.5" customHeight="1">
      <c r="A271" s="12" t="n">
        <f>WEEKNUM(B271,2)</f>
        <v>41</v>
      </c>
      <c r="B271" s="55" t="n">
        <v>46303</v>
      </c>
      <c r="C271" s="38" t="n">
        <v>91538309</v>
      </c>
      <c r="D271" s="63" t="s">
        <v>64</v>
      </c>
      <c r="E271" s="58" t="s">
        <v>44</v>
      </c>
      <c r="F271" s="12" t="s">
        <v>15</v>
      </c>
      <c r="G271" s="60" t="n">
        <v>0</v>
      </c>
      <c r="H271" s="57" t="n">
        <v>0</v>
      </c>
      <c r="I271" s="57" t="n">
        <v>0</v>
      </c>
      <c r="J271" s="13"/>
    </row>
    <row r="272" ht="22.5" customHeight="1">
      <c r="A272" s="12" t="n">
        <f>WEEKNUM(B272,2)</f>
        <v>41</v>
      </c>
      <c r="B272" s="55" t="n">
        <v>46303</v>
      </c>
      <c r="C272" s="38" t="n">
        <v>11511535</v>
      </c>
      <c r="D272" s="63" t="s">
        <v>69</v>
      </c>
      <c r="E272" s="58" t="s">
        <v>14</v>
      </c>
      <c r="F272" s="57" t="s">
        <v>26</v>
      </c>
      <c r="G272" s="60" t="n">
        <v>633</v>
      </c>
      <c r="H272" s="57" t="n">
        <v>0.362685624012638</v>
      </c>
      <c r="I272" s="57" t="n">
        <v>229.58</v>
      </c>
      <c r="J272" s="13"/>
    </row>
    <row r="273" ht="22.5" customHeight="1">
      <c r="A273" s="12" t="n">
        <f>WEEKNUM(B273,2)</f>
        <v>41</v>
      </c>
      <c r="B273" s="55" t="n">
        <v>46303</v>
      </c>
      <c r="C273" s="38" t="n">
        <v>11792342</v>
      </c>
      <c r="D273" s="63" t="s">
        <v>75</v>
      </c>
      <c r="E273" s="58" t="s">
        <v>41</v>
      </c>
      <c r="F273" s="12" t="s">
        <v>15</v>
      </c>
      <c r="G273" s="60" t="n">
        <v>0</v>
      </c>
      <c r="H273" s="57" t="n">
        <v>0</v>
      </c>
      <c r="I273" s="57" t="n">
        <v>0</v>
      </c>
      <c r="J273" s="13"/>
    </row>
    <row r="274" ht="22.5" customHeight="1">
      <c r="A274" s="12" t="n">
        <f>WEEKNUM(B274,2)</f>
        <v>41</v>
      </c>
      <c r="B274" s="55" t="n">
        <v>46303</v>
      </c>
      <c r="C274" s="38" t="n">
        <v>5365722</v>
      </c>
      <c r="D274" s="63" t="s">
        <v>59</v>
      </c>
      <c r="E274" s="58" t="s">
        <v>57</v>
      </c>
      <c r="F274" s="57" t="s">
        <v>12</v>
      </c>
      <c r="G274" s="60" t="n">
        <v>34</v>
      </c>
      <c r="H274" s="57" t="n">
        <v>0.288</v>
      </c>
      <c r="I274" s="57" t="n">
        <v>9.8068</v>
      </c>
      <c r="J274" s="13"/>
    </row>
    <row r="275" ht="22.5" customHeight="1">
      <c r="A275" s="12" t="n">
        <f>WEEKNUM(B275,2)</f>
        <v>41</v>
      </c>
      <c r="B275" s="55" t="n">
        <v>46303</v>
      </c>
      <c r="C275" s="38" t="n">
        <v>11924654</v>
      </c>
      <c r="D275" s="63" t="s">
        <v>59</v>
      </c>
      <c r="E275" s="58" t="s">
        <v>57</v>
      </c>
      <c r="F275" s="62" t="s">
        <v>12</v>
      </c>
      <c r="G275" s="84" t="n">
        <v>0</v>
      </c>
      <c r="H275" s="62" t="n">
        <v>0</v>
      </c>
      <c r="I275" s="62" t="n">
        <v>0.1003</v>
      </c>
      <c r="J275" s="13"/>
    </row>
    <row r="276" ht="22.5" customHeight="1">
      <c r="A276" s="12" t="n">
        <f>WEEKNUM(B276,2)</f>
        <v>41</v>
      </c>
      <c r="B276" s="55" t="n">
        <v>46303</v>
      </c>
      <c r="C276" s="38" t="n">
        <v>12011132</v>
      </c>
      <c r="D276" s="63" t="s">
        <v>82</v>
      </c>
      <c r="E276" s="58" t="s">
        <v>14</v>
      </c>
      <c r="F276" s="12" t="s">
        <v>15</v>
      </c>
      <c r="G276" s="83" t="n">
        <v>150</v>
      </c>
      <c r="H276" s="71" t="n">
        <v>0.2</v>
      </c>
      <c r="I276" s="71" t="n">
        <v>30</v>
      </c>
      <c r="J276" s="13"/>
    </row>
    <row r="277" ht="22.5" customHeight="1">
      <c r="A277" s="12" t="n">
        <f>WEEKNUM(B277,2)</f>
        <v>41</v>
      </c>
      <c r="B277" s="55" t="n">
        <v>46303</v>
      </c>
      <c r="C277" s="38" t="n">
        <v>12072287</v>
      </c>
      <c r="D277" s="63" t="s">
        <v>69</v>
      </c>
      <c r="E277" s="58" t="s">
        <v>14</v>
      </c>
      <c r="F277" s="38" t="s">
        <v>15</v>
      </c>
      <c r="G277" s="60" t="n">
        <v>106</v>
      </c>
      <c r="H277" s="57" t="n">
        <v>0.448</v>
      </c>
      <c r="I277" s="57" t="n">
        <v>47.533</v>
      </c>
      <c r="J277" s="13"/>
    </row>
    <row r="278" ht="22.5" customHeight="1">
      <c r="A278" s="12" t="n">
        <f>WEEKNUM(B278,2)</f>
        <v>41</v>
      </c>
      <c r="B278" s="55" t="n">
        <v>46303</v>
      </c>
      <c r="C278" s="38" t="n">
        <v>6529449</v>
      </c>
      <c r="D278" s="63" t="s">
        <v>69</v>
      </c>
      <c r="E278" s="58" t="s">
        <v>14</v>
      </c>
      <c r="F278" s="58" t="s">
        <v>12</v>
      </c>
      <c r="G278" s="60" t="n">
        <v>176</v>
      </c>
      <c r="H278" s="57" t="n">
        <v>0.286</v>
      </c>
      <c r="I278" s="57" t="n">
        <v>50.263</v>
      </c>
      <c r="J278" s="13"/>
    </row>
    <row r="279" ht="22.5" customHeight="1">
      <c r="A279" s="12" t="n">
        <f>WEEKNUM(B279,2)</f>
        <v>41</v>
      </c>
      <c r="B279" s="55" t="n">
        <v>46303</v>
      </c>
      <c r="C279" s="38" t="n">
        <v>5623760</v>
      </c>
      <c r="D279" s="63" t="s">
        <v>76</v>
      </c>
      <c r="E279" s="58" t="s">
        <v>14</v>
      </c>
      <c r="F279" s="38" t="s">
        <v>15</v>
      </c>
      <c r="G279" s="60" t="n">
        <v>50</v>
      </c>
      <c r="H279" s="57" t="n">
        <v>0.15</v>
      </c>
      <c r="I279" s="57" t="n">
        <v>7.5</v>
      </c>
      <c r="J279" s="13"/>
    </row>
    <row r="280" ht="22.5" customHeight="1">
      <c r="A280" s="12" t="n">
        <f>WEEKNUM(B280,2)</f>
        <v>41</v>
      </c>
      <c r="B280" s="55" t="n">
        <v>46303</v>
      </c>
      <c r="C280" s="38" t="n">
        <v>12542512</v>
      </c>
      <c r="D280" s="63" t="s">
        <v>82</v>
      </c>
      <c r="E280" s="58" t="s">
        <v>14</v>
      </c>
      <c r="F280" s="38" t="s">
        <v>15</v>
      </c>
      <c r="G280" s="60" t="n">
        <v>7</v>
      </c>
      <c r="H280" s="57" t="n">
        <v>0.15</v>
      </c>
      <c r="I280" s="57" t="n">
        <v>1.05</v>
      </c>
      <c r="J280" s="13"/>
    </row>
    <row r="281" ht="22.5" customHeight="1">
      <c r="A281" s="12" t="n">
        <f>WEEKNUM(B281,2)</f>
        <v>41</v>
      </c>
      <c r="B281" s="55" t="n">
        <v>46303</v>
      </c>
      <c r="C281" s="38" t="n">
        <v>91573327</v>
      </c>
      <c r="D281" s="63" t="s">
        <v>77</v>
      </c>
      <c r="E281" s="58" t="s">
        <v>14</v>
      </c>
      <c r="F281" s="38" t="s">
        <v>15</v>
      </c>
      <c r="G281" s="60" t="n">
        <v>0</v>
      </c>
      <c r="H281" s="57" t="n">
        <v>0</v>
      </c>
      <c r="I281" s="57" t="n">
        <v>0</v>
      </c>
      <c r="J281" s="13"/>
    </row>
    <row r="282" ht="22.5" customHeight="1">
      <c r="A282" s="12"/>
      <c r="B282" s="55"/>
      <c r="C282" s="38"/>
      <c r="D282" s="63"/>
      <c r="E282" s="58"/>
      <c r="F282" s="58"/>
      <c r="G282" s="45"/>
      <c r="H282" s="62"/>
      <c r="I282" s="62"/>
      <c r="J282" s="13"/>
    </row>
    <row r="283" ht="22.5" customHeight="1">
      <c r="A283" s="12" t="n">
        <f>WEEKNUM(B283,2)</f>
        <v>41</v>
      </c>
      <c r="B283" s="55" t="n">
        <v>46302</v>
      </c>
      <c r="C283" s="38" t="n">
        <v>10813123</v>
      </c>
      <c r="D283" s="63" t="s">
        <v>10</v>
      </c>
      <c r="E283" s="58" t="s">
        <v>11</v>
      </c>
      <c r="F283" s="58" t="s">
        <v>12</v>
      </c>
      <c r="G283" s="12" t="n">
        <v>9</v>
      </c>
      <c r="H283" s="57" t="n">
        <v>0.4782</v>
      </c>
      <c r="I283" s="57" t="n">
        <v>4.3037</v>
      </c>
      <c r="J283" s="13"/>
    </row>
    <row r="284" ht="22.5" customHeight="1">
      <c r="A284" s="12" t="n">
        <f>WEEKNUM(B284,2)</f>
        <v>41</v>
      </c>
      <c r="B284" s="55" t="n">
        <v>46302</v>
      </c>
      <c r="C284" s="38" t="n">
        <v>1745925</v>
      </c>
      <c r="D284" s="63" t="s">
        <v>13</v>
      </c>
      <c r="E284" s="58" t="s">
        <v>14</v>
      </c>
      <c r="F284" s="58" t="s">
        <v>15</v>
      </c>
      <c r="G284" s="56" t="n">
        <v>400</v>
      </c>
      <c r="H284" s="57" t="n">
        <v>0.15</v>
      </c>
      <c r="I284" s="57" t="n">
        <v>60</v>
      </c>
      <c r="J284" s="13"/>
    </row>
    <row r="285" ht="22.5" customHeight="1">
      <c r="A285" s="12" t="n">
        <f>WEEKNUM(B285,2)</f>
        <v>41</v>
      </c>
      <c r="B285" s="55" t="n">
        <v>46302</v>
      </c>
      <c r="C285" s="38" t="n">
        <v>6951600</v>
      </c>
      <c r="D285" s="63" t="s">
        <v>16</v>
      </c>
      <c r="E285" s="58" t="s">
        <v>17</v>
      </c>
      <c r="F285" s="58" t="s">
        <v>15</v>
      </c>
      <c r="G285" s="56" t="n">
        <v>68</v>
      </c>
      <c r="H285" s="57" t="n">
        <v>0.175</v>
      </c>
      <c r="I285" s="57" t="n">
        <v>11.866</v>
      </c>
      <c r="J285" s="13"/>
    </row>
    <row r="286" ht="22.5" customHeight="1">
      <c r="A286" s="12" t="n">
        <f>WEEKNUM(B286,2)</f>
        <v>41</v>
      </c>
      <c r="B286" s="55" t="n">
        <v>46302</v>
      </c>
      <c r="C286" s="38" t="n">
        <v>6951594</v>
      </c>
      <c r="D286" s="63" t="s">
        <v>16</v>
      </c>
      <c r="E286" s="58" t="s">
        <v>18</v>
      </c>
      <c r="F286" s="58" t="s">
        <v>15</v>
      </c>
      <c r="G286" s="56" t="n">
        <v>206</v>
      </c>
      <c r="H286" s="57" t="n">
        <v>0.715</v>
      </c>
      <c r="I286" s="57" t="n">
        <v>147.21</v>
      </c>
      <c r="J286" s="13"/>
    </row>
    <row r="287" ht="22.5" customHeight="1">
      <c r="A287" s="12" t="n">
        <f>WEEKNUM(B287,2)</f>
        <v>41</v>
      </c>
      <c r="B287" s="55" t="n">
        <v>46302</v>
      </c>
      <c r="C287" s="38" t="n">
        <v>2732727</v>
      </c>
      <c r="D287" s="63" t="s">
        <v>10</v>
      </c>
      <c r="E287" s="58" t="s">
        <v>19</v>
      </c>
      <c r="F287" s="58" t="s">
        <v>15</v>
      </c>
      <c r="G287" s="56" t="n">
        <v>502</v>
      </c>
      <c r="H287" s="57" t="n">
        <v>0.249</v>
      </c>
      <c r="I287" s="57" t="n">
        <v>125.225</v>
      </c>
      <c r="J287" s="13"/>
    </row>
    <row r="288" ht="22.5" customHeight="1">
      <c r="A288" s="12" t="n">
        <f>WEEKNUM(B288,2)</f>
        <v>41</v>
      </c>
      <c r="B288" s="55" t="n">
        <v>46302</v>
      </c>
      <c r="C288" s="38" t="n">
        <v>5619156</v>
      </c>
      <c r="D288" s="63" t="s">
        <v>10</v>
      </c>
      <c r="E288" s="58" t="s">
        <v>19</v>
      </c>
      <c r="F288" s="58" t="s">
        <v>12</v>
      </c>
      <c r="G288" s="56" t="n">
        <v>35</v>
      </c>
      <c r="H288" s="57" t="n">
        <v>0.2124</v>
      </c>
      <c r="I288" s="57" t="n">
        <v>7.4351</v>
      </c>
      <c r="J288" s="13"/>
    </row>
    <row r="289" ht="22.5" customHeight="1">
      <c r="A289" s="12" t="n">
        <f>WEEKNUM(B289,2)</f>
        <v>41</v>
      </c>
      <c r="B289" s="55" t="n">
        <v>46302</v>
      </c>
      <c r="C289" s="38" t="n">
        <v>6425889</v>
      </c>
      <c r="D289" s="63" t="s">
        <v>10</v>
      </c>
      <c r="E289" s="58" t="s">
        <v>20</v>
      </c>
      <c r="F289" s="58" t="s">
        <v>15</v>
      </c>
      <c r="G289" s="56" t="n">
        <v>224</v>
      </c>
      <c r="H289" s="57" t="n">
        <v>0.251</v>
      </c>
      <c r="I289" s="57" t="n">
        <v>56.2</v>
      </c>
      <c r="J289" s="13"/>
    </row>
    <row r="290" ht="22.5" customHeight="1">
      <c r="A290" s="12" t="n">
        <f>WEEKNUM(B290,2)</f>
        <v>41</v>
      </c>
      <c r="B290" s="55" t="n">
        <v>46302</v>
      </c>
      <c r="C290" s="38" t="n">
        <v>6439005</v>
      </c>
      <c r="D290" s="63" t="s">
        <v>10</v>
      </c>
      <c r="E290" s="58" t="s">
        <v>20</v>
      </c>
      <c r="F290" s="58" t="s">
        <v>21</v>
      </c>
      <c r="G290" s="56" t="n">
        <v>42</v>
      </c>
      <c r="H290" s="57" t="n">
        <v>0.3</v>
      </c>
      <c r="I290" s="57" t="n">
        <v>12.6</v>
      </c>
      <c r="J290" s="13"/>
    </row>
    <row r="291" ht="22.5" customHeight="1">
      <c r="A291" s="12" t="n">
        <f>WEEKNUM(B291,2)</f>
        <v>41</v>
      </c>
      <c r="B291" s="55" t="n">
        <v>46302</v>
      </c>
      <c r="C291" s="38" t="n">
        <v>7203110</v>
      </c>
      <c r="D291" s="63" t="s">
        <v>22</v>
      </c>
      <c r="E291" s="58" t="s">
        <v>23</v>
      </c>
      <c r="F291" s="58" t="s">
        <v>15</v>
      </c>
      <c r="G291" s="56" t="n">
        <v>1</v>
      </c>
      <c r="H291" s="57" t="n">
        <v>0.2</v>
      </c>
      <c r="I291" s="57" t="n">
        <v>0.2</v>
      </c>
      <c r="J291" s="13"/>
    </row>
    <row r="292" ht="22.5" customHeight="1">
      <c r="A292" s="12" t="n">
        <f>WEEKNUM(B292,2)</f>
        <v>41</v>
      </c>
      <c r="B292" s="55" t="n">
        <v>46302</v>
      </c>
      <c r="C292" s="38" t="n">
        <v>7202934</v>
      </c>
      <c r="D292" s="63" t="s">
        <v>22</v>
      </c>
      <c r="E292" s="58" t="s">
        <v>24</v>
      </c>
      <c r="F292" s="58" t="s">
        <v>15</v>
      </c>
      <c r="G292" s="56" t="n">
        <v>74</v>
      </c>
      <c r="H292" s="57" t="n">
        <v>0.35</v>
      </c>
      <c r="I292" s="57" t="n">
        <v>25.9</v>
      </c>
      <c r="J292" s="13"/>
    </row>
    <row r="293" ht="22.5" customHeight="1">
      <c r="A293" s="12" t="n">
        <f>WEEKNUM(B293,2)</f>
        <v>41</v>
      </c>
      <c r="B293" s="55" t="n">
        <v>46302</v>
      </c>
      <c r="C293" s="38" t="n">
        <v>5847496</v>
      </c>
      <c r="D293" s="63" t="s">
        <v>10</v>
      </c>
      <c r="E293" s="58" t="s">
        <v>25</v>
      </c>
      <c r="F293" s="58" t="s">
        <v>12</v>
      </c>
      <c r="G293" s="56" t="n">
        <v>5</v>
      </c>
      <c r="H293" s="57" t="n">
        <v>0.412</v>
      </c>
      <c r="I293" s="57" t="n">
        <v>2.058</v>
      </c>
      <c r="J293" s="13"/>
    </row>
    <row r="294" ht="22.5" customHeight="1">
      <c r="A294" s="12" t="n">
        <f>WEEKNUM(B294,2)</f>
        <v>41</v>
      </c>
      <c r="B294" s="55" t="n">
        <v>46302</v>
      </c>
      <c r="C294" s="38" t="n">
        <v>7572369</v>
      </c>
      <c r="D294" s="63" t="s">
        <v>10</v>
      </c>
      <c r="E294" s="58" t="s">
        <v>25</v>
      </c>
      <c r="F294" s="58" t="s">
        <v>15</v>
      </c>
      <c r="G294" s="56" t="n">
        <v>119</v>
      </c>
      <c r="H294" s="57" t="n">
        <v>0.311</v>
      </c>
      <c r="I294" s="57" t="n">
        <v>36.96</v>
      </c>
      <c r="J294" s="13"/>
    </row>
    <row r="295" ht="22.5" customHeight="1">
      <c r="A295" s="12" t="n">
        <f>WEEKNUM(B295,2)</f>
        <v>41</v>
      </c>
      <c r="B295" s="55" t="n">
        <v>46302</v>
      </c>
      <c r="C295" s="38" t="n">
        <v>8460883</v>
      </c>
      <c r="D295" s="63" t="s">
        <v>16</v>
      </c>
      <c r="E295" s="58" t="s">
        <v>11</v>
      </c>
      <c r="F295" s="58" t="s">
        <v>15</v>
      </c>
      <c r="G295" s="56" t="n">
        <v>663</v>
      </c>
      <c r="H295" s="57" t="n">
        <v>0.141</v>
      </c>
      <c r="I295" s="57" t="n">
        <v>93.59</v>
      </c>
      <c r="J295" s="13"/>
    </row>
    <row r="296" ht="22.5" customHeight="1">
      <c r="A296" s="12" t="n">
        <f>WEEKNUM(B296,2)</f>
        <v>41</v>
      </c>
      <c r="B296" s="55" t="n">
        <v>46302</v>
      </c>
      <c r="C296" s="38" t="n">
        <v>8531973</v>
      </c>
      <c r="D296" s="63" t="s">
        <v>16</v>
      </c>
      <c r="E296" s="58" t="s">
        <v>18</v>
      </c>
      <c r="F296" s="38" t="s">
        <v>26</v>
      </c>
      <c r="G296" s="56" t="n">
        <v>25</v>
      </c>
      <c r="H296" s="57" t="n">
        <v>0.44</v>
      </c>
      <c r="I296" s="57" t="n">
        <v>11.12</v>
      </c>
      <c r="J296" s="13"/>
    </row>
    <row r="297" ht="22.5" customHeight="1">
      <c r="A297" s="12" t="n">
        <f>WEEKNUM(B297,2)</f>
        <v>41</v>
      </c>
      <c r="B297" s="55" t="n">
        <v>46302</v>
      </c>
      <c r="C297" s="38" t="n">
        <v>8156506</v>
      </c>
      <c r="D297" s="63" t="s">
        <v>27</v>
      </c>
      <c r="E297" s="58" t="s">
        <v>14</v>
      </c>
      <c r="F297" s="58" t="s">
        <v>15</v>
      </c>
      <c r="G297" s="56" t="n">
        <v>1000</v>
      </c>
      <c r="H297" s="57" t="n">
        <v>0.136</v>
      </c>
      <c r="I297" s="57" t="n">
        <v>136.255</v>
      </c>
      <c r="J297" s="13"/>
    </row>
    <row r="298" ht="22.5" customHeight="1">
      <c r="A298" s="12" t="n">
        <f>WEEKNUM(B298,2)</f>
        <v>41</v>
      </c>
      <c r="B298" s="55" t="n">
        <v>46302</v>
      </c>
      <c r="C298" s="38" t="n">
        <v>8819666</v>
      </c>
      <c r="D298" s="63" t="s">
        <v>27</v>
      </c>
      <c r="E298" s="58" t="s">
        <v>14</v>
      </c>
      <c r="F298" s="58" t="s">
        <v>12</v>
      </c>
      <c r="G298" s="56" t="n">
        <v>194</v>
      </c>
      <c r="H298" s="57" t="n">
        <v>0.103</v>
      </c>
      <c r="I298" s="57" t="n">
        <v>20.0463</v>
      </c>
      <c r="J298" s="13"/>
    </row>
    <row r="299" ht="22.5" customHeight="1">
      <c r="A299" s="12" t="n">
        <f>WEEKNUM(B299,2)</f>
        <v>41</v>
      </c>
      <c r="B299" s="55" t="n">
        <v>46302</v>
      </c>
      <c r="C299" s="38" t="n">
        <v>7872826</v>
      </c>
      <c r="D299" s="63" t="s">
        <v>28</v>
      </c>
      <c r="E299" s="58" t="s">
        <v>14</v>
      </c>
      <c r="F299" s="58" t="s">
        <v>15</v>
      </c>
      <c r="G299" s="56" t="n">
        <v>100</v>
      </c>
      <c r="H299" s="57" t="n">
        <v>0.48</v>
      </c>
      <c r="I299" s="57" t="n">
        <v>47.976</v>
      </c>
      <c r="J299" s="13"/>
    </row>
    <row r="300" ht="22.5" customHeight="1">
      <c r="A300" s="12" t="n">
        <f>WEEKNUM(B300,2)</f>
        <v>41</v>
      </c>
      <c r="B300" s="55" t="n">
        <v>46302</v>
      </c>
      <c r="C300" s="38" t="n">
        <v>9311355</v>
      </c>
      <c r="D300" s="63" t="s">
        <v>29</v>
      </c>
      <c r="E300" s="58" t="s">
        <v>14</v>
      </c>
      <c r="F300" s="58" t="s">
        <v>15</v>
      </c>
      <c r="G300" s="56" t="n">
        <v>102</v>
      </c>
      <c r="H300" s="57" t="n">
        <v>0.25</v>
      </c>
      <c r="I300" s="57" t="n">
        <v>25.5</v>
      </c>
      <c r="J300" s="13"/>
    </row>
    <row r="301" ht="22.5" customHeight="1">
      <c r="A301" s="12" t="n">
        <f>WEEKNUM(B301,2)</f>
        <v>41</v>
      </c>
      <c r="B301" s="55" t="n">
        <v>46302</v>
      </c>
      <c r="C301" s="38" t="n">
        <v>12114239</v>
      </c>
      <c r="D301" s="63" t="s">
        <v>27</v>
      </c>
      <c r="E301" s="58" t="s">
        <v>14</v>
      </c>
      <c r="F301" s="38" t="s">
        <v>26</v>
      </c>
      <c r="G301" s="56" t="n">
        <v>34</v>
      </c>
      <c r="H301" s="57" t="n">
        <v>0.22</v>
      </c>
      <c r="I301" s="57" t="n">
        <v>7.56</v>
      </c>
      <c r="J301" s="65"/>
    </row>
    <row r="302" ht="22.5" customHeight="1">
      <c r="A302" s="12" t="n">
        <f>WEEKNUM(B302,2)</f>
        <v>41</v>
      </c>
      <c r="B302" s="55" t="n">
        <v>46302</v>
      </c>
      <c r="C302" s="38" t="n">
        <v>10501490</v>
      </c>
      <c r="D302" s="63" t="s">
        <v>13</v>
      </c>
      <c r="E302" s="58" t="s">
        <v>14</v>
      </c>
      <c r="F302" s="58" t="s">
        <v>15</v>
      </c>
      <c r="G302" s="56" t="n">
        <v>7</v>
      </c>
      <c r="H302" s="57" t="n">
        <v>0.13</v>
      </c>
      <c r="I302" s="57" t="n">
        <v>0.91</v>
      </c>
      <c r="J302" s="13"/>
    </row>
    <row r="303" ht="22.5" customHeight="1">
      <c r="A303" s="12" t="n">
        <f>WEEKNUM(B303,2)</f>
        <v>41</v>
      </c>
      <c r="B303" s="55" t="n">
        <v>46302</v>
      </c>
      <c r="C303" s="38" t="n">
        <v>10912510</v>
      </c>
      <c r="D303" s="63" t="s">
        <v>10</v>
      </c>
      <c r="E303" s="67" t="s">
        <v>11</v>
      </c>
      <c r="F303" s="58" t="s">
        <v>30</v>
      </c>
      <c r="G303" s="56" t="n">
        <v>80</v>
      </c>
      <c r="H303" s="57" t="n">
        <v>0.35</v>
      </c>
      <c r="I303" s="57" t="n">
        <v>27.62</v>
      </c>
      <c r="J303" s="65" t="n">
        <v>23.976</v>
      </c>
    </row>
    <row r="304" ht="22.5" customHeight="1">
      <c r="A304" s="12" t="n">
        <f>WEEKNUM(B304,2)</f>
        <v>41</v>
      </c>
      <c r="B304" s="55" t="n">
        <v>46302</v>
      </c>
      <c r="C304" s="38" t="n">
        <v>11080098</v>
      </c>
      <c r="D304" s="63" t="s">
        <v>22</v>
      </c>
      <c r="E304" s="58" t="s">
        <v>24</v>
      </c>
      <c r="F304" s="58" t="s">
        <v>15</v>
      </c>
      <c r="G304" s="56" t="n">
        <v>0</v>
      </c>
      <c r="H304" s="57" t="n">
        <v>0</v>
      </c>
      <c r="I304" s="57" t="n">
        <v>0</v>
      </c>
      <c r="J304" s="13"/>
    </row>
    <row r="305" ht="22.5" customHeight="1">
      <c r="A305" s="12" t="n">
        <f>WEEKNUM(B305,2)</f>
        <v>41</v>
      </c>
      <c r="B305" s="55" t="n">
        <v>46302</v>
      </c>
      <c r="C305" s="38" t="n">
        <v>11715627</v>
      </c>
      <c r="D305" s="63" t="s">
        <v>29</v>
      </c>
      <c r="E305" s="58" t="s">
        <v>14</v>
      </c>
      <c r="F305" s="58" t="s">
        <v>15</v>
      </c>
      <c r="G305" s="56" t="n">
        <v>0</v>
      </c>
      <c r="H305" s="57" t="n">
        <v>0</v>
      </c>
      <c r="I305" s="57" t="n">
        <v>0</v>
      </c>
      <c r="J305" s="13"/>
    </row>
    <row r="306" ht="22.5" customHeight="1">
      <c r="A306" s="12" t="n">
        <f>WEEKNUM(B306,2)</f>
        <v>41</v>
      </c>
      <c r="B306" s="55" t="n">
        <v>46302</v>
      </c>
      <c r="C306" s="38" t="n">
        <v>11715655</v>
      </c>
      <c r="D306" s="63" t="s">
        <v>16</v>
      </c>
      <c r="E306" s="58" t="s">
        <v>11</v>
      </c>
      <c r="F306" s="58" t="s">
        <v>15</v>
      </c>
      <c r="G306" s="70" t="n">
        <v>0</v>
      </c>
      <c r="H306" s="71" t="n">
        <v>0</v>
      </c>
      <c r="I306" s="71" t="n">
        <v>0</v>
      </c>
      <c r="J306" s="13"/>
    </row>
    <row r="307" ht="22.5" customHeight="1">
      <c r="A307" s="12" t="n">
        <f>WEEKNUM(B307,2)</f>
        <v>41</v>
      </c>
      <c r="B307" s="55" t="n">
        <v>46302</v>
      </c>
      <c r="C307" s="38" t="n">
        <v>11715811</v>
      </c>
      <c r="D307" s="63" t="s">
        <v>16</v>
      </c>
      <c r="E307" s="38" t="s">
        <v>17</v>
      </c>
      <c r="F307" s="38" t="s">
        <v>15</v>
      </c>
      <c r="G307" s="56" t="n">
        <v>0</v>
      </c>
      <c r="H307" s="57" t="n">
        <v>0</v>
      </c>
      <c r="I307" s="57" t="n">
        <v>0</v>
      </c>
      <c r="J307" s="13"/>
    </row>
    <row r="308" ht="22.5" customHeight="1">
      <c r="A308" s="12" t="n">
        <f>WEEKNUM(B308,2)</f>
        <v>41</v>
      </c>
      <c r="B308" s="55" t="n">
        <v>46302</v>
      </c>
      <c r="C308" s="38" t="n">
        <v>11729927</v>
      </c>
      <c r="D308" s="63" t="s">
        <v>10</v>
      </c>
      <c r="E308" s="38" t="s">
        <v>20</v>
      </c>
      <c r="F308" s="38" t="s">
        <v>15</v>
      </c>
      <c r="G308" s="56" t="n">
        <v>0</v>
      </c>
      <c r="H308" s="57" t="n">
        <v>0</v>
      </c>
      <c r="I308" s="57" t="n">
        <v>0</v>
      </c>
      <c r="J308" s="13"/>
    </row>
    <row r="309" ht="22.5" customHeight="1">
      <c r="A309" s="12" t="n">
        <f>WEEKNUM(B309,2)</f>
        <v>41</v>
      </c>
      <c r="B309" s="55" t="n">
        <v>46302</v>
      </c>
      <c r="C309" s="38" t="n">
        <v>11729820</v>
      </c>
      <c r="D309" s="63" t="s">
        <v>10</v>
      </c>
      <c r="E309" s="38" t="s">
        <v>25</v>
      </c>
      <c r="F309" s="38" t="s">
        <v>15</v>
      </c>
      <c r="G309" s="56" t="n">
        <v>0</v>
      </c>
      <c r="H309" s="57" t="n">
        <v>0</v>
      </c>
      <c r="I309" s="57" t="n">
        <v>0</v>
      </c>
      <c r="J309" s="13"/>
    </row>
    <row r="310" ht="22.5" customHeight="1">
      <c r="A310" s="12" t="n">
        <f>WEEKNUM(B310,2)</f>
        <v>41</v>
      </c>
      <c r="B310" s="55" t="n">
        <v>46302</v>
      </c>
      <c r="C310" s="38" t="n">
        <v>11729830</v>
      </c>
      <c r="D310" s="63" t="s">
        <v>10</v>
      </c>
      <c r="E310" s="38" t="s">
        <v>11</v>
      </c>
      <c r="F310" s="38" t="s">
        <v>12</v>
      </c>
      <c r="G310" s="56" t="n">
        <v>0</v>
      </c>
      <c r="H310" s="57" t="n">
        <v>0</v>
      </c>
      <c r="I310" s="57" t="n">
        <v>0</v>
      </c>
      <c r="J310" s="13"/>
    </row>
    <row r="311" ht="22.5" customHeight="1">
      <c r="A311" s="12" t="n">
        <f>WEEKNUM(B311,2)</f>
        <v>41</v>
      </c>
      <c r="B311" s="55" t="n">
        <v>46302</v>
      </c>
      <c r="C311" s="38" t="n">
        <v>11892329</v>
      </c>
      <c r="D311" s="63" t="s">
        <v>10</v>
      </c>
      <c r="E311" s="38" t="s">
        <v>11</v>
      </c>
      <c r="F311" s="38" t="s">
        <v>15</v>
      </c>
      <c r="G311" s="56" t="n">
        <v>2001</v>
      </c>
      <c r="H311" s="57" t="n">
        <v>0.25</v>
      </c>
      <c r="I311" s="57" t="n">
        <v>500.25</v>
      </c>
      <c r="J311" s="13"/>
    </row>
    <row r="312" ht="22.5" customHeight="1">
      <c r="A312" s="12" t="n">
        <f>WEEKNUM(B312,2)</f>
        <v>41</v>
      </c>
      <c r="B312" s="55" t="n">
        <v>46302</v>
      </c>
      <c r="C312" s="38" t="n">
        <v>91560708</v>
      </c>
      <c r="D312" s="63" t="s">
        <v>31</v>
      </c>
      <c r="E312" s="58" t="s">
        <v>32</v>
      </c>
      <c r="F312" s="58" t="s">
        <v>15</v>
      </c>
      <c r="G312" s="56" t="n">
        <v>111</v>
      </c>
      <c r="H312" s="57" t="n">
        <v>0.101</v>
      </c>
      <c r="I312" s="57" t="n">
        <v>11.205</v>
      </c>
      <c r="J312" s="13"/>
    </row>
    <row r="313" ht="22.5" customHeight="1">
      <c r="A313" s="12" t="n">
        <f>WEEKNUM(B313,2)</f>
        <v>41</v>
      </c>
      <c r="B313" s="55" t="n">
        <v>46302</v>
      </c>
      <c r="C313" s="38" t="n">
        <v>91560709</v>
      </c>
      <c r="D313" s="63" t="s">
        <v>31</v>
      </c>
      <c r="E313" s="58" t="s">
        <v>33</v>
      </c>
      <c r="F313" s="58" t="s">
        <v>15</v>
      </c>
      <c r="G313" s="56" t="n">
        <v>274</v>
      </c>
      <c r="H313" s="57" t="n">
        <v>0.06</v>
      </c>
      <c r="I313" s="57" t="n">
        <v>16.44</v>
      </c>
      <c r="J313" s="13"/>
    </row>
    <row r="314" ht="22.5" customHeight="1">
      <c r="A314" s="12" t="n">
        <f>WEEKNUM(B314,2)</f>
        <v>41</v>
      </c>
      <c r="B314" s="55" t="n">
        <v>46302</v>
      </c>
      <c r="C314" s="38" t="n">
        <v>12064281</v>
      </c>
      <c r="D314" s="63" t="s">
        <v>16</v>
      </c>
      <c r="E314" s="58" t="s">
        <v>18</v>
      </c>
      <c r="F314" s="58" t="s">
        <v>15</v>
      </c>
      <c r="G314" s="56" t="n">
        <v>0</v>
      </c>
      <c r="H314" s="57" t="n">
        <v>0</v>
      </c>
      <c r="I314" s="57" t="n">
        <v>0</v>
      </c>
      <c r="J314" s="13"/>
    </row>
    <row r="315" ht="22.5" customHeight="1">
      <c r="A315" s="12" t="n">
        <f>WEEKNUM(B315,2)</f>
        <v>41</v>
      </c>
      <c r="B315" s="55" t="n">
        <v>46302</v>
      </c>
      <c r="C315" s="38" t="n">
        <v>11987622</v>
      </c>
      <c r="D315" s="63" t="s">
        <v>10</v>
      </c>
      <c r="E315" s="58" t="s">
        <v>11</v>
      </c>
      <c r="F315" s="58" t="s">
        <v>30</v>
      </c>
      <c r="G315" s="56" t="n">
        <v>2</v>
      </c>
      <c r="H315" s="57" t="n">
        <v>0.42</v>
      </c>
      <c r="I315" s="57" t="n">
        <v>0.83</v>
      </c>
      <c r="J315" s="65" t="n">
        <v>0.832</v>
      </c>
    </row>
    <row r="316" ht="22.5" customHeight="1">
      <c r="A316" s="12" t="n">
        <f>WEEKNUM(B316,2)</f>
        <v>41</v>
      </c>
      <c r="B316" s="55" t="n">
        <v>46302</v>
      </c>
      <c r="C316" s="38" t="n">
        <v>91567811</v>
      </c>
      <c r="D316" s="63" t="s">
        <v>34</v>
      </c>
      <c r="E316" s="58" t="s">
        <v>14</v>
      </c>
      <c r="F316" s="58" t="s">
        <v>15</v>
      </c>
      <c r="G316" s="56" t="n">
        <v>33</v>
      </c>
      <c r="H316" s="57" t="n">
        <v>0.1</v>
      </c>
      <c r="I316" s="57" t="n">
        <v>33</v>
      </c>
      <c r="J316" s="65"/>
    </row>
    <row r="317" ht="22.5" customHeight="1">
      <c r="A317" s="12" t="n">
        <f>WEEKNUM(B317,2)</f>
        <v>41</v>
      </c>
      <c r="B317" s="55" t="n">
        <v>46302</v>
      </c>
      <c r="C317" s="38" t="n">
        <v>91548044</v>
      </c>
      <c r="D317" s="63" t="s">
        <v>34</v>
      </c>
      <c r="E317" s="58" t="s">
        <v>14</v>
      </c>
      <c r="F317" s="38" t="s">
        <v>12</v>
      </c>
      <c r="G317" s="56" t="n">
        <v>50</v>
      </c>
      <c r="H317" s="57" t="n">
        <v>0.402</v>
      </c>
      <c r="I317" s="57" t="n">
        <v>20.099</v>
      </c>
      <c r="J317" s="65"/>
    </row>
    <row r="318" ht="22.5" customHeight="1">
      <c r="A318" s="12" t="n">
        <f>WEEKNUM(B318,2)</f>
        <v>41</v>
      </c>
      <c r="B318" s="55" t="n">
        <v>46302</v>
      </c>
      <c r="C318" s="38" t="n">
        <v>12801942</v>
      </c>
      <c r="D318" s="63" t="s">
        <v>10</v>
      </c>
      <c r="E318" s="58" t="s">
        <v>11</v>
      </c>
      <c r="F318" s="38" t="s">
        <v>35</v>
      </c>
      <c r="G318" s="56" t="n">
        <v>0</v>
      </c>
      <c r="H318" s="57" t="n">
        <v>0</v>
      </c>
      <c r="I318" s="57" t="n">
        <v>0</v>
      </c>
      <c r="J318" s="65"/>
    </row>
    <row r="319" ht="22.5" customHeight="1">
      <c r="A319" s="12" t="n">
        <f>WEEKNUM(B319,2)</f>
        <v>41</v>
      </c>
      <c r="B319" s="55" t="n">
        <v>46302</v>
      </c>
      <c r="C319" s="38" t="n">
        <v>6061077</v>
      </c>
      <c r="D319" s="63" t="s">
        <v>36</v>
      </c>
      <c r="E319" s="58" t="s">
        <v>14</v>
      </c>
      <c r="F319" s="58" t="s">
        <v>15</v>
      </c>
      <c r="G319" s="61" t="n">
        <v>3</v>
      </c>
      <c r="H319" s="62" t="n">
        <v>0.494</v>
      </c>
      <c r="I319" s="62" t="n">
        <v>1.482</v>
      </c>
      <c r="J319" s="13"/>
    </row>
    <row r="320" ht="22.5" customHeight="1">
      <c r="A320" s="12" t="n">
        <f>WEEKNUM(B320,2)</f>
        <v>41</v>
      </c>
      <c r="B320" s="55" t="n">
        <v>46302</v>
      </c>
      <c r="C320" s="38" t="n">
        <v>6607117</v>
      </c>
      <c r="D320" s="64" t="s">
        <v>36</v>
      </c>
      <c r="E320" s="38" t="s">
        <v>14</v>
      </c>
      <c r="F320" s="72" t="s">
        <v>15</v>
      </c>
      <c r="G320" s="56" t="n">
        <v>98</v>
      </c>
      <c r="H320" s="57" t="n">
        <v>0.636</v>
      </c>
      <c r="I320" s="57" t="n">
        <v>62.345</v>
      </c>
      <c r="J320" s="13"/>
    </row>
    <row r="321" ht="22.5" customHeight="1">
      <c r="A321" s="12" t="n">
        <f>WEEKNUM(B321,2)</f>
        <v>41</v>
      </c>
      <c r="B321" s="55" t="n">
        <v>46302</v>
      </c>
      <c r="C321" s="38" t="n">
        <v>5497580</v>
      </c>
      <c r="D321" s="64" t="s">
        <v>31</v>
      </c>
      <c r="E321" s="38" t="s">
        <v>17</v>
      </c>
      <c r="F321" s="38" t="s">
        <v>15</v>
      </c>
      <c r="G321" s="56" t="n">
        <v>1660</v>
      </c>
      <c r="H321" s="57" t="n">
        <v>0.255</v>
      </c>
      <c r="I321" s="57" t="n">
        <v>422.462</v>
      </c>
      <c r="J321" s="13"/>
    </row>
    <row r="322" ht="22.5" customHeight="1">
      <c r="A322" s="12" t="n">
        <f>WEEKNUM(B322,2)</f>
        <v>41</v>
      </c>
      <c r="B322" s="55" t="n">
        <v>46302</v>
      </c>
      <c r="C322" s="38" t="n">
        <v>91407542</v>
      </c>
      <c r="D322" s="64" t="s">
        <v>31</v>
      </c>
      <c r="E322" s="38" t="s">
        <v>37</v>
      </c>
      <c r="F322" s="72" t="s">
        <v>15</v>
      </c>
      <c r="G322" s="56" t="n">
        <v>40</v>
      </c>
      <c r="H322" s="57" t="n">
        <v>0.021</v>
      </c>
      <c r="I322" s="57" t="n">
        <v>0.84</v>
      </c>
      <c r="J322" s="46"/>
    </row>
    <row r="323" ht="22.5" customHeight="1">
      <c r="A323" s="12" t="n">
        <f>WEEKNUM(B323,2)</f>
        <v>41</v>
      </c>
      <c r="B323" s="55" t="n">
        <v>46302</v>
      </c>
      <c r="C323" s="38" t="n">
        <v>8998645</v>
      </c>
      <c r="D323" s="64" t="s">
        <v>31</v>
      </c>
      <c r="E323" s="38" t="s">
        <v>17</v>
      </c>
      <c r="F323" s="38" t="s">
        <v>15</v>
      </c>
      <c r="G323" s="56" t="n">
        <v>190</v>
      </c>
      <c r="H323" s="57" t="n">
        <v>0.619</v>
      </c>
      <c r="I323" s="57" t="n">
        <v>117.638</v>
      </c>
      <c r="J323" s="13"/>
    </row>
    <row r="324" ht="22.5" customHeight="1">
      <c r="A324" s="12" t="n">
        <f>WEEKNUM(B324,2)</f>
        <v>41</v>
      </c>
      <c r="B324" s="55" t="n">
        <v>46302</v>
      </c>
      <c r="C324" s="38" t="n">
        <v>4383473</v>
      </c>
      <c r="D324" s="64" t="s">
        <v>36</v>
      </c>
      <c r="E324" s="38" t="s">
        <v>14</v>
      </c>
      <c r="F324" s="58" t="s">
        <v>15</v>
      </c>
      <c r="G324" s="56" t="n">
        <v>150</v>
      </c>
      <c r="H324" s="57" t="n">
        <v>0.198</v>
      </c>
      <c r="I324" s="57" t="n">
        <v>29.682</v>
      </c>
      <c r="J324" s="13"/>
    </row>
    <row r="325" ht="22.5" customHeight="1">
      <c r="A325" s="12" t="n">
        <f>WEEKNUM(B325,2)</f>
        <v>41</v>
      </c>
      <c r="B325" s="55" t="n">
        <v>46302</v>
      </c>
      <c r="C325" s="38" t="n">
        <v>8094753</v>
      </c>
      <c r="D325" s="64" t="s">
        <v>36</v>
      </c>
      <c r="E325" s="38" t="s">
        <v>14</v>
      </c>
      <c r="F325" s="38" t="s">
        <v>26</v>
      </c>
      <c r="G325" s="56" t="n">
        <v>381</v>
      </c>
      <c r="H325" s="57" t="n">
        <v>0.3</v>
      </c>
      <c r="I325" s="57" t="n">
        <v>115.07</v>
      </c>
      <c r="J325" s="13"/>
    </row>
    <row r="326" ht="22.5" customHeight="1">
      <c r="A326" s="12" t="n">
        <f>WEEKNUM(B326,2)</f>
        <v>41</v>
      </c>
      <c r="B326" s="55" t="n">
        <v>46302</v>
      </c>
      <c r="C326" s="38" t="n">
        <v>2783561</v>
      </c>
      <c r="D326" s="64" t="s">
        <v>38</v>
      </c>
      <c r="E326" s="38" t="s">
        <v>14</v>
      </c>
      <c r="F326" s="58" t="s">
        <v>15</v>
      </c>
      <c r="G326" s="56" t="n">
        <v>454</v>
      </c>
      <c r="H326" s="57" t="n">
        <v>0.102</v>
      </c>
      <c r="I326" s="57" t="n">
        <v>46.27</v>
      </c>
      <c r="J326" s="13"/>
    </row>
    <row r="327" ht="22.5" customHeight="1">
      <c r="A327" s="12" t="n">
        <f>WEEKNUM(B327,2)</f>
        <v>41</v>
      </c>
      <c r="B327" s="55" t="n">
        <v>46302</v>
      </c>
      <c r="C327" s="38" t="n">
        <v>10599157</v>
      </c>
      <c r="D327" s="64" t="s">
        <v>39</v>
      </c>
      <c r="E327" s="38" t="s">
        <v>14</v>
      </c>
      <c r="F327" s="58" t="s">
        <v>15</v>
      </c>
      <c r="G327" s="56" t="n">
        <v>100</v>
      </c>
      <c r="H327" s="57" t="n">
        <v>0.307</v>
      </c>
      <c r="I327" s="57" t="n">
        <v>30.7</v>
      </c>
      <c r="J327" s="13"/>
    </row>
    <row r="328" ht="22.5" customHeight="1">
      <c r="A328" s="12" t="n">
        <f>WEEKNUM(B328,2)</f>
        <v>41</v>
      </c>
      <c r="B328" s="55" t="n">
        <v>46302</v>
      </c>
      <c r="C328" s="38" t="n">
        <v>10599681</v>
      </c>
      <c r="D328" s="64" t="s">
        <v>40</v>
      </c>
      <c r="E328" s="38" t="s">
        <v>14</v>
      </c>
      <c r="F328" s="58" t="s">
        <v>15</v>
      </c>
      <c r="G328" s="56" t="n">
        <v>256</v>
      </c>
      <c r="H328" s="57" t="n">
        <v>0.13</v>
      </c>
      <c r="I328" s="57" t="n">
        <v>33.28</v>
      </c>
      <c r="J328" s="13"/>
    </row>
    <row r="329" ht="22.5" customHeight="1">
      <c r="A329" s="12" t="n">
        <f>WEEKNUM(B329,2)</f>
        <v>41</v>
      </c>
      <c r="B329" s="55" t="n">
        <v>46302</v>
      </c>
      <c r="C329" s="38" t="n">
        <v>6060965</v>
      </c>
      <c r="D329" s="64" t="s">
        <v>36</v>
      </c>
      <c r="E329" s="38" t="s">
        <v>14</v>
      </c>
      <c r="F329" s="58" t="s">
        <v>15</v>
      </c>
      <c r="G329" s="56" t="n">
        <v>97</v>
      </c>
      <c r="H329" s="57" t="n">
        <v>0.3</v>
      </c>
      <c r="I329" s="57" t="n">
        <v>29.1</v>
      </c>
      <c r="J329" s="13"/>
    </row>
    <row r="330" ht="22.5" customHeight="1">
      <c r="A330" s="12" t="n">
        <f>WEEKNUM(B330,2)</f>
        <v>41</v>
      </c>
      <c r="B330" s="55" t="n">
        <v>46302</v>
      </c>
      <c r="C330" s="38" t="n">
        <v>10842514</v>
      </c>
      <c r="D330" s="64" t="s">
        <v>79</v>
      </c>
      <c r="E330" s="38" t="s">
        <v>14</v>
      </c>
      <c r="F330" s="38" t="s">
        <v>26</v>
      </c>
      <c r="G330" s="56" t="n">
        <v>16</v>
      </c>
      <c r="H330" s="57" t="n">
        <v>0.47</v>
      </c>
      <c r="I330" s="57" t="n">
        <v>7.55</v>
      </c>
      <c r="J330" s="13"/>
    </row>
    <row r="331" ht="22.5" customHeight="1">
      <c r="A331" s="12" t="n">
        <f>WEEKNUM(B331,2)</f>
        <v>41</v>
      </c>
      <c r="B331" s="55" t="n">
        <v>46302</v>
      </c>
      <c r="C331" s="38" t="n">
        <v>10815258</v>
      </c>
      <c r="D331" s="64" t="s">
        <v>79</v>
      </c>
      <c r="E331" s="38" t="s">
        <v>14</v>
      </c>
      <c r="F331" s="58" t="s">
        <v>15</v>
      </c>
      <c r="G331" s="56" t="n">
        <v>93</v>
      </c>
      <c r="H331" s="57" t="n">
        <v>0.152</v>
      </c>
      <c r="I331" s="57" t="n">
        <v>14.13</v>
      </c>
      <c r="J331" s="13"/>
    </row>
    <row r="332" ht="22.5" customHeight="1">
      <c r="A332" s="12" t="n">
        <f>WEEKNUM(B332,2)</f>
        <v>41</v>
      </c>
      <c r="B332" s="55" t="n">
        <v>46302</v>
      </c>
      <c r="C332" s="38" t="n">
        <v>91535229</v>
      </c>
      <c r="D332" s="64" t="s">
        <v>31</v>
      </c>
      <c r="E332" s="38" t="s">
        <v>37</v>
      </c>
      <c r="F332" s="58" t="s">
        <v>15</v>
      </c>
      <c r="G332" s="56" t="n">
        <v>2</v>
      </c>
      <c r="H332" s="57" t="n">
        <v>0.04</v>
      </c>
      <c r="I332" s="57" t="n">
        <v>0.08</v>
      </c>
      <c r="J332" s="13"/>
    </row>
    <row r="333" ht="22.5" customHeight="1">
      <c r="A333" s="12" t="n">
        <f>WEEKNUM(B333,2)</f>
        <v>41</v>
      </c>
      <c r="B333" s="55" t="n">
        <v>46302</v>
      </c>
      <c r="C333" s="38" t="n">
        <v>91535331</v>
      </c>
      <c r="D333" s="64" t="s">
        <v>31</v>
      </c>
      <c r="E333" s="38" t="s">
        <v>41</v>
      </c>
      <c r="F333" s="58" t="s">
        <v>15</v>
      </c>
      <c r="G333" s="56" t="n">
        <v>8</v>
      </c>
      <c r="H333" s="57" t="n">
        <v>0.035</v>
      </c>
      <c r="I333" s="57" t="n">
        <v>0.28</v>
      </c>
      <c r="J333" s="13"/>
    </row>
    <row r="334" ht="22.5" customHeight="1">
      <c r="A334" s="12" t="n">
        <f>WEEKNUM(B334,2)</f>
        <v>41</v>
      </c>
      <c r="B334" s="55" t="n">
        <v>46302</v>
      </c>
      <c r="C334" s="38" t="n">
        <v>11324493</v>
      </c>
      <c r="D334" s="64" t="s">
        <v>31</v>
      </c>
      <c r="E334" s="38" t="s">
        <v>17</v>
      </c>
      <c r="F334" s="38" t="s">
        <v>15</v>
      </c>
      <c r="G334" s="56" t="n">
        <v>1</v>
      </c>
      <c r="H334" s="57" t="n">
        <v>0.4</v>
      </c>
      <c r="I334" s="57" t="n">
        <v>0.4</v>
      </c>
      <c r="J334" s="13"/>
    </row>
    <row r="335" ht="22.5" customHeight="1">
      <c r="A335" s="12" t="n">
        <f>WEEKNUM(B335,2)</f>
        <v>41</v>
      </c>
      <c r="B335" s="55" t="n">
        <v>46302</v>
      </c>
      <c r="C335" s="38" t="n">
        <v>10298628</v>
      </c>
      <c r="D335" s="64" t="s">
        <v>42</v>
      </c>
      <c r="E335" s="38" t="s">
        <v>14</v>
      </c>
      <c r="F335" s="38" t="s">
        <v>26</v>
      </c>
      <c r="G335" s="56" t="n">
        <v>71</v>
      </c>
      <c r="H335" s="57" t="n">
        <v>0.17</v>
      </c>
      <c r="I335" s="57" t="n">
        <v>12.17</v>
      </c>
      <c r="J335" s="13"/>
    </row>
    <row r="336" ht="22.5" customHeight="1">
      <c r="A336" s="12" t="n">
        <f>WEEKNUM(B336,2)</f>
        <v>41</v>
      </c>
      <c r="B336" s="55" t="n">
        <v>46302</v>
      </c>
      <c r="C336" s="38" t="n">
        <v>11655595</v>
      </c>
      <c r="D336" s="64" t="s">
        <v>43</v>
      </c>
      <c r="E336" s="38" t="s">
        <v>14</v>
      </c>
      <c r="F336" s="38" t="s">
        <v>26</v>
      </c>
      <c r="G336" s="56" t="n">
        <v>2</v>
      </c>
      <c r="H336" s="57" t="n">
        <v>2.03</v>
      </c>
      <c r="I336" s="57" t="n">
        <v>4.06</v>
      </c>
      <c r="J336" s="13"/>
    </row>
    <row r="337" ht="22.5" customHeight="1">
      <c r="A337" s="12" t="n">
        <f>WEEKNUM(B337,2)</f>
        <v>41</v>
      </c>
      <c r="B337" s="55" t="n">
        <v>46302</v>
      </c>
      <c r="C337" s="38" t="n">
        <v>11655596</v>
      </c>
      <c r="D337" s="64" t="s">
        <v>43</v>
      </c>
      <c r="E337" s="38" t="s">
        <v>14</v>
      </c>
      <c r="F337" s="38" t="s">
        <v>12</v>
      </c>
      <c r="G337" s="56" t="n">
        <v>0</v>
      </c>
      <c r="H337" s="57" t="n">
        <v>0</v>
      </c>
      <c r="I337" s="57" t="n">
        <v>0</v>
      </c>
      <c r="J337" s="13"/>
    </row>
    <row r="338" ht="22.5" customHeight="1">
      <c r="A338" s="12" t="n">
        <f>WEEKNUM(B338,2)</f>
        <v>41</v>
      </c>
      <c r="B338" s="55" t="n">
        <v>46302</v>
      </c>
      <c r="C338" s="38" t="n">
        <v>11690183</v>
      </c>
      <c r="D338" s="64" t="s">
        <v>38</v>
      </c>
      <c r="E338" s="38" t="s">
        <v>14</v>
      </c>
      <c r="F338" s="38" t="s">
        <v>15</v>
      </c>
      <c r="G338" s="56" t="n">
        <v>46</v>
      </c>
      <c r="H338" s="57" t="n">
        <v>0.195</v>
      </c>
      <c r="I338" s="57" t="n">
        <v>8.98</v>
      </c>
      <c r="J338" s="13"/>
    </row>
    <row r="339" ht="22.5" customHeight="1">
      <c r="A339" s="12" t="n">
        <f>WEEKNUM(B339,2)</f>
        <v>41</v>
      </c>
      <c r="B339" s="55" t="n">
        <v>46302</v>
      </c>
      <c r="C339" s="38" t="n">
        <v>11763482</v>
      </c>
      <c r="D339" s="64" t="s">
        <v>43</v>
      </c>
      <c r="E339" s="66" t="s">
        <v>14</v>
      </c>
      <c r="F339" s="38" t="s">
        <v>12</v>
      </c>
      <c r="G339" s="56" t="n">
        <v>0</v>
      </c>
      <c r="H339" s="57" t="n">
        <v>0</v>
      </c>
      <c r="I339" s="57" t="n">
        <v>0.0954</v>
      </c>
      <c r="J339" s="13"/>
    </row>
    <row r="340" ht="22.5" customHeight="1">
      <c r="A340" s="12" t="n">
        <f>WEEKNUM(B340,2)</f>
        <v>41</v>
      </c>
      <c r="B340" s="55" t="n">
        <v>46302</v>
      </c>
      <c r="C340" s="38" t="n">
        <v>91565942</v>
      </c>
      <c r="D340" s="64" t="s">
        <v>31</v>
      </c>
      <c r="E340" s="38" t="s">
        <v>37</v>
      </c>
      <c r="F340" s="58" t="s">
        <v>15</v>
      </c>
      <c r="G340" s="56" t="n">
        <v>43</v>
      </c>
      <c r="H340" s="57" t="n">
        <v>0.03</v>
      </c>
      <c r="I340" s="57" t="n">
        <v>1.299</v>
      </c>
      <c r="J340" s="13"/>
    </row>
    <row r="341" ht="22.5" customHeight="1">
      <c r="A341" s="12" t="n">
        <f>WEEKNUM(B341,2)</f>
        <v>41</v>
      </c>
      <c r="B341" s="55" t="n">
        <v>46302</v>
      </c>
      <c r="C341" s="38" t="n">
        <v>91565947</v>
      </c>
      <c r="D341" s="64" t="s">
        <v>31</v>
      </c>
      <c r="E341" s="38" t="s">
        <v>41</v>
      </c>
      <c r="F341" s="58" t="s">
        <v>15</v>
      </c>
      <c r="G341" s="56" t="n">
        <v>1000</v>
      </c>
      <c r="H341" s="57" t="n">
        <v>0.02</v>
      </c>
      <c r="I341" s="57" t="n">
        <v>20</v>
      </c>
      <c r="J341" s="13"/>
    </row>
    <row r="342" ht="22.5" customHeight="1">
      <c r="A342" s="12" t="n">
        <f>WEEKNUM(B342,2)</f>
        <v>41</v>
      </c>
      <c r="B342" s="55" t="n">
        <v>46302</v>
      </c>
      <c r="C342" s="38" t="n">
        <v>12807775</v>
      </c>
      <c r="D342" s="64" t="s">
        <v>38</v>
      </c>
      <c r="E342" s="38" t="s">
        <v>14</v>
      </c>
      <c r="F342" s="38" t="s">
        <v>35</v>
      </c>
      <c r="G342" s="56" t="n">
        <v>0</v>
      </c>
      <c r="H342" s="57" t="n">
        <v>0</v>
      </c>
      <c r="I342" s="57" t="n">
        <v>0.01</v>
      </c>
      <c r="J342" s="13"/>
    </row>
    <row r="343" ht="22.5" customHeight="1">
      <c r="A343" s="12" t="n">
        <f>WEEKNUM(B343,2)</f>
        <v>41</v>
      </c>
      <c r="B343" s="55" t="n">
        <v>46302</v>
      </c>
      <c r="C343" s="38" t="n">
        <v>12808718</v>
      </c>
      <c r="D343" s="64" t="s">
        <v>36</v>
      </c>
      <c r="E343" s="38" t="s">
        <v>14</v>
      </c>
      <c r="F343" s="38" t="s">
        <v>35</v>
      </c>
      <c r="G343" s="56" t="n">
        <v>0</v>
      </c>
      <c r="H343" s="57" t="n">
        <v>0</v>
      </c>
      <c r="I343" s="57" t="n">
        <v>0.45</v>
      </c>
      <c r="J343" s="13"/>
    </row>
    <row r="344" ht="22.5" customHeight="1">
      <c r="A344" s="12" t="n">
        <f>WEEKNUM(B344,2)</f>
        <v>41</v>
      </c>
      <c r="B344" s="55" t="n">
        <v>46302</v>
      </c>
      <c r="C344" s="38" t="n">
        <v>5464039</v>
      </c>
      <c r="D344" s="64" t="s">
        <v>31</v>
      </c>
      <c r="E344" s="38" t="s">
        <v>44</v>
      </c>
      <c r="F344" s="38" t="s">
        <v>15</v>
      </c>
      <c r="G344" s="61" t="n">
        <v>619</v>
      </c>
      <c r="H344" s="62" t="n">
        <v>0.299</v>
      </c>
      <c r="I344" s="62" t="n">
        <v>185.165</v>
      </c>
      <c r="J344" s="13"/>
    </row>
    <row r="345" ht="22.5" customHeight="1">
      <c r="A345" s="12" t="n">
        <f>WEEKNUM(B345,2)</f>
        <v>41</v>
      </c>
      <c r="B345" s="55" t="n">
        <v>46302</v>
      </c>
      <c r="C345" s="38" t="n">
        <v>8057746</v>
      </c>
      <c r="D345" s="64" t="s">
        <v>31</v>
      </c>
      <c r="E345" s="38" t="s">
        <v>44</v>
      </c>
      <c r="F345" s="72" t="s">
        <v>15</v>
      </c>
      <c r="G345" s="56" t="n">
        <v>1</v>
      </c>
      <c r="H345" s="57" t="n">
        <v>0.28</v>
      </c>
      <c r="I345" s="57" t="n">
        <v>0.28</v>
      </c>
      <c r="J345" s="46"/>
    </row>
    <row r="346" ht="22.5" customHeight="1">
      <c r="A346" s="12" t="n">
        <f>WEEKNUM(B346,2)</f>
        <v>41</v>
      </c>
      <c r="B346" s="55" t="n">
        <v>46302</v>
      </c>
      <c r="C346" s="38" t="n">
        <v>91399821</v>
      </c>
      <c r="D346" s="63" t="s">
        <v>40</v>
      </c>
      <c r="E346" s="38" t="s">
        <v>14</v>
      </c>
      <c r="F346" s="38" t="s">
        <v>26</v>
      </c>
      <c r="G346" s="56" t="n">
        <v>461</v>
      </c>
      <c r="H346" s="57" t="n">
        <v>0.04</v>
      </c>
      <c r="I346" s="57" t="n">
        <v>17.25</v>
      </c>
      <c r="J346" s="13"/>
    </row>
    <row r="347" ht="22.5" customHeight="1">
      <c r="A347" s="12" t="n">
        <f>WEEKNUM(B347,2)</f>
        <v>41</v>
      </c>
      <c r="B347" s="55" t="n">
        <v>46302</v>
      </c>
      <c r="C347" s="38" t="n">
        <v>8670368</v>
      </c>
      <c r="D347" s="63" t="s">
        <v>16</v>
      </c>
      <c r="E347" s="38" t="s">
        <v>11</v>
      </c>
      <c r="F347" s="38" t="s">
        <v>30</v>
      </c>
      <c r="G347" s="56" t="n">
        <v>17</v>
      </c>
      <c r="H347" s="57" t="n">
        <v>0.19</v>
      </c>
      <c r="I347" s="57" t="n">
        <v>3.15</v>
      </c>
      <c r="J347" s="65" t="n">
        <v>0</v>
      </c>
    </row>
    <row r="348" ht="22.5" customHeight="1">
      <c r="A348" s="12" t="n">
        <f>WEEKNUM(B348,2)</f>
        <v>41</v>
      </c>
      <c r="B348" s="55" t="n">
        <v>46302</v>
      </c>
      <c r="C348" s="38" t="n">
        <v>10514860</v>
      </c>
      <c r="D348" s="64" t="s">
        <v>43</v>
      </c>
      <c r="E348" s="38" t="s">
        <v>14</v>
      </c>
      <c r="F348" s="38" t="s">
        <v>15</v>
      </c>
      <c r="G348" s="56" t="n">
        <v>38</v>
      </c>
      <c r="H348" s="57" t="n">
        <v>0.65</v>
      </c>
      <c r="I348" s="57" t="n">
        <v>2.6</v>
      </c>
      <c r="J348" s="13"/>
    </row>
    <row r="349" ht="22.5" customHeight="1">
      <c r="A349" s="12" t="n">
        <f>WEEKNUM(B349,2)</f>
        <v>41</v>
      </c>
      <c r="B349" s="55" t="n">
        <v>46302</v>
      </c>
      <c r="C349" s="38" t="n">
        <v>91532857</v>
      </c>
      <c r="D349" s="64" t="s">
        <v>45</v>
      </c>
      <c r="E349" s="38" t="s">
        <v>14</v>
      </c>
      <c r="F349" s="38" t="s">
        <v>12</v>
      </c>
      <c r="G349" s="56" t="n">
        <v>11</v>
      </c>
      <c r="H349" s="57" t="n">
        <v>0.343</v>
      </c>
      <c r="I349" s="57" t="n">
        <v>3.7707</v>
      </c>
      <c r="J349" s="13"/>
    </row>
    <row r="350" ht="22.5" customHeight="1">
      <c r="A350" s="12" t="n">
        <f>WEEKNUM(B350,2)</f>
        <v>41</v>
      </c>
      <c r="B350" s="55" t="n">
        <v>46302</v>
      </c>
      <c r="C350" s="38" t="n">
        <v>91545519</v>
      </c>
      <c r="D350" s="64" t="s">
        <v>46</v>
      </c>
      <c r="E350" s="38" t="s">
        <v>44</v>
      </c>
      <c r="F350" s="66" t="s">
        <v>15</v>
      </c>
      <c r="G350" s="56" t="n">
        <v>75</v>
      </c>
      <c r="H350" s="57" t="n">
        <v>0.153</v>
      </c>
      <c r="I350" s="57" t="n">
        <v>11.5</v>
      </c>
      <c r="J350" s="13"/>
    </row>
    <row r="351" ht="22.5" customHeight="1">
      <c r="A351" s="12" t="n">
        <f>WEEKNUM(B351,2)</f>
        <v>41</v>
      </c>
      <c r="B351" s="55" t="n">
        <v>46302</v>
      </c>
      <c r="C351" s="38" t="n">
        <v>91551388</v>
      </c>
      <c r="D351" s="64" t="s">
        <v>47</v>
      </c>
      <c r="E351" s="38" t="s">
        <v>48</v>
      </c>
      <c r="F351" s="38" t="s">
        <v>12</v>
      </c>
      <c r="G351" s="56" t="n">
        <v>36</v>
      </c>
      <c r="H351" s="57" t="n">
        <v>0.763</v>
      </c>
      <c r="I351" s="57" t="n">
        <v>27.462</v>
      </c>
      <c r="J351" s="13"/>
    </row>
    <row r="352" ht="22.5" customHeight="1">
      <c r="A352" s="12" t="n">
        <f>WEEKNUM(B352,2)</f>
        <v>41</v>
      </c>
      <c r="B352" s="55" t="n">
        <v>46302</v>
      </c>
      <c r="C352" s="38" t="n">
        <v>91565948</v>
      </c>
      <c r="D352" s="64" t="s">
        <v>45</v>
      </c>
      <c r="E352" s="38" t="s">
        <v>14</v>
      </c>
      <c r="F352" s="38" t="s">
        <v>12</v>
      </c>
      <c r="G352" s="56" t="n">
        <v>3</v>
      </c>
      <c r="H352" s="57" t="n">
        <v>0.183</v>
      </c>
      <c r="I352" s="57" t="n">
        <v>0.5481</v>
      </c>
      <c r="J352" s="13"/>
    </row>
    <row r="353" ht="22.5" customHeight="1">
      <c r="A353" s="12" t="n">
        <f>WEEKNUM(B353,2)</f>
        <v>41</v>
      </c>
      <c r="B353" s="55" t="n">
        <v>46302</v>
      </c>
      <c r="C353" s="38" t="n">
        <v>91550293</v>
      </c>
      <c r="D353" s="64" t="s">
        <v>49</v>
      </c>
      <c r="E353" s="38" t="s">
        <v>50</v>
      </c>
      <c r="F353" s="38" t="s">
        <v>15</v>
      </c>
      <c r="G353" s="56" t="n">
        <v>34</v>
      </c>
      <c r="H353" s="57" t="n">
        <v>0.35</v>
      </c>
      <c r="I353" s="57" t="n">
        <v>11.9</v>
      </c>
      <c r="J353" s="13"/>
    </row>
    <row r="354" ht="22.5" customHeight="1">
      <c r="A354" s="12" t="n">
        <f>WEEKNUM(B354,2)</f>
        <v>41</v>
      </c>
      <c r="B354" s="55" t="n">
        <v>46302</v>
      </c>
      <c r="C354" s="38" t="n">
        <v>9333145</v>
      </c>
      <c r="D354" s="64" t="s">
        <v>80</v>
      </c>
      <c r="E354" s="38" t="s">
        <v>14</v>
      </c>
      <c r="F354" s="38" t="s">
        <v>26</v>
      </c>
      <c r="G354" s="56" t="n">
        <v>0</v>
      </c>
      <c r="H354" s="57" t="n">
        <v>0</v>
      </c>
      <c r="I354" s="57" t="n">
        <v>12.18</v>
      </c>
      <c r="J354" s="13"/>
    </row>
    <row r="355" ht="22.5" customHeight="1">
      <c r="A355" s="12" t="n">
        <f>WEEKNUM(B355,2)</f>
        <v>41</v>
      </c>
      <c r="B355" s="55" t="n">
        <v>46302</v>
      </c>
      <c r="C355" s="38" t="n">
        <v>91557347</v>
      </c>
      <c r="D355" s="64" t="s">
        <v>51</v>
      </c>
      <c r="E355" s="38" t="s">
        <v>14</v>
      </c>
      <c r="F355" s="38" t="s">
        <v>15</v>
      </c>
      <c r="G355" s="56" t="n">
        <v>23</v>
      </c>
      <c r="H355" s="57" t="n">
        <v>0.8</v>
      </c>
      <c r="I355" s="57" t="n">
        <v>18.4</v>
      </c>
      <c r="J355" s="13"/>
    </row>
    <row r="356" ht="22.5" customHeight="1">
      <c r="A356" s="12" t="n">
        <f>WEEKNUM(B356,2)</f>
        <v>41</v>
      </c>
      <c r="B356" s="55" t="n">
        <v>46302</v>
      </c>
      <c r="C356" s="38" t="n">
        <v>91564896</v>
      </c>
      <c r="D356" s="64" t="s">
        <v>52</v>
      </c>
      <c r="E356" s="38" t="s">
        <v>14</v>
      </c>
      <c r="F356" s="72" t="s">
        <v>15</v>
      </c>
      <c r="G356" s="56" t="n">
        <v>42</v>
      </c>
      <c r="H356" s="57" t="n">
        <v>0.35</v>
      </c>
      <c r="I356" s="57" t="n">
        <v>14.7</v>
      </c>
      <c r="J356" s="13"/>
    </row>
    <row r="357" ht="22.5" customHeight="1">
      <c r="A357" s="12" t="n">
        <f>WEEKNUM(B357,2)</f>
        <v>41</v>
      </c>
      <c r="B357" s="55" t="n">
        <v>46302</v>
      </c>
      <c r="C357" s="38" t="n">
        <v>91566789</v>
      </c>
      <c r="D357" s="64" t="s">
        <v>53</v>
      </c>
      <c r="E357" s="38" t="s">
        <v>41</v>
      </c>
      <c r="F357" s="38" t="s">
        <v>15</v>
      </c>
      <c r="G357" s="56" t="n">
        <v>0</v>
      </c>
      <c r="H357" s="57" t="n">
        <v>0</v>
      </c>
      <c r="I357" s="57" t="n">
        <v>0</v>
      </c>
      <c r="J357" s="13"/>
    </row>
    <row r="358" ht="22.5" customHeight="1">
      <c r="A358" s="12" t="n">
        <f>WEEKNUM(B358,2)</f>
        <v>41</v>
      </c>
      <c r="B358" s="55" t="n">
        <v>46302</v>
      </c>
      <c r="C358" s="38" t="n">
        <v>12306671</v>
      </c>
      <c r="D358" s="64" t="s">
        <v>54</v>
      </c>
      <c r="E358" s="38" t="s">
        <v>55</v>
      </c>
      <c r="F358" s="38" t="s">
        <v>21</v>
      </c>
      <c r="G358" s="56" t="n">
        <v>5</v>
      </c>
      <c r="H358" s="57" t="n">
        <v>0.22</v>
      </c>
      <c r="I358" s="57" t="n">
        <v>1.1</v>
      </c>
      <c r="J358" s="13"/>
    </row>
    <row r="359" ht="22.5" customHeight="1">
      <c r="A359" s="12" t="n">
        <f>WEEKNUM(B359,2)</f>
        <v>41</v>
      </c>
      <c r="B359" s="55" t="n">
        <v>46302</v>
      </c>
      <c r="C359" s="38" t="n">
        <v>91567363</v>
      </c>
      <c r="D359" s="64" t="s">
        <v>56</v>
      </c>
      <c r="E359" s="38" t="s">
        <v>14</v>
      </c>
      <c r="F359" s="38" t="s">
        <v>15</v>
      </c>
      <c r="G359" s="56" t="n">
        <v>30</v>
      </c>
      <c r="H359" s="57" t="n">
        <v>0.25</v>
      </c>
      <c r="I359" s="57" t="n">
        <v>7.5</v>
      </c>
      <c r="J359" s="13"/>
    </row>
    <row r="360" ht="22.5" customHeight="1">
      <c r="A360" s="12" t="n">
        <f>WEEKNUM(B360,2)</f>
        <v>41</v>
      </c>
      <c r="B360" s="55" t="n">
        <v>46302</v>
      </c>
      <c r="C360" s="38" t="n">
        <v>91567806</v>
      </c>
      <c r="D360" s="64" t="s">
        <v>56</v>
      </c>
      <c r="E360" s="38" t="s">
        <v>57</v>
      </c>
      <c r="F360" s="38" t="s">
        <v>15</v>
      </c>
      <c r="G360" s="56" t="n">
        <v>29</v>
      </c>
      <c r="H360" s="57" t="n">
        <v>0.15</v>
      </c>
      <c r="I360" s="57" t="n">
        <v>4.35</v>
      </c>
      <c r="J360" s="13"/>
    </row>
    <row r="361" ht="22.5" customHeight="1">
      <c r="A361" s="12" t="n">
        <f>WEEKNUM(B361,2)</f>
        <v>41</v>
      </c>
      <c r="B361" s="55" t="n">
        <v>46302</v>
      </c>
      <c r="C361" s="38" t="n">
        <v>12373981</v>
      </c>
      <c r="D361" s="64" t="s">
        <v>58</v>
      </c>
      <c r="E361" s="38" t="s">
        <v>37</v>
      </c>
      <c r="F361" s="38" t="s">
        <v>15</v>
      </c>
      <c r="G361" s="56" t="n">
        <v>107</v>
      </c>
      <c r="H361" s="57" t="n">
        <v>0.04</v>
      </c>
      <c r="I361" s="57" t="n">
        <v>4.28</v>
      </c>
      <c r="J361" s="13"/>
    </row>
    <row r="362" ht="22.5" customHeight="1">
      <c r="A362" s="12" t="n">
        <f>WEEKNUM(B362,2)</f>
        <v>41</v>
      </c>
      <c r="B362" s="55" t="n">
        <v>46302</v>
      </c>
      <c r="C362" s="38" t="n">
        <v>5365721</v>
      </c>
      <c r="D362" s="64" t="s">
        <v>59</v>
      </c>
      <c r="E362" s="38" t="s">
        <v>57</v>
      </c>
      <c r="F362" s="38" t="s">
        <v>15</v>
      </c>
      <c r="G362" s="56" t="n">
        <v>100</v>
      </c>
      <c r="H362" s="57" t="n">
        <v>0.5</v>
      </c>
      <c r="I362" s="57" t="n">
        <v>50</v>
      </c>
      <c r="J362" s="13"/>
    </row>
    <row r="363" ht="22.5" customHeight="1">
      <c r="A363" s="12" t="n">
        <f>WEEKNUM(B363,2)</f>
        <v>41</v>
      </c>
      <c r="B363" s="55" t="n">
        <v>46302</v>
      </c>
      <c r="C363" s="38" t="n">
        <v>91568575</v>
      </c>
      <c r="D363" s="64" t="s">
        <v>60</v>
      </c>
      <c r="E363" s="38" t="s">
        <v>14</v>
      </c>
      <c r="F363" s="38" t="s">
        <v>15</v>
      </c>
      <c r="G363" s="56" t="n">
        <v>0</v>
      </c>
      <c r="H363" s="57" t="n">
        <v>0</v>
      </c>
      <c r="I363" s="57" t="n">
        <v>0</v>
      </c>
      <c r="J363" s="13"/>
    </row>
    <row r="364" ht="22.5" customHeight="1">
      <c r="A364" s="12" t="n">
        <f>WEEKNUM(B364,2)</f>
        <v>41</v>
      </c>
      <c r="B364" s="55" t="n">
        <v>46302</v>
      </c>
      <c r="C364" s="38" t="n">
        <v>9298539</v>
      </c>
      <c r="D364" s="64" t="s">
        <v>80</v>
      </c>
      <c r="E364" s="38" t="s">
        <v>14</v>
      </c>
      <c r="F364" s="38" t="s">
        <v>15</v>
      </c>
      <c r="G364" s="56" t="n">
        <v>0</v>
      </c>
      <c r="H364" s="57" t="n">
        <v>0</v>
      </c>
      <c r="I364" s="57" t="n">
        <v>0</v>
      </c>
      <c r="J364" s="13"/>
    </row>
    <row r="365" ht="22.5" customHeight="1">
      <c r="A365" s="12" t="n">
        <f>WEEKNUM(B365,2)</f>
        <v>41</v>
      </c>
      <c r="B365" s="55" t="n">
        <v>46302</v>
      </c>
      <c r="C365" s="38" t="n">
        <v>12811904</v>
      </c>
      <c r="D365" s="64" t="s">
        <v>54</v>
      </c>
      <c r="E365" s="38" t="s">
        <v>55</v>
      </c>
      <c r="F365" s="38" t="s">
        <v>35</v>
      </c>
      <c r="G365" s="56" t="n">
        <v>0</v>
      </c>
      <c r="H365" s="57" t="n">
        <v>0</v>
      </c>
      <c r="I365" s="57" t="n">
        <v>0.42</v>
      </c>
      <c r="J365" s="13"/>
    </row>
    <row r="366" ht="22.5" customHeight="1">
      <c r="A366" s="12" t="n">
        <f>WEEKNUM(B366,2)</f>
        <v>41</v>
      </c>
      <c r="B366" s="55" t="n">
        <v>46302</v>
      </c>
      <c r="C366" s="38" t="n">
        <v>91399437</v>
      </c>
      <c r="D366" s="64" t="s">
        <v>81</v>
      </c>
      <c r="E366" s="58" t="s">
        <v>65</v>
      </c>
      <c r="F366" s="38" t="s">
        <v>15</v>
      </c>
      <c r="G366" s="61" t="n">
        <v>50</v>
      </c>
      <c r="H366" s="62" t="n">
        <v>0.15</v>
      </c>
      <c r="I366" s="62" t="n">
        <v>7.5</v>
      </c>
      <c r="J366" s="13"/>
    </row>
    <row r="367" ht="22.5" customHeight="1">
      <c r="A367" s="12" t="n">
        <f>WEEKNUM(B367,2)</f>
        <v>41</v>
      </c>
      <c r="B367" s="55" t="n">
        <v>46302</v>
      </c>
      <c r="C367" s="38" t="n">
        <v>5556054</v>
      </c>
      <c r="D367" s="64" t="s">
        <v>62</v>
      </c>
      <c r="E367" s="38" t="s">
        <v>37</v>
      </c>
      <c r="F367" s="72" t="s">
        <v>15</v>
      </c>
      <c r="G367" s="59" t="n">
        <v>1</v>
      </c>
      <c r="H367" s="57" t="n">
        <v>2.553</v>
      </c>
      <c r="I367" s="57" t="n">
        <v>2.553</v>
      </c>
      <c r="J367" s="46"/>
    </row>
    <row r="368" ht="22.5" customHeight="1">
      <c r="A368" s="12" t="n">
        <f>WEEKNUM(B368,2)</f>
        <v>41</v>
      </c>
      <c r="B368" s="55" t="n">
        <v>46302</v>
      </c>
      <c r="C368" s="38" t="n">
        <v>8628042</v>
      </c>
      <c r="D368" s="64" t="s">
        <v>28</v>
      </c>
      <c r="E368" s="38" t="s">
        <v>14</v>
      </c>
      <c r="F368" s="38" t="s">
        <v>26</v>
      </c>
      <c r="G368" s="59" t="n">
        <v>385</v>
      </c>
      <c r="H368" s="57" t="n">
        <v>0.38</v>
      </c>
      <c r="I368" s="57" t="n">
        <v>146.08</v>
      </c>
      <c r="J368" s="13"/>
    </row>
    <row r="369" ht="22.5" customHeight="1">
      <c r="A369" s="12" t="n">
        <f>WEEKNUM(B369,2)</f>
        <v>41</v>
      </c>
      <c r="B369" s="55" t="n">
        <v>46302</v>
      </c>
      <c r="C369" s="38" t="n">
        <v>9297014</v>
      </c>
      <c r="D369" s="64" t="s">
        <v>13</v>
      </c>
      <c r="E369" s="38" t="s">
        <v>14</v>
      </c>
      <c r="F369" s="38" t="s">
        <v>26</v>
      </c>
      <c r="G369" s="59" t="n">
        <v>196</v>
      </c>
      <c r="H369" s="57" t="n">
        <v>0.16</v>
      </c>
      <c r="I369" s="57" t="n">
        <v>30.51</v>
      </c>
      <c r="J369" s="13"/>
    </row>
    <row r="370" ht="22.5" customHeight="1">
      <c r="A370" s="12" t="n">
        <f>WEEKNUM(B370,2)</f>
        <v>41</v>
      </c>
      <c r="B370" s="55" t="n">
        <v>46302</v>
      </c>
      <c r="C370" s="38" t="n">
        <v>7815836</v>
      </c>
      <c r="D370" s="64" t="s">
        <v>63</v>
      </c>
      <c r="E370" s="38" t="s">
        <v>37</v>
      </c>
      <c r="F370" s="38" t="s">
        <v>15</v>
      </c>
      <c r="G370" s="59" t="n">
        <v>3501</v>
      </c>
      <c r="H370" s="57" t="n">
        <v>0.112</v>
      </c>
      <c r="I370" s="57" t="n">
        <v>392.42</v>
      </c>
      <c r="J370" s="13"/>
    </row>
    <row r="371" ht="22.5" customHeight="1">
      <c r="A371" s="12" t="n">
        <f>WEEKNUM(B371,2)</f>
        <v>41</v>
      </c>
      <c r="B371" s="55" t="n">
        <v>46302</v>
      </c>
      <c r="C371" s="38" t="n">
        <v>91467820</v>
      </c>
      <c r="D371" s="64" t="s">
        <v>64</v>
      </c>
      <c r="E371" s="38" t="s">
        <v>37</v>
      </c>
      <c r="F371" s="38" t="s">
        <v>15</v>
      </c>
      <c r="G371" s="59" t="n">
        <v>154</v>
      </c>
      <c r="H371" s="57" t="n">
        <v>0.1</v>
      </c>
      <c r="I371" s="57" t="n">
        <v>15.4</v>
      </c>
      <c r="J371" s="13"/>
    </row>
    <row r="372" ht="22.5" customHeight="1">
      <c r="A372" s="12" t="n">
        <f>WEEKNUM(B372,2)</f>
        <v>41</v>
      </c>
      <c r="B372" s="55" t="n">
        <v>46302</v>
      </c>
      <c r="C372" s="38" t="n">
        <v>91496145</v>
      </c>
      <c r="D372" s="64" t="s">
        <v>64</v>
      </c>
      <c r="E372" s="38" t="s">
        <v>65</v>
      </c>
      <c r="F372" s="38" t="s">
        <v>15</v>
      </c>
      <c r="G372" s="59" t="n">
        <v>5</v>
      </c>
      <c r="H372" s="57" t="n">
        <v>0.15</v>
      </c>
      <c r="I372" s="57" t="n">
        <v>0.75</v>
      </c>
      <c r="J372" s="13"/>
    </row>
    <row r="373" ht="22.5" customHeight="1">
      <c r="A373" s="12" t="n">
        <f>WEEKNUM(B373,2)</f>
        <v>41</v>
      </c>
      <c r="B373" s="55" t="n">
        <v>46302</v>
      </c>
      <c r="C373" s="38" t="n">
        <v>91496146</v>
      </c>
      <c r="D373" s="64" t="s">
        <v>64</v>
      </c>
      <c r="E373" s="38" t="s">
        <v>44</v>
      </c>
      <c r="F373" s="38" t="s">
        <v>15</v>
      </c>
      <c r="G373" s="59" t="n">
        <v>32</v>
      </c>
      <c r="H373" s="57" t="n">
        <v>0.14</v>
      </c>
      <c r="I373" s="57" t="n">
        <v>4.48</v>
      </c>
      <c r="J373" s="13"/>
    </row>
    <row r="374" ht="22.5" customHeight="1">
      <c r="A374" s="12" t="n">
        <f>WEEKNUM(B374,2)</f>
        <v>41</v>
      </c>
      <c r="B374" s="55" t="n">
        <v>46302</v>
      </c>
      <c r="C374" s="38" t="n">
        <v>91496147</v>
      </c>
      <c r="D374" s="64" t="s">
        <v>64</v>
      </c>
      <c r="E374" s="38" t="s">
        <v>11</v>
      </c>
      <c r="F374" s="38" t="s">
        <v>15</v>
      </c>
      <c r="G374" s="59" t="n">
        <v>62</v>
      </c>
      <c r="H374" s="57" t="n">
        <v>0.13</v>
      </c>
      <c r="I374" s="57" t="n">
        <v>8.06</v>
      </c>
      <c r="J374" s="13"/>
    </row>
    <row r="375" ht="22.5" customHeight="1">
      <c r="A375" s="12" t="n">
        <f>WEEKNUM(B375,2)</f>
        <v>41</v>
      </c>
      <c r="B375" s="55" t="n">
        <v>46302</v>
      </c>
      <c r="C375" s="38" t="n">
        <v>91496148</v>
      </c>
      <c r="D375" s="64" t="s">
        <v>64</v>
      </c>
      <c r="E375" s="38" t="s">
        <v>14</v>
      </c>
      <c r="F375" s="38" t="s">
        <v>15</v>
      </c>
      <c r="G375" s="59" t="n">
        <v>154</v>
      </c>
      <c r="H375" s="57" t="n">
        <v>0.15</v>
      </c>
      <c r="I375" s="57" t="n">
        <v>23.1</v>
      </c>
      <c r="J375" s="13"/>
    </row>
    <row r="376" ht="22.5" customHeight="1">
      <c r="A376" s="12" t="n">
        <f>WEEKNUM(B376,2)</f>
        <v>41</v>
      </c>
      <c r="B376" s="55" t="n">
        <v>46302</v>
      </c>
      <c r="C376" s="38" t="n">
        <v>11079953</v>
      </c>
      <c r="D376" s="64" t="s">
        <v>62</v>
      </c>
      <c r="E376" s="38" t="s">
        <v>37</v>
      </c>
      <c r="F376" s="38" t="s">
        <v>15</v>
      </c>
      <c r="G376" s="59" t="n">
        <v>0</v>
      </c>
      <c r="H376" s="57" t="n">
        <v>0</v>
      </c>
      <c r="I376" s="57" t="n">
        <v>0</v>
      </c>
      <c r="J376" s="13"/>
    </row>
    <row r="377" ht="22.5" customHeight="1">
      <c r="A377" s="12" t="n">
        <f>WEEKNUM(B377,2)</f>
        <v>41</v>
      </c>
      <c r="B377" s="55" t="n">
        <v>46302</v>
      </c>
      <c r="C377" s="38" t="n">
        <v>11690181</v>
      </c>
      <c r="D377" s="64" t="s">
        <v>66</v>
      </c>
      <c r="E377" s="38" t="s">
        <v>14</v>
      </c>
      <c r="F377" s="38" t="s">
        <v>15</v>
      </c>
      <c r="G377" s="56" t="n">
        <v>1000</v>
      </c>
      <c r="H377" s="57" t="n">
        <v>0.42</v>
      </c>
      <c r="I377" s="57" t="n">
        <v>420</v>
      </c>
      <c r="J377" s="13"/>
    </row>
    <row r="378" ht="22.5" customHeight="1">
      <c r="A378" s="12" t="n">
        <f>WEEKNUM(B378,2)</f>
        <v>41</v>
      </c>
      <c r="B378" s="55" t="n">
        <v>46302</v>
      </c>
      <c r="C378" s="38" t="n">
        <v>11836152</v>
      </c>
      <c r="D378" s="64" t="s">
        <v>63</v>
      </c>
      <c r="E378" s="58" t="s">
        <v>37</v>
      </c>
      <c r="F378" s="38" t="s">
        <v>15</v>
      </c>
      <c r="G378" s="59" t="n">
        <v>1</v>
      </c>
      <c r="H378" s="57" t="n">
        <v>0.09</v>
      </c>
      <c r="I378" s="57" t="n">
        <v>0.09</v>
      </c>
      <c r="J378" s="13"/>
    </row>
    <row r="379" ht="22.5" customHeight="1">
      <c r="A379" s="12" t="n">
        <f>WEEKNUM(B379,2)</f>
        <v>41</v>
      </c>
      <c r="B379" s="55" t="n">
        <v>46302</v>
      </c>
      <c r="C379" s="38" t="n">
        <v>12038500</v>
      </c>
      <c r="D379" s="64" t="s">
        <v>66</v>
      </c>
      <c r="E379" s="38" t="s">
        <v>14</v>
      </c>
      <c r="F379" s="38" t="s">
        <v>15</v>
      </c>
      <c r="G379" s="59" t="n">
        <v>47</v>
      </c>
      <c r="H379" s="57" t="n">
        <v>0.4</v>
      </c>
      <c r="I379" s="57" t="n">
        <v>18.8</v>
      </c>
      <c r="J379" s="13"/>
    </row>
    <row r="380" ht="22.5" customHeight="1">
      <c r="A380" s="12" t="n">
        <f>WEEKNUM(B380,2)</f>
        <v>41</v>
      </c>
      <c r="B380" s="55" t="n">
        <v>46302</v>
      </c>
      <c r="C380" s="38" t="n">
        <v>91565943</v>
      </c>
      <c r="D380" s="64" t="s">
        <v>64</v>
      </c>
      <c r="E380" s="38" t="s">
        <v>44</v>
      </c>
      <c r="F380" s="38" t="s">
        <v>15</v>
      </c>
      <c r="G380" s="59" t="n">
        <v>3</v>
      </c>
      <c r="H380" s="57" t="n">
        <v>0.14</v>
      </c>
      <c r="I380" s="57" t="n">
        <v>0.42</v>
      </c>
      <c r="J380" s="13"/>
    </row>
    <row r="381" ht="22.5" customHeight="1">
      <c r="A381" s="12" t="n">
        <f>WEEKNUM(B381,2)</f>
        <v>41</v>
      </c>
      <c r="B381" s="55" t="n">
        <v>46302</v>
      </c>
      <c r="C381" s="38" t="n">
        <v>91565945</v>
      </c>
      <c r="D381" s="64" t="s">
        <v>64</v>
      </c>
      <c r="E381" s="58" t="s">
        <v>37</v>
      </c>
      <c r="F381" s="38" t="s">
        <v>15</v>
      </c>
      <c r="G381" s="59" t="n">
        <v>96</v>
      </c>
      <c r="H381" s="57" t="n">
        <v>0.12</v>
      </c>
      <c r="I381" s="57" t="n">
        <v>11.52</v>
      </c>
      <c r="J381" s="13"/>
    </row>
    <row r="382" ht="22.5" customHeight="1">
      <c r="A382" s="12" t="n">
        <f>WEEKNUM(B382,2)</f>
        <v>41</v>
      </c>
      <c r="B382" s="55" t="n">
        <v>46302</v>
      </c>
      <c r="C382" s="38" t="n">
        <v>91551845</v>
      </c>
      <c r="D382" s="64" t="s">
        <v>64</v>
      </c>
      <c r="E382" s="38" t="s">
        <v>11</v>
      </c>
      <c r="F382" s="38" t="s">
        <v>15</v>
      </c>
      <c r="G382" s="59" t="n">
        <v>19</v>
      </c>
      <c r="H382" s="57" t="n">
        <v>0.14</v>
      </c>
      <c r="I382" s="57" t="n">
        <v>2.66</v>
      </c>
      <c r="J382" s="13"/>
    </row>
    <row r="383" ht="22.5" customHeight="1">
      <c r="A383" s="12" t="n">
        <f>WEEKNUM(B383,2)</f>
        <v>41</v>
      </c>
      <c r="B383" s="55" t="n">
        <v>46302</v>
      </c>
      <c r="C383" s="38" t="n">
        <v>91565949</v>
      </c>
      <c r="D383" s="64" t="s">
        <v>64</v>
      </c>
      <c r="E383" s="38" t="s">
        <v>65</v>
      </c>
      <c r="F383" s="38" t="s">
        <v>15</v>
      </c>
      <c r="G383" s="59" t="n">
        <v>46</v>
      </c>
      <c r="H383" s="57" t="n">
        <v>0.15</v>
      </c>
      <c r="I383" s="57" t="n">
        <v>6.9</v>
      </c>
      <c r="J383" s="13"/>
    </row>
    <row r="384" ht="22.5" customHeight="1">
      <c r="A384" s="12" t="n">
        <f>WEEKNUM(B384,2)</f>
        <v>41</v>
      </c>
      <c r="B384" s="55" t="n">
        <v>46302</v>
      </c>
      <c r="C384" s="38" t="n">
        <v>91573130</v>
      </c>
      <c r="D384" s="64" t="s">
        <v>47</v>
      </c>
      <c r="E384" s="38" t="s">
        <v>17</v>
      </c>
      <c r="F384" s="58" t="s">
        <v>15</v>
      </c>
      <c r="G384" s="59" t="n">
        <v>3</v>
      </c>
      <c r="H384" s="57" t="n">
        <v>0.2</v>
      </c>
      <c r="I384" s="57" t="n">
        <v>0.6</v>
      </c>
      <c r="J384" s="69"/>
    </row>
    <row r="385" ht="22.5" customHeight="1">
      <c r="A385" s="12" t="n">
        <f>WEEKNUM(B385,2)</f>
        <v>41</v>
      </c>
      <c r="B385" s="55" t="n">
        <v>46302</v>
      </c>
      <c r="C385" s="38" t="n">
        <v>91573131</v>
      </c>
      <c r="D385" s="64" t="s">
        <v>47</v>
      </c>
      <c r="E385" s="38" t="s">
        <v>33</v>
      </c>
      <c r="F385" s="58" t="s">
        <v>15</v>
      </c>
      <c r="G385" s="59" t="n">
        <v>0</v>
      </c>
      <c r="H385" s="57" t="n">
        <v>0</v>
      </c>
      <c r="I385" s="57" t="n">
        <v>0</v>
      </c>
      <c r="J385" s="69"/>
    </row>
    <row r="386" ht="22.5" customHeight="1">
      <c r="A386" s="12" t="n">
        <f>WEEKNUM(B386,2)</f>
        <v>41</v>
      </c>
      <c r="B386" s="55" t="n">
        <v>46302</v>
      </c>
      <c r="C386" s="38" t="n">
        <v>6395488</v>
      </c>
      <c r="D386" s="64" t="s">
        <v>39</v>
      </c>
      <c r="E386" s="38" t="s">
        <v>14</v>
      </c>
      <c r="F386" s="12" t="s">
        <v>15</v>
      </c>
      <c r="G386" s="45" t="n">
        <v>200</v>
      </c>
      <c r="H386" s="62" t="n">
        <v>0.3</v>
      </c>
      <c r="I386" s="62" t="n">
        <v>60</v>
      </c>
      <c r="J386" s="13"/>
    </row>
    <row r="387" ht="22.5" customHeight="1">
      <c r="A387" s="12" t="n">
        <f>WEEKNUM(B387,2)</f>
        <v>41</v>
      </c>
      <c r="B387" s="55" t="n">
        <v>46302</v>
      </c>
      <c r="C387" s="38" t="n">
        <v>8291713</v>
      </c>
      <c r="D387" s="63" t="s">
        <v>40</v>
      </c>
      <c r="E387" s="54" t="s">
        <v>14</v>
      </c>
      <c r="F387" s="45" t="s">
        <v>15</v>
      </c>
      <c r="G387" s="61" t="n">
        <v>1186</v>
      </c>
      <c r="H387" s="62" t="n">
        <v>0.14</v>
      </c>
      <c r="I387" s="62" t="n">
        <v>166.04</v>
      </c>
      <c r="J387" s="13"/>
    </row>
    <row r="388" ht="22.5" customHeight="1">
      <c r="A388" s="12" t="n">
        <f>WEEKNUM(B388,2)</f>
        <v>41</v>
      </c>
      <c r="B388" s="55" t="n">
        <v>46302</v>
      </c>
      <c r="C388" s="38" t="n">
        <v>8566541</v>
      </c>
      <c r="D388" s="63" t="s">
        <v>67</v>
      </c>
      <c r="E388" s="58" t="s">
        <v>14</v>
      </c>
      <c r="F388" s="57" t="s">
        <v>26</v>
      </c>
      <c r="G388" s="56" t="n">
        <v>333</v>
      </c>
      <c r="H388" s="57" t="n">
        <v>0.2</v>
      </c>
      <c r="I388" s="57" t="n">
        <v>65.38</v>
      </c>
      <c r="J388" s="13"/>
    </row>
    <row r="389" ht="22.5" customHeight="1">
      <c r="A389" s="12" t="n">
        <f>WEEKNUM(B389,2)</f>
        <v>41</v>
      </c>
      <c r="B389" s="55" t="n">
        <v>46302</v>
      </c>
      <c r="C389" s="38" t="n">
        <v>8566084</v>
      </c>
      <c r="D389" s="63" t="s">
        <v>68</v>
      </c>
      <c r="E389" s="58" t="s">
        <v>41</v>
      </c>
      <c r="F389" s="12" t="s">
        <v>15</v>
      </c>
      <c r="G389" s="60" t="n">
        <v>100</v>
      </c>
      <c r="H389" s="57" t="n">
        <v>0.12</v>
      </c>
      <c r="I389" s="57" t="n">
        <v>12</v>
      </c>
      <c r="J389" s="13"/>
    </row>
    <row r="390" ht="22.5" customHeight="1">
      <c r="A390" s="12" t="n">
        <f>WEEKNUM(B390,2)</f>
        <v>41</v>
      </c>
      <c r="B390" s="55" t="n">
        <v>46302</v>
      </c>
      <c r="C390" s="38" t="n">
        <v>2937658</v>
      </c>
      <c r="D390" s="63" t="s">
        <v>69</v>
      </c>
      <c r="E390" s="58" t="s">
        <v>14</v>
      </c>
      <c r="F390" s="12" t="s">
        <v>15</v>
      </c>
      <c r="G390" s="60" t="n">
        <v>100</v>
      </c>
      <c r="H390" s="57" t="n">
        <v>0.123</v>
      </c>
      <c r="I390" s="57" t="n">
        <v>12.331</v>
      </c>
      <c r="J390" s="13"/>
    </row>
    <row r="391" ht="22.5" customHeight="1">
      <c r="A391" s="12" t="n">
        <f>WEEKNUM(B391,2)</f>
        <v>41</v>
      </c>
      <c r="B391" s="55" t="n">
        <v>46302</v>
      </c>
      <c r="C391" s="38" t="n">
        <v>6706444</v>
      </c>
      <c r="D391" s="63" t="s">
        <v>70</v>
      </c>
      <c r="E391" s="38" t="s">
        <v>71</v>
      </c>
      <c r="F391" s="57" t="s">
        <v>12</v>
      </c>
      <c r="G391" s="60" t="n">
        <v>10</v>
      </c>
      <c r="H391" s="57" t="n">
        <v>0.555</v>
      </c>
      <c r="I391" s="57" t="n">
        <v>5.546</v>
      </c>
      <c r="J391" s="13"/>
    </row>
    <row r="392" ht="22.5" customHeight="1">
      <c r="A392" s="12" t="n">
        <f>WEEKNUM(B392,2)</f>
        <v>41</v>
      </c>
      <c r="B392" s="55" t="n">
        <v>46302</v>
      </c>
      <c r="C392" s="38" t="n">
        <v>5963354</v>
      </c>
      <c r="D392" s="64" t="s">
        <v>70</v>
      </c>
      <c r="E392" s="38" t="s">
        <v>71</v>
      </c>
      <c r="F392" s="12" t="s">
        <v>15</v>
      </c>
      <c r="G392" s="60" t="n">
        <v>298</v>
      </c>
      <c r="H392" s="57" t="n">
        <v>0.567</v>
      </c>
      <c r="I392" s="57" t="n">
        <v>168.931</v>
      </c>
      <c r="J392" s="65"/>
    </row>
    <row r="393" ht="22.5" customHeight="1">
      <c r="A393" s="12" t="n">
        <f>WEEKNUM(B393,2)</f>
        <v>41</v>
      </c>
      <c r="B393" s="55" t="n">
        <v>46302</v>
      </c>
      <c r="C393" s="38" t="n">
        <v>9686529</v>
      </c>
      <c r="D393" s="63" t="s">
        <v>70</v>
      </c>
      <c r="E393" s="58" t="s">
        <v>72</v>
      </c>
      <c r="F393" s="12" t="s">
        <v>15</v>
      </c>
      <c r="G393" s="60" t="n">
        <v>55</v>
      </c>
      <c r="H393" s="57" t="n">
        <v>0.5</v>
      </c>
      <c r="I393" s="57" t="n">
        <v>27.5</v>
      </c>
      <c r="J393" s="13"/>
    </row>
    <row r="394" ht="22.5" customHeight="1">
      <c r="A394" s="12" t="n">
        <f>WEEKNUM(B394,2)</f>
        <v>41</v>
      </c>
      <c r="B394" s="55" t="n">
        <v>46302</v>
      </c>
      <c r="C394" s="38" t="n">
        <v>5963400</v>
      </c>
      <c r="D394" s="63" t="s">
        <v>70</v>
      </c>
      <c r="E394" s="58" t="s">
        <v>73</v>
      </c>
      <c r="F394" s="12" t="s">
        <v>15</v>
      </c>
      <c r="G394" s="60" t="n">
        <v>30</v>
      </c>
      <c r="H394" s="57" t="n">
        <v>0.2</v>
      </c>
      <c r="I394" s="57" t="n">
        <v>6</v>
      </c>
      <c r="J394" s="13"/>
    </row>
    <row r="395" ht="22.5" customHeight="1">
      <c r="A395" s="30" t="n">
        <f>WEEKNUM(B395,2)</f>
        <v>41</v>
      </c>
      <c r="B395" s="55" t="n">
        <v>46302</v>
      </c>
      <c r="C395" s="66" t="n">
        <v>10080665</v>
      </c>
      <c r="D395" s="68" t="s">
        <v>70</v>
      </c>
      <c r="E395" s="58" t="s">
        <v>74</v>
      </c>
      <c r="F395" s="12" t="s">
        <v>15</v>
      </c>
      <c r="G395" s="60" t="n">
        <v>7</v>
      </c>
      <c r="H395" s="57" t="n">
        <v>0.38</v>
      </c>
      <c r="I395" s="57" t="n">
        <v>2.66</v>
      </c>
      <c r="J395" s="13"/>
    </row>
    <row r="396" ht="22.5" customHeight="1">
      <c r="A396" s="12" t="n">
        <f>WEEKNUM(B396,2)</f>
        <v>41</v>
      </c>
      <c r="B396" s="55" t="n">
        <v>46302</v>
      </c>
      <c r="C396" s="12" t="n">
        <v>91520433</v>
      </c>
      <c r="D396" s="63" t="s">
        <v>64</v>
      </c>
      <c r="E396" s="58" t="s">
        <v>14</v>
      </c>
      <c r="F396" s="12" t="s">
        <v>15</v>
      </c>
      <c r="G396" s="60" t="n">
        <v>2</v>
      </c>
      <c r="H396" s="57" t="n">
        <v>0.16</v>
      </c>
      <c r="I396" s="57" t="n">
        <v>0.32</v>
      </c>
      <c r="J396" s="13"/>
    </row>
    <row r="397" ht="22.5" customHeight="1">
      <c r="A397" s="12" t="n">
        <f>WEEKNUM(B397,2)</f>
        <v>41</v>
      </c>
      <c r="B397" s="55" t="n">
        <v>46302</v>
      </c>
      <c r="C397" s="38" t="n">
        <v>11078827</v>
      </c>
      <c r="D397" s="63" t="s">
        <v>70</v>
      </c>
      <c r="E397" s="58" t="s">
        <v>73</v>
      </c>
      <c r="F397" s="12" t="s">
        <v>15</v>
      </c>
      <c r="G397" s="60" t="n">
        <v>1</v>
      </c>
      <c r="H397" s="57" t="n">
        <v>0.3</v>
      </c>
      <c r="I397" s="57" t="n">
        <v>0.3</v>
      </c>
      <c r="J397" s="13"/>
    </row>
    <row r="398" ht="22.5" customHeight="1">
      <c r="A398" s="12" t="n">
        <f>WEEKNUM(B398,2)</f>
        <v>41</v>
      </c>
      <c r="B398" s="55" t="n">
        <v>46302</v>
      </c>
      <c r="C398" s="38" t="n">
        <v>11078981</v>
      </c>
      <c r="D398" s="63" t="s">
        <v>70</v>
      </c>
      <c r="E398" s="38" t="s">
        <v>71</v>
      </c>
      <c r="F398" s="12" t="s">
        <v>15</v>
      </c>
      <c r="G398" s="60" t="n">
        <v>0</v>
      </c>
      <c r="H398" s="57" t="n">
        <v>0</v>
      </c>
      <c r="I398" s="57" t="n">
        <v>0</v>
      </c>
      <c r="J398" s="13"/>
    </row>
    <row r="399" ht="22.5" customHeight="1">
      <c r="A399" s="12" t="n">
        <f>WEEKNUM(B399,2)</f>
        <v>41</v>
      </c>
      <c r="B399" s="55" t="n">
        <v>46302</v>
      </c>
      <c r="C399" s="38" t="n">
        <v>11080833</v>
      </c>
      <c r="D399" s="63" t="s">
        <v>70</v>
      </c>
      <c r="E399" s="58" t="s">
        <v>72</v>
      </c>
      <c r="F399" s="12" t="s">
        <v>15</v>
      </c>
      <c r="G399" s="60" t="n">
        <v>0</v>
      </c>
      <c r="H399" s="57" t="n">
        <v>0</v>
      </c>
      <c r="I399" s="57" t="n">
        <v>0</v>
      </c>
      <c r="J399" s="13"/>
    </row>
    <row r="400" ht="22.5" customHeight="1">
      <c r="A400" s="12" t="n">
        <f>WEEKNUM(B400,2)</f>
        <v>41</v>
      </c>
      <c r="B400" s="55" t="n">
        <v>46302</v>
      </c>
      <c r="C400" s="38" t="n">
        <v>11081056</v>
      </c>
      <c r="D400" s="63" t="s">
        <v>70</v>
      </c>
      <c r="E400" s="58" t="s">
        <v>74</v>
      </c>
      <c r="F400" s="12" t="s">
        <v>15</v>
      </c>
      <c r="G400" s="60" t="n">
        <v>0</v>
      </c>
      <c r="H400" s="57" t="n">
        <v>0</v>
      </c>
      <c r="I400" s="57" t="n">
        <v>0</v>
      </c>
      <c r="J400" s="13"/>
    </row>
    <row r="401" ht="22.5" customHeight="1">
      <c r="A401" s="12" t="n">
        <f>WEEKNUM(B401,2)</f>
        <v>41</v>
      </c>
      <c r="B401" s="55" t="n">
        <v>46302</v>
      </c>
      <c r="C401" s="38" t="n">
        <v>11078963</v>
      </c>
      <c r="D401" s="63" t="s">
        <v>69</v>
      </c>
      <c r="E401" s="58" t="s">
        <v>14</v>
      </c>
      <c r="F401" s="12" t="s">
        <v>15</v>
      </c>
      <c r="G401" s="60" t="n">
        <v>81</v>
      </c>
      <c r="H401" s="57" t="n">
        <v>0.4</v>
      </c>
      <c r="I401" s="57" t="n">
        <v>32.4</v>
      </c>
      <c r="J401" s="13"/>
    </row>
    <row r="402" ht="22.5" customHeight="1">
      <c r="A402" s="12" t="n">
        <f>WEEKNUM(B402,2)</f>
        <v>41</v>
      </c>
      <c r="B402" s="55" t="n">
        <v>46302</v>
      </c>
      <c r="C402" s="38" t="n">
        <v>91538300</v>
      </c>
      <c r="D402" s="63" t="s">
        <v>64</v>
      </c>
      <c r="E402" s="58" t="s">
        <v>37</v>
      </c>
      <c r="F402" s="12" t="s">
        <v>15</v>
      </c>
      <c r="G402" s="60" t="n">
        <v>3</v>
      </c>
      <c r="H402" s="57" t="n">
        <v>0.14</v>
      </c>
      <c r="I402" s="57" t="n">
        <v>0.42</v>
      </c>
      <c r="J402" s="13"/>
    </row>
    <row r="403" ht="22.5" customHeight="1">
      <c r="A403" s="12" t="n">
        <f>WEEKNUM(B403,2)</f>
        <v>41</v>
      </c>
      <c r="B403" s="55" t="n">
        <v>46302</v>
      </c>
      <c r="C403" s="38" t="n">
        <v>91538301</v>
      </c>
      <c r="D403" s="63" t="s">
        <v>64</v>
      </c>
      <c r="E403" s="58" t="s">
        <v>14</v>
      </c>
      <c r="F403" s="12" t="s">
        <v>15</v>
      </c>
      <c r="G403" s="60" t="n">
        <v>0</v>
      </c>
      <c r="H403" s="57" t="n">
        <v>0</v>
      </c>
      <c r="I403" s="57" t="n">
        <v>0</v>
      </c>
      <c r="J403" s="13"/>
    </row>
    <row r="404" ht="22.5" customHeight="1">
      <c r="A404" s="12" t="n">
        <f>WEEKNUM(B404,2)</f>
        <v>41</v>
      </c>
      <c r="B404" s="55" t="n">
        <v>46302</v>
      </c>
      <c r="C404" s="66" t="n">
        <v>91538306</v>
      </c>
      <c r="D404" s="68" t="s">
        <v>64</v>
      </c>
      <c r="E404" s="58" t="s">
        <v>65</v>
      </c>
      <c r="F404" s="12" t="s">
        <v>15</v>
      </c>
      <c r="G404" s="60" t="n">
        <v>2</v>
      </c>
      <c r="H404" s="57" t="n">
        <v>0.18</v>
      </c>
      <c r="I404" s="57" t="n">
        <v>0.36</v>
      </c>
      <c r="J404" s="13"/>
    </row>
    <row r="405" ht="22.5" customHeight="1">
      <c r="A405" s="12" t="n">
        <f>WEEKNUM(B405,2)</f>
        <v>41</v>
      </c>
      <c r="B405" s="55" t="n">
        <v>46302</v>
      </c>
      <c r="C405" s="12" t="n">
        <v>91538307</v>
      </c>
      <c r="D405" s="63" t="s">
        <v>64</v>
      </c>
      <c r="E405" s="38" t="s">
        <v>17</v>
      </c>
      <c r="F405" s="12" t="s">
        <v>15</v>
      </c>
      <c r="G405" s="60" t="n">
        <v>0</v>
      </c>
      <c r="H405" s="57" t="n">
        <v>0</v>
      </c>
      <c r="I405" s="57" t="n">
        <v>0</v>
      </c>
      <c r="J405" s="13"/>
    </row>
    <row r="406" ht="22.5" customHeight="1">
      <c r="A406" s="12" t="n">
        <f>WEEKNUM(B406,2)</f>
        <v>41</v>
      </c>
      <c r="B406" s="55" t="n">
        <v>46302</v>
      </c>
      <c r="C406" s="12" t="n">
        <v>91538308</v>
      </c>
      <c r="D406" s="63" t="s">
        <v>64</v>
      </c>
      <c r="E406" s="38" t="s">
        <v>11</v>
      </c>
      <c r="F406" s="12" t="s">
        <v>15</v>
      </c>
      <c r="G406" s="60" t="n">
        <v>0</v>
      </c>
      <c r="H406" s="57" t="n">
        <v>0</v>
      </c>
      <c r="I406" s="57" t="n">
        <v>0</v>
      </c>
      <c r="J406" s="13"/>
    </row>
    <row r="407" ht="22.5" customHeight="1">
      <c r="A407" s="12" t="n">
        <f>WEEKNUM(B407,2)</f>
        <v>41</v>
      </c>
      <c r="B407" s="55" t="n">
        <v>46302</v>
      </c>
      <c r="C407" s="38" t="n">
        <v>91538309</v>
      </c>
      <c r="D407" s="63" t="s">
        <v>64</v>
      </c>
      <c r="E407" s="58" t="s">
        <v>44</v>
      </c>
      <c r="F407" s="12" t="s">
        <v>15</v>
      </c>
      <c r="G407" s="60" t="n">
        <v>0</v>
      </c>
      <c r="H407" s="57" t="n">
        <v>0</v>
      </c>
      <c r="I407" s="57" t="n">
        <v>0</v>
      </c>
      <c r="J407" s="13"/>
    </row>
    <row r="408" ht="22.5" customHeight="1">
      <c r="A408" s="12" t="n">
        <f>WEEKNUM(B408,2)</f>
        <v>41</v>
      </c>
      <c r="B408" s="55" t="n">
        <v>46302</v>
      </c>
      <c r="C408" s="38" t="n">
        <v>11511535</v>
      </c>
      <c r="D408" s="63" t="s">
        <v>69</v>
      </c>
      <c r="E408" s="58" t="s">
        <v>14</v>
      </c>
      <c r="F408" s="57" t="s">
        <v>26</v>
      </c>
      <c r="G408" s="60" t="n">
        <v>673</v>
      </c>
      <c r="H408" s="57" t="n">
        <v>0.368276374442793</v>
      </c>
      <c r="I408" s="57" t="n">
        <v>247.85</v>
      </c>
      <c r="J408" s="13"/>
    </row>
    <row r="409" ht="22.5" customHeight="1">
      <c r="A409" s="12" t="n">
        <f>WEEKNUM(B409,2)</f>
        <v>41</v>
      </c>
      <c r="B409" s="55" t="n">
        <v>46302</v>
      </c>
      <c r="C409" s="38" t="n">
        <v>11792342</v>
      </c>
      <c r="D409" s="63" t="s">
        <v>75</v>
      </c>
      <c r="E409" s="58" t="s">
        <v>41</v>
      </c>
      <c r="F409" s="12" t="s">
        <v>15</v>
      </c>
      <c r="G409" s="60" t="n">
        <v>0</v>
      </c>
      <c r="H409" s="57" t="n">
        <v>0</v>
      </c>
      <c r="I409" s="57" t="n">
        <v>0</v>
      </c>
      <c r="J409" s="13"/>
    </row>
    <row r="410" ht="22.5" customHeight="1">
      <c r="A410" s="12" t="n">
        <f>WEEKNUM(B410,2)</f>
        <v>41</v>
      </c>
      <c r="B410" s="55" t="n">
        <v>46302</v>
      </c>
      <c r="C410" s="38" t="n">
        <v>5365722</v>
      </c>
      <c r="D410" s="63" t="s">
        <v>59</v>
      </c>
      <c r="E410" s="58" t="s">
        <v>57</v>
      </c>
      <c r="F410" s="57" t="s">
        <v>12</v>
      </c>
      <c r="G410" s="60" t="n">
        <v>22</v>
      </c>
      <c r="H410" s="57" t="n">
        <v>0.303</v>
      </c>
      <c r="I410" s="57" t="n">
        <v>6.6556</v>
      </c>
      <c r="J410" s="13"/>
    </row>
    <row r="411" ht="22.5" customHeight="1">
      <c r="A411" s="12" t="n">
        <f>WEEKNUM(B411,2)</f>
        <v>41</v>
      </c>
      <c r="B411" s="55" t="n">
        <v>46302</v>
      </c>
      <c r="C411" s="38" t="n">
        <v>11924654</v>
      </c>
      <c r="D411" s="63" t="s">
        <v>59</v>
      </c>
      <c r="E411" s="58" t="s">
        <v>57</v>
      </c>
      <c r="F411" s="57" t="s">
        <v>12</v>
      </c>
      <c r="G411" s="60" t="n">
        <v>1</v>
      </c>
      <c r="H411" s="57" t="n">
        <v>0.148</v>
      </c>
      <c r="I411" s="57" t="n">
        <v>0.1483</v>
      </c>
      <c r="J411" s="13"/>
    </row>
    <row r="412" ht="22.5" customHeight="1">
      <c r="A412" s="12" t="n">
        <f>WEEKNUM(B412,2)</f>
        <v>41</v>
      </c>
      <c r="B412" s="55" t="n">
        <v>46302</v>
      </c>
      <c r="C412" s="38" t="n">
        <v>12011132</v>
      </c>
      <c r="D412" s="63" t="s">
        <v>82</v>
      </c>
      <c r="E412" s="58" t="s">
        <v>14</v>
      </c>
      <c r="F412" s="12" t="s">
        <v>15</v>
      </c>
      <c r="G412" s="60" t="n">
        <v>150</v>
      </c>
      <c r="H412" s="57" t="n">
        <v>0.2</v>
      </c>
      <c r="I412" s="57" t="n">
        <v>30</v>
      </c>
      <c r="J412" s="13"/>
    </row>
    <row r="413" ht="22.5" customHeight="1">
      <c r="A413" s="12" t="n">
        <f>WEEKNUM(B413,2)</f>
        <v>41</v>
      </c>
      <c r="B413" s="55" t="n">
        <v>46302</v>
      </c>
      <c r="C413" s="38" t="n">
        <v>12072287</v>
      </c>
      <c r="D413" s="63" t="s">
        <v>69</v>
      </c>
      <c r="E413" s="58" t="s">
        <v>14</v>
      </c>
      <c r="F413" s="12" t="s">
        <v>15</v>
      </c>
      <c r="G413" s="60" t="n">
        <v>202</v>
      </c>
      <c r="H413" s="57" t="n">
        <v>0.519</v>
      </c>
      <c r="I413" s="57" t="n">
        <v>104.871</v>
      </c>
      <c r="J413" s="13"/>
    </row>
    <row r="414" ht="22.5" customHeight="1">
      <c r="A414" s="12" t="n">
        <f>WEEKNUM(B414,2)</f>
        <v>41</v>
      </c>
      <c r="B414" s="55" t="n">
        <v>46302</v>
      </c>
      <c r="C414" s="38" t="n">
        <v>6529449</v>
      </c>
      <c r="D414" s="63" t="s">
        <v>69</v>
      </c>
      <c r="E414" s="58" t="s">
        <v>14</v>
      </c>
      <c r="F414" s="57" t="s">
        <v>12</v>
      </c>
      <c r="G414" s="60" t="n">
        <v>155</v>
      </c>
      <c r="H414" s="57" t="n">
        <v>0.326</v>
      </c>
      <c r="I414" s="57" t="n">
        <v>50.5272</v>
      </c>
      <c r="J414" s="13"/>
    </row>
    <row r="415" ht="22.5" customHeight="1">
      <c r="A415" s="12" t="n">
        <f>WEEKNUM(B415,2)</f>
        <v>41</v>
      </c>
      <c r="B415" s="55" t="n">
        <v>46302</v>
      </c>
      <c r="C415" s="38" t="n">
        <v>5623760</v>
      </c>
      <c r="D415" s="63" t="s">
        <v>76</v>
      </c>
      <c r="E415" s="58" t="s">
        <v>14</v>
      </c>
      <c r="F415" s="12" t="s">
        <v>15</v>
      </c>
      <c r="G415" s="60" t="n">
        <v>50</v>
      </c>
      <c r="H415" s="57" t="n">
        <v>0.15</v>
      </c>
      <c r="I415" s="57" t="n">
        <v>7.5</v>
      </c>
      <c r="J415" s="13"/>
    </row>
    <row r="416" ht="22.5" customHeight="1">
      <c r="A416" s="12" t="n">
        <f>WEEKNUM(B416,2)</f>
        <v>41</v>
      </c>
      <c r="B416" s="55" t="n">
        <v>46302</v>
      </c>
      <c r="C416" s="38" t="n">
        <v>12542512</v>
      </c>
      <c r="D416" s="63" t="s">
        <v>82</v>
      </c>
      <c r="E416" s="58" t="s">
        <v>14</v>
      </c>
      <c r="F416" s="12" t="s">
        <v>15</v>
      </c>
      <c r="G416" s="60" t="n">
        <v>24</v>
      </c>
      <c r="H416" s="57" t="n">
        <v>0.15</v>
      </c>
      <c r="I416" s="57" t="n">
        <v>3.6</v>
      </c>
      <c r="J416" s="13"/>
    </row>
    <row r="417" ht="22.5" customHeight="1">
      <c r="A417" s="12" t="n">
        <f>WEEKNUM(B417,2)</f>
        <v>41</v>
      </c>
      <c r="B417" s="55" t="n">
        <v>46302</v>
      </c>
      <c r="C417" s="38" t="n">
        <v>91573327</v>
      </c>
      <c r="D417" s="63" t="s">
        <v>77</v>
      </c>
      <c r="E417" s="58" t="s">
        <v>14</v>
      </c>
      <c r="F417" s="12" t="s">
        <v>15</v>
      </c>
      <c r="G417" s="60" t="n">
        <v>0</v>
      </c>
      <c r="H417" s="57" t="n">
        <v>0</v>
      </c>
      <c r="I417" s="57" t="n">
        <v>0</v>
      </c>
      <c r="J417" s="13"/>
    </row>
    <row r="418" ht="22.5" customHeight="1">
      <c r="A418" s="12"/>
      <c r="B418" s="55"/>
      <c r="C418" s="38"/>
      <c r="D418" s="63"/>
      <c r="E418" s="58"/>
      <c r="F418" s="58"/>
      <c r="G418" s="12"/>
      <c r="H418" s="57"/>
      <c r="I418" s="57"/>
      <c r="J418" s="13"/>
    </row>
    <row r="419" ht="22.5" customHeight="1">
      <c r="A419" s="12" t="n">
        <f>WEEKNUM(B419,2)</f>
        <v>41</v>
      </c>
      <c r="B419" s="55" t="n">
        <v>46301</v>
      </c>
      <c r="C419" s="38" t="n">
        <v>10813123</v>
      </c>
      <c r="D419" s="63" t="s">
        <v>10</v>
      </c>
      <c r="E419" s="58" t="s">
        <v>11</v>
      </c>
      <c r="F419" s="58" t="s">
        <v>12</v>
      </c>
      <c r="G419" s="12" t="n">
        <v>14</v>
      </c>
      <c r="H419" s="57" t="n">
        <v>0.4215</v>
      </c>
      <c r="I419" s="57" t="n">
        <v>5.9005</v>
      </c>
      <c r="J419" s="13"/>
    </row>
    <row r="420" ht="22.5" customHeight="1">
      <c r="A420" s="12" t="n">
        <f>WEEKNUM(B420,2)</f>
        <v>41</v>
      </c>
      <c r="B420" s="55" t="n">
        <v>46301</v>
      </c>
      <c r="C420" s="38" t="n">
        <v>1745925</v>
      </c>
      <c r="D420" s="63" t="s">
        <v>13</v>
      </c>
      <c r="E420" s="58" t="s">
        <v>14</v>
      </c>
      <c r="F420" s="58" t="s">
        <v>15</v>
      </c>
      <c r="G420" s="56" t="n">
        <v>400</v>
      </c>
      <c r="H420" s="57" t="n">
        <v>0.15</v>
      </c>
      <c r="I420" s="57" t="n">
        <v>60</v>
      </c>
      <c r="J420" s="13"/>
    </row>
    <row r="421" ht="22.5" customHeight="1">
      <c r="A421" s="12" t="n">
        <f>WEEKNUM(B421,2)</f>
        <v>41</v>
      </c>
      <c r="B421" s="55" t="n">
        <v>46301</v>
      </c>
      <c r="C421" s="38" t="n">
        <v>6951600</v>
      </c>
      <c r="D421" s="63" t="s">
        <v>16</v>
      </c>
      <c r="E421" s="58" t="s">
        <v>17</v>
      </c>
      <c r="F421" s="58" t="s">
        <v>15</v>
      </c>
      <c r="G421" s="56" t="n">
        <v>57</v>
      </c>
      <c r="H421" s="57" t="n">
        <v>0.174</v>
      </c>
      <c r="I421" s="57" t="n">
        <v>9.928</v>
      </c>
      <c r="J421" s="13"/>
    </row>
    <row r="422" ht="22.5" customHeight="1">
      <c r="A422" s="12" t="n">
        <f>WEEKNUM(B422,2)</f>
        <v>41</v>
      </c>
      <c r="B422" s="55" t="n">
        <v>46301</v>
      </c>
      <c r="C422" s="38" t="n">
        <v>6951594</v>
      </c>
      <c r="D422" s="63" t="s">
        <v>16</v>
      </c>
      <c r="E422" s="58" t="s">
        <v>18</v>
      </c>
      <c r="F422" s="58" t="s">
        <v>15</v>
      </c>
      <c r="G422" s="56" t="n">
        <v>251</v>
      </c>
      <c r="H422" s="57" t="n">
        <v>0.708</v>
      </c>
      <c r="I422" s="57" t="n">
        <v>177.73</v>
      </c>
      <c r="J422" s="13"/>
    </row>
    <row r="423" ht="22.5" customHeight="1">
      <c r="A423" s="12" t="n">
        <f>WEEKNUM(B423,2)</f>
        <v>41</v>
      </c>
      <c r="B423" s="55" t="n">
        <v>46301</v>
      </c>
      <c r="C423" s="38" t="n">
        <v>2732727</v>
      </c>
      <c r="D423" s="63" t="s">
        <v>10</v>
      </c>
      <c r="E423" s="58" t="s">
        <v>19</v>
      </c>
      <c r="F423" s="58" t="s">
        <v>15</v>
      </c>
      <c r="G423" s="56" t="n">
        <v>612</v>
      </c>
      <c r="H423" s="57" t="n">
        <v>0.249</v>
      </c>
      <c r="I423" s="57" t="n">
        <v>152.675</v>
      </c>
      <c r="J423" s="13"/>
    </row>
    <row r="424" ht="22.5" customHeight="1">
      <c r="A424" s="12" t="n">
        <f>WEEKNUM(B424,2)</f>
        <v>41</v>
      </c>
      <c r="B424" s="55" t="n">
        <v>46301</v>
      </c>
      <c r="C424" s="38" t="n">
        <v>5619156</v>
      </c>
      <c r="D424" s="63" t="s">
        <v>10</v>
      </c>
      <c r="E424" s="58" t="s">
        <v>19</v>
      </c>
      <c r="F424" s="58" t="s">
        <v>12</v>
      </c>
      <c r="G424" s="56" t="n">
        <v>27</v>
      </c>
      <c r="H424" s="57" t="n">
        <v>0.3296</v>
      </c>
      <c r="I424" s="57" t="n">
        <v>8.8988</v>
      </c>
      <c r="J424" s="13"/>
    </row>
    <row r="425" ht="22.5" customHeight="1">
      <c r="A425" s="12" t="n">
        <f>WEEKNUM(B425,2)</f>
        <v>41</v>
      </c>
      <c r="B425" s="55" t="n">
        <v>46301</v>
      </c>
      <c r="C425" s="38" t="n">
        <v>6425889</v>
      </c>
      <c r="D425" s="63" t="s">
        <v>10</v>
      </c>
      <c r="E425" s="58" t="s">
        <v>20</v>
      </c>
      <c r="F425" s="58" t="s">
        <v>15</v>
      </c>
      <c r="G425" s="56" t="n">
        <v>242</v>
      </c>
      <c r="H425" s="57" t="n">
        <v>0.251</v>
      </c>
      <c r="I425" s="57" t="n">
        <v>60.75</v>
      </c>
      <c r="J425" s="13"/>
    </row>
    <row r="426" ht="22.5" customHeight="1">
      <c r="A426" s="12" t="n">
        <f>WEEKNUM(B426,2)</f>
        <v>41</v>
      </c>
      <c r="B426" s="55" t="n">
        <v>46301</v>
      </c>
      <c r="C426" s="38" t="n">
        <v>6439005</v>
      </c>
      <c r="D426" s="63" t="s">
        <v>10</v>
      </c>
      <c r="E426" s="58" t="s">
        <v>20</v>
      </c>
      <c r="F426" s="58" t="s">
        <v>21</v>
      </c>
      <c r="G426" s="56" t="n">
        <v>42</v>
      </c>
      <c r="H426" s="57" t="n">
        <v>0.3</v>
      </c>
      <c r="I426" s="57" t="n">
        <v>12.6</v>
      </c>
      <c r="J426" s="13"/>
    </row>
    <row r="427" ht="22.5" customHeight="1">
      <c r="A427" s="12" t="n">
        <f>WEEKNUM(B427,2)</f>
        <v>41</v>
      </c>
      <c r="B427" s="55" t="n">
        <v>46301</v>
      </c>
      <c r="C427" s="38" t="n">
        <v>7203110</v>
      </c>
      <c r="D427" s="63" t="s">
        <v>22</v>
      </c>
      <c r="E427" s="58" t="s">
        <v>23</v>
      </c>
      <c r="F427" s="58" t="s">
        <v>15</v>
      </c>
      <c r="G427" s="56" t="n">
        <v>3</v>
      </c>
      <c r="H427" s="57" t="n">
        <v>0.2</v>
      </c>
      <c r="I427" s="57" t="n">
        <v>0.6</v>
      </c>
      <c r="J427" s="13"/>
    </row>
    <row r="428" ht="22.5" customHeight="1">
      <c r="A428" s="12" t="n">
        <f>WEEKNUM(B428,2)</f>
        <v>41</v>
      </c>
      <c r="B428" s="55" t="n">
        <v>46301</v>
      </c>
      <c r="C428" s="38" t="n">
        <v>7202934</v>
      </c>
      <c r="D428" s="63" t="s">
        <v>22</v>
      </c>
      <c r="E428" s="58" t="s">
        <v>24</v>
      </c>
      <c r="F428" s="58" t="s">
        <v>15</v>
      </c>
      <c r="G428" s="56" t="n">
        <v>107</v>
      </c>
      <c r="H428" s="57" t="n">
        <v>0.35</v>
      </c>
      <c r="I428" s="57" t="n">
        <v>37.45</v>
      </c>
      <c r="J428" s="13"/>
    </row>
    <row r="429" ht="22.5" customHeight="1">
      <c r="A429" s="12" t="n">
        <f>WEEKNUM(B429,2)</f>
        <v>41</v>
      </c>
      <c r="B429" s="55" t="n">
        <v>46301</v>
      </c>
      <c r="C429" s="38" t="n">
        <v>5847496</v>
      </c>
      <c r="D429" s="63" t="s">
        <v>10</v>
      </c>
      <c r="E429" s="58" t="s">
        <v>25</v>
      </c>
      <c r="F429" s="58" t="s">
        <v>12</v>
      </c>
      <c r="G429" s="56" t="n">
        <v>8</v>
      </c>
      <c r="H429" s="57" t="n">
        <v>0.343</v>
      </c>
      <c r="I429" s="57" t="n">
        <v>2.7428</v>
      </c>
      <c r="J429" s="13"/>
    </row>
    <row r="430" ht="22.5" customHeight="1">
      <c r="A430" s="12" t="n">
        <f>WEEKNUM(B430,2)</f>
        <v>41</v>
      </c>
      <c r="B430" s="55" t="n">
        <v>46301</v>
      </c>
      <c r="C430" s="38" t="n">
        <v>7572369</v>
      </c>
      <c r="D430" s="63" t="s">
        <v>10</v>
      </c>
      <c r="E430" s="58" t="s">
        <v>25</v>
      </c>
      <c r="F430" s="58" t="s">
        <v>15</v>
      </c>
      <c r="G430" s="56" t="n">
        <v>182</v>
      </c>
      <c r="H430" s="57" t="n">
        <v>0.302</v>
      </c>
      <c r="I430" s="57" t="n">
        <v>55.05</v>
      </c>
      <c r="J430" s="13"/>
    </row>
    <row r="431" ht="22.5" customHeight="1">
      <c r="A431" s="12" t="n">
        <f>WEEKNUM(B431,2)</f>
        <v>41</v>
      </c>
      <c r="B431" s="55" t="n">
        <v>46301</v>
      </c>
      <c r="C431" s="38" t="n">
        <v>8460883</v>
      </c>
      <c r="D431" s="63" t="s">
        <v>16</v>
      </c>
      <c r="E431" s="58" t="s">
        <v>11</v>
      </c>
      <c r="F431" s="58" t="s">
        <v>15</v>
      </c>
      <c r="G431" s="56" t="n">
        <v>627</v>
      </c>
      <c r="H431" s="57" t="n">
        <v>0.142</v>
      </c>
      <c r="I431" s="57" t="n">
        <v>88.886</v>
      </c>
      <c r="J431" s="13"/>
    </row>
    <row r="432" ht="22.5" customHeight="1">
      <c r="A432" s="12" t="n">
        <f>WEEKNUM(B432,2)</f>
        <v>41</v>
      </c>
      <c r="B432" s="55" t="n">
        <v>46301</v>
      </c>
      <c r="C432" s="38" t="n">
        <v>8531973</v>
      </c>
      <c r="D432" s="63" t="s">
        <v>16</v>
      </c>
      <c r="E432" s="58" t="s">
        <v>18</v>
      </c>
      <c r="F432" s="38" t="s">
        <v>26</v>
      </c>
      <c r="G432" s="56" t="n">
        <v>27</v>
      </c>
      <c r="H432" s="57" t="n">
        <v>0.42</v>
      </c>
      <c r="I432" s="57" t="n">
        <v>11.38</v>
      </c>
      <c r="J432" s="13"/>
    </row>
    <row r="433" ht="22.5" customHeight="1">
      <c r="A433" s="12" t="n">
        <f>WEEKNUM(B433,2)</f>
        <v>41</v>
      </c>
      <c r="B433" s="55" t="n">
        <v>46301</v>
      </c>
      <c r="C433" s="38" t="n">
        <v>8156506</v>
      </c>
      <c r="D433" s="63" t="s">
        <v>27</v>
      </c>
      <c r="E433" s="58" t="s">
        <v>14</v>
      </c>
      <c r="F433" s="58" t="s">
        <v>15</v>
      </c>
      <c r="G433" s="56" t="n">
        <v>1000</v>
      </c>
      <c r="H433" s="57" t="n">
        <v>0.136</v>
      </c>
      <c r="I433" s="57" t="n">
        <v>136.207</v>
      </c>
      <c r="J433" s="13"/>
    </row>
    <row r="434" ht="22.5" customHeight="1">
      <c r="A434" s="12" t="n">
        <f>WEEKNUM(B434,2)</f>
        <v>41</v>
      </c>
      <c r="B434" s="55" t="n">
        <v>46301</v>
      </c>
      <c r="C434" s="38" t="n">
        <v>8819666</v>
      </c>
      <c r="D434" s="63" t="s">
        <v>27</v>
      </c>
      <c r="E434" s="58" t="s">
        <v>14</v>
      </c>
      <c r="F434" s="58" t="s">
        <v>12</v>
      </c>
      <c r="G434" s="56" t="n">
        <v>187</v>
      </c>
      <c r="H434" s="57" t="n">
        <v>0.107</v>
      </c>
      <c r="I434" s="57" t="n">
        <v>19.9777</v>
      </c>
      <c r="J434" s="13"/>
    </row>
    <row r="435" ht="22.5" customHeight="1">
      <c r="A435" s="12" t="n">
        <f>WEEKNUM(B435,2)</f>
        <v>41</v>
      </c>
      <c r="B435" s="55" t="n">
        <v>46301</v>
      </c>
      <c r="C435" s="38" t="n">
        <v>7872826</v>
      </c>
      <c r="D435" s="63" t="s">
        <v>28</v>
      </c>
      <c r="E435" s="58" t="s">
        <v>14</v>
      </c>
      <c r="F435" s="58" t="s">
        <v>15</v>
      </c>
      <c r="G435" s="56" t="n">
        <v>100</v>
      </c>
      <c r="H435" s="57" t="n">
        <v>0.48</v>
      </c>
      <c r="I435" s="57" t="n">
        <v>48.048</v>
      </c>
      <c r="J435" s="13"/>
    </row>
    <row r="436" ht="22.5" customHeight="1">
      <c r="A436" s="12" t="n">
        <f>WEEKNUM(B436,2)</f>
        <v>41</v>
      </c>
      <c r="B436" s="55" t="n">
        <v>46301</v>
      </c>
      <c r="C436" s="38" t="n">
        <v>9311355</v>
      </c>
      <c r="D436" s="63" t="s">
        <v>29</v>
      </c>
      <c r="E436" s="58" t="s">
        <v>14</v>
      </c>
      <c r="F436" s="58" t="s">
        <v>15</v>
      </c>
      <c r="G436" s="56" t="n">
        <v>60</v>
      </c>
      <c r="H436" s="57" t="n">
        <v>0.25</v>
      </c>
      <c r="I436" s="57" t="n">
        <v>15</v>
      </c>
      <c r="J436" s="13"/>
    </row>
    <row r="437" ht="22.5" customHeight="1">
      <c r="A437" s="12" t="n">
        <f>WEEKNUM(B437,2)</f>
        <v>41</v>
      </c>
      <c r="B437" s="55" t="n">
        <v>46301</v>
      </c>
      <c r="C437" s="38" t="n">
        <v>12114239</v>
      </c>
      <c r="D437" s="63" t="s">
        <v>27</v>
      </c>
      <c r="E437" s="58" t="s">
        <v>14</v>
      </c>
      <c r="F437" s="38" t="s">
        <v>26</v>
      </c>
      <c r="G437" s="56" t="n">
        <v>46</v>
      </c>
      <c r="H437" s="57" t="n">
        <v>0.16</v>
      </c>
      <c r="I437" s="57" t="n">
        <v>7.49</v>
      </c>
      <c r="J437" s="65"/>
    </row>
    <row r="438" ht="22.5" customHeight="1">
      <c r="A438" s="12" t="n">
        <f>WEEKNUM(B438,2)</f>
        <v>41</v>
      </c>
      <c r="B438" s="55" t="n">
        <v>46301</v>
      </c>
      <c r="C438" s="38" t="n">
        <v>10501490</v>
      </c>
      <c r="D438" s="63" t="s">
        <v>13</v>
      </c>
      <c r="E438" s="58" t="s">
        <v>14</v>
      </c>
      <c r="F438" s="58" t="s">
        <v>15</v>
      </c>
      <c r="G438" s="56" t="n">
        <v>12</v>
      </c>
      <c r="H438" s="57" t="n">
        <v>0.13</v>
      </c>
      <c r="I438" s="57" t="n">
        <v>1.56</v>
      </c>
      <c r="J438" s="13"/>
    </row>
    <row r="439" ht="22.5" customHeight="1">
      <c r="A439" s="12" t="n">
        <f>WEEKNUM(B439,2)</f>
        <v>41</v>
      </c>
      <c r="B439" s="55" t="n">
        <v>46301</v>
      </c>
      <c r="C439" s="38" t="n">
        <v>10912510</v>
      </c>
      <c r="D439" s="63" t="s">
        <v>10</v>
      </c>
      <c r="E439" s="67" t="s">
        <v>11</v>
      </c>
      <c r="F439" s="58" t="s">
        <v>30</v>
      </c>
      <c r="G439" s="70" t="n">
        <v>112</v>
      </c>
      <c r="H439" s="71" t="n">
        <v>0.33</v>
      </c>
      <c r="I439" s="71" t="n">
        <v>37.47</v>
      </c>
      <c r="J439" s="65" t="n">
        <v>6.657</v>
      </c>
    </row>
    <row r="440" ht="22.5" customHeight="1">
      <c r="A440" s="12" t="n">
        <f>WEEKNUM(B440,2)</f>
        <v>41</v>
      </c>
      <c r="B440" s="55" t="n">
        <v>46301</v>
      </c>
      <c r="C440" s="38" t="n">
        <v>11080098</v>
      </c>
      <c r="D440" s="63" t="s">
        <v>22</v>
      </c>
      <c r="E440" s="58" t="s">
        <v>24</v>
      </c>
      <c r="F440" s="58" t="s">
        <v>15</v>
      </c>
      <c r="G440" s="56" t="n">
        <v>1</v>
      </c>
      <c r="H440" s="57" t="n">
        <v>0.6</v>
      </c>
      <c r="I440" s="57" t="n">
        <v>0.6</v>
      </c>
      <c r="J440" s="13"/>
    </row>
    <row r="441" ht="22.5" customHeight="1">
      <c r="A441" s="12" t="n">
        <f>WEEKNUM(B441,2)</f>
        <v>41</v>
      </c>
      <c r="B441" s="55" t="n">
        <v>46301</v>
      </c>
      <c r="C441" s="38" t="n">
        <v>11715627</v>
      </c>
      <c r="D441" s="63" t="s">
        <v>29</v>
      </c>
      <c r="E441" s="58" t="s">
        <v>14</v>
      </c>
      <c r="F441" s="58" t="s">
        <v>15</v>
      </c>
      <c r="G441" s="56" t="n">
        <v>0</v>
      </c>
      <c r="H441" s="57" t="n">
        <v>0</v>
      </c>
      <c r="I441" s="57" t="n">
        <v>0</v>
      </c>
      <c r="J441" s="13"/>
    </row>
    <row r="442" ht="22.5" customHeight="1">
      <c r="A442" s="12" t="n">
        <f>WEEKNUM(B442,2)</f>
        <v>41</v>
      </c>
      <c r="B442" s="55" t="n">
        <v>46301</v>
      </c>
      <c r="C442" s="38" t="n">
        <v>11715655</v>
      </c>
      <c r="D442" s="63" t="s">
        <v>16</v>
      </c>
      <c r="E442" s="58" t="s">
        <v>11</v>
      </c>
      <c r="F442" s="58" t="s">
        <v>15</v>
      </c>
      <c r="G442" s="56" t="n">
        <v>0</v>
      </c>
      <c r="H442" s="57" t="n">
        <v>0</v>
      </c>
      <c r="I442" s="57" t="n">
        <v>0</v>
      </c>
      <c r="J442" s="13"/>
    </row>
    <row r="443" ht="22.5" customHeight="1">
      <c r="A443" s="12" t="n">
        <f>WEEKNUM(B443,2)</f>
        <v>41</v>
      </c>
      <c r="B443" s="55" t="n">
        <v>46301</v>
      </c>
      <c r="C443" s="38" t="n">
        <v>11715811</v>
      </c>
      <c r="D443" s="63" t="s">
        <v>16</v>
      </c>
      <c r="E443" s="38" t="s">
        <v>17</v>
      </c>
      <c r="F443" s="38" t="s">
        <v>15</v>
      </c>
      <c r="G443" s="56" t="n">
        <v>0</v>
      </c>
      <c r="H443" s="57" t="n">
        <v>0</v>
      </c>
      <c r="I443" s="57" t="n">
        <v>0</v>
      </c>
      <c r="J443" s="13"/>
    </row>
    <row r="444" ht="22.5" customHeight="1">
      <c r="A444" s="12" t="n">
        <f>WEEKNUM(B444,2)</f>
        <v>41</v>
      </c>
      <c r="B444" s="55" t="n">
        <v>46301</v>
      </c>
      <c r="C444" s="38" t="n">
        <v>11729927</v>
      </c>
      <c r="D444" s="63" t="s">
        <v>10</v>
      </c>
      <c r="E444" s="38" t="s">
        <v>20</v>
      </c>
      <c r="F444" s="38" t="s">
        <v>15</v>
      </c>
      <c r="G444" s="56" t="n">
        <v>0</v>
      </c>
      <c r="H444" s="57" t="n">
        <v>0</v>
      </c>
      <c r="I444" s="57" t="n">
        <v>0</v>
      </c>
      <c r="J444" s="13"/>
    </row>
    <row r="445" ht="22.5" customHeight="1">
      <c r="A445" s="12" t="n">
        <f>WEEKNUM(B445,2)</f>
        <v>41</v>
      </c>
      <c r="B445" s="55" t="n">
        <v>46301</v>
      </c>
      <c r="C445" s="38" t="n">
        <v>11729820</v>
      </c>
      <c r="D445" s="63" t="s">
        <v>10</v>
      </c>
      <c r="E445" s="38" t="s">
        <v>25</v>
      </c>
      <c r="F445" s="38" t="s">
        <v>15</v>
      </c>
      <c r="G445" s="56" t="n">
        <v>0</v>
      </c>
      <c r="H445" s="57" t="n">
        <v>0</v>
      </c>
      <c r="I445" s="57" t="n">
        <v>0</v>
      </c>
      <c r="J445" s="13"/>
    </row>
    <row r="446" ht="22.5" customHeight="1">
      <c r="A446" s="12" t="n">
        <f>WEEKNUM(B446,2)</f>
        <v>41</v>
      </c>
      <c r="B446" s="55" t="n">
        <v>46301</v>
      </c>
      <c r="C446" s="38" t="n">
        <v>11729830</v>
      </c>
      <c r="D446" s="63" t="s">
        <v>10</v>
      </c>
      <c r="E446" s="38" t="s">
        <v>11</v>
      </c>
      <c r="F446" s="38" t="s">
        <v>12</v>
      </c>
      <c r="G446" s="56" t="n">
        <v>0</v>
      </c>
      <c r="H446" s="57" t="n">
        <v>0</v>
      </c>
      <c r="I446" s="57" t="n">
        <v>0</v>
      </c>
      <c r="J446" s="13"/>
    </row>
    <row r="447" ht="22.5" customHeight="1">
      <c r="A447" s="12" t="n">
        <f>WEEKNUM(B447,2)</f>
        <v>41</v>
      </c>
      <c r="B447" s="55" t="n">
        <v>46301</v>
      </c>
      <c r="C447" s="38" t="n">
        <v>11892329</v>
      </c>
      <c r="D447" s="63" t="s">
        <v>10</v>
      </c>
      <c r="E447" s="38" t="s">
        <v>11</v>
      </c>
      <c r="F447" s="38" t="s">
        <v>15</v>
      </c>
      <c r="G447" s="56" t="n">
        <v>3000</v>
      </c>
      <c r="H447" s="57" t="n">
        <v>0.25</v>
      </c>
      <c r="I447" s="57" t="n">
        <v>750</v>
      </c>
      <c r="J447" s="13"/>
    </row>
    <row r="448" ht="22.5" customHeight="1">
      <c r="A448" s="12" t="n">
        <f>WEEKNUM(B448,2)</f>
        <v>41</v>
      </c>
      <c r="B448" s="55" t="n">
        <v>46301</v>
      </c>
      <c r="C448" s="38" t="n">
        <v>91560708</v>
      </c>
      <c r="D448" s="63" t="s">
        <v>31</v>
      </c>
      <c r="E448" s="58" t="s">
        <v>32</v>
      </c>
      <c r="F448" s="58" t="s">
        <v>15</v>
      </c>
      <c r="G448" s="56" t="n">
        <v>220</v>
      </c>
      <c r="H448" s="57" t="n">
        <v>0.101</v>
      </c>
      <c r="I448" s="57" t="n">
        <v>22.24</v>
      </c>
      <c r="J448" s="13"/>
    </row>
    <row r="449" ht="22.5" customHeight="1">
      <c r="A449" s="12" t="n">
        <f>WEEKNUM(B449,2)</f>
        <v>41</v>
      </c>
      <c r="B449" s="55" t="n">
        <v>46301</v>
      </c>
      <c r="C449" s="38" t="n">
        <v>91560709</v>
      </c>
      <c r="D449" s="63" t="s">
        <v>31</v>
      </c>
      <c r="E449" s="58" t="s">
        <v>33</v>
      </c>
      <c r="F449" s="58" t="s">
        <v>15</v>
      </c>
      <c r="G449" s="56" t="n">
        <v>260</v>
      </c>
      <c r="H449" s="57" t="n">
        <v>0.06</v>
      </c>
      <c r="I449" s="57" t="n">
        <v>15.6</v>
      </c>
      <c r="J449" s="13"/>
    </row>
    <row r="450" ht="22.5" customHeight="1">
      <c r="A450" s="12" t="n">
        <f>WEEKNUM(B450,2)</f>
        <v>41</v>
      </c>
      <c r="B450" s="55" t="n">
        <v>46301</v>
      </c>
      <c r="C450" s="38" t="n">
        <v>12064281</v>
      </c>
      <c r="D450" s="63" t="s">
        <v>16</v>
      </c>
      <c r="E450" s="58" t="s">
        <v>18</v>
      </c>
      <c r="F450" s="58" t="s">
        <v>15</v>
      </c>
      <c r="G450" s="56" t="n">
        <v>0</v>
      </c>
      <c r="H450" s="57" t="n">
        <v>0</v>
      </c>
      <c r="I450" s="57" t="n">
        <v>0</v>
      </c>
      <c r="J450" s="13"/>
    </row>
    <row r="451" ht="22.5" customHeight="1">
      <c r="A451" s="12" t="n">
        <f>WEEKNUM(B451,2)</f>
        <v>41</v>
      </c>
      <c r="B451" s="55" t="n">
        <v>46301</v>
      </c>
      <c r="C451" s="38" t="n">
        <v>11987622</v>
      </c>
      <c r="D451" s="63" t="s">
        <v>10</v>
      </c>
      <c r="E451" s="58" t="s">
        <v>11</v>
      </c>
      <c r="F451" s="58" t="s">
        <v>30</v>
      </c>
      <c r="G451" s="56" t="n">
        <v>1</v>
      </c>
      <c r="H451" s="57" t="n">
        <v>0.55</v>
      </c>
      <c r="I451" s="57" t="n">
        <v>0.55</v>
      </c>
      <c r="J451" s="65" t="n">
        <v>0.551</v>
      </c>
    </row>
    <row r="452" ht="22.5" customHeight="1">
      <c r="A452" s="12" t="n">
        <f>WEEKNUM(B452,2)</f>
        <v>41</v>
      </c>
      <c r="B452" s="55" t="n">
        <v>46301</v>
      </c>
      <c r="C452" s="38" t="n">
        <v>91567811</v>
      </c>
      <c r="D452" s="63" t="s">
        <v>34</v>
      </c>
      <c r="E452" s="58" t="s">
        <v>14</v>
      </c>
      <c r="F452" s="58" t="s">
        <v>15</v>
      </c>
      <c r="G452" s="56" t="n">
        <v>24</v>
      </c>
      <c r="H452" s="57" t="n">
        <v>0.1</v>
      </c>
      <c r="I452" s="57" t="n">
        <v>24</v>
      </c>
      <c r="J452" s="65"/>
    </row>
    <row r="453" ht="22.5" customHeight="1">
      <c r="A453" s="12" t="n">
        <f>WEEKNUM(B453,2)</f>
        <v>41</v>
      </c>
      <c r="B453" s="55" t="n">
        <v>46301</v>
      </c>
      <c r="C453" s="38" t="n">
        <v>91548044</v>
      </c>
      <c r="D453" s="63" t="s">
        <v>34</v>
      </c>
      <c r="E453" s="58" t="s">
        <v>14</v>
      </c>
      <c r="F453" s="38" t="s">
        <v>12</v>
      </c>
      <c r="G453" s="56" t="n">
        <v>18</v>
      </c>
      <c r="H453" s="57" t="n">
        <v>1.12</v>
      </c>
      <c r="I453" s="57" t="n">
        <v>20.1664</v>
      </c>
      <c r="J453" s="65"/>
    </row>
    <row r="454" ht="22.5" customHeight="1">
      <c r="A454" s="12" t="n">
        <f>WEEKNUM(B454,2)</f>
        <v>41</v>
      </c>
      <c r="B454" s="55" t="n">
        <v>46301</v>
      </c>
      <c r="C454" s="38" t="n">
        <v>12801942</v>
      </c>
      <c r="D454" s="63" t="s">
        <v>10</v>
      </c>
      <c r="E454" s="58" t="s">
        <v>11</v>
      </c>
      <c r="F454" s="38" t="s">
        <v>35</v>
      </c>
      <c r="G454" s="56" t="n">
        <v>0</v>
      </c>
      <c r="H454" s="57" t="n">
        <v>0</v>
      </c>
      <c r="I454" s="57" t="n">
        <v>0</v>
      </c>
      <c r="J454" s="65"/>
    </row>
    <row r="455" ht="22.5" customHeight="1">
      <c r="A455" s="12" t="n">
        <f>WEEKNUM(B455,2)</f>
        <v>41</v>
      </c>
      <c r="B455" s="55" t="n">
        <v>46301</v>
      </c>
      <c r="C455" s="38" t="n">
        <v>6061077</v>
      </c>
      <c r="D455" s="63" t="s">
        <v>36</v>
      </c>
      <c r="E455" s="58" t="s">
        <v>14</v>
      </c>
      <c r="F455" s="58" t="s">
        <v>15</v>
      </c>
      <c r="G455" s="61" t="n">
        <v>3</v>
      </c>
      <c r="H455" s="62" t="n">
        <v>0.708</v>
      </c>
      <c r="I455" s="62" t="n">
        <v>2.125</v>
      </c>
      <c r="J455" s="13"/>
    </row>
    <row r="456" ht="22.5" customHeight="1">
      <c r="A456" s="12" t="n">
        <f>WEEKNUM(B456,2)</f>
        <v>41</v>
      </c>
      <c r="B456" s="55" t="n">
        <v>46301</v>
      </c>
      <c r="C456" s="38" t="n">
        <v>6607117</v>
      </c>
      <c r="D456" s="64" t="s">
        <v>36</v>
      </c>
      <c r="E456" s="38" t="s">
        <v>14</v>
      </c>
      <c r="F456" s="72" t="s">
        <v>15</v>
      </c>
      <c r="G456" s="56" t="n">
        <v>123</v>
      </c>
      <c r="H456" s="57" t="n">
        <v>0.815</v>
      </c>
      <c r="I456" s="57" t="n">
        <v>100.253</v>
      </c>
      <c r="J456" s="13"/>
    </row>
    <row r="457" ht="22.5" customHeight="1">
      <c r="A457" s="12" t="n">
        <f>WEEKNUM(B457,2)</f>
        <v>41</v>
      </c>
      <c r="B457" s="55" t="n">
        <v>46301</v>
      </c>
      <c r="C457" s="38" t="n">
        <v>5497580</v>
      </c>
      <c r="D457" s="64" t="s">
        <v>31</v>
      </c>
      <c r="E457" s="38" t="s">
        <v>17</v>
      </c>
      <c r="F457" s="38" t="s">
        <v>15</v>
      </c>
      <c r="G457" s="56" t="n">
        <v>1517</v>
      </c>
      <c r="H457" s="57" t="n">
        <v>0.252</v>
      </c>
      <c r="I457" s="57" t="n">
        <v>382.717</v>
      </c>
      <c r="J457" s="13"/>
    </row>
    <row r="458" ht="22.5" customHeight="1">
      <c r="A458" s="12" t="n">
        <f>WEEKNUM(B458,2)</f>
        <v>41</v>
      </c>
      <c r="B458" s="55" t="n">
        <v>46301</v>
      </c>
      <c r="C458" s="38" t="n">
        <v>91407542</v>
      </c>
      <c r="D458" s="64" t="s">
        <v>31</v>
      </c>
      <c r="E458" s="38" t="s">
        <v>37</v>
      </c>
      <c r="F458" s="72" t="s">
        <v>15</v>
      </c>
      <c r="G458" s="56" t="n">
        <v>38</v>
      </c>
      <c r="H458" s="57" t="n">
        <v>0.022</v>
      </c>
      <c r="I458" s="57" t="n">
        <v>0.836</v>
      </c>
      <c r="J458" s="46"/>
    </row>
    <row r="459" ht="22.5" customHeight="1">
      <c r="A459" s="12" t="n">
        <f>WEEKNUM(B459,2)</f>
        <v>41</v>
      </c>
      <c r="B459" s="55" t="n">
        <v>46301</v>
      </c>
      <c r="C459" s="38" t="n">
        <v>8998645</v>
      </c>
      <c r="D459" s="64" t="s">
        <v>31</v>
      </c>
      <c r="E459" s="38" t="s">
        <v>17</v>
      </c>
      <c r="F459" s="38" t="s">
        <v>15</v>
      </c>
      <c r="G459" s="56" t="n">
        <v>189</v>
      </c>
      <c r="H459" s="57" t="n">
        <v>0.587</v>
      </c>
      <c r="I459" s="57" t="n">
        <v>110.894</v>
      </c>
      <c r="J459" s="13"/>
    </row>
    <row r="460" ht="22.5" customHeight="1">
      <c r="A460" s="12" t="n">
        <f>WEEKNUM(B460,2)</f>
        <v>41</v>
      </c>
      <c r="B460" s="55" t="n">
        <v>46301</v>
      </c>
      <c r="C460" s="38" t="n">
        <v>4383473</v>
      </c>
      <c r="D460" s="64" t="s">
        <v>36</v>
      </c>
      <c r="E460" s="38" t="s">
        <v>14</v>
      </c>
      <c r="F460" s="58" t="s">
        <v>15</v>
      </c>
      <c r="G460" s="56" t="n">
        <v>150</v>
      </c>
      <c r="H460" s="57" t="n">
        <v>0.196</v>
      </c>
      <c r="I460" s="57" t="n">
        <v>29.43</v>
      </c>
      <c r="J460" s="13"/>
    </row>
    <row r="461" ht="22.5" customHeight="1">
      <c r="A461" s="12" t="n">
        <f>WEEKNUM(B461,2)</f>
        <v>41</v>
      </c>
      <c r="B461" s="55" t="n">
        <v>46301</v>
      </c>
      <c r="C461" s="38" t="n">
        <v>8094753</v>
      </c>
      <c r="D461" s="64" t="s">
        <v>36</v>
      </c>
      <c r="E461" s="38" t="s">
        <v>14</v>
      </c>
      <c r="F461" s="38" t="s">
        <v>26</v>
      </c>
      <c r="G461" s="56" t="n">
        <v>382</v>
      </c>
      <c r="H461" s="57" t="n">
        <v>0.3</v>
      </c>
      <c r="I461" s="57" t="n">
        <v>116.17</v>
      </c>
      <c r="J461" s="13"/>
    </row>
    <row r="462" ht="22.5" customHeight="1">
      <c r="A462" s="12" t="n">
        <f>WEEKNUM(B462,2)</f>
        <v>41</v>
      </c>
      <c r="B462" s="55" t="n">
        <v>46301</v>
      </c>
      <c r="C462" s="38" t="n">
        <v>2783561</v>
      </c>
      <c r="D462" s="64" t="s">
        <v>38</v>
      </c>
      <c r="E462" s="38" t="s">
        <v>14</v>
      </c>
      <c r="F462" s="58" t="s">
        <v>15</v>
      </c>
      <c r="G462" s="56" t="n">
        <v>451</v>
      </c>
      <c r="H462" s="57" t="n">
        <v>0.101</v>
      </c>
      <c r="I462" s="57" t="n">
        <v>45.74</v>
      </c>
      <c r="J462" s="13"/>
    </row>
    <row r="463" ht="22.5" customHeight="1">
      <c r="A463" s="12" t="n">
        <f>WEEKNUM(B463,2)</f>
        <v>41</v>
      </c>
      <c r="B463" s="55" t="n">
        <v>46301</v>
      </c>
      <c r="C463" s="38" t="n">
        <v>10599157</v>
      </c>
      <c r="D463" s="64" t="s">
        <v>39</v>
      </c>
      <c r="E463" s="38" t="s">
        <v>14</v>
      </c>
      <c r="F463" s="58" t="s">
        <v>15</v>
      </c>
      <c r="G463" s="56" t="n">
        <v>94</v>
      </c>
      <c r="H463" s="57" t="n">
        <v>0.309</v>
      </c>
      <c r="I463" s="57" t="n">
        <v>29</v>
      </c>
      <c r="J463" s="13"/>
    </row>
    <row r="464" ht="22.5" customHeight="1">
      <c r="A464" s="12" t="n">
        <f>WEEKNUM(B464,2)</f>
        <v>41</v>
      </c>
      <c r="B464" s="55" t="n">
        <v>46301</v>
      </c>
      <c r="C464" s="38" t="n">
        <v>10599681</v>
      </c>
      <c r="D464" s="64" t="s">
        <v>40</v>
      </c>
      <c r="E464" s="38" t="s">
        <v>14</v>
      </c>
      <c r="F464" s="58" t="s">
        <v>15</v>
      </c>
      <c r="G464" s="56" t="n">
        <v>311</v>
      </c>
      <c r="H464" s="57" t="n">
        <v>0.13</v>
      </c>
      <c r="I464" s="57" t="n">
        <v>40.43</v>
      </c>
      <c r="J464" s="13"/>
    </row>
    <row r="465" ht="22.5" customHeight="1">
      <c r="A465" s="12" t="n">
        <f>WEEKNUM(B465,2)</f>
        <v>41</v>
      </c>
      <c r="B465" s="55" t="n">
        <v>46301</v>
      </c>
      <c r="C465" s="38" t="n">
        <v>6060965</v>
      </c>
      <c r="D465" s="64" t="s">
        <v>36</v>
      </c>
      <c r="E465" s="38" t="s">
        <v>14</v>
      </c>
      <c r="F465" s="58" t="s">
        <v>15</v>
      </c>
      <c r="G465" s="56" t="n">
        <v>94</v>
      </c>
      <c r="H465" s="57" t="n">
        <v>0.3</v>
      </c>
      <c r="I465" s="57" t="n">
        <v>28.2</v>
      </c>
      <c r="J465" s="13"/>
    </row>
    <row r="466" ht="22.5" customHeight="1">
      <c r="A466" s="12" t="n">
        <f>WEEKNUM(B466,2)</f>
        <v>41</v>
      </c>
      <c r="B466" s="55" t="n">
        <v>46301</v>
      </c>
      <c r="C466" s="38" t="n">
        <v>10842514</v>
      </c>
      <c r="D466" s="64" t="s">
        <v>79</v>
      </c>
      <c r="E466" s="38" t="s">
        <v>14</v>
      </c>
      <c r="F466" s="38" t="s">
        <v>26</v>
      </c>
      <c r="G466" s="56" t="n">
        <v>20</v>
      </c>
      <c r="H466" s="57" t="n">
        <v>0.53</v>
      </c>
      <c r="I466" s="57" t="n">
        <v>10.7</v>
      </c>
      <c r="J466" s="13"/>
    </row>
    <row r="467" ht="22.5" customHeight="1">
      <c r="A467" s="12" t="n">
        <f>WEEKNUM(B467,2)</f>
        <v>41</v>
      </c>
      <c r="B467" s="55" t="n">
        <v>46301</v>
      </c>
      <c r="C467" s="38" t="n">
        <v>10815258</v>
      </c>
      <c r="D467" s="64" t="s">
        <v>79</v>
      </c>
      <c r="E467" s="38" t="s">
        <v>14</v>
      </c>
      <c r="F467" s="58" t="s">
        <v>15</v>
      </c>
      <c r="G467" s="56" t="n">
        <v>52</v>
      </c>
      <c r="H467" s="57" t="n">
        <v>0.153</v>
      </c>
      <c r="I467" s="57" t="n">
        <v>7.98</v>
      </c>
      <c r="J467" s="13"/>
    </row>
    <row r="468" ht="22.5" customHeight="1">
      <c r="A468" s="12" t="n">
        <f>WEEKNUM(B468,2)</f>
        <v>41</v>
      </c>
      <c r="B468" s="55" t="n">
        <v>46301</v>
      </c>
      <c r="C468" s="38" t="n">
        <v>91535229</v>
      </c>
      <c r="D468" s="64" t="s">
        <v>31</v>
      </c>
      <c r="E468" s="38" t="s">
        <v>37</v>
      </c>
      <c r="F468" s="58" t="s">
        <v>15</v>
      </c>
      <c r="G468" s="56" t="n">
        <v>3</v>
      </c>
      <c r="H468" s="57" t="n">
        <v>0.04</v>
      </c>
      <c r="I468" s="57" t="n">
        <v>0.12</v>
      </c>
      <c r="J468" s="13"/>
    </row>
    <row r="469" ht="22.5" customHeight="1">
      <c r="A469" s="12" t="n">
        <f>WEEKNUM(B469,2)</f>
        <v>41</v>
      </c>
      <c r="B469" s="55" t="n">
        <v>46301</v>
      </c>
      <c r="C469" s="38" t="n">
        <v>91535331</v>
      </c>
      <c r="D469" s="64" t="s">
        <v>31</v>
      </c>
      <c r="E469" s="38" t="s">
        <v>41</v>
      </c>
      <c r="F469" s="58" t="s">
        <v>15</v>
      </c>
      <c r="G469" s="56" t="n">
        <v>7</v>
      </c>
      <c r="H469" s="57" t="n">
        <v>0.031</v>
      </c>
      <c r="I469" s="57" t="n">
        <v>0.22</v>
      </c>
      <c r="J469" s="13"/>
    </row>
    <row r="470" ht="22.5" customHeight="1">
      <c r="A470" s="12" t="n">
        <f>WEEKNUM(B470,2)</f>
        <v>41</v>
      </c>
      <c r="B470" s="55" t="n">
        <v>46301</v>
      </c>
      <c r="C470" s="38" t="n">
        <v>11324493</v>
      </c>
      <c r="D470" s="64" t="s">
        <v>31</v>
      </c>
      <c r="E470" s="38" t="s">
        <v>17</v>
      </c>
      <c r="F470" s="38" t="s">
        <v>15</v>
      </c>
      <c r="G470" s="56" t="n">
        <v>2</v>
      </c>
      <c r="H470" s="57" t="n">
        <v>0.5</v>
      </c>
      <c r="I470" s="57" t="n">
        <v>1</v>
      </c>
      <c r="J470" s="13"/>
    </row>
    <row r="471" ht="22.5" customHeight="1">
      <c r="A471" s="12" t="n">
        <f>WEEKNUM(B471,2)</f>
        <v>41</v>
      </c>
      <c r="B471" s="55" t="n">
        <v>46301</v>
      </c>
      <c r="C471" s="38" t="n">
        <v>10298628</v>
      </c>
      <c r="D471" s="64" t="s">
        <v>42</v>
      </c>
      <c r="E471" s="38" t="s">
        <v>14</v>
      </c>
      <c r="F471" s="38" t="s">
        <v>26</v>
      </c>
      <c r="G471" s="56" t="n">
        <v>56</v>
      </c>
      <c r="H471" s="57" t="n">
        <v>0.25</v>
      </c>
      <c r="I471" s="57" t="n">
        <v>14.22</v>
      </c>
      <c r="J471" s="13"/>
    </row>
    <row r="472" ht="22.5" customHeight="1">
      <c r="A472" s="12" t="n">
        <f>WEEKNUM(B472,2)</f>
        <v>41</v>
      </c>
      <c r="B472" s="55" t="n">
        <v>46301</v>
      </c>
      <c r="C472" s="38" t="n">
        <v>11655595</v>
      </c>
      <c r="D472" s="64" t="s">
        <v>43</v>
      </c>
      <c r="E472" s="38" t="s">
        <v>14</v>
      </c>
      <c r="F472" s="38" t="s">
        <v>26</v>
      </c>
      <c r="G472" s="56" t="n">
        <v>1</v>
      </c>
      <c r="H472" s="57" t="n">
        <v>4.78</v>
      </c>
      <c r="I472" s="57" t="n">
        <v>4.78</v>
      </c>
      <c r="J472" s="13"/>
    </row>
    <row r="473" ht="22.5" customHeight="1">
      <c r="A473" s="12" t="n">
        <f>WEEKNUM(B473,2)</f>
        <v>41</v>
      </c>
      <c r="B473" s="55" t="n">
        <v>46301</v>
      </c>
      <c r="C473" s="38" t="n">
        <v>11655596</v>
      </c>
      <c r="D473" s="64" t="s">
        <v>43</v>
      </c>
      <c r="E473" s="38" t="s">
        <v>14</v>
      </c>
      <c r="F473" s="38" t="s">
        <v>12</v>
      </c>
      <c r="G473" s="56" t="n">
        <v>0</v>
      </c>
      <c r="H473" s="57" t="n">
        <v>0</v>
      </c>
      <c r="I473" s="57" t="n">
        <v>0.0013</v>
      </c>
      <c r="J473" s="13"/>
    </row>
    <row r="474" ht="22.5" customHeight="1">
      <c r="A474" s="12" t="n">
        <f>WEEKNUM(B474,2)</f>
        <v>41</v>
      </c>
      <c r="B474" s="55" t="n">
        <v>46301</v>
      </c>
      <c r="C474" s="38" t="n">
        <v>11690183</v>
      </c>
      <c r="D474" s="64" t="s">
        <v>38</v>
      </c>
      <c r="E474" s="38" t="s">
        <v>14</v>
      </c>
      <c r="F474" s="38" t="s">
        <v>15</v>
      </c>
      <c r="G474" s="56" t="n">
        <v>49</v>
      </c>
      <c r="H474" s="57" t="n">
        <v>0.198</v>
      </c>
      <c r="I474" s="57" t="n">
        <v>9.69</v>
      </c>
      <c r="J474" s="13"/>
    </row>
    <row r="475" ht="22.5" customHeight="1">
      <c r="A475" s="12" t="n">
        <f>WEEKNUM(B475,2)</f>
        <v>41</v>
      </c>
      <c r="B475" s="55" t="n">
        <v>46301</v>
      </c>
      <c r="C475" s="38" t="n">
        <v>11763482</v>
      </c>
      <c r="D475" s="64" t="s">
        <v>43</v>
      </c>
      <c r="E475" s="66" t="s">
        <v>14</v>
      </c>
      <c r="F475" s="38" t="s">
        <v>12</v>
      </c>
      <c r="G475" s="56" t="n">
        <v>0</v>
      </c>
      <c r="H475" s="57" t="n">
        <v>0</v>
      </c>
      <c r="I475" s="57" t="n">
        <v>0.2555</v>
      </c>
      <c r="J475" s="13"/>
    </row>
    <row r="476" ht="22.5" customHeight="1">
      <c r="A476" s="12" t="n">
        <f>WEEKNUM(B476,2)</f>
        <v>41</v>
      </c>
      <c r="B476" s="55" t="n">
        <v>46301</v>
      </c>
      <c r="C476" s="38" t="n">
        <v>91565942</v>
      </c>
      <c r="D476" s="64" t="s">
        <v>31</v>
      </c>
      <c r="E476" s="38" t="s">
        <v>37</v>
      </c>
      <c r="F476" s="58" t="s">
        <v>15</v>
      </c>
      <c r="G476" s="56" t="n">
        <v>107</v>
      </c>
      <c r="H476" s="57" t="n">
        <v>0.031</v>
      </c>
      <c r="I476" s="57" t="n">
        <v>3.294</v>
      </c>
      <c r="J476" s="13"/>
    </row>
    <row r="477" ht="22.5" customHeight="1">
      <c r="A477" s="12" t="n">
        <f>WEEKNUM(B477,2)</f>
        <v>41</v>
      </c>
      <c r="B477" s="55" t="n">
        <v>46301</v>
      </c>
      <c r="C477" s="38" t="n">
        <v>91565947</v>
      </c>
      <c r="D477" s="64" t="s">
        <v>31</v>
      </c>
      <c r="E477" s="38" t="s">
        <v>41</v>
      </c>
      <c r="F477" s="58" t="s">
        <v>15</v>
      </c>
      <c r="G477" s="56" t="n">
        <v>1000</v>
      </c>
      <c r="H477" s="57" t="n">
        <v>0.02</v>
      </c>
      <c r="I477" s="57" t="n">
        <v>20</v>
      </c>
      <c r="J477" s="13"/>
    </row>
    <row r="478" ht="22.5" customHeight="1">
      <c r="A478" s="12" t="n">
        <f>WEEKNUM(B478,2)</f>
        <v>41</v>
      </c>
      <c r="B478" s="55" t="n">
        <v>46301</v>
      </c>
      <c r="C478" s="38" t="n">
        <v>12807775</v>
      </c>
      <c r="D478" s="64" t="s">
        <v>38</v>
      </c>
      <c r="E478" s="38" t="s">
        <v>14</v>
      </c>
      <c r="F478" s="38" t="s">
        <v>35</v>
      </c>
      <c r="G478" s="56" t="n">
        <v>0</v>
      </c>
      <c r="H478" s="57" t="n">
        <v>0</v>
      </c>
      <c r="I478" s="57" t="n">
        <v>0.01</v>
      </c>
      <c r="J478" s="13"/>
    </row>
    <row r="479" ht="22.5" customHeight="1">
      <c r="A479" s="12" t="n">
        <f>WEEKNUM(B479,2)</f>
        <v>41</v>
      </c>
      <c r="B479" s="55" t="n">
        <v>46301</v>
      </c>
      <c r="C479" s="38" t="n">
        <v>12808718</v>
      </c>
      <c r="D479" s="64" t="s">
        <v>36</v>
      </c>
      <c r="E479" s="38" t="s">
        <v>14</v>
      </c>
      <c r="F479" s="38" t="s">
        <v>35</v>
      </c>
      <c r="G479" s="56" t="n">
        <v>0</v>
      </c>
      <c r="H479" s="57" t="n">
        <v>0</v>
      </c>
      <c r="I479" s="57" t="n">
        <v>0.45</v>
      </c>
      <c r="J479" s="13"/>
    </row>
    <row r="480" ht="22.5" customHeight="1">
      <c r="A480" s="12" t="n">
        <f>WEEKNUM(B480,2)</f>
        <v>41</v>
      </c>
      <c r="B480" s="55" t="n">
        <v>46301</v>
      </c>
      <c r="C480" s="38" t="n">
        <v>5464039</v>
      </c>
      <c r="D480" s="64" t="s">
        <v>31</v>
      </c>
      <c r="E480" s="38" t="s">
        <v>44</v>
      </c>
      <c r="F480" s="38" t="s">
        <v>15</v>
      </c>
      <c r="G480" s="61" t="n">
        <v>791</v>
      </c>
      <c r="H480" s="62" t="n">
        <v>0.298</v>
      </c>
      <c r="I480" s="62" t="n">
        <v>235.65</v>
      </c>
      <c r="J480" s="13"/>
    </row>
    <row r="481" ht="22.5" customHeight="1">
      <c r="A481" s="12" t="n">
        <f>WEEKNUM(B481,2)</f>
        <v>41</v>
      </c>
      <c r="B481" s="55" t="n">
        <v>46301</v>
      </c>
      <c r="C481" s="38" t="n">
        <v>8057746</v>
      </c>
      <c r="D481" s="64" t="s">
        <v>31</v>
      </c>
      <c r="E481" s="38" t="s">
        <v>44</v>
      </c>
      <c r="F481" s="72" t="s">
        <v>15</v>
      </c>
      <c r="G481" s="56" t="n">
        <v>0</v>
      </c>
      <c r="H481" s="57" t="n">
        <v>0</v>
      </c>
      <c r="I481" s="57" t="n">
        <v>0</v>
      </c>
      <c r="J481" s="46"/>
    </row>
    <row r="482" ht="22.5" customHeight="1">
      <c r="A482" s="12" t="n">
        <f>WEEKNUM(B482,2)</f>
        <v>41</v>
      </c>
      <c r="B482" s="55" t="n">
        <v>46301</v>
      </c>
      <c r="C482" s="38" t="n">
        <v>91399821</v>
      </c>
      <c r="D482" s="63" t="s">
        <v>40</v>
      </c>
      <c r="E482" s="38" t="s">
        <v>14</v>
      </c>
      <c r="F482" s="38" t="s">
        <v>26</v>
      </c>
      <c r="G482" s="56" t="n">
        <v>476</v>
      </c>
      <c r="H482" s="57" t="n">
        <v>0.11</v>
      </c>
      <c r="I482" s="57" t="n">
        <v>51.02</v>
      </c>
      <c r="J482" s="13"/>
    </row>
    <row r="483" ht="22.5" customHeight="1">
      <c r="A483" s="12" t="n">
        <f>WEEKNUM(B483,2)</f>
        <v>41</v>
      </c>
      <c r="B483" s="55" t="n">
        <v>46301</v>
      </c>
      <c r="C483" s="38" t="n">
        <v>8670368</v>
      </c>
      <c r="D483" s="63" t="s">
        <v>16</v>
      </c>
      <c r="E483" s="38" t="s">
        <v>11</v>
      </c>
      <c r="F483" s="38" t="s">
        <v>30</v>
      </c>
      <c r="G483" s="56" t="n">
        <v>17</v>
      </c>
      <c r="H483" s="57" t="n">
        <v>0.23</v>
      </c>
      <c r="I483" s="57" t="n">
        <v>3.91</v>
      </c>
      <c r="J483" s="65" t="n">
        <v>0</v>
      </c>
    </row>
    <row r="484" ht="22.5" customHeight="1">
      <c r="A484" s="12" t="n">
        <f>WEEKNUM(B484,2)</f>
        <v>41</v>
      </c>
      <c r="B484" s="55" t="n">
        <v>46301</v>
      </c>
      <c r="C484" s="38" t="n">
        <v>10514860</v>
      </c>
      <c r="D484" s="64" t="s">
        <v>43</v>
      </c>
      <c r="E484" s="38" t="s">
        <v>14</v>
      </c>
      <c r="F484" s="38" t="s">
        <v>15</v>
      </c>
      <c r="G484" s="56" t="n">
        <v>65</v>
      </c>
      <c r="H484" s="57" t="n">
        <v>0.712</v>
      </c>
      <c r="I484" s="57" t="n">
        <v>46.29</v>
      </c>
      <c r="J484" s="13"/>
    </row>
    <row r="485" ht="22.5" customHeight="1">
      <c r="A485" s="12" t="n">
        <f>WEEKNUM(B485,2)</f>
        <v>41</v>
      </c>
      <c r="B485" s="55" t="n">
        <v>46301</v>
      </c>
      <c r="C485" s="38" t="n">
        <v>91532857</v>
      </c>
      <c r="D485" s="64" t="s">
        <v>45</v>
      </c>
      <c r="E485" s="38" t="s">
        <v>14</v>
      </c>
      <c r="F485" s="38" t="s">
        <v>12</v>
      </c>
      <c r="G485" s="56" t="n">
        <v>31</v>
      </c>
      <c r="H485" s="57" t="n">
        <v>0.192</v>
      </c>
      <c r="I485" s="57" t="n">
        <v>5.946</v>
      </c>
      <c r="J485" s="13"/>
    </row>
    <row r="486" ht="22.5" customHeight="1">
      <c r="A486" s="12" t="n">
        <f>WEEKNUM(B486,2)</f>
        <v>41</v>
      </c>
      <c r="B486" s="55" t="n">
        <v>46301</v>
      </c>
      <c r="C486" s="38" t="n">
        <v>91545519</v>
      </c>
      <c r="D486" s="64" t="s">
        <v>46</v>
      </c>
      <c r="E486" s="38" t="s">
        <v>44</v>
      </c>
      <c r="F486" s="66" t="s">
        <v>15</v>
      </c>
      <c r="G486" s="56" t="n">
        <v>75</v>
      </c>
      <c r="H486" s="57" t="n">
        <v>0.152</v>
      </c>
      <c r="I486" s="57" t="n">
        <v>11.38</v>
      </c>
      <c r="J486" s="13"/>
    </row>
    <row r="487" ht="22.5" customHeight="1">
      <c r="A487" s="12" t="n">
        <f>WEEKNUM(B487,2)</f>
        <v>41</v>
      </c>
      <c r="B487" s="55" t="n">
        <v>46301</v>
      </c>
      <c r="C487" s="38" t="n">
        <v>91551388</v>
      </c>
      <c r="D487" s="64" t="s">
        <v>47</v>
      </c>
      <c r="E487" s="38" t="s">
        <v>48</v>
      </c>
      <c r="F487" s="38" t="s">
        <v>12</v>
      </c>
      <c r="G487" s="56" t="n">
        <v>38</v>
      </c>
      <c r="H487" s="57" t="n">
        <v>0.786</v>
      </c>
      <c r="I487" s="57" t="n">
        <v>29.874</v>
      </c>
      <c r="J487" s="13"/>
    </row>
    <row r="488" ht="22.5" customHeight="1">
      <c r="A488" s="12" t="n">
        <f>WEEKNUM(B488,2)</f>
        <v>41</v>
      </c>
      <c r="B488" s="55" t="n">
        <v>46301</v>
      </c>
      <c r="C488" s="38" t="n">
        <v>91565948</v>
      </c>
      <c r="D488" s="64" t="s">
        <v>45</v>
      </c>
      <c r="E488" s="38" t="s">
        <v>14</v>
      </c>
      <c r="F488" s="38" t="s">
        <v>12</v>
      </c>
      <c r="G488" s="56" t="n">
        <v>8</v>
      </c>
      <c r="H488" s="57" t="n">
        <v>0.3</v>
      </c>
      <c r="I488" s="57" t="n">
        <v>2.4023</v>
      </c>
      <c r="J488" s="13"/>
    </row>
    <row r="489" ht="22.5" customHeight="1">
      <c r="A489" s="12" t="n">
        <f>WEEKNUM(B489,2)</f>
        <v>41</v>
      </c>
      <c r="B489" s="55" t="n">
        <v>46301</v>
      </c>
      <c r="C489" s="38" t="n">
        <v>91550293</v>
      </c>
      <c r="D489" s="64" t="s">
        <v>49</v>
      </c>
      <c r="E489" s="38" t="s">
        <v>50</v>
      </c>
      <c r="F489" s="38" t="s">
        <v>15</v>
      </c>
      <c r="G489" s="56" t="n">
        <v>33</v>
      </c>
      <c r="H489" s="57" t="n">
        <v>0.35</v>
      </c>
      <c r="I489" s="57" t="n">
        <v>11.55</v>
      </c>
      <c r="J489" s="13"/>
    </row>
    <row r="490" ht="22.5" customHeight="1">
      <c r="A490" s="12" t="n">
        <f>WEEKNUM(B490,2)</f>
        <v>41</v>
      </c>
      <c r="B490" s="55" t="n">
        <v>46301</v>
      </c>
      <c r="C490" s="38" t="n">
        <v>9333145</v>
      </c>
      <c r="D490" s="64" t="s">
        <v>80</v>
      </c>
      <c r="E490" s="38" t="s">
        <v>14</v>
      </c>
      <c r="F490" s="38" t="s">
        <v>26</v>
      </c>
      <c r="G490" s="56" t="n">
        <v>0</v>
      </c>
      <c r="H490" s="57" t="n">
        <v>0</v>
      </c>
      <c r="I490" s="57" t="n">
        <v>12.24</v>
      </c>
      <c r="J490" s="13"/>
    </row>
    <row r="491" ht="22.5" customHeight="1">
      <c r="A491" s="12" t="n">
        <f>WEEKNUM(B491,2)</f>
        <v>41</v>
      </c>
      <c r="B491" s="55" t="n">
        <v>46301</v>
      </c>
      <c r="C491" s="38" t="n">
        <v>91557347</v>
      </c>
      <c r="D491" s="64" t="s">
        <v>51</v>
      </c>
      <c r="E491" s="38" t="s">
        <v>14</v>
      </c>
      <c r="F491" s="38" t="s">
        <v>15</v>
      </c>
      <c r="G491" s="56" t="n">
        <v>24</v>
      </c>
      <c r="H491" s="57" t="n">
        <v>0.8</v>
      </c>
      <c r="I491" s="57" t="n">
        <v>19.2</v>
      </c>
      <c r="J491" s="13"/>
    </row>
    <row r="492" ht="22.5" customHeight="1">
      <c r="A492" s="12" t="n">
        <f>WEEKNUM(B492,2)</f>
        <v>41</v>
      </c>
      <c r="B492" s="55" t="n">
        <v>46301</v>
      </c>
      <c r="C492" s="38" t="n">
        <v>91564896</v>
      </c>
      <c r="D492" s="64" t="s">
        <v>52</v>
      </c>
      <c r="E492" s="38" t="s">
        <v>14</v>
      </c>
      <c r="F492" s="72" t="s">
        <v>15</v>
      </c>
      <c r="G492" s="56" t="n">
        <v>39</v>
      </c>
      <c r="H492" s="57" t="n">
        <v>0.35</v>
      </c>
      <c r="I492" s="57" t="n">
        <v>13.65</v>
      </c>
      <c r="J492" s="13"/>
    </row>
    <row r="493" ht="22.5" customHeight="1">
      <c r="A493" s="12" t="n">
        <f>WEEKNUM(B493,2)</f>
        <v>41</v>
      </c>
      <c r="B493" s="55" t="n">
        <v>46301</v>
      </c>
      <c r="C493" s="38" t="n">
        <v>91566789</v>
      </c>
      <c r="D493" s="64" t="s">
        <v>53</v>
      </c>
      <c r="E493" s="38" t="s">
        <v>41</v>
      </c>
      <c r="F493" s="38" t="s">
        <v>15</v>
      </c>
      <c r="G493" s="56" t="n">
        <v>2</v>
      </c>
      <c r="H493" s="57" t="n">
        <v>0.1</v>
      </c>
      <c r="I493" s="57" t="n">
        <v>0.2</v>
      </c>
      <c r="J493" s="13"/>
    </row>
    <row r="494" ht="22.5" customHeight="1">
      <c r="A494" s="12" t="n">
        <f>WEEKNUM(B494,2)</f>
        <v>41</v>
      </c>
      <c r="B494" s="55" t="n">
        <v>46301</v>
      </c>
      <c r="C494" s="38" t="n">
        <v>12306671</v>
      </c>
      <c r="D494" s="64" t="s">
        <v>54</v>
      </c>
      <c r="E494" s="38" t="s">
        <v>55</v>
      </c>
      <c r="F494" s="38" t="s">
        <v>21</v>
      </c>
      <c r="G494" s="56" t="n">
        <v>8</v>
      </c>
      <c r="H494" s="57" t="n">
        <v>0.22</v>
      </c>
      <c r="I494" s="57" t="n">
        <v>1.76</v>
      </c>
      <c r="J494" s="13"/>
    </row>
    <row r="495" ht="22.5" customHeight="1">
      <c r="A495" s="12" t="n">
        <f>WEEKNUM(B495,2)</f>
        <v>41</v>
      </c>
      <c r="B495" s="55" t="n">
        <v>46301</v>
      </c>
      <c r="C495" s="38" t="n">
        <v>91567363</v>
      </c>
      <c r="D495" s="64" t="s">
        <v>56</v>
      </c>
      <c r="E495" s="38" t="s">
        <v>14</v>
      </c>
      <c r="F495" s="38" t="s">
        <v>15</v>
      </c>
      <c r="G495" s="56" t="n">
        <v>23</v>
      </c>
      <c r="H495" s="57" t="n">
        <v>0.25</v>
      </c>
      <c r="I495" s="57" t="n">
        <v>5.75</v>
      </c>
      <c r="J495" s="13"/>
    </row>
    <row r="496" ht="22.5" customHeight="1">
      <c r="A496" s="12" t="n">
        <f>WEEKNUM(B496,2)</f>
        <v>41</v>
      </c>
      <c r="B496" s="55" t="n">
        <v>46301</v>
      </c>
      <c r="C496" s="38" t="n">
        <v>91567806</v>
      </c>
      <c r="D496" s="64" t="s">
        <v>56</v>
      </c>
      <c r="E496" s="38" t="s">
        <v>57</v>
      </c>
      <c r="F496" s="38" t="s">
        <v>15</v>
      </c>
      <c r="G496" s="56" t="n">
        <v>28</v>
      </c>
      <c r="H496" s="57" t="n">
        <v>0.15</v>
      </c>
      <c r="I496" s="57" t="n">
        <v>4.2</v>
      </c>
      <c r="J496" s="13"/>
    </row>
    <row r="497" ht="22.5" customHeight="1">
      <c r="A497" s="12" t="n">
        <f>WEEKNUM(B497,2)</f>
        <v>41</v>
      </c>
      <c r="B497" s="55" t="n">
        <v>46301</v>
      </c>
      <c r="C497" s="38" t="n">
        <v>12373981</v>
      </c>
      <c r="D497" s="64" t="s">
        <v>58</v>
      </c>
      <c r="E497" s="38" t="s">
        <v>37</v>
      </c>
      <c r="F497" s="38" t="s">
        <v>15</v>
      </c>
      <c r="G497" s="56" t="n">
        <v>91</v>
      </c>
      <c r="H497" s="57" t="n">
        <v>0.04</v>
      </c>
      <c r="I497" s="57" t="n">
        <v>3.64</v>
      </c>
      <c r="J497" s="13"/>
    </row>
    <row r="498" ht="22.5" customHeight="1">
      <c r="A498" s="12" t="n">
        <f>WEEKNUM(B498,2)</f>
        <v>41</v>
      </c>
      <c r="B498" s="55" t="n">
        <v>46301</v>
      </c>
      <c r="C498" s="38" t="n">
        <v>5365721</v>
      </c>
      <c r="D498" s="64" t="s">
        <v>59</v>
      </c>
      <c r="E498" s="38" t="s">
        <v>57</v>
      </c>
      <c r="F498" s="38" t="s">
        <v>15</v>
      </c>
      <c r="G498" s="56" t="n">
        <v>98</v>
      </c>
      <c r="H498" s="57" t="n">
        <v>0.5</v>
      </c>
      <c r="I498" s="57" t="n">
        <v>49</v>
      </c>
      <c r="J498" s="13"/>
    </row>
    <row r="499" ht="22.5" customHeight="1">
      <c r="A499" s="12" t="n">
        <f>WEEKNUM(B499,2)</f>
        <v>41</v>
      </c>
      <c r="B499" s="55" t="n">
        <v>46301</v>
      </c>
      <c r="C499" s="38" t="n">
        <v>91568575</v>
      </c>
      <c r="D499" s="64" t="s">
        <v>60</v>
      </c>
      <c r="E499" s="38" t="s">
        <v>14</v>
      </c>
      <c r="F499" s="38" t="s">
        <v>15</v>
      </c>
      <c r="G499" s="56" t="n">
        <v>0</v>
      </c>
      <c r="H499" s="57" t="n">
        <v>0</v>
      </c>
      <c r="I499" s="57" t="n">
        <v>0</v>
      </c>
      <c r="J499" s="13"/>
    </row>
    <row r="500" ht="22.5" customHeight="1">
      <c r="A500" s="12" t="n">
        <f>WEEKNUM(B500,2)</f>
        <v>41</v>
      </c>
      <c r="B500" s="55" t="n">
        <v>46301</v>
      </c>
      <c r="C500" s="38" t="n">
        <v>9298539</v>
      </c>
      <c r="D500" s="64" t="s">
        <v>80</v>
      </c>
      <c r="E500" s="38" t="s">
        <v>14</v>
      </c>
      <c r="F500" s="38" t="s">
        <v>15</v>
      </c>
      <c r="G500" s="56" t="n">
        <v>0</v>
      </c>
      <c r="H500" s="57" t="n">
        <v>0</v>
      </c>
      <c r="I500" s="57" t="n">
        <v>0</v>
      </c>
      <c r="J500" s="13"/>
    </row>
    <row r="501" ht="22.5" customHeight="1">
      <c r="A501" s="12" t="n">
        <f>WEEKNUM(B501,2)</f>
        <v>41</v>
      </c>
      <c r="B501" s="55" t="n">
        <v>46301</v>
      </c>
      <c r="C501" s="38" t="n">
        <v>12811904</v>
      </c>
      <c r="D501" s="64" t="s">
        <v>54</v>
      </c>
      <c r="E501" s="38" t="s">
        <v>55</v>
      </c>
      <c r="F501" s="38" t="s">
        <v>35</v>
      </c>
      <c r="G501" s="56" t="n">
        <v>0</v>
      </c>
      <c r="H501" s="57" t="n">
        <v>0</v>
      </c>
      <c r="I501" s="57" t="n">
        <v>0.37</v>
      </c>
      <c r="J501" s="13"/>
    </row>
    <row r="502" ht="22.5" customHeight="1">
      <c r="A502" s="12" t="n">
        <f>WEEKNUM(B502,2)</f>
        <v>41</v>
      </c>
      <c r="B502" s="55" t="n">
        <v>46301</v>
      </c>
      <c r="C502" s="38" t="n">
        <v>91399437</v>
      </c>
      <c r="D502" s="64" t="s">
        <v>81</v>
      </c>
      <c r="E502" s="58" t="s">
        <v>65</v>
      </c>
      <c r="F502" s="38" t="s">
        <v>15</v>
      </c>
      <c r="G502" s="61" t="n">
        <v>50</v>
      </c>
      <c r="H502" s="62" t="n">
        <v>0.15</v>
      </c>
      <c r="I502" s="62" t="n">
        <v>7.5</v>
      </c>
      <c r="J502" s="13"/>
    </row>
    <row r="503" ht="22.5" customHeight="1">
      <c r="A503" s="12" t="n">
        <f>WEEKNUM(B503,2)</f>
        <v>41</v>
      </c>
      <c r="B503" s="55" t="n">
        <v>46301</v>
      </c>
      <c r="C503" s="38" t="n">
        <v>5556054</v>
      </c>
      <c r="D503" s="64" t="s">
        <v>62</v>
      </c>
      <c r="E503" s="38" t="s">
        <v>37</v>
      </c>
      <c r="F503" s="72" t="s">
        <v>15</v>
      </c>
      <c r="G503" s="59" t="n">
        <v>2</v>
      </c>
      <c r="H503" s="57" t="n">
        <v>2.801</v>
      </c>
      <c r="I503" s="57" t="n">
        <v>5.601</v>
      </c>
      <c r="J503" s="46"/>
    </row>
    <row r="504" ht="22.5" customHeight="1">
      <c r="A504" s="12" t="n">
        <f>WEEKNUM(B504,2)</f>
        <v>41</v>
      </c>
      <c r="B504" s="55" t="n">
        <v>46301</v>
      </c>
      <c r="C504" s="38" t="n">
        <v>8628042</v>
      </c>
      <c r="D504" s="64" t="s">
        <v>28</v>
      </c>
      <c r="E504" s="38" t="s">
        <v>14</v>
      </c>
      <c r="F504" s="38" t="s">
        <v>26</v>
      </c>
      <c r="G504" s="59" t="n">
        <v>379</v>
      </c>
      <c r="H504" s="57" t="n">
        <v>0.39</v>
      </c>
      <c r="I504" s="57" t="n">
        <v>147.39</v>
      </c>
      <c r="J504" s="13"/>
    </row>
    <row r="505" ht="22.5" customHeight="1">
      <c r="A505" s="12" t="n">
        <f>WEEKNUM(B505,2)</f>
        <v>41</v>
      </c>
      <c r="B505" s="55" t="n">
        <v>46301</v>
      </c>
      <c r="C505" s="38" t="n">
        <v>9297014</v>
      </c>
      <c r="D505" s="64" t="s">
        <v>13</v>
      </c>
      <c r="E505" s="38" t="s">
        <v>14</v>
      </c>
      <c r="F505" s="38" t="s">
        <v>26</v>
      </c>
      <c r="G505" s="59" t="n">
        <v>198</v>
      </c>
      <c r="H505" s="57" t="n">
        <v>0.15</v>
      </c>
      <c r="I505" s="57" t="n">
        <v>28.91</v>
      </c>
      <c r="J505" s="13"/>
    </row>
    <row r="506" ht="22.5" customHeight="1">
      <c r="A506" s="12" t="n">
        <f>WEEKNUM(B506,2)</f>
        <v>41</v>
      </c>
      <c r="B506" s="55" t="n">
        <v>46301</v>
      </c>
      <c r="C506" s="38" t="n">
        <v>7815836</v>
      </c>
      <c r="D506" s="64" t="s">
        <v>63</v>
      </c>
      <c r="E506" s="38" t="s">
        <v>37</v>
      </c>
      <c r="F506" s="38" t="s">
        <v>15</v>
      </c>
      <c r="G506" s="59" t="n">
        <v>2784</v>
      </c>
      <c r="H506" s="57" t="n">
        <v>0.111</v>
      </c>
      <c r="I506" s="57" t="n">
        <v>309.63</v>
      </c>
      <c r="J506" s="13"/>
    </row>
    <row r="507" ht="22.5" customHeight="1">
      <c r="A507" s="12" t="n">
        <f>WEEKNUM(B507,2)</f>
        <v>41</v>
      </c>
      <c r="B507" s="55" t="n">
        <v>46301</v>
      </c>
      <c r="C507" s="38" t="n">
        <v>91467820</v>
      </c>
      <c r="D507" s="64" t="s">
        <v>64</v>
      </c>
      <c r="E507" s="38" t="s">
        <v>37</v>
      </c>
      <c r="F507" s="38" t="s">
        <v>15</v>
      </c>
      <c r="G507" s="59" t="n">
        <v>172</v>
      </c>
      <c r="H507" s="57" t="n">
        <v>0.1</v>
      </c>
      <c r="I507" s="57" t="n">
        <v>17.2</v>
      </c>
      <c r="J507" s="13"/>
    </row>
    <row r="508" ht="22.5" customHeight="1">
      <c r="A508" s="12" t="n">
        <f>WEEKNUM(B508,2)</f>
        <v>41</v>
      </c>
      <c r="B508" s="55" t="n">
        <v>46301</v>
      </c>
      <c r="C508" s="38" t="n">
        <v>91496145</v>
      </c>
      <c r="D508" s="64" t="s">
        <v>64</v>
      </c>
      <c r="E508" s="38" t="s">
        <v>65</v>
      </c>
      <c r="F508" s="38" t="s">
        <v>15</v>
      </c>
      <c r="G508" s="59" t="n">
        <v>25</v>
      </c>
      <c r="H508" s="57" t="n">
        <v>0.15</v>
      </c>
      <c r="I508" s="57" t="n">
        <v>3.75</v>
      </c>
      <c r="J508" s="13"/>
    </row>
    <row r="509" ht="22.5" customHeight="1">
      <c r="A509" s="12" t="n">
        <f>WEEKNUM(B509,2)</f>
        <v>41</v>
      </c>
      <c r="B509" s="55" t="n">
        <v>46301</v>
      </c>
      <c r="C509" s="38" t="n">
        <v>91496146</v>
      </c>
      <c r="D509" s="64" t="s">
        <v>64</v>
      </c>
      <c r="E509" s="38" t="s">
        <v>44</v>
      </c>
      <c r="F509" s="38" t="s">
        <v>15</v>
      </c>
      <c r="G509" s="59" t="n">
        <v>30</v>
      </c>
      <c r="H509" s="57" t="n">
        <v>0.14</v>
      </c>
      <c r="I509" s="57" t="n">
        <v>4.2</v>
      </c>
      <c r="J509" s="13"/>
    </row>
    <row r="510" ht="22.5" customHeight="1">
      <c r="A510" s="12" t="n">
        <f>WEEKNUM(B510,2)</f>
        <v>41</v>
      </c>
      <c r="B510" s="55" t="n">
        <v>46301</v>
      </c>
      <c r="C510" s="38" t="n">
        <v>91496147</v>
      </c>
      <c r="D510" s="64" t="s">
        <v>64</v>
      </c>
      <c r="E510" s="38" t="s">
        <v>11</v>
      </c>
      <c r="F510" s="38" t="s">
        <v>15</v>
      </c>
      <c r="G510" s="59" t="n">
        <v>112</v>
      </c>
      <c r="H510" s="57" t="n">
        <v>0.13</v>
      </c>
      <c r="I510" s="57" t="n">
        <v>14.56</v>
      </c>
      <c r="J510" s="13"/>
    </row>
    <row r="511" ht="22.5" customHeight="1">
      <c r="A511" s="12" t="n">
        <f>WEEKNUM(B511,2)</f>
        <v>41</v>
      </c>
      <c r="B511" s="55" t="n">
        <v>46301</v>
      </c>
      <c r="C511" s="38" t="n">
        <v>91496148</v>
      </c>
      <c r="D511" s="64" t="s">
        <v>64</v>
      </c>
      <c r="E511" s="38" t="s">
        <v>14</v>
      </c>
      <c r="F511" s="38" t="s">
        <v>15</v>
      </c>
      <c r="G511" s="59" t="n">
        <v>160</v>
      </c>
      <c r="H511" s="57" t="n">
        <v>0.15</v>
      </c>
      <c r="I511" s="57" t="n">
        <v>24</v>
      </c>
      <c r="J511" s="13"/>
    </row>
    <row r="512" ht="22.5" customHeight="1">
      <c r="A512" s="12" t="n">
        <f>WEEKNUM(B512,2)</f>
        <v>41</v>
      </c>
      <c r="B512" s="55" t="n">
        <v>46301</v>
      </c>
      <c r="C512" s="38" t="n">
        <v>11079953</v>
      </c>
      <c r="D512" s="64" t="s">
        <v>62</v>
      </c>
      <c r="E512" s="38" t="s">
        <v>37</v>
      </c>
      <c r="F512" s="38" t="s">
        <v>15</v>
      </c>
      <c r="G512" s="59" t="n">
        <v>0</v>
      </c>
      <c r="H512" s="57" t="n">
        <v>0</v>
      </c>
      <c r="I512" s="57" t="n">
        <v>0</v>
      </c>
      <c r="J512" s="13"/>
    </row>
    <row r="513" ht="22.5" customHeight="1">
      <c r="A513" s="12" t="n">
        <f>WEEKNUM(B513,2)</f>
        <v>41</v>
      </c>
      <c r="B513" s="55" t="n">
        <v>46301</v>
      </c>
      <c r="C513" s="38" t="n">
        <v>11690181</v>
      </c>
      <c r="D513" s="64" t="s">
        <v>66</v>
      </c>
      <c r="E513" s="38" t="s">
        <v>14</v>
      </c>
      <c r="F513" s="38" t="s">
        <v>15</v>
      </c>
      <c r="G513" s="56" t="n">
        <v>1000</v>
      </c>
      <c r="H513" s="57" t="n">
        <v>0.42</v>
      </c>
      <c r="I513" s="57" t="n">
        <v>420</v>
      </c>
      <c r="J513" s="13"/>
    </row>
    <row r="514" ht="22.5" customHeight="1">
      <c r="A514" s="12" t="n">
        <f>WEEKNUM(B514,2)</f>
        <v>41</v>
      </c>
      <c r="B514" s="55" t="n">
        <v>46301</v>
      </c>
      <c r="C514" s="38" t="n">
        <v>11836152</v>
      </c>
      <c r="D514" s="64" t="s">
        <v>63</v>
      </c>
      <c r="E514" s="58" t="s">
        <v>37</v>
      </c>
      <c r="F514" s="38" t="s">
        <v>15</v>
      </c>
      <c r="G514" s="59" t="n">
        <v>2</v>
      </c>
      <c r="H514" s="57" t="n">
        <v>0.09</v>
      </c>
      <c r="I514" s="57" t="n">
        <v>0.18</v>
      </c>
      <c r="J514" s="13"/>
    </row>
    <row r="515" ht="22.5" customHeight="1">
      <c r="A515" s="12" t="n">
        <f>WEEKNUM(B515,2)</f>
        <v>41</v>
      </c>
      <c r="B515" s="55" t="n">
        <v>46301</v>
      </c>
      <c r="C515" s="38" t="n">
        <v>12038500</v>
      </c>
      <c r="D515" s="64" t="s">
        <v>66</v>
      </c>
      <c r="E515" s="38" t="s">
        <v>14</v>
      </c>
      <c r="F515" s="38" t="s">
        <v>15</v>
      </c>
      <c r="G515" s="59" t="n">
        <v>38</v>
      </c>
      <c r="H515" s="57" t="n">
        <v>0.4</v>
      </c>
      <c r="I515" s="57" t="n">
        <v>15.2</v>
      </c>
      <c r="J515" s="13"/>
    </row>
    <row r="516" ht="22.5" customHeight="1">
      <c r="A516" s="12" t="n">
        <f>WEEKNUM(B516,2)</f>
        <v>41</v>
      </c>
      <c r="B516" s="55" t="n">
        <v>46301</v>
      </c>
      <c r="C516" s="38" t="n">
        <v>91565943</v>
      </c>
      <c r="D516" s="64" t="s">
        <v>64</v>
      </c>
      <c r="E516" s="38" t="s">
        <v>44</v>
      </c>
      <c r="F516" s="38" t="s">
        <v>15</v>
      </c>
      <c r="G516" s="59" t="n">
        <v>2</v>
      </c>
      <c r="H516" s="57" t="n">
        <v>0.14</v>
      </c>
      <c r="I516" s="57" t="n">
        <v>0.28</v>
      </c>
      <c r="J516" s="13"/>
    </row>
    <row r="517" ht="22.5" customHeight="1">
      <c r="A517" s="12" t="n">
        <f>WEEKNUM(B517,2)</f>
        <v>41</v>
      </c>
      <c r="B517" s="55" t="n">
        <v>46301</v>
      </c>
      <c r="C517" s="38" t="n">
        <v>91565945</v>
      </c>
      <c r="D517" s="64" t="s">
        <v>64</v>
      </c>
      <c r="E517" s="58" t="s">
        <v>37</v>
      </c>
      <c r="F517" s="38" t="s">
        <v>15</v>
      </c>
      <c r="G517" s="59" t="n">
        <v>102</v>
      </c>
      <c r="H517" s="57" t="n">
        <v>0.12</v>
      </c>
      <c r="I517" s="57" t="n">
        <v>12.24</v>
      </c>
      <c r="J517" s="13"/>
    </row>
    <row r="518" ht="22.5" customHeight="1">
      <c r="A518" s="12" t="n">
        <f>WEEKNUM(B518,2)</f>
        <v>41</v>
      </c>
      <c r="B518" s="55" t="n">
        <v>46301</v>
      </c>
      <c r="C518" s="38" t="n">
        <v>91551845</v>
      </c>
      <c r="D518" s="64" t="s">
        <v>64</v>
      </c>
      <c r="E518" s="38" t="s">
        <v>11</v>
      </c>
      <c r="F518" s="38" t="s">
        <v>15</v>
      </c>
      <c r="G518" s="59" t="n">
        <v>41</v>
      </c>
      <c r="H518" s="57" t="n">
        <v>0.14</v>
      </c>
      <c r="I518" s="57" t="n">
        <v>5.74</v>
      </c>
      <c r="J518" s="13"/>
    </row>
    <row r="519" ht="22.5" customHeight="1">
      <c r="A519" s="12" t="n">
        <f>WEEKNUM(B519,2)</f>
        <v>41</v>
      </c>
      <c r="B519" s="55" t="n">
        <v>46301</v>
      </c>
      <c r="C519" s="38" t="n">
        <v>91565949</v>
      </c>
      <c r="D519" s="64" t="s">
        <v>64</v>
      </c>
      <c r="E519" s="38" t="s">
        <v>65</v>
      </c>
      <c r="F519" s="38" t="s">
        <v>15</v>
      </c>
      <c r="G519" s="59" t="n">
        <v>50</v>
      </c>
      <c r="H519" s="57" t="n">
        <v>0.15</v>
      </c>
      <c r="I519" s="57" t="n">
        <v>7.5</v>
      </c>
      <c r="J519" s="13"/>
    </row>
    <row r="520" ht="22.5" customHeight="1">
      <c r="A520" s="12" t="n">
        <f>WEEKNUM(B520,2)</f>
        <v>41</v>
      </c>
      <c r="B520" s="55" t="n">
        <v>46301</v>
      </c>
      <c r="C520" s="38" t="n">
        <v>91573130</v>
      </c>
      <c r="D520" s="64" t="s">
        <v>47</v>
      </c>
      <c r="E520" s="38" t="s">
        <v>17</v>
      </c>
      <c r="F520" s="58" t="s">
        <v>15</v>
      </c>
      <c r="G520" s="59" t="n">
        <v>0</v>
      </c>
      <c r="H520" s="57" t="n">
        <v>0</v>
      </c>
      <c r="I520" s="57" t="n">
        <v>0</v>
      </c>
      <c r="J520" s="69"/>
    </row>
    <row r="521" ht="22.5" customHeight="1">
      <c r="A521" s="12" t="n">
        <f>WEEKNUM(B521,2)</f>
        <v>41</v>
      </c>
      <c r="B521" s="55" t="n">
        <v>46301</v>
      </c>
      <c r="C521" s="38" t="n">
        <v>91573131</v>
      </c>
      <c r="D521" s="64" t="s">
        <v>47</v>
      </c>
      <c r="E521" s="38" t="s">
        <v>33</v>
      </c>
      <c r="F521" s="58" t="s">
        <v>15</v>
      </c>
      <c r="G521" s="59" t="n">
        <v>0</v>
      </c>
      <c r="H521" s="57" t="n">
        <v>0</v>
      </c>
      <c r="I521" s="57" t="n">
        <v>0</v>
      </c>
      <c r="J521" s="69"/>
    </row>
    <row r="522" ht="22.5" customHeight="1">
      <c r="A522" s="12" t="n">
        <f>WEEKNUM(B522,2)</f>
        <v>41</v>
      </c>
      <c r="B522" s="55" t="n">
        <v>46301</v>
      </c>
      <c r="C522" s="38" t="n">
        <v>6395488</v>
      </c>
      <c r="D522" s="64" t="s">
        <v>39</v>
      </c>
      <c r="E522" s="38" t="s">
        <v>14</v>
      </c>
      <c r="F522" s="12" t="s">
        <v>15</v>
      </c>
      <c r="G522" s="45" t="n">
        <v>200</v>
      </c>
      <c r="H522" s="62" t="n">
        <v>0.3</v>
      </c>
      <c r="I522" s="62" t="n">
        <v>60</v>
      </c>
      <c r="J522" s="13"/>
    </row>
    <row r="523" ht="22.5" customHeight="1">
      <c r="A523" s="12" t="n">
        <f>WEEKNUM(B523,2)</f>
        <v>41</v>
      </c>
      <c r="B523" s="55" t="n">
        <v>46301</v>
      </c>
      <c r="C523" s="38" t="n">
        <v>8291713</v>
      </c>
      <c r="D523" s="63" t="s">
        <v>40</v>
      </c>
      <c r="E523" s="54" t="s">
        <v>14</v>
      </c>
      <c r="F523" s="45" t="s">
        <v>15</v>
      </c>
      <c r="G523" s="61" t="n">
        <v>1500</v>
      </c>
      <c r="H523" s="62" t="n">
        <v>0.14</v>
      </c>
      <c r="I523" s="62" t="n">
        <v>209.995</v>
      </c>
      <c r="J523" s="13"/>
    </row>
    <row r="524" ht="22.5" customHeight="1">
      <c r="A524" s="12" t="n">
        <f>WEEKNUM(B524,2)</f>
        <v>41</v>
      </c>
      <c r="B524" s="55" t="n">
        <v>46301</v>
      </c>
      <c r="C524" s="38" t="n">
        <v>8566541</v>
      </c>
      <c r="D524" s="63" t="s">
        <v>67</v>
      </c>
      <c r="E524" s="58" t="s">
        <v>14</v>
      </c>
      <c r="F524" s="57" t="s">
        <v>26</v>
      </c>
      <c r="G524" s="56" t="n">
        <v>301</v>
      </c>
      <c r="H524" s="57" t="n">
        <v>0.22</v>
      </c>
      <c r="I524" s="57" t="n">
        <v>67.48</v>
      </c>
      <c r="J524" s="13"/>
    </row>
    <row r="525" ht="22.5" customHeight="1">
      <c r="A525" s="12" t="n">
        <f>WEEKNUM(B525,2)</f>
        <v>41</v>
      </c>
      <c r="B525" s="55" t="n">
        <v>46301</v>
      </c>
      <c r="C525" s="38" t="n">
        <v>8566084</v>
      </c>
      <c r="D525" s="63" t="s">
        <v>68</v>
      </c>
      <c r="E525" s="58" t="s">
        <v>41</v>
      </c>
      <c r="F525" s="12" t="s">
        <v>15</v>
      </c>
      <c r="G525" s="60" t="n">
        <v>100</v>
      </c>
      <c r="H525" s="57" t="n">
        <v>0.12</v>
      </c>
      <c r="I525" s="57" t="n">
        <v>12</v>
      </c>
      <c r="J525" s="13"/>
    </row>
    <row r="526" ht="22.5" customHeight="1">
      <c r="A526" s="12" t="n">
        <f>WEEKNUM(B526,2)</f>
        <v>41</v>
      </c>
      <c r="B526" s="55" t="n">
        <v>46301</v>
      </c>
      <c r="C526" s="38" t="n">
        <v>2937658</v>
      </c>
      <c r="D526" s="63" t="s">
        <v>69</v>
      </c>
      <c r="E526" s="58" t="s">
        <v>14</v>
      </c>
      <c r="F526" s="12" t="s">
        <v>15</v>
      </c>
      <c r="G526" s="60" t="n">
        <v>100</v>
      </c>
      <c r="H526" s="57" t="n">
        <v>0.123</v>
      </c>
      <c r="I526" s="57" t="n">
        <v>12.3</v>
      </c>
      <c r="J526" s="13"/>
    </row>
    <row r="527" ht="22.5" customHeight="1">
      <c r="A527" s="12" t="n">
        <f>WEEKNUM(B527,2)</f>
        <v>41</v>
      </c>
      <c r="B527" s="55" t="n">
        <v>46301</v>
      </c>
      <c r="C527" s="38" t="n">
        <v>6706444</v>
      </c>
      <c r="D527" s="63" t="s">
        <v>70</v>
      </c>
      <c r="E527" s="38" t="s">
        <v>71</v>
      </c>
      <c r="F527" s="57" t="s">
        <v>12</v>
      </c>
      <c r="G527" s="60" t="n">
        <v>10</v>
      </c>
      <c r="H527" s="57" t="n">
        <v>0.887</v>
      </c>
      <c r="I527" s="57" t="n">
        <v>8.8684</v>
      </c>
      <c r="J527" s="13"/>
    </row>
    <row r="528" ht="22.5" customHeight="1">
      <c r="A528" s="12" t="n">
        <f>WEEKNUM(B528,2)</f>
        <v>41</v>
      </c>
      <c r="B528" s="55" t="n">
        <v>46301</v>
      </c>
      <c r="C528" s="38" t="n">
        <v>5963354</v>
      </c>
      <c r="D528" s="64" t="s">
        <v>70</v>
      </c>
      <c r="E528" s="38" t="s">
        <v>71</v>
      </c>
      <c r="F528" s="12" t="s">
        <v>15</v>
      </c>
      <c r="G528" s="60" t="n">
        <v>407</v>
      </c>
      <c r="H528" s="57" t="n">
        <v>0.569</v>
      </c>
      <c r="I528" s="57" t="n">
        <v>231.514</v>
      </c>
      <c r="J528" s="65"/>
    </row>
    <row r="529" ht="22.5" customHeight="1">
      <c r="A529" s="12" t="n">
        <f>WEEKNUM(B529,2)</f>
        <v>41</v>
      </c>
      <c r="B529" s="55" t="n">
        <v>46301</v>
      </c>
      <c r="C529" s="38" t="n">
        <v>9686529</v>
      </c>
      <c r="D529" s="63" t="s">
        <v>70</v>
      </c>
      <c r="E529" s="58" t="s">
        <v>72</v>
      </c>
      <c r="F529" s="12" t="s">
        <v>15</v>
      </c>
      <c r="G529" s="60" t="n">
        <v>55</v>
      </c>
      <c r="H529" s="57" t="n">
        <v>0.5</v>
      </c>
      <c r="I529" s="57" t="n">
        <v>27.5</v>
      </c>
      <c r="J529" s="13"/>
    </row>
    <row r="530" ht="22.5" customHeight="1">
      <c r="A530" s="12" t="n">
        <f>WEEKNUM(B530,2)</f>
        <v>41</v>
      </c>
      <c r="B530" s="55" t="n">
        <v>46301</v>
      </c>
      <c r="C530" s="38" t="n">
        <v>5963400</v>
      </c>
      <c r="D530" s="63" t="s">
        <v>70</v>
      </c>
      <c r="E530" s="58" t="s">
        <v>73</v>
      </c>
      <c r="F530" s="12" t="s">
        <v>15</v>
      </c>
      <c r="G530" s="60" t="n">
        <v>30</v>
      </c>
      <c r="H530" s="57" t="n">
        <v>0.2</v>
      </c>
      <c r="I530" s="57" t="n">
        <v>6</v>
      </c>
      <c r="J530" s="13"/>
    </row>
    <row r="531" ht="22.5" customHeight="1">
      <c r="A531" s="30" t="n">
        <f>WEEKNUM(B531,2)</f>
        <v>41</v>
      </c>
      <c r="B531" s="55" t="n">
        <v>46301</v>
      </c>
      <c r="C531" s="66" t="n">
        <v>10080665</v>
      </c>
      <c r="D531" s="68" t="s">
        <v>70</v>
      </c>
      <c r="E531" s="58" t="s">
        <v>74</v>
      </c>
      <c r="F531" s="12" t="s">
        <v>15</v>
      </c>
      <c r="G531" s="60" t="n">
        <v>9</v>
      </c>
      <c r="H531" s="57" t="n">
        <v>0.38</v>
      </c>
      <c r="I531" s="57" t="n">
        <v>3.42</v>
      </c>
      <c r="J531" s="13"/>
    </row>
    <row r="532" ht="22.5" customHeight="1">
      <c r="A532" s="12" t="n">
        <f>WEEKNUM(B532,2)</f>
        <v>41</v>
      </c>
      <c r="B532" s="55" t="n">
        <v>46301</v>
      </c>
      <c r="C532" s="12" t="n">
        <v>91520433</v>
      </c>
      <c r="D532" s="63" t="s">
        <v>64</v>
      </c>
      <c r="E532" s="58" t="s">
        <v>14</v>
      </c>
      <c r="F532" s="12" t="s">
        <v>15</v>
      </c>
      <c r="G532" s="60" t="n">
        <v>2</v>
      </c>
      <c r="H532" s="57" t="n">
        <v>0.16</v>
      </c>
      <c r="I532" s="57" t="n">
        <v>0.32</v>
      </c>
      <c r="J532" s="13"/>
    </row>
    <row r="533" ht="22.5" customHeight="1">
      <c r="A533" s="12" t="n">
        <f>WEEKNUM(B533,2)</f>
        <v>41</v>
      </c>
      <c r="B533" s="55" t="n">
        <v>46301</v>
      </c>
      <c r="C533" s="38" t="n">
        <v>11078827</v>
      </c>
      <c r="D533" s="63" t="s">
        <v>70</v>
      </c>
      <c r="E533" s="58" t="s">
        <v>73</v>
      </c>
      <c r="F533" s="12" t="s">
        <v>15</v>
      </c>
      <c r="G533" s="60" t="n">
        <v>1</v>
      </c>
      <c r="H533" s="57" t="n">
        <v>0.3</v>
      </c>
      <c r="I533" s="57" t="n">
        <v>0.3</v>
      </c>
      <c r="J533" s="13"/>
    </row>
    <row r="534" ht="22.5" customHeight="1">
      <c r="A534" s="12" t="n">
        <f>WEEKNUM(B534,2)</f>
        <v>41</v>
      </c>
      <c r="B534" s="55" t="n">
        <v>46301</v>
      </c>
      <c r="C534" s="38" t="n">
        <v>11078981</v>
      </c>
      <c r="D534" s="63" t="s">
        <v>70</v>
      </c>
      <c r="E534" s="38" t="s">
        <v>71</v>
      </c>
      <c r="F534" s="12" t="s">
        <v>15</v>
      </c>
      <c r="G534" s="60" t="n">
        <v>0</v>
      </c>
      <c r="H534" s="57" t="n">
        <v>0</v>
      </c>
      <c r="I534" s="57" t="n">
        <v>0</v>
      </c>
      <c r="J534" s="13"/>
    </row>
    <row r="535" ht="22.5" customHeight="1">
      <c r="A535" s="12" t="n">
        <f>WEEKNUM(B535,2)</f>
        <v>41</v>
      </c>
      <c r="B535" s="55" t="n">
        <v>46301</v>
      </c>
      <c r="C535" s="38" t="n">
        <v>11080833</v>
      </c>
      <c r="D535" s="63" t="s">
        <v>70</v>
      </c>
      <c r="E535" s="58" t="s">
        <v>72</v>
      </c>
      <c r="F535" s="12" t="s">
        <v>15</v>
      </c>
      <c r="G535" s="60" t="n">
        <v>0</v>
      </c>
      <c r="H535" s="57" t="n">
        <v>0</v>
      </c>
      <c r="I535" s="57" t="n">
        <v>0</v>
      </c>
      <c r="J535" s="13"/>
    </row>
    <row r="536" ht="22.5" customHeight="1">
      <c r="A536" s="12" t="n">
        <f>WEEKNUM(B536,2)</f>
        <v>41</v>
      </c>
      <c r="B536" s="55" t="n">
        <v>46301</v>
      </c>
      <c r="C536" s="38" t="n">
        <v>11081056</v>
      </c>
      <c r="D536" s="63" t="s">
        <v>70</v>
      </c>
      <c r="E536" s="58" t="s">
        <v>74</v>
      </c>
      <c r="F536" s="12" t="s">
        <v>15</v>
      </c>
      <c r="G536" s="60" t="n">
        <v>0</v>
      </c>
      <c r="H536" s="57" t="n">
        <v>0</v>
      </c>
      <c r="I536" s="57" t="n">
        <v>0</v>
      </c>
      <c r="J536" s="13"/>
    </row>
    <row r="537" ht="22.5" customHeight="1">
      <c r="A537" s="12" t="n">
        <f>WEEKNUM(B537,2)</f>
        <v>41</v>
      </c>
      <c r="B537" s="55" t="n">
        <v>46301</v>
      </c>
      <c r="C537" s="38" t="n">
        <v>11078963</v>
      </c>
      <c r="D537" s="63" t="s">
        <v>69</v>
      </c>
      <c r="E537" s="58" t="s">
        <v>14</v>
      </c>
      <c r="F537" s="12" t="s">
        <v>15</v>
      </c>
      <c r="G537" s="60" t="n">
        <v>72</v>
      </c>
      <c r="H537" s="57" t="n">
        <v>0.4</v>
      </c>
      <c r="I537" s="57" t="n">
        <v>28.8</v>
      </c>
      <c r="J537" s="13"/>
    </row>
    <row r="538" ht="22.5" customHeight="1">
      <c r="A538" s="12" t="n">
        <f>WEEKNUM(B538,2)</f>
        <v>41</v>
      </c>
      <c r="B538" s="55" t="n">
        <v>46301</v>
      </c>
      <c r="C538" s="38" t="n">
        <v>91538300</v>
      </c>
      <c r="D538" s="63" t="s">
        <v>64</v>
      </c>
      <c r="E538" s="58" t="s">
        <v>37</v>
      </c>
      <c r="F538" s="12" t="s">
        <v>15</v>
      </c>
      <c r="G538" s="60" t="n">
        <v>5</v>
      </c>
      <c r="H538" s="57" t="n">
        <v>0.14</v>
      </c>
      <c r="I538" s="57" t="n">
        <v>0.7</v>
      </c>
      <c r="J538" s="13"/>
    </row>
    <row r="539" ht="22.5" customHeight="1">
      <c r="A539" s="12" t="n">
        <f>WEEKNUM(B539,2)</f>
        <v>41</v>
      </c>
      <c r="B539" s="55" t="n">
        <v>46301</v>
      </c>
      <c r="C539" s="38" t="n">
        <v>91538301</v>
      </c>
      <c r="D539" s="63" t="s">
        <v>64</v>
      </c>
      <c r="E539" s="58" t="s">
        <v>14</v>
      </c>
      <c r="F539" s="12" t="s">
        <v>15</v>
      </c>
      <c r="G539" s="60" t="n">
        <v>0</v>
      </c>
      <c r="H539" s="57" t="n">
        <v>0</v>
      </c>
      <c r="I539" s="57" t="n">
        <v>0</v>
      </c>
      <c r="J539" s="13"/>
    </row>
    <row r="540" ht="22.5" customHeight="1">
      <c r="A540" s="12" t="n">
        <f>WEEKNUM(B540,2)</f>
        <v>41</v>
      </c>
      <c r="B540" s="55" t="n">
        <v>46301</v>
      </c>
      <c r="C540" s="66" t="n">
        <v>91538306</v>
      </c>
      <c r="D540" s="68" t="s">
        <v>64</v>
      </c>
      <c r="E540" s="58" t="s">
        <v>65</v>
      </c>
      <c r="F540" s="12" t="s">
        <v>15</v>
      </c>
      <c r="G540" s="60" t="n">
        <v>2</v>
      </c>
      <c r="H540" s="57" t="n">
        <v>0.18</v>
      </c>
      <c r="I540" s="57" t="n">
        <v>0.36</v>
      </c>
      <c r="J540" s="13"/>
    </row>
    <row r="541" ht="22.5" customHeight="1">
      <c r="A541" s="12" t="n">
        <f>WEEKNUM(B541,2)</f>
        <v>41</v>
      </c>
      <c r="B541" s="55" t="n">
        <v>46301</v>
      </c>
      <c r="C541" s="12" t="n">
        <v>91538307</v>
      </c>
      <c r="D541" s="63" t="s">
        <v>64</v>
      </c>
      <c r="E541" s="38" t="s">
        <v>17</v>
      </c>
      <c r="F541" s="12" t="s">
        <v>15</v>
      </c>
      <c r="G541" s="60" t="n">
        <v>0</v>
      </c>
      <c r="H541" s="57" t="n">
        <v>0</v>
      </c>
      <c r="I541" s="57" t="n">
        <v>0</v>
      </c>
      <c r="J541" s="13"/>
    </row>
    <row r="542" ht="22.5" customHeight="1">
      <c r="A542" s="12" t="n">
        <f>WEEKNUM(B542,2)</f>
        <v>41</v>
      </c>
      <c r="B542" s="55" t="n">
        <v>46301</v>
      </c>
      <c r="C542" s="12" t="n">
        <v>91538308</v>
      </c>
      <c r="D542" s="63" t="s">
        <v>64</v>
      </c>
      <c r="E542" s="38" t="s">
        <v>11</v>
      </c>
      <c r="F542" s="12" t="s">
        <v>15</v>
      </c>
      <c r="G542" s="60" t="n">
        <v>0</v>
      </c>
      <c r="H542" s="57" t="n">
        <v>0</v>
      </c>
      <c r="I542" s="57" t="n">
        <v>0</v>
      </c>
      <c r="J542" s="13"/>
    </row>
    <row r="543" ht="22.5" customHeight="1">
      <c r="A543" s="12" t="n">
        <f>WEEKNUM(B543,2)</f>
        <v>41</v>
      </c>
      <c r="B543" s="55" t="n">
        <v>46301</v>
      </c>
      <c r="C543" s="38" t="n">
        <v>91538309</v>
      </c>
      <c r="D543" s="63" t="s">
        <v>64</v>
      </c>
      <c r="E543" s="58" t="s">
        <v>44</v>
      </c>
      <c r="F543" s="12" t="s">
        <v>15</v>
      </c>
      <c r="G543" s="60" t="n">
        <v>0</v>
      </c>
      <c r="H543" s="57" t="n">
        <v>0</v>
      </c>
      <c r="I543" s="57" t="n">
        <v>0</v>
      </c>
      <c r="J543" s="13"/>
    </row>
    <row r="544" ht="22.5" customHeight="1">
      <c r="A544" s="12" t="n">
        <f>WEEKNUM(B544,2)</f>
        <v>41</v>
      </c>
      <c r="B544" s="55" t="n">
        <v>46301</v>
      </c>
      <c r="C544" s="38" t="n">
        <v>11511535</v>
      </c>
      <c r="D544" s="63" t="s">
        <v>69</v>
      </c>
      <c r="E544" s="58" t="s">
        <v>14</v>
      </c>
      <c r="F544" s="57" t="s">
        <v>26</v>
      </c>
      <c r="G544" s="60" t="n">
        <v>650</v>
      </c>
      <c r="H544" s="57" t="n">
        <v>0.370446153846154</v>
      </c>
      <c r="I544" s="57" t="n">
        <v>240.79</v>
      </c>
      <c r="J544" s="13"/>
    </row>
    <row r="545" ht="22.5" customHeight="1">
      <c r="A545" s="12" t="n">
        <f>WEEKNUM(B545,2)</f>
        <v>41</v>
      </c>
      <c r="B545" s="55" t="n">
        <v>46301</v>
      </c>
      <c r="C545" s="38" t="n">
        <v>11792342</v>
      </c>
      <c r="D545" s="63" t="s">
        <v>75</v>
      </c>
      <c r="E545" s="58" t="s">
        <v>41</v>
      </c>
      <c r="F545" s="12" t="s">
        <v>15</v>
      </c>
      <c r="G545" s="60" t="n">
        <v>0</v>
      </c>
      <c r="H545" s="57" t="n">
        <v>0</v>
      </c>
      <c r="I545" s="57" t="n">
        <v>0</v>
      </c>
      <c r="J545" s="13"/>
    </row>
    <row r="546" ht="22.5" customHeight="1">
      <c r="A546" s="12" t="n">
        <f>WEEKNUM(B546,2)</f>
        <v>41</v>
      </c>
      <c r="B546" s="55" t="n">
        <v>46301</v>
      </c>
      <c r="C546" s="38" t="n">
        <v>5365722</v>
      </c>
      <c r="D546" s="63" t="s">
        <v>59</v>
      </c>
      <c r="E546" s="58" t="s">
        <v>57</v>
      </c>
      <c r="F546" s="57" t="s">
        <v>12</v>
      </c>
      <c r="G546" s="60" t="n">
        <v>8</v>
      </c>
      <c r="H546" s="57" t="n">
        <v>0.412</v>
      </c>
      <c r="I546" s="57" t="n">
        <v>3.2999</v>
      </c>
      <c r="J546" s="13"/>
    </row>
    <row r="547" ht="22.5" customHeight="1">
      <c r="A547" s="12" t="n">
        <f>WEEKNUM(B547,2)</f>
        <v>41</v>
      </c>
      <c r="B547" s="55" t="n">
        <v>46301</v>
      </c>
      <c r="C547" s="38" t="n">
        <v>11924654</v>
      </c>
      <c r="D547" s="63" t="s">
        <v>59</v>
      </c>
      <c r="E547" s="58" t="s">
        <v>57</v>
      </c>
      <c r="F547" s="57" t="s">
        <v>12</v>
      </c>
      <c r="G547" s="60" t="n">
        <v>1</v>
      </c>
      <c r="H547" s="57" t="n">
        <v>0.098</v>
      </c>
      <c r="I547" s="57" t="n">
        <v>0.0984</v>
      </c>
      <c r="J547" s="13"/>
    </row>
    <row r="548" ht="22.5" customHeight="1">
      <c r="A548" s="12" t="n">
        <f>WEEKNUM(B548,2)</f>
        <v>41</v>
      </c>
      <c r="B548" s="55" t="n">
        <v>46301</v>
      </c>
      <c r="C548" s="38" t="n">
        <v>12011132</v>
      </c>
      <c r="D548" s="63" t="s">
        <v>82</v>
      </c>
      <c r="E548" s="58" t="s">
        <v>14</v>
      </c>
      <c r="F548" s="12" t="s">
        <v>15</v>
      </c>
      <c r="G548" s="60" t="n">
        <v>150</v>
      </c>
      <c r="H548" s="57" t="n">
        <v>0.2</v>
      </c>
      <c r="I548" s="57" t="n">
        <v>30</v>
      </c>
      <c r="J548" s="13"/>
    </row>
    <row r="549" ht="22.5" customHeight="1">
      <c r="A549" s="12" t="n">
        <f>WEEKNUM(B549,2)</f>
        <v>41</v>
      </c>
      <c r="B549" s="55" t="n">
        <v>46301</v>
      </c>
      <c r="C549" s="38" t="n">
        <v>12072287</v>
      </c>
      <c r="D549" s="63" t="s">
        <v>69</v>
      </c>
      <c r="E549" s="58" t="s">
        <v>14</v>
      </c>
      <c r="F549" s="12" t="s">
        <v>15</v>
      </c>
      <c r="G549" s="60" t="n">
        <v>341</v>
      </c>
      <c r="H549" s="57" t="n">
        <v>0.392</v>
      </c>
      <c r="I549" s="57" t="n">
        <v>133.515</v>
      </c>
      <c r="J549" s="13"/>
    </row>
    <row r="550" ht="22.5" customHeight="1">
      <c r="A550" s="12" t="n">
        <f>WEEKNUM(B550,2)</f>
        <v>41</v>
      </c>
      <c r="B550" s="55" t="n">
        <v>46301</v>
      </c>
      <c r="C550" s="38" t="n">
        <v>6529449</v>
      </c>
      <c r="D550" s="63" t="s">
        <v>69</v>
      </c>
      <c r="E550" s="58" t="s">
        <v>14</v>
      </c>
      <c r="F550" s="57" t="s">
        <v>12</v>
      </c>
      <c r="G550" s="60" t="n">
        <v>0.254</v>
      </c>
      <c r="H550" s="57" t="n">
        <v>0.254</v>
      </c>
      <c r="I550" s="57" t="n">
        <v>51.4993</v>
      </c>
      <c r="J550" s="13"/>
    </row>
    <row r="551" ht="22.5" customHeight="1">
      <c r="A551" s="12" t="n">
        <f>WEEKNUM(B551,2)</f>
        <v>41</v>
      </c>
      <c r="B551" s="55" t="n">
        <v>46301</v>
      </c>
      <c r="C551" s="38" t="n">
        <v>5623760</v>
      </c>
      <c r="D551" s="63" t="s">
        <v>76</v>
      </c>
      <c r="E551" s="58" t="s">
        <v>14</v>
      </c>
      <c r="F551" s="12" t="s">
        <v>15</v>
      </c>
      <c r="G551" s="60" t="n">
        <v>50</v>
      </c>
      <c r="H551" s="57" t="n">
        <v>0.15</v>
      </c>
      <c r="I551" s="57" t="n">
        <v>7.5</v>
      </c>
      <c r="J551" s="13"/>
    </row>
    <row r="552" ht="22.5" customHeight="1">
      <c r="A552" s="12" t="n">
        <f>WEEKNUM(B552,2)</f>
        <v>41</v>
      </c>
      <c r="B552" s="55" t="n">
        <v>46301</v>
      </c>
      <c r="C552" s="38" t="n">
        <v>12542512</v>
      </c>
      <c r="D552" s="63" t="s">
        <v>82</v>
      </c>
      <c r="E552" s="58" t="s">
        <v>14</v>
      </c>
      <c r="F552" s="12" t="s">
        <v>15</v>
      </c>
      <c r="G552" s="60" t="n">
        <v>21</v>
      </c>
      <c r="H552" s="57" t="n">
        <v>0.15</v>
      </c>
      <c r="I552" s="57" t="n">
        <v>3.15</v>
      </c>
      <c r="J552" s="13"/>
    </row>
    <row r="553" ht="22.5" customHeight="1">
      <c r="A553" s="12" t="n">
        <f>WEEKNUM(B553,2)</f>
        <v>41</v>
      </c>
      <c r="B553" s="55" t="n">
        <v>46301</v>
      </c>
      <c r="C553" s="38" t="n">
        <v>91573327</v>
      </c>
      <c r="D553" s="63" t="s">
        <v>77</v>
      </c>
      <c r="E553" s="58" t="s">
        <v>14</v>
      </c>
      <c r="F553" s="12" t="s">
        <v>15</v>
      </c>
      <c r="G553" s="60" t="n">
        <v>0</v>
      </c>
      <c r="H553" s="57" t="n">
        <v>0</v>
      </c>
      <c r="I553" s="57" t="n">
        <v>0</v>
      </c>
      <c r="J553" s="13"/>
    </row>
    <row r="554" ht="22.5" customHeight="1">
      <c r="A554" s="12"/>
      <c r="B554" s="55"/>
      <c r="C554" s="38"/>
      <c r="D554" s="63"/>
      <c r="E554" s="58"/>
      <c r="F554" s="58"/>
      <c r="G554" s="12"/>
      <c r="H554" s="57"/>
      <c r="I554" s="57"/>
      <c r="J554" s="13"/>
    </row>
    <row r="555" ht="22.5" customHeight="1">
      <c r="A555" s="12" t="n">
        <f>WEEKNUM(B555,2)</f>
        <v>41</v>
      </c>
      <c r="B555" s="55" t="n">
        <v>46300</v>
      </c>
      <c r="C555" s="38" t="n">
        <v>10813123</v>
      </c>
      <c r="D555" s="63" t="s">
        <v>10</v>
      </c>
      <c r="E555" s="58" t="s">
        <v>11</v>
      </c>
      <c r="F555" s="58" t="s">
        <v>12</v>
      </c>
      <c r="G555" s="12" t="n">
        <v>17</v>
      </c>
      <c r="H555" s="57" t="n">
        <v>0.3206</v>
      </c>
      <c r="I555" s="57" t="n">
        <v>5.4499</v>
      </c>
      <c r="J555" s="13"/>
    </row>
    <row r="556" ht="22.5" customHeight="1">
      <c r="A556" s="12" t="n">
        <f>WEEKNUM(B556,2)</f>
        <v>41</v>
      </c>
      <c r="B556" s="55" t="n">
        <v>46300</v>
      </c>
      <c r="C556" s="38" t="n">
        <v>1745925</v>
      </c>
      <c r="D556" s="63" t="s">
        <v>13</v>
      </c>
      <c r="E556" s="58" t="s">
        <v>14</v>
      </c>
      <c r="F556" s="58" t="s">
        <v>15</v>
      </c>
      <c r="G556" s="56" t="n">
        <v>400</v>
      </c>
      <c r="H556" s="57" t="n">
        <v>0.15</v>
      </c>
      <c r="I556" s="57" t="n">
        <v>60</v>
      </c>
      <c r="J556" s="13"/>
    </row>
    <row r="557" ht="22.5" customHeight="1">
      <c r="A557" s="12" t="n">
        <f>WEEKNUM(B557,2)</f>
        <v>41</v>
      </c>
      <c r="B557" s="55" t="n">
        <v>46300</v>
      </c>
      <c r="C557" s="38" t="n">
        <v>6951600</v>
      </c>
      <c r="D557" s="63" t="s">
        <v>16</v>
      </c>
      <c r="E557" s="58" t="s">
        <v>17</v>
      </c>
      <c r="F557" s="58" t="s">
        <v>15</v>
      </c>
      <c r="G557" s="56" t="n">
        <v>79</v>
      </c>
      <c r="H557" s="57" t="n">
        <v>0.175</v>
      </c>
      <c r="I557" s="57" t="n">
        <v>13.838</v>
      </c>
      <c r="J557" s="13"/>
    </row>
    <row r="558" ht="22.5" customHeight="1">
      <c r="A558" s="12" t="n">
        <f>WEEKNUM(B558,2)</f>
        <v>41</v>
      </c>
      <c r="B558" s="55" t="n">
        <v>46300</v>
      </c>
      <c r="C558" s="38" t="n">
        <v>6951594</v>
      </c>
      <c r="D558" s="63" t="s">
        <v>16</v>
      </c>
      <c r="E558" s="58" t="s">
        <v>18</v>
      </c>
      <c r="F558" s="58" t="s">
        <v>15</v>
      </c>
      <c r="G558" s="56" t="n">
        <v>257</v>
      </c>
      <c r="H558" s="57" t="n">
        <v>0.707</v>
      </c>
      <c r="I558" s="57" t="n">
        <v>181.79</v>
      </c>
      <c r="J558" s="13"/>
    </row>
    <row r="559" ht="22.5" customHeight="1">
      <c r="A559" s="12" t="n">
        <f>WEEKNUM(B559,2)</f>
        <v>41</v>
      </c>
      <c r="B559" s="55" t="n">
        <v>46300</v>
      </c>
      <c r="C559" s="38" t="n">
        <v>2732727</v>
      </c>
      <c r="D559" s="63" t="s">
        <v>10</v>
      </c>
      <c r="E559" s="58" t="s">
        <v>19</v>
      </c>
      <c r="F559" s="58" t="s">
        <v>15</v>
      </c>
      <c r="G559" s="56" t="n">
        <v>460</v>
      </c>
      <c r="H559" s="57" t="n">
        <v>0.249</v>
      </c>
      <c r="I559" s="57" t="n">
        <v>114.65</v>
      </c>
      <c r="J559" s="13"/>
    </row>
    <row r="560" ht="22.5" customHeight="1">
      <c r="A560" s="12" t="n">
        <f>WEEKNUM(B560,2)</f>
        <v>41</v>
      </c>
      <c r="B560" s="55" t="n">
        <v>46300</v>
      </c>
      <c r="C560" s="38" t="n">
        <v>5619156</v>
      </c>
      <c r="D560" s="63" t="s">
        <v>10</v>
      </c>
      <c r="E560" s="58" t="s">
        <v>19</v>
      </c>
      <c r="F560" s="58" t="s">
        <v>12</v>
      </c>
      <c r="G560" s="56" t="n">
        <v>28</v>
      </c>
      <c r="H560" s="57" t="n">
        <v>0.3718</v>
      </c>
      <c r="I560" s="57" t="n">
        <v>10.4117</v>
      </c>
      <c r="J560" s="13"/>
    </row>
    <row r="561" ht="22.5" customHeight="1">
      <c r="A561" s="12" t="n">
        <f>WEEKNUM(B561,2)</f>
        <v>41</v>
      </c>
      <c r="B561" s="55" t="n">
        <v>46300</v>
      </c>
      <c r="C561" s="38" t="n">
        <v>6425889</v>
      </c>
      <c r="D561" s="63" t="s">
        <v>10</v>
      </c>
      <c r="E561" s="58" t="s">
        <v>20</v>
      </c>
      <c r="F561" s="58" t="s">
        <v>15</v>
      </c>
      <c r="G561" s="56" t="n">
        <v>200</v>
      </c>
      <c r="H561" s="57" t="n">
        <v>0.251</v>
      </c>
      <c r="I561" s="57" t="n">
        <v>50.225</v>
      </c>
      <c r="J561" s="13"/>
    </row>
    <row r="562" ht="22.5" customHeight="1">
      <c r="A562" s="12" t="n">
        <f>WEEKNUM(B562,2)</f>
        <v>41</v>
      </c>
      <c r="B562" s="55" t="n">
        <v>46300</v>
      </c>
      <c r="C562" s="38" t="n">
        <v>6439005</v>
      </c>
      <c r="D562" s="63" t="s">
        <v>10</v>
      </c>
      <c r="E562" s="58" t="s">
        <v>20</v>
      </c>
      <c r="F562" s="58" t="s">
        <v>21</v>
      </c>
      <c r="G562" s="56" t="n">
        <v>63</v>
      </c>
      <c r="H562" s="57" t="n">
        <v>0.3</v>
      </c>
      <c r="I562" s="57" t="n">
        <v>18.9</v>
      </c>
      <c r="J562" s="13"/>
    </row>
    <row r="563" ht="22.5" customHeight="1">
      <c r="A563" s="12" t="n">
        <f>WEEKNUM(B563,2)</f>
        <v>41</v>
      </c>
      <c r="B563" s="55" t="n">
        <v>46300</v>
      </c>
      <c r="C563" s="38" t="n">
        <v>7203110</v>
      </c>
      <c r="D563" s="63" t="s">
        <v>22</v>
      </c>
      <c r="E563" s="58" t="s">
        <v>23</v>
      </c>
      <c r="F563" s="58" t="s">
        <v>15</v>
      </c>
      <c r="G563" s="56" t="n">
        <v>1</v>
      </c>
      <c r="H563" s="57" t="n">
        <v>0.2</v>
      </c>
      <c r="I563" s="57" t="n">
        <v>0.2</v>
      </c>
      <c r="J563" s="13"/>
    </row>
    <row r="564" ht="22.5" customHeight="1">
      <c r="A564" s="12" t="n">
        <f>WEEKNUM(B564,2)</f>
        <v>41</v>
      </c>
      <c r="B564" s="55" t="n">
        <v>46300</v>
      </c>
      <c r="C564" s="38" t="n">
        <v>7202934</v>
      </c>
      <c r="D564" s="63" t="s">
        <v>22</v>
      </c>
      <c r="E564" s="58" t="s">
        <v>24</v>
      </c>
      <c r="F564" s="58" t="s">
        <v>15</v>
      </c>
      <c r="G564" s="56" t="n">
        <v>85</v>
      </c>
      <c r="H564" s="57" t="n">
        <v>0.35</v>
      </c>
      <c r="I564" s="57" t="n">
        <v>29.75</v>
      </c>
      <c r="J564" s="13"/>
    </row>
    <row r="565" ht="22.5" customHeight="1">
      <c r="A565" s="12" t="n">
        <f>WEEKNUM(B565,2)</f>
        <v>41</v>
      </c>
      <c r="B565" s="55" t="n">
        <v>46300</v>
      </c>
      <c r="C565" s="38" t="n">
        <v>5847496</v>
      </c>
      <c r="D565" s="63" t="s">
        <v>10</v>
      </c>
      <c r="E565" s="58" t="s">
        <v>25</v>
      </c>
      <c r="F565" s="58" t="s">
        <v>12</v>
      </c>
      <c r="G565" s="56" t="n">
        <v>2</v>
      </c>
      <c r="H565" s="57" t="n">
        <v>1.032</v>
      </c>
      <c r="I565" s="57" t="n">
        <v>2.0637</v>
      </c>
      <c r="J565" s="13"/>
    </row>
    <row r="566" ht="22.5" customHeight="1">
      <c r="A566" s="12" t="n">
        <f>WEEKNUM(B566,2)</f>
        <v>41</v>
      </c>
      <c r="B566" s="55" t="n">
        <v>46300</v>
      </c>
      <c r="C566" s="38" t="n">
        <v>7572369</v>
      </c>
      <c r="D566" s="63" t="s">
        <v>10</v>
      </c>
      <c r="E566" s="58" t="s">
        <v>25</v>
      </c>
      <c r="F566" s="58" t="s">
        <v>15</v>
      </c>
      <c r="G566" s="56" t="n">
        <v>163</v>
      </c>
      <c r="H566" s="57" t="n">
        <v>0.306</v>
      </c>
      <c r="I566" s="57" t="n">
        <v>49.89</v>
      </c>
      <c r="J566" s="13"/>
    </row>
    <row r="567" ht="22.5" customHeight="1">
      <c r="A567" s="12" t="n">
        <f>WEEKNUM(B567,2)</f>
        <v>41</v>
      </c>
      <c r="B567" s="55" t="n">
        <v>46300</v>
      </c>
      <c r="C567" s="38" t="n">
        <v>8460883</v>
      </c>
      <c r="D567" s="63" t="s">
        <v>16</v>
      </c>
      <c r="E567" s="58" t="s">
        <v>11</v>
      </c>
      <c r="F567" s="58" t="s">
        <v>15</v>
      </c>
      <c r="G567" s="56" t="n">
        <v>744</v>
      </c>
      <c r="H567" s="57" t="n">
        <v>0.141</v>
      </c>
      <c r="I567" s="57" t="n">
        <v>104.888</v>
      </c>
      <c r="J567" s="13"/>
    </row>
    <row r="568" ht="22.5" customHeight="1">
      <c r="A568" s="12" t="n">
        <f>WEEKNUM(B568,2)</f>
        <v>41</v>
      </c>
      <c r="B568" s="55" t="n">
        <v>46300</v>
      </c>
      <c r="C568" s="38" t="n">
        <v>8531973</v>
      </c>
      <c r="D568" s="63" t="s">
        <v>16</v>
      </c>
      <c r="E568" s="58" t="s">
        <v>18</v>
      </c>
      <c r="F568" s="38" t="s">
        <v>26</v>
      </c>
      <c r="G568" s="56" t="n">
        <v>21</v>
      </c>
      <c r="H568" s="57" t="n">
        <v>0.66</v>
      </c>
      <c r="I568" s="57" t="n">
        <v>13.81</v>
      </c>
      <c r="J568" s="13"/>
    </row>
    <row r="569" ht="22.5" customHeight="1">
      <c r="A569" s="12" t="n">
        <f>WEEKNUM(B569,2)</f>
        <v>41</v>
      </c>
      <c r="B569" s="55" t="n">
        <v>46300</v>
      </c>
      <c r="C569" s="38" t="n">
        <v>8156506</v>
      </c>
      <c r="D569" s="63" t="s">
        <v>27</v>
      </c>
      <c r="E569" s="58" t="s">
        <v>14</v>
      </c>
      <c r="F569" s="58" t="s">
        <v>15</v>
      </c>
      <c r="G569" s="56" t="n">
        <v>1000</v>
      </c>
      <c r="H569" s="57" t="n">
        <v>0.137</v>
      </c>
      <c r="I569" s="57" t="n">
        <v>137.087</v>
      </c>
      <c r="J569" s="13"/>
    </row>
    <row r="570" ht="22.5" customHeight="1">
      <c r="A570" s="12" t="n">
        <f>WEEKNUM(B570,2)</f>
        <v>41</v>
      </c>
      <c r="B570" s="55" t="n">
        <v>46300</v>
      </c>
      <c r="C570" s="38" t="n">
        <v>8819666</v>
      </c>
      <c r="D570" s="63" t="s">
        <v>27</v>
      </c>
      <c r="E570" s="58" t="s">
        <v>14</v>
      </c>
      <c r="F570" s="58" t="s">
        <v>12</v>
      </c>
      <c r="G570" s="56" t="n">
        <v>186</v>
      </c>
      <c r="H570" s="57" t="n">
        <v>0.107</v>
      </c>
      <c r="I570" s="57" t="n">
        <v>19.9416</v>
      </c>
      <c r="J570" s="13"/>
    </row>
    <row r="571" ht="22.5" customHeight="1">
      <c r="A571" s="12" t="n">
        <f>WEEKNUM(B571,2)</f>
        <v>41</v>
      </c>
      <c r="B571" s="55" t="n">
        <v>46300</v>
      </c>
      <c r="C571" s="38" t="n">
        <v>7872826</v>
      </c>
      <c r="D571" s="63" t="s">
        <v>28</v>
      </c>
      <c r="E571" s="58" t="s">
        <v>14</v>
      </c>
      <c r="F571" s="58" t="s">
        <v>15</v>
      </c>
      <c r="G571" s="56" t="n">
        <v>100</v>
      </c>
      <c r="H571" s="57" t="n">
        <v>0.483</v>
      </c>
      <c r="I571" s="57" t="n">
        <v>48.312</v>
      </c>
      <c r="J571" s="13"/>
    </row>
    <row r="572" ht="22.5" customHeight="1">
      <c r="A572" s="12" t="n">
        <f>WEEKNUM(B572,2)</f>
        <v>41</v>
      </c>
      <c r="B572" s="55" t="n">
        <v>46300</v>
      </c>
      <c r="C572" s="38" t="n">
        <v>9311355</v>
      </c>
      <c r="D572" s="63" t="s">
        <v>29</v>
      </c>
      <c r="E572" s="58" t="s">
        <v>14</v>
      </c>
      <c r="F572" s="58" t="s">
        <v>15</v>
      </c>
      <c r="G572" s="56" t="n">
        <v>81</v>
      </c>
      <c r="H572" s="57" t="n">
        <v>0.25</v>
      </c>
      <c r="I572" s="57" t="n">
        <v>20.25</v>
      </c>
      <c r="J572" s="13"/>
    </row>
    <row r="573" ht="22.5" customHeight="1">
      <c r="A573" s="12" t="n">
        <f>WEEKNUM(B573,2)</f>
        <v>41</v>
      </c>
      <c r="B573" s="55" t="n">
        <v>46300</v>
      </c>
      <c r="C573" s="38" t="n">
        <v>12114239</v>
      </c>
      <c r="D573" s="63" t="s">
        <v>27</v>
      </c>
      <c r="E573" s="58" t="s">
        <v>14</v>
      </c>
      <c r="F573" s="38" t="s">
        <v>26</v>
      </c>
      <c r="G573" s="56" t="n">
        <v>64</v>
      </c>
      <c r="H573" s="57" t="n">
        <v>0.17</v>
      </c>
      <c r="I573" s="57" t="n">
        <v>10.76</v>
      </c>
      <c r="J573" s="65"/>
    </row>
    <row r="574" ht="22.5" customHeight="1">
      <c r="A574" s="12" t="n">
        <f>WEEKNUM(B574,2)</f>
        <v>41</v>
      </c>
      <c r="B574" s="55" t="n">
        <v>46300</v>
      </c>
      <c r="C574" s="38" t="n">
        <v>10501490</v>
      </c>
      <c r="D574" s="63" t="s">
        <v>13</v>
      </c>
      <c r="E574" s="58" t="s">
        <v>14</v>
      </c>
      <c r="F574" s="58" t="s">
        <v>15</v>
      </c>
      <c r="G574" s="70" t="n">
        <v>6</v>
      </c>
      <c r="H574" s="71" t="n">
        <v>0.13</v>
      </c>
      <c r="I574" s="71" t="n">
        <v>0.78</v>
      </c>
      <c r="J574" s="13"/>
    </row>
    <row r="575" ht="22.5" customHeight="1">
      <c r="A575" s="12" t="n">
        <f>WEEKNUM(B575,2)</f>
        <v>41</v>
      </c>
      <c r="B575" s="55" t="n">
        <v>46300</v>
      </c>
      <c r="C575" s="38" t="n">
        <v>10912510</v>
      </c>
      <c r="D575" s="63" t="s">
        <v>10</v>
      </c>
      <c r="E575" s="67" t="s">
        <v>11</v>
      </c>
      <c r="F575" s="58" t="s">
        <v>30</v>
      </c>
      <c r="G575" s="56" t="n">
        <v>106</v>
      </c>
      <c r="H575" s="57" t="n">
        <v>0.33</v>
      </c>
      <c r="I575" s="57" t="n">
        <v>35.32</v>
      </c>
      <c r="J575" s="65" t="n">
        <v>35.322</v>
      </c>
    </row>
    <row r="576" ht="22.5" customHeight="1">
      <c r="A576" s="12" t="n">
        <f>WEEKNUM(B576,2)</f>
        <v>41</v>
      </c>
      <c r="B576" s="55" t="n">
        <v>46300</v>
      </c>
      <c r="C576" s="38" t="n">
        <v>11080098</v>
      </c>
      <c r="D576" s="63" t="s">
        <v>22</v>
      </c>
      <c r="E576" s="58" t="s">
        <v>24</v>
      </c>
      <c r="F576" s="58" t="s">
        <v>15</v>
      </c>
      <c r="G576" s="56" t="n">
        <v>0</v>
      </c>
      <c r="H576" s="57" t="n">
        <v>0</v>
      </c>
      <c r="I576" s="57" t="n">
        <v>0</v>
      </c>
      <c r="J576" s="13"/>
    </row>
    <row r="577" ht="22.5" customHeight="1">
      <c r="A577" s="12" t="n">
        <f>WEEKNUM(B577,2)</f>
        <v>41</v>
      </c>
      <c r="B577" s="55" t="n">
        <v>46300</v>
      </c>
      <c r="C577" s="38" t="n">
        <v>11715627</v>
      </c>
      <c r="D577" s="63" t="s">
        <v>29</v>
      </c>
      <c r="E577" s="58" t="s">
        <v>14</v>
      </c>
      <c r="F577" s="58" t="s">
        <v>15</v>
      </c>
      <c r="G577" s="56" t="n">
        <v>0</v>
      </c>
      <c r="H577" s="57" t="n">
        <v>0</v>
      </c>
      <c r="I577" s="57" t="n">
        <v>0</v>
      </c>
      <c r="J577" s="13"/>
    </row>
    <row r="578" ht="22.5" customHeight="1">
      <c r="A578" s="12" t="n">
        <f>WEEKNUM(B578,2)</f>
        <v>41</v>
      </c>
      <c r="B578" s="55" t="n">
        <v>46300</v>
      </c>
      <c r="C578" s="38" t="n">
        <v>11715655</v>
      </c>
      <c r="D578" s="63" t="s">
        <v>16</v>
      </c>
      <c r="E578" s="58" t="s">
        <v>11</v>
      </c>
      <c r="F578" s="58" t="s">
        <v>15</v>
      </c>
      <c r="G578" s="56" t="n">
        <v>0</v>
      </c>
      <c r="H578" s="57" t="n">
        <v>0</v>
      </c>
      <c r="I578" s="57" t="n">
        <v>0</v>
      </c>
      <c r="J578" s="13"/>
    </row>
    <row r="579" ht="22.5" customHeight="1">
      <c r="A579" s="12" t="n">
        <f>WEEKNUM(B579,2)</f>
        <v>41</v>
      </c>
      <c r="B579" s="55" t="n">
        <v>46300</v>
      </c>
      <c r="C579" s="38" t="n">
        <v>11715811</v>
      </c>
      <c r="D579" s="63" t="s">
        <v>16</v>
      </c>
      <c r="E579" s="38" t="s">
        <v>17</v>
      </c>
      <c r="F579" s="38" t="s">
        <v>15</v>
      </c>
      <c r="G579" s="56" t="n">
        <v>0</v>
      </c>
      <c r="H579" s="57" t="n">
        <v>0</v>
      </c>
      <c r="I579" s="57" t="n">
        <v>0</v>
      </c>
      <c r="J579" s="13"/>
    </row>
    <row r="580" ht="22.5" customHeight="1">
      <c r="A580" s="12" t="n">
        <f>WEEKNUM(B580,2)</f>
        <v>41</v>
      </c>
      <c r="B580" s="55" t="n">
        <v>46300</v>
      </c>
      <c r="C580" s="38" t="n">
        <v>11729927</v>
      </c>
      <c r="D580" s="63" t="s">
        <v>10</v>
      </c>
      <c r="E580" s="38" t="s">
        <v>20</v>
      </c>
      <c r="F580" s="38" t="s">
        <v>15</v>
      </c>
      <c r="G580" s="56" t="n">
        <v>0</v>
      </c>
      <c r="H580" s="57" t="n">
        <v>0</v>
      </c>
      <c r="I580" s="57" t="n">
        <v>0</v>
      </c>
      <c r="J580" s="13"/>
    </row>
    <row r="581" ht="22.5" customHeight="1">
      <c r="A581" s="12" t="n">
        <f>WEEKNUM(B581,2)</f>
        <v>41</v>
      </c>
      <c r="B581" s="55" t="n">
        <v>46300</v>
      </c>
      <c r="C581" s="38" t="n">
        <v>11729820</v>
      </c>
      <c r="D581" s="63" t="s">
        <v>10</v>
      </c>
      <c r="E581" s="38" t="s">
        <v>25</v>
      </c>
      <c r="F581" s="38" t="s">
        <v>15</v>
      </c>
      <c r="G581" s="56" t="n">
        <v>0</v>
      </c>
      <c r="H581" s="57" t="n">
        <v>0</v>
      </c>
      <c r="I581" s="57" t="n">
        <v>0</v>
      </c>
      <c r="J581" s="13"/>
    </row>
    <row r="582" ht="22.5" customHeight="1">
      <c r="A582" s="12" t="n">
        <f>WEEKNUM(B582,2)</f>
        <v>41</v>
      </c>
      <c r="B582" s="55" t="n">
        <v>46300</v>
      </c>
      <c r="C582" s="38" t="n">
        <v>11729830</v>
      </c>
      <c r="D582" s="63" t="s">
        <v>10</v>
      </c>
      <c r="E582" s="38" t="s">
        <v>11</v>
      </c>
      <c r="F582" s="38" t="s">
        <v>12</v>
      </c>
      <c r="G582" s="56" t="n">
        <v>0</v>
      </c>
      <c r="H582" s="57" t="n">
        <v>0</v>
      </c>
      <c r="I582" s="57" t="n">
        <v>50</v>
      </c>
      <c r="J582" s="13"/>
    </row>
    <row r="583" ht="22.5" customHeight="1">
      <c r="A583" s="12" t="n">
        <f>WEEKNUM(B583,2)</f>
        <v>41</v>
      </c>
      <c r="B583" s="55" t="n">
        <v>46300</v>
      </c>
      <c r="C583" s="38" t="n">
        <v>11892329</v>
      </c>
      <c r="D583" s="63" t="s">
        <v>10</v>
      </c>
      <c r="E583" s="38" t="s">
        <v>11</v>
      </c>
      <c r="F583" s="38" t="s">
        <v>15</v>
      </c>
      <c r="G583" s="56" t="n">
        <v>2932</v>
      </c>
      <c r="H583" s="57" t="n">
        <v>0.25</v>
      </c>
      <c r="I583" s="57" t="n">
        <v>732.98</v>
      </c>
      <c r="J583" s="13"/>
    </row>
    <row r="584" ht="22.5" customHeight="1">
      <c r="A584" s="12" t="n">
        <f>WEEKNUM(B584,2)</f>
        <v>41</v>
      </c>
      <c r="B584" s="55" t="n">
        <v>46300</v>
      </c>
      <c r="C584" s="38" t="n">
        <v>91560708</v>
      </c>
      <c r="D584" s="63" t="s">
        <v>31</v>
      </c>
      <c r="E584" s="58" t="s">
        <v>32</v>
      </c>
      <c r="F584" s="58" t="s">
        <v>15</v>
      </c>
      <c r="G584" s="56" t="n">
        <v>199</v>
      </c>
      <c r="H584" s="57" t="n">
        <v>0.101</v>
      </c>
      <c r="I584" s="57" t="n">
        <v>20.165</v>
      </c>
      <c r="J584" s="13"/>
    </row>
    <row r="585" ht="22.5" customHeight="1">
      <c r="A585" s="12" t="n">
        <f>WEEKNUM(B585,2)</f>
        <v>41</v>
      </c>
      <c r="B585" s="55" t="n">
        <v>46300</v>
      </c>
      <c r="C585" s="38" t="n">
        <v>91560709</v>
      </c>
      <c r="D585" s="63" t="s">
        <v>31</v>
      </c>
      <c r="E585" s="58" t="s">
        <v>33</v>
      </c>
      <c r="F585" s="58" t="s">
        <v>15</v>
      </c>
      <c r="G585" s="70" t="n">
        <v>500</v>
      </c>
      <c r="H585" s="71" t="n">
        <v>0.06</v>
      </c>
      <c r="I585" s="71" t="n">
        <v>30</v>
      </c>
      <c r="J585" s="13"/>
    </row>
    <row r="586" ht="22.5" customHeight="1">
      <c r="A586" s="12" t="n">
        <f>WEEKNUM(B586,2)</f>
        <v>41</v>
      </c>
      <c r="B586" s="55" t="n">
        <v>46300</v>
      </c>
      <c r="C586" s="38" t="n">
        <v>12064281</v>
      </c>
      <c r="D586" s="63" t="s">
        <v>16</v>
      </c>
      <c r="E586" s="58" t="s">
        <v>18</v>
      </c>
      <c r="F586" s="58" t="s">
        <v>15</v>
      </c>
      <c r="G586" s="56" t="n">
        <v>0</v>
      </c>
      <c r="H586" s="57" t="n">
        <v>0</v>
      </c>
      <c r="I586" s="57" t="n">
        <v>0</v>
      </c>
      <c r="J586" s="13"/>
    </row>
    <row r="587" ht="22.5" customHeight="1">
      <c r="A587" s="12" t="n">
        <f>WEEKNUM(B587,2)</f>
        <v>41</v>
      </c>
      <c r="B587" s="55" t="n">
        <v>46300</v>
      </c>
      <c r="C587" s="38" t="n">
        <v>11987622</v>
      </c>
      <c r="D587" s="63" t="s">
        <v>10</v>
      </c>
      <c r="E587" s="58" t="s">
        <v>11</v>
      </c>
      <c r="F587" s="58" t="s">
        <v>30</v>
      </c>
      <c r="G587" s="56" t="n">
        <v>1</v>
      </c>
      <c r="H587" s="57" t="n">
        <v>0.63</v>
      </c>
      <c r="I587" s="57" t="n">
        <v>0.63</v>
      </c>
      <c r="J587" s="65" t="n">
        <v>0.627</v>
      </c>
    </row>
    <row r="588" ht="22.5" customHeight="1">
      <c r="A588" s="12" t="n">
        <f>WEEKNUM(B588,2)</f>
        <v>41</v>
      </c>
      <c r="B588" s="55" t="n">
        <v>46300</v>
      </c>
      <c r="C588" s="38" t="n">
        <v>91567811</v>
      </c>
      <c r="D588" s="63" t="s">
        <v>34</v>
      </c>
      <c r="E588" s="58" t="s">
        <v>14</v>
      </c>
      <c r="F588" s="58" t="s">
        <v>15</v>
      </c>
      <c r="G588" s="56" t="n">
        <v>15</v>
      </c>
      <c r="H588" s="57" t="n">
        <v>1</v>
      </c>
      <c r="I588" s="57" t="n">
        <v>15</v>
      </c>
      <c r="J588" s="65"/>
    </row>
    <row r="589" ht="22.5" customHeight="1">
      <c r="A589" s="12" t="n">
        <f>WEEKNUM(B589,2)</f>
        <v>41</v>
      </c>
      <c r="B589" s="55" t="n">
        <v>46300</v>
      </c>
      <c r="C589" s="38" t="n">
        <v>91548044</v>
      </c>
      <c r="D589" s="63" t="s">
        <v>34</v>
      </c>
      <c r="E589" s="58" t="s">
        <v>14</v>
      </c>
      <c r="F589" s="38" t="s">
        <v>12</v>
      </c>
      <c r="G589" s="56" t="n">
        <v>23</v>
      </c>
      <c r="H589" s="57" t="n">
        <v>0.874</v>
      </c>
      <c r="I589" s="57" t="n">
        <v>20.0983</v>
      </c>
      <c r="J589" s="65"/>
    </row>
    <row r="590" ht="22.5" customHeight="1">
      <c r="A590" s="12" t="n">
        <f>WEEKNUM(B590,2)</f>
        <v>41</v>
      </c>
      <c r="B590" s="55" t="n">
        <v>46300</v>
      </c>
      <c r="C590" s="38" t="n">
        <v>12801942</v>
      </c>
      <c r="D590" s="63" t="s">
        <v>10</v>
      </c>
      <c r="E590" s="58" t="s">
        <v>11</v>
      </c>
      <c r="F590" s="38" t="s">
        <v>35</v>
      </c>
      <c r="G590" s="56" t="n">
        <v>0</v>
      </c>
      <c r="H590" s="57" t="n">
        <v>0</v>
      </c>
      <c r="I590" s="57" t="n">
        <v>0</v>
      </c>
      <c r="J590" s="65"/>
    </row>
    <row r="591" ht="22.5" customHeight="1">
      <c r="A591" s="12" t="n">
        <f>WEEKNUM(B591,2)</f>
        <v>41</v>
      </c>
      <c r="B591" s="55" t="n">
        <v>46300</v>
      </c>
      <c r="C591" s="38" t="n">
        <v>6061077</v>
      </c>
      <c r="D591" s="63" t="s">
        <v>36</v>
      </c>
      <c r="E591" s="58" t="s">
        <v>14</v>
      </c>
      <c r="F591" s="58" t="s">
        <v>15</v>
      </c>
      <c r="G591" s="61" t="n">
        <v>3</v>
      </c>
      <c r="H591" s="62" t="n">
        <v>1.926</v>
      </c>
      <c r="I591" s="62" t="n">
        <v>5.777</v>
      </c>
      <c r="J591" s="13"/>
    </row>
    <row r="592" ht="22.5" customHeight="1">
      <c r="A592" s="12" t="n">
        <f>WEEKNUM(B592,2)</f>
        <v>41</v>
      </c>
      <c r="B592" s="55" t="n">
        <v>46300</v>
      </c>
      <c r="C592" s="38" t="n">
        <v>6607117</v>
      </c>
      <c r="D592" s="64" t="s">
        <v>36</v>
      </c>
      <c r="E592" s="38" t="s">
        <v>14</v>
      </c>
      <c r="F592" s="72" t="s">
        <v>15</v>
      </c>
      <c r="G592" s="56" t="n">
        <v>100</v>
      </c>
      <c r="H592" s="57" t="n">
        <v>0.966</v>
      </c>
      <c r="I592" s="57" t="n">
        <v>96.613</v>
      </c>
      <c r="J592" s="13"/>
    </row>
    <row r="593" ht="22.5" customHeight="1">
      <c r="A593" s="12" t="n">
        <f>WEEKNUM(B593,2)</f>
        <v>41</v>
      </c>
      <c r="B593" s="55" t="n">
        <v>46300</v>
      </c>
      <c r="C593" s="38" t="n">
        <v>5497580</v>
      </c>
      <c r="D593" s="64" t="s">
        <v>31</v>
      </c>
      <c r="E593" s="38" t="s">
        <v>17</v>
      </c>
      <c r="F593" s="38" t="s">
        <v>15</v>
      </c>
      <c r="G593" s="56" t="n">
        <v>1597</v>
      </c>
      <c r="H593" s="57" t="n">
        <v>0.251</v>
      </c>
      <c r="I593" s="57" t="n">
        <v>400.438</v>
      </c>
      <c r="J593" s="13"/>
    </row>
    <row r="594" ht="22.5" customHeight="1">
      <c r="A594" s="12" t="n">
        <f>WEEKNUM(B594,2)</f>
        <v>41</v>
      </c>
      <c r="B594" s="55" t="n">
        <v>46300</v>
      </c>
      <c r="C594" s="38" t="n">
        <v>91407542</v>
      </c>
      <c r="D594" s="64" t="s">
        <v>31</v>
      </c>
      <c r="E594" s="38" t="s">
        <v>37</v>
      </c>
      <c r="F594" s="72" t="s">
        <v>15</v>
      </c>
      <c r="G594" s="56" t="n">
        <v>102</v>
      </c>
      <c r="H594" s="57" t="n">
        <v>0.021</v>
      </c>
      <c r="I594" s="57" t="n">
        <v>2.094</v>
      </c>
      <c r="J594" s="46"/>
    </row>
    <row r="595" ht="22.5" customHeight="1">
      <c r="A595" s="12" t="n">
        <f>WEEKNUM(B595,2)</f>
        <v>41</v>
      </c>
      <c r="B595" s="55" t="n">
        <v>46300</v>
      </c>
      <c r="C595" s="38" t="n">
        <v>8998645</v>
      </c>
      <c r="D595" s="64" t="s">
        <v>31</v>
      </c>
      <c r="E595" s="38" t="s">
        <v>17</v>
      </c>
      <c r="F595" s="38" t="s">
        <v>15</v>
      </c>
      <c r="G595" s="56" t="n">
        <v>138</v>
      </c>
      <c r="H595" s="57" t="n">
        <v>0.691</v>
      </c>
      <c r="I595" s="57" t="n">
        <v>95.382</v>
      </c>
      <c r="J595" s="13"/>
    </row>
    <row r="596" ht="22.5" customHeight="1">
      <c r="A596" s="12" t="n">
        <f>WEEKNUM(B596,2)</f>
        <v>41</v>
      </c>
      <c r="B596" s="55" t="n">
        <v>46300</v>
      </c>
      <c r="C596" s="38" t="n">
        <v>4383473</v>
      </c>
      <c r="D596" s="64" t="s">
        <v>36</v>
      </c>
      <c r="E596" s="38" t="s">
        <v>14</v>
      </c>
      <c r="F596" s="58" t="s">
        <v>15</v>
      </c>
      <c r="G596" s="56" t="n">
        <v>150</v>
      </c>
      <c r="H596" s="57" t="n">
        <v>0.194</v>
      </c>
      <c r="I596" s="57" t="n">
        <v>29.088</v>
      </c>
      <c r="J596" s="13"/>
    </row>
    <row r="597" ht="22.5" customHeight="1">
      <c r="A597" s="12" t="n">
        <f>WEEKNUM(B597,2)</f>
        <v>41</v>
      </c>
      <c r="B597" s="55" t="n">
        <v>46300</v>
      </c>
      <c r="C597" s="38" t="n">
        <v>8094753</v>
      </c>
      <c r="D597" s="64" t="s">
        <v>36</v>
      </c>
      <c r="E597" s="38" t="s">
        <v>14</v>
      </c>
      <c r="F597" s="38" t="s">
        <v>26</v>
      </c>
      <c r="G597" s="56" t="n">
        <v>360</v>
      </c>
      <c r="H597" s="57" t="n">
        <v>0.31</v>
      </c>
      <c r="I597" s="57" t="n">
        <v>110.36</v>
      </c>
      <c r="J597" s="13"/>
    </row>
    <row r="598" ht="22.5" customHeight="1">
      <c r="A598" s="12" t="n">
        <f>WEEKNUM(B598,2)</f>
        <v>41</v>
      </c>
      <c r="B598" s="55" t="n">
        <v>46300</v>
      </c>
      <c r="C598" s="38" t="n">
        <v>2783561</v>
      </c>
      <c r="D598" s="64" t="s">
        <v>38</v>
      </c>
      <c r="E598" s="38" t="s">
        <v>14</v>
      </c>
      <c r="F598" s="58" t="s">
        <v>15</v>
      </c>
      <c r="G598" s="56" t="n">
        <v>437</v>
      </c>
      <c r="H598" s="57" t="n">
        <v>0.103</v>
      </c>
      <c r="I598" s="57" t="n">
        <v>45.02</v>
      </c>
      <c r="J598" s="13"/>
    </row>
    <row r="599" ht="22.5" customHeight="1">
      <c r="A599" s="12" t="n">
        <f>WEEKNUM(B599,2)</f>
        <v>41</v>
      </c>
      <c r="B599" s="55" t="n">
        <v>46300</v>
      </c>
      <c r="C599" s="38" t="n">
        <v>10599157</v>
      </c>
      <c r="D599" s="64" t="s">
        <v>39</v>
      </c>
      <c r="E599" s="38" t="s">
        <v>14</v>
      </c>
      <c r="F599" s="58" t="s">
        <v>15</v>
      </c>
      <c r="G599" s="56" t="n">
        <v>81</v>
      </c>
      <c r="H599" s="57" t="n">
        <v>0.308</v>
      </c>
      <c r="I599" s="57" t="n">
        <v>24.95</v>
      </c>
      <c r="J599" s="13"/>
    </row>
    <row r="600" ht="22.5" customHeight="1">
      <c r="A600" s="12" t="n">
        <f>WEEKNUM(B600,2)</f>
        <v>41</v>
      </c>
      <c r="B600" s="55" t="n">
        <v>46300</v>
      </c>
      <c r="C600" s="38" t="n">
        <v>10599681</v>
      </c>
      <c r="D600" s="64" t="s">
        <v>40</v>
      </c>
      <c r="E600" s="38" t="s">
        <v>14</v>
      </c>
      <c r="F600" s="58" t="s">
        <v>15</v>
      </c>
      <c r="G600" s="56" t="n">
        <v>400</v>
      </c>
      <c r="H600" s="57" t="n">
        <v>0.13</v>
      </c>
      <c r="I600" s="57" t="n">
        <v>52</v>
      </c>
      <c r="J600" s="13"/>
    </row>
    <row r="601" ht="22.5" customHeight="1">
      <c r="A601" s="12" t="n">
        <f>WEEKNUM(B601,2)</f>
        <v>41</v>
      </c>
      <c r="B601" s="55" t="n">
        <v>46300</v>
      </c>
      <c r="C601" s="38" t="n">
        <v>6060965</v>
      </c>
      <c r="D601" s="64" t="s">
        <v>36</v>
      </c>
      <c r="E601" s="38" t="s">
        <v>14</v>
      </c>
      <c r="F601" s="58" t="s">
        <v>15</v>
      </c>
      <c r="G601" s="56" t="n">
        <v>100</v>
      </c>
      <c r="H601" s="57" t="n">
        <v>0.3</v>
      </c>
      <c r="I601" s="57" t="n">
        <v>30</v>
      </c>
      <c r="J601" s="13"/>
    </row>
    <row r="602" ht="22.5" customHeight="1">
      <c r="A602" s="12" t="n">
        <f>WEEKNUM(B602,2)</f>
        <v>41</v>
      </c>
      <c r="B602" s="55" t="n">
        <v>46300</v>
      </c>
      <c r="C602" s="38" t="n">
        <v>10842514</v>
      </c>
      <c r="D602" s="64" t="s">
        <v>79</v>
      </c>
      <c r="E602" s="38" t="s">
        <v>14</v>
      </c>
      <c r="F602" s="38" t="s">
        <v>26</v>
      </c>
      <c r="G602" s="56" t="n">
        <v>23</v>
      </c>
      <c r="H602" s="57" t="n">
        <v>0.42</v>
      </c>
      <c r="I602" s="57" t="n">
        <v>9.59</v>
      </c>
      <c r="J602" s="13"/>
    </row>
    <row r="603" ht="22.5" customHeight="1">
      <c r="A603" s="12" t="n">
        <f>WEEKNUM(B603,2)</f>
        <v>41</v>
      </c>
      <c r="B603" s="55" t="n">
        <v>46300</v>
      </c>
      <c r="C603" s="38" t="n">
        <v>10815258</v>
      </c>
      <c r="D603" s="64" t="s">
        <v>79</v>
      </c>
      <c r="E603" s="38" t="s">
        <v>14</v>
      </c>
      <c r="F603" s="58" t="s">
        <v>15</v>
      </c>
      <c r="G603" s="56" t="n">
        <v>22</v>
      </c>
      <c r="H603" s="57" t="n">
        <v>0.155</v>
      </c>
      <c r="I603" s="57" t="n">
        <v>3.42</v>
      </c>
      <c r="J603" s="13"/>
    </row>
    <row r="604" ht="22.5" customHeight="1">
      <c r="A604" s="12" t="n">
        <f>WEEKNUM(B604,2)</f>
        <v>41</v>
      </c>
      <c r="B604" s="55" t="n">
        <v>46300</v>
      </c>
      <c r="C604" s="38" t="n">
        <v>91535229</v>
      </c>
      <c r="D604" s="64" t="s">
        <v>31</v>
      </c>
      <c r="E604" s="38" t="s">
        <v>37</v>
      </c>
      <c r="F604" s="58" t="s">
        <v>15</v>
      </c>
      <c r="G604" s="56" t="n">
        <v>6</v>
      </c>
      <c r="H604" s="57" t="n">
        <v>0.04</v>
      </c>
      <c r="I604" s="57" t="n">
        <v>0.24</v>
      </c>
      <c r="J604" s="13"/>
    </row>
    <row r="605" ht="22.5" customHeight="1">
      <c r="A605" s="12" t="n">
        <f>WEEKNUM(B605,2)</f>
        <v>41</v>
      </c>
      <c r="B605" s="55" t="n">
        <v>46300</v>
      </c>
      <c r="C605" s="38" t="n">
        <v>91535331</v>
      </c>
      <c r="D605" s="64" t="s">
        <v>31</v>
      </c>
      <c r="E605" s="38" t="s">
        <v>41</v>
      </c>
      <c r="F605" s="58" t="s">
        <v>15</v>
      </c>
      <c r="G605" s="56" t="n">
        <v>2</v>
      </c>
      <c r="H605" s="57" t="n">
        <v>0.03</v>
      </c>
      <c r="I605" s="57" t="n">
        <v>0.06</v>
      </c>
      <c r="J605" s="13"/>
    </row>
    <row r="606" ht="22.5" customHeight="1">
      <c r="A606" s="12" t="n">
        <f>WEEKNUM(B606,2)</f>
        <v>41</v>
      </c>
      <c r="B606" s="55" t="n">
        <v>46300</v>
      </c>
      <c r="C606" s="38" t="n">
        <v>11324493</v>
      </c>
      <c r="D606" s="64" t="s">
        <v>31</v>
      </c>
      <c r="E606" s="38" t="s">
        <v>17</v>
      </c>
      <c r="F606" s="38" t="s">
        <v>15</v>
      </c>
      <c r="G606" s="56" t="n">
        <v>6</v>
      </c>
      <c r="H606" s="57" t="n">
        <v>0.5</v>
      </c>
      <c r="I606" s="57" t="n">
        <v>3</v>
      </c>
      <c r="J606" s="13"/>
    </row>
    <row r="607" ht="22.5" customHeight="1">
      <c r="A607" s="12" t="n">
        <f>WEEKNUM(B607,2)</f>
        <v>41</v>
      </c>
      <c r="B607" s="55" t="n">
        <v>46300</v>
      </c>
      <c r="C607" s="38" t="n">
        <v>10298628</v>
      </c>
      <c r="D607" s="64" t="s">
        <v>42</v>
      </c>
      <c r="E607" s="38" t="s">
        <v>14</v>
      </c>
      <c r="F607" s="38" t="s">
        <v>26</v>
      </c>
      <c r="G607" s="56" t="n">
        <v>78</v>
      </c>
      <c r="H607" s="57" t="n">
        <v>0.2</v>
      </c>
      <c r="I607" s="57" t="n">
        <v>15.82</v>
      </c>
      <c r="J607" s="13"/>
    </row>
    <row r="608" ht="22.5" customHeight="1">
      <c r="A608" s="12" t="n">
        <f>WEEKNUM(B608,2)</f>
        <v>41</v>
      </c>
      <c r="B608" s="55" t="n">
        <v>46300</v>
      </c>
      <c r="C608" s="38" t="n">
        <v>11655595</v>
      </c>
      <c r="D608" s="64" t="s">
        <v>43</v>
      </c>
      <c r="E608" s="38" t="s">
        <v>14</v>
      </c>
      <c r="F608" s="38" t="s">
        <v>26</v>
      </c>
      <c r="G608" s="56" t="n">
        <v>0</v>
      </c>
      <c r="H608" s="57" t="n">
        <v>0</v>
      </c>
      <c r="I608" s="57" t="n">
        <v>3.91</v>
      </c>
      <c r="J608" s="13"/>
    </row>
    <row r="609" ht="22.5" customHeight="1">
      <c r="A609" s="12" t="n">
        <f>WEEKNUM(B609,2)</f>
        <v>41</v>
      </c>
      <c r="B609" s="55" t="n">
        <v>46300</v>
      </c>
      <c r="C609" s="38" t="n">
        <v>11655596</v>
      </c>
      <c r="D609" s="64" t="s">
        <v>43</v>
      </c>
      <c r="E609" s="38" t="s">
        <v>14</v>
      </c>
      <c r="F609" s="38" t="s">
        <v>12</v>
      </c>
      <c r="G609" s="56" t="n">
        <v>0</v>
      </c>
      <c r="H609" s="57" t="n">
        <v>0</v>
      </c>
      <c r="I609" s="57" t="n">
        <v>0.0007</v>
      </c>
      <c r="J609" s="13"/>
    </row>
    <row r="610" ht="22.5" customHeight="1">
      <c r="A610" s="12" t="n">
        <f>WEEKNUM(B610,2)</f>
        <v>41</v>
      </c>
      <c r="B610" s="55" t="n">
        <v>46300</v>
      </c>
      <c r="C610" s="38" t="n">
        <v>11690183</v>
      </c>
      <c r="D610" s="64" t="s">
        <v>38</v>
      </c>
      <c r="E610" s="38" t="s">
        <v>14</v>
      </c>
      <c r="F610" s="38" t="s">
        <v>15</v>
      </c>
      <c r="G610" s="56" t="n">
        <v>44</v>
      </c>
      <c r="H610" s="57" t="n">
        <v>0.2</v>
      </c>
      <c r="I610" s="57" t="n">
        <v>8.79</v>
      </c>
      <c r="J610" s="13"/>
    </row>
    <row r="611" ht="22.5" customHeight="1">
      <c r="A611" s="12" t="n">
        <f>WEEKNUM(B611,2)</f>
        <v>41</v>
      </c>
      <c r="B611" s="55" t="n">
        <v>46300</v>
      </c>
      <c r="C611" s="38" t="n">
        <v>11763482</v>
      </c>
      <c r="D611" s="64" t="s">
        <v>43</v>
      </c>
      <c r="E611" s="66" t="s">
        <v>14</v>
      </c>
      <c r="F611" s="38" t="s">
        <v>12</v>
      </c>
      <c r="G611" s="56" t="n">
        <v>0</v>
      </c>
      <c r="H611" s="57" t="n">
        <v>0</v>
      </c>
      <c r="I611" s="57" t="n">
        <v>0.1781</v>
      </c>
      <c r="J611" s="13"/>
    </row>
    <row r="612" ht="22.5" customHeight="1">
      <c r="A612" s="12" t="n">
        <f>WEEKNUM(B612,2)</f>
        <v>41</v>
      </c>
      <c r="B612" s="55" t="n">
        <v>46300</v>
      </c>
      <c r="C612" s="38" t="n">
        <v>91565942</v>
      </c>
      <c r="D612" s="64" t="s">
        <v>31</v>
      </c>
      <c r="E612" s="38" t="s">
        <v>37</v>
      </c>
      <c r="F612" s="58" t="s">
        <v>15</v>
      </c>
      <c r="G612" s="56" t="n">
        <v>128</v>
      </c>
      <c r="H612" s="57" t="n">
        <v>0.03</v>
      </c>
      <c r="I612" s="57" t="n">
        <v>3.885</v>
      </c>
      <c r="J612" s="13"/>
    </row>
    <row r="613" ht="22.5" customHeight="1">
      <c r="A613" s="12" t="n">
        <f>WEEKNUM(B613,2)</f>
        <v>41</v>
      </c>
      <c r="B613" s="55" t="n">
        <v>46300</v>
      </c>
      <c r="C613" s="38" t="n">
        <v>91565947</v>
      </c>
      <c r="D613" s="64" t="s">
        <v>31</v>
      </c>
      <c r="E613" s="38" t="s">
        <v>41</v>
      </c>
      <c r="F613" s="58" t="s">
        <v>15</v>
      </c>
      <c r="G613" s="56" t="n">
        <v>969</v>
      </c>
      <c r="H613" s="57" t="n">
        <v>0.02</v>
      </c>
      <c r="I613" s="57" t="n">
        <v>19.38</v>
      </c>
      <c r="J613" s="13"/>
    </row>
    <row r="614" ht="22.5" customHeight="1">
      <c r="A614" s="12" t="n">
        <f>WEEKNUM(B614,2)</f>
        <v>41</v>
      </c>
      <c r="B614" s="55" t="n">
        <v>46300</v>
      </c>
      <c r="C614" s="38" t="n">
        <v>12807775</v>
      </c>
      <c r="D614" s="64" t="s">
        <v>38</v>
      </c>
      <c r="E614" s="38" t="s">
        <v>14</v>
      </c>
      <c r="F614" s="38" t="s">
        <v>35</v>
      </c>
      <c r="G614" s="56" t="n">
        <v>0</v>
      </c>
      <c r="H614" s="57" t="n">
        <v>0</v>
      </c>
      <c r="I614" s="57" t="n">
        <v>0</v>
      </c>
      <c r="J614" s="13"/>
    </row>
    <row r="615" ht="22.5" customHeight="1">
      <c r="A615" s="12" t="n">
        <f>WEEKNUM(B615,2)</f>
        <v>41</v>
      </c>
      <c r="B615" s="55" t="n">
        <v>46300</v>
      </c>
      <c r="C615" s="38" t="n">
        <v>12808718</v>
      </c>
      <c r="D615" s="64" t="s">
        <v>36</v>
      </c>
      <c r="E615" s="38" t="s">
        <v>14</v>
      </c>
      <c r="F615" s="38" t="s">
        <v>35</v>
      </c>
      <c r="G615" s="56" t="n">
        <v>0</v>
      </c>
      <c r="H615" s="57" t="n">
        <v>0</v>
      </c>
      <c r="I615" s="57" t="n">
        <v>0.34</v>
      </c>
      <c r="J615" s="13"/>
    </row>
    <row r="616" ht="22.5" customHeight="1">
      <c r="A616" s="12" t="n">
        <f>WEEKNUM(B616,2)</f>
        <v>41</v>
      </c>
      <c r="B616" s="55" t="n">
        <v>46300</v>
      </c>
      <c r="C616" s="38" t="n">
        <v>5464039</v>
      </c>
      <c r="D616" s="64" t="s">
        <v>31</v>
      </c>
      <c r="E616" s="38" t="s">
        <v>44</v>
      </c>
      <c r="F616" s="38" t="s">
        <v>15</v>
      </c>
      <c r="G616" s="61" t="n">
        <v>957</v>
      </c>
      <c r="H616" s="62" t="n">
        <v>0.295</v>
      </c>
      <c r="I616" s="62" t="n">
        <v>282.6</v>
      </c>
      <c r="J616" s="13"/>
    </row>
    <row r="617" ht="22.5" customHeight="1">
      <c r="A617" s="12" t="n">
        <f>WEEKNUM(B617,2)</f>
        <v>41</v>
      </c>
      <c r="B617" s="55" t="n">
        <v>46300</v>
      </c>
      <c r="C617" s="38" t="n">
        <v>8057746</v>
      </c>
      <c r="D617" s="64" t="s">
        <v>31</v>
      </c>
      <c r="E617" s="38" t="s">
        <v>44</v>
      </c>
      <c r="F617" s="72" t="s">
        <v>15</v>
      </c>
      <c r="G617" s="56" t="n">
        <v>0</v>
      </c>
      <c r="H617" s="57" t="n">
        <v>0</v>
      </c>
      <c r="I617" s="57" t="n">
        <v>0</v>
      </c>
      <c r="J617" s="46"/>
    </row>
    <row r="618" ht="22.5" customHeight="1">
      <c r="A618" s="12" t="n">
        <f>WEEKNUM(B618,2)</f>
        <v>41</v>
      </c>
      <c r="B618" s="55" t="n">
        <v>46300</v>
      </c>
      <c r="C618" s="38" t="n">
        <v>91399821</v>
      </c>
      <c r="D618" s="63" t="s">
        <v>40</v>
      </c>
      <c r="E618" s="38" t="s">
        <v>14</v>
      </c>
      <c r="F618" s="38" t="s">
        <v>26</v>
      </c>
      <c r="G618" s="56" t="n">
        <v>476</v>
      </c>
      <c r="H618" s="57" t="n">
        <v>0.06</v>
      </c>
      <c r="I618" s="57" t="n">
        <v>28.62</v>
      </c>
      <c r="J618" s="13"/>
    </row>
    <row r="619" ht="22.5" customHeight="1">
      <c r="A619" s="12" t="n">
        <f>WEEKNUM(B619,2)</f>
        <v>41</v>
      </c>
      <c r="B619" s="55" t="n">
        <v>46300</v>
      </c>
      <c r="C619" s="38" t="n">
        <v>8670368</v>
      </c>
      <c r="D619" s="63" t="s">
        <v>16</v>
      </c>
      <c r="E619" s="38" t="s">
        <v>11</v>
      </c>
      <c r="F619" s="38" t="s">
        <v>30</v>
      </c>
      <c r="G619" s="56" t="n">
        <v>8</v>
      </c>
      <c r="H619" s="57" t="n">
        <v>0.19</v>
      </c>
      <c r="I619" s="57" t="n">
        <v>1.53</v>
      </c>
      <c r="J619" s="65" t="n">
        <v>0</v>
      </c>
    </row>
    <row r="620" ht="22.5" customHeight="1">
      <c r="A620" s="12" t="n">
        <f>WEEKNUM(B620,2)</f>
        <v>41</v>
      </c>
      <c r="B620" s="55" t="n">
        <v>46300</v>
      </c>
      <c r="C620" s="38" t="n">
        <v>10514860</v>
      </c>
      <c r="D620" s="64" t="s">
        <v>43</v>
      </c>
      <c r="E620" s="38" t="s">
        <v>14</v>
      </c>
      <c r="F620" s="38" t="s">
        <v>15</v>
      </c>
      <c r="G620" s="56" t="n">
        <v>54</v>
      </c>
      <c r="H620" s="57" t="n">
        <v>0.708</v>
      </c>
      <c r="I620" s="57" t="n">
        <v>38.22</v>
      </c>
      <c r="J620" s="13"/>
    </row>
    <row r="621" ht="22.5" customHeight="1">
      <c r="A621" s="12" t="n">
        <f>WEEKNUM(B621,2)</f>
        <v>41</v>
      </c>
      <c r="B621" s="55" t="n">
        <v>46300</v>
      </c>
      <c r="C621" s="38" t="n">
        <v>91532857</v>
      </c>
      <c r="D621" s="64" t="s">
        <v>45</v>
      </c>
      <c r="E621" s="38" t="s">
        <v>14</v>
      </c>
      <c r="F621" s="38" t="s">
        <v>12</v>
      </c>
      <c r="G621" s="56" t="n">
        <v>24</v>
      </c>
      <c r="H621" s="57" t="n">
        <v>0.249</v>
      </c>
      <c r="I621" s="57" t="n">
        <v>5.9659</v>
      </c>
      <c r="J621" s="13"/>
    </row>
    <row r="622" ht="22.5" customHeight="1">
      <c r="A622" s="12" t="n">
        <f>WEEKNUM(B622,2)</f>
        <v>41</v>
      </c>
      <c r="B622" s="55" t="n">
        <v>46300</v>
      </c>
      <c r="C622" s="38" t="n">
        <v>91545519</v>
      </c>
      <c r="D622" s="64" t="s">
        <v>46</v>
      </c>
      <c r="E622" s="38" t="s">
        <v>44</v>
      </c>
      <c r="F622" s="66" t="s">
        <v>15</v>
      </c>
      <c r="G622" s="56" t="n">
        <v>75</v>
      </c>
      <c r="H622" s="57" t="n">
        <v>0.153</v>
      </c>
      <c r="I622" s="57" t="n">
        <v>11.44</v>
      </c>
      <c r="J622" s="13"/>
    </row>
    <row r="623" ht="22.5" customHeight="1">
      <c r="A623" s="12" t="n">
        <f>WEEKNUM(B623,2)</f>
        <v>41</v>
      </c>
      <c r="B623" s="55" t="n">
        <v>46300</v>
      </c>
      <c r="C623" s="38" t="n">
        <v>91551388</v>
      </c>
      <c r="D623" s="64" t="s">
        <v>47</v>
      </c>
      <c r="E623" s="38" t="s">
        <v>48</v>
      </c>
      <c r="F623" s="38" t="s">
        <v>12</v>
      </c>
      <c r="G623" s="56" t="n">
        <v>38</v>
      </c>
      <c r="H623" s="57" t="n">
        <v>0.75</v>
      </c>
      <c r="I623" s="57" t="n">
        <v>28.4899</v>
      </c>
      <c r="J623" s="13"/>
    </row>
    <row r="624" ht="22.5" customHeight="1">
      <c r="A624" s="12" t="n">
        <f>WEEKNUM(B624,2)</f>
        <v>41</v>
      </c>
      <c r="B624" s="55" t="n">
        <v>46300</v>
      </c>
      <c r="C624" s="38" t="n">
        <v>91565948</v>
      </c>
      <c r="D624" s="64" t="s">
        <v>45</v>
      </c>
      <c r="E624" s="38" t="s">
        <v>14</v>
      </c>
      <c r="F624" s="38" t="s">
        <v>12</v>
      </c>
      <c r="G624" s="56" t="n">
        <v>14</v>
      </c>
      <c r="H624" s="57" t="n">
        <v>0.183</v>
      </c>
      <c r="I624" s="57" t="n">
        <v>2.5595</v>
      </c>
      <c r="J624" s="13"/>
    </row>
    <row r="625" ht="22.5" customHeight="1">
      <c r="A625" s="12" t="n">
        <f>WEEKNUM(B625,2)</f>
        <v>41</v>
      </c>
      <c r="B625" s="55" t="n">
        <v>46300</v>
      </c>
      <c r="C625" s="38" t="n">
        <v>91550293</v>
      </c>
      <c r="D625" s="64" t="s">
        <v>49</v>
      </c>
      <c r="E625" s="38" t="s">
        <v>50</v>
      </c>
      <c r="F625" s="38" t="s">
        <v>15</v>
      </c>
      <c r="G625" s="56" t="n">
        <v>33</v>
      </c>
      <c r="H625" s="57" t="n">
        <v>0.35</v>
      </c>
      <c r="I625" s="57" t="n">
        <v>11.55</v>
      </c>
      <c r="J625" s="13"/>
    </row>
    <row r="626" ht="22.5" customHeight="1">
      <c r="A626" s="12" t="n">
        <f>WEEKNUM(B626,2)</f>
        <v>41</v>
      </c>
      <c r="B626" s="55" t="n">
        <v>46300</v>
      </c>
      <c r="C626" s="38" t="n">
        <v>9333145</v>
      </c>
      <c r="D626" s="64" t="s">
        <v>80</v>
      </c>
      <c r="E626" s="38" t="s">
        <v>14</v>
      </c>
      <c r="F626" s="38" t="s">
        <v>26</v>
      </c>
      <c r="G626" s="56" t="n">
        <v>17</v>
      </c>
      <c r="H626" s="57" t="n">
        <v>0.76</v>
      </c>
      <c r="I626" s="57" t="n">
        <v>12.85</v>
      </c>
      <c r="J626" s="13"/>
    </row>
    <row r="627" ht="22.5" customHeight="1">
      <c r="A627" s="12" t="n">
        <f>WEEKNUM(B627,2)</f>
        <v>41</v>
      </c>
      <c r="B627" s="55" t="n">
        <v>46300</v>
      </c>
      <c r="C627" s="38" t="n">
        <v>91557347</v>
      </c>
      <c r="D627" s="64" t="s">
        <v>51</v>
      </c>
      <c r="E627" s="38" t="s">
        <v>14</v>
      </c>
      <c r="F627" s="38" t="s">
        <v>15</v>
      </c>
      <c r="G627" s="56" t="n">
        <v>19</v>
      </c>
      <c r="H627" s="57" t="n">
        <v>0.8</v>
      </c>
      <c r="I627" s="57" t="n">
        <v>15.2</v>
      </c>
      <c r="J627" s="13"/>
    </row>
    <row r="628" ht="22.5" customHeight="1">
      <c r="A628" s="12" t="n">
        <f>WEEKNUM(B628,2)</f>
        <v>41</v>
      </c>
      <c r="B628" s="55" t="n">
        <v>46300</v>
      </c>
      <c r="C628" s="38" t="n">
        <v>91564896</v>
      </c>
      <c r="D628" s="64" t="s">
        <v>52</v>
      </c>
      <c r="E628" s="38" t="s">
        <v>14</v>
      </c>
      <c r="F628" s="72" t="s">
        <v>15</v>
      </c>
      <c r="G628" s="56" t="n">
        <v>65</v>
      </c>
      <c r="H628" s="57" t="n">
        <v>0.35</v>
      </c>
      <c r="I628" s="57" t="n">
        <v>22.75</v>
      </c>
      <c r="J628" s="13"/>
    </row>
    <row r="629" ht="22.5" customHeight="1">
      <c r="A629" s="12" t="n">
        <f>WEEKNUM(B629,2)</f>
        <v>41</v>
      </c>
      <c r="B629" s="55" t="n">
        <v>46300</v>
      </c>
      <c r="C629" s="38" t="n">
        <v>91566789</v>
      </c>
      <c r="D629" s="64" t="s">
        <v>53</v>
      </c>
      <c r="E629" s="38" t="s">
        <v>41</v>
      </c>
      <c r="F629" s="38" t="s">
        <v>15</v>
      </c>
      <c r="G629" s="56" t="n">
        <v>1</v>
      </c>
      <c r="H629" s="57" t="n">
        <v>0.1</v>
      </c>
      <c r="I629" s="57" t="n">
        <v>0.1</v>
      </c>
      <c r="J629" s="13"/>
    </row>
    <row r="630" ht="22.5" customHeight="1">
      <c r="A630" s="12" t="n">
        <f>WEEKNUM(B630,2)</f>
        <v>41</v>
      </c>
      <c r="B630" s="55" t="n">
        <v>46300</v>
      </c>
      <c r="C630" s="38" t="n">
        <v>12306671</v>
      </c>
      <c r="D630" s="64" t="s">
        <v>54</v>
      </c>
      <c r="E630" s="38" t="s">
        <v>55</v>
      </c>
      <c r="F630" s="38" t="s">
        <v>21</v>
      </c>
      <c r="G630" s="56" t="n">
        <v>5</v>
      </c>
      <c r="H630" s="57" t="n">
        <v>0.22</v>
      </c>
      <c r="I630" s="57" t="n">
        <v>1.1</v>
      </c>
      <c r="J630" s="13"/>
    </row>
    <row r="631" ht="22.5" customHeight="1">
      <c r="A631" s="12" t="n">
        <f>WEEKNUM(B631,2)</f>
        <v>41</v>
      </c>
      <c r="B631" s="55" t="n">
        <v>46300</v>
      </c>
      <c r="C631" s="38" t="n">
        <v>91567363</v>
      </c>
      <c r="D631" s="64" t="s">
        <v>56</v>
      </c>
      <c r="E631" s="38" t="s">
        <v>14</v>
      </c>
      <c r="F631" s="38" t="s">
        <v>15</v>
      </c>
      <c r="G631" s="56" t="n">
        <v>66</v>
      </c>
      <c r="H631" s="57" t="n">
        <v>0.25</v>
      </c>
      <c r="I631" s="57" t="n">
        <v>16.5</v>
      </c>
      <c r="J631" s="13"/>
    </row>
    <row r="632" ht="22.5" customHeight="1">
      <c r="A632" s="12" t="n">
        <f>WEEKNUM(B632,2)</f>
        <v>41</v>
      </c>
      <c r="B632" s="55" t="n">
        <v>46300</v>
      </c>
      <c r="C632" s="38" t="n">
        <v>91567806</v>
      </c>
      <c r="D632" s="64" t="s">
        <v>56</v>
      </c>
      <c r="E632" s="38" t="s">
        <v>57</v>
      </c>
      <c r="F632" s="38" t="s">
        <v>15</v>
      </c>
      <c r="G632" s="56" t="n">
        <v>73</v>
      </c>
      <c r="H632" s="57" t="n">
        <v>0.15</v>
      </c>
      <c r="I632" s="57" t="n">
        <v>10.95</v>
      </c>
      <c r="J632" s="13"/>
    </row>
    <row r="633" ht="22.5" customHeight="1">
      <c r="A633" s="12" t="n">
        <f>WEEKNUM(B633,2)</f>
        <v>41</v>
      </c>
      <c r="B633" s="55" t="n">
        <v>46300</v>
      </c>
      <c r="C633" s="38" t="n">
        <v>12373981</v>
      </c>
      <c r="D633" s="64" t="s">
        <v>58</v>
      </c>
      <c r="E633" s="38" t="s">
        <v>37</v>
      </c>
      <c r="F633" s="38" t="s">
        <v>15</v>
      </c>
      <c r="G633" s="56" t="n">
        <v>145</v>
      </c>
      <c r="H633" s="57" t="n">
        <v>0.04</v>
      </c>
      <c r="I633" s="57" t="n">
        <v>5.8</v>
      </c>
      <c r="J633" s="13"/>
    </row>
    <row r="634" ht="22.5" customHeight="1">
      <c r="A634" s="12" t="n">
        <f>WEEKNUM(B634,2)</f>
        <v>41</v>
      </c>
      <c r="B634" s="55" t="n">
        <v>46300</v>
      </c>
      <c r="C634" s="38" t="n">
        <v>5365721</v>
      </c>
      <c r="D634" s="64" t="s">
        <v>59</v>
      </c>
      <c r="E634" s="38" t="s">
        <v>57</v>
      </c>
      <c r="F634" s="38" t="s">
        <v>15</v>
      </c>
      <c r="G634" s="56" t="n">
        <v>86</v>
      </c>
      <c r="H634" s="57" t="n">
        <v>0.5</v>
      </c>
      <c r="I634" s="57" t="n">
        <v>43</v>
      </c>
      <c r="J634" s="13"/>
    </row>
    <row r="635" ht="22.5" customHeight="1">
      <c r="A635" s="12" t="n">
        <f>WEEKNUM(B635,2)</f>
        <v>41</v>
      </c>
      <c r="B635" s="55" t="n">
        <v>46300</v>
      </c>
      <c r="C635" s="38" t="n">
        <v>91568575</v>
      </c>
      <c r="D635" s="64" t="s">
        <v>60</v>
      </c>
      <c r="E635" s="38" t="s">
        <v>14</v>
      </c>
      <c r="F635" s="38" t="s">
        <v>15</v>
      </c>
      <c r="G635" s="56" t="n">
        <v>0</v>
      </c>
      <c r="H635" s="57" t="n">
        <v>0</v>
      </c>
      <c r="I635" s="57" t="n">
        <v>0</v>
      </c>
      <c r="J635" s="13"/>
    </row>
    <row r="636" ht="22.5" customHeight="1">
      <c r="A636" s="12" t="n">
        <f>WEEKNUM(B636,2)</f>
        <v>41</v>
      </c>
      <c r="B636" s="55" t="n">
        <v>46300</v>
      </c>
      <c r="C636" s="38" t="n">
        <v>9298539</v>
      </c>
      <c r="D636" s="64" t="s">
        <v>80</v>
      </c>
      <c r="E636" s="38" t="s">
        <v>14</v>
      </c>
      <c r="F636" s="38" t="s">
        <v>15</v>
      </c>
      <c r="G636" s="56" t="n">
        <v>150</v>
      </c>
      <c r="H636" s="57" t="n">
        <v>0.3</v>
      </c>
      <c r="I636" s="57" t="n">
        <v>45</v>
      </c>
      <c r="J636" s="13"/>
    </row>
    <row r="637" ht="22.5" customHeight="1">
      <c r="A637" s="12" t="n">
        <f>WEEKNUM(B637,2)</f>
        <v>41</v>
      </c>
      <c r="B637" s="55" t="n">
        <v>46300</v>
      </c>
      <c r="C637" s="38" t="n">
        <v>12811904</v>
      </c>
      <c r="D637" s="64" t="s">
        <v>54</v>
      </c>
      <c r="E637" s="38" t="s">
        <v>55</v>
      </c>
      <c r="F637" s="38" t="s">
        <v>35</v>
      </c>
      <c r="G637" s="56" t="n">
        <v>0</v>
      </c>
      <c r="H637" s="57" t="n">
        <v>0</v>
      </c>
      <c r="I637" s="57" t="n">
        <v>0.22</v>
      </c>
      <c r="J637" s="13"/>
    </row>
    <row r="638" ht="22.5" customHeight="1">
      <c r="A638" s="12" t="n">
        <f>WEEKNUM(B638,2)</f>
        <v>41</v>
      </c>
      <c r="B638" s="55" t="n">
        <v>46300</v>
      </c>
      <c r="C638" s="38" t="n">
        <v>91399437</v>
      </c>
      <c r="D638" s="64" t="s">
        <v>81</v>
      </c>
      <c r="E638" s="58" t="s">
        <v>65</v>
      </c>
      <c r="F638" s="38" t="s">
        <v>15</v>
      </c>
      <c r="G638" s="61" t="n">
        <v>50</v>
      </c>
      <c r="H638" s="62" t="n">
        <v>0.15</v>
      </c>
      <c r="I638" s="62" t="n">
        <v>7.5</v>
      </c>
      <c r="J638" s="13"/>
    </row>
    <row r="639" ht="22.5" customHeight="1">
      <c r="A639" s="12" t="n">
        <f>WEEKNUM(B639,2)</f>
        <v>41</v>
      </c>
      <c r="B639" s="55" t="n">
        <v>46300</v>
      </c>
      <c r="C639" s="38" t="n">
        <v>5556054</v>
      </c>
      <c r="D639" s="64" t="s">
        <v>62</v>
      </c>
      <c r="E639" s="38" t="s">
        <v>37</v>
      </c>
      <c r="F639" s="72" t="s">
        <v>15</v>
      </c>
      <c r="G639" s="59" t="n">
        <v>4</v>
      </c>
      <c r="H639" s="57" t="n">
        <v>2.534</v>
      </c>
      <c r="I639" s="57" t="n">
        <v>10.138</v>
      </c>
      <c r="J639" s="46"/>
    </row>
    <row r="640" ht="22.5" customHeight="1">
      <c r="A640" s="12" t="n">
        <f>WEEKNUM(B640,2)</f>
        <v>41</v>
      </c>
      <c r="B640" s="55" t="n">
        <v>46300</v>
      </c>
      <c r="C640" s="38" t="n">
        <v>8628042</v>
      </c>
      <c r="D640" s="64" t="s">
        <v>28</v>
      </c>
      <c r="E640" s="38" t="s">
        <v>14</v>
      </c>
      <c r="F640" s="38" t="s">
        <v>26</v>
      </c>
      <c r="G640" s="59" t="n">
        <v>386</v>
      </c>
      <c r="H640" s="57" t="n">
        <v>0.36</v>
      </c>
      <c r="I640" s="57" t="n">
        <v>138.36</v>
      </c>
      <c r="J640" s="13"/>
    </row>
    <row r="641" ht="22.5" customHeight="1">
      <c r="A641" s="12" t="n">
        <f>WEEKNUM(B641,2)</f>
        <v>41</v>
      </c>
      <c r="B641" s="55" t="n">
        <v>46300</v>
      </c>
      <c r="C641" s="38" t="n">
        <v>9297014</v>
      </c>
      <c r="D641" s="64" t="s">
        <v>13</v>
      </c>
      <c r="E641" s="38" t="s">
        <v>14</v>
      </c>
      <c r="F641" s="38" t="s">
        <v>26</v>
      </c>
      <c r="G641" s="59" t="n">
        <v>195</v>
      </c>
      <c r="H641" s="57" t="n">
        <v>0.17</v>
      </c>
      <c r="I641" s="57" t="n">
        <v>32.3</v>
      </c>
      <c r="J641" s="13"/>
    </row>
    <row r="642" ht="22.5" customHeight="1">
      <c r="A642" s="12" t="n">
        <f>WEEKNUM(B642,2)</f>
        <v>41</v>
      </c>
      <c r="B642" s="55" t="n">
        <v>46300</v>
      </c>
      <c r="C642" s="38" t="n">
        <v>7815836</v>
      </c>
      <c r="D642" s="64" t="s">
        <v>63</v>
      </c>
      <c r="E642" s="38" t="s">
        <v>37</v>
      </c>
      <c r="F642" s="38" t="s">
        <v>15</v>
      </c>
      <c r="G642" s="59" t="n">
        <v>2558</v>
      </c>
      <c r="H642" s="57" t="n">
        <v>0.109</v>
      </c>
      <c r="I642" s="57" t="n">
        <v>279.7</v>
      </c>
      <c r="J642" s="13"/>
    </row>
    <row r="643" ht="22.5" customHeight="1">
      <c r="A643" s="12" t="n">
        <f>WEEKNUM(B643,2)</f>
        <v>41</v>
      </c>
      <c r="B643" s="55" t="n">
        <v>46300</v>
      </c>
      <c r="C643" s="38" t="n">
        <v>91467820</v>
      </c>
      <c r="D643" s="64" t="s">
        <v>64</v>
      </c>
      <c r="E643" s="38" t="s">
        <v>37</v>
      </c>
      <c r="F643" s="38" t="s">
        <v>15</v>
      </c>
      <c r="G643" s="59" t="n">
        <v>196</v>
      </c>
      <c r="H643" s="57" t="n">
        <v>0.1</v>
      </c>
      <c r="I643" s="57" t="n">
        <v>19.6</v>
      </c>
      <c r="J643" s="13"/>
    </row>
    <row r="644" ht="22.5" customHeight="1">
      <c r="A644" s="12" t="n">
        <f>WEEKNUM(B644,2)</f>
        <v>41</v>
      </c>
      <c r="B644" s="55" t="n">
        <v>46300</v>
      </c>
      <c r="C644" s="38" t="n">
        <v>91496145</v>
      </c>
      <c r="D644" s="64" t="s">
        <v>64</v>
      </c>
      <c r="E644" s="38" t="s">
        <v>65</v>
      </c>
      <c r="F644" s="38" t="s">
        <v>15</v>
      </c>
      <c r="G644" s="59" t="n">
        <v>30</v>
      </c>
      <c r="H644" s="57" t="n">
        <v>0.15</v>
      </c>
      <c r="I644" s="57" t="n">
        <v>4.5</v>
      </c>
      <c r="J644" s="13"/>
    </row>
    <row r="645" ht="22.5" customHeight="1">
      <c r="A645" s="12" t="n">
        <f>WEEKNUM(B645,2)</f>
        <v>41</v>
      </c>
      <c r="B645" s="55" t="n">
        <v>46300</v>
      </c>
      <c r="C645" s="38" t="n">
        <v>91496146</v>
      </c>
      <c r="D645" s="64" t="s">
        <v>64</v>
      </c>
      <c r="E645" s="38" t="s">
        <v>44</v>
      </c>
      <c r="F645" s="38" t="s">
        <v>15</v>
      </c>
      <c r="G645" s="59" t="n">
        <v>50</v>
      </c>
      <c r="H645" s="57" t="n">
        <v>0.14</v>
      </c>
      <c r="I645" s="57" t="n">
        <v>7</v>
      </c>
      <c r="J645" s="13"/>
    </row>
    <row r="646" ht="22.5" customHeight="1">
      <c r="A646" s="12" t="n">
        <f>WEEKNUM(B646,2)</f>
        <v>41</v>
      </c>
      <c r="B646" s="55" t="n">
        <v>46300</v>
      </c>
      <c r="C646" s="38" t="n">
        <v>91496147</v>
      </c>
      <c r="D646" s="64" t="s">
        <v>64</v>
      </c>
      <c r="E646" s="38" t="s">
        <v>11</v>
      </c>
      <c r="F646" s="38" t="s">
        <v>15</v>
      </c>
      <c r="G646" s="59" t="n">
        <v>118</v>
      </c>
      <c r="H646" s="57" t="n">
        <v>0.13</v>
      </c>
      <c r="I646" s="57" t="n">
        <v>15.34</v>
      </c>
      <c r="J646" s="13"/>
    </row>
    <row r="647" ht="22.5" customHeight="1">
      <c r="A647" s="12" t="n">
        <f>WEEKNUM(B647,2)</f>
        <v>41</v>
      </c>
      <c r="B647" s="55" t="n">
        <v>46300</v>
      </c>
      <c r="C647" s="38" t="n">
        <v>91496148</v>
      </c>
      <c r="D647" s="64" t="s">
        <v>64</v>
      </c>
      <c r="E647" s="38" t="s">
        <v>14</v>
      </c>
      <c r="F647" s="38" t="s">
        <v>15</v>
      </c>
      <c r="G647" s="59" t="n">
        <v>160</v>
      </c>
      <c r="H647" s="57" t="n">
        <v>0.15</v>
      </c>
      <c r="I647" s="57" t="n">
        <v>24</v>
      </c>
      <c r="J647" s="13"/>
    </row>
    <row r="648" ht="22.5" customHeight="1">
      <c r="A648" s="12" t="n">
        <f>WEEKNUM(B648,2)</f>
        <v>41</v>
      </c>
      <c r="B648" s="55" t="n">
        <v>46300</v>
      </c>
      <c r="C648" s="38" t="n">
        <v>11079953</v>
      </c>
      <c r="D648" s="64" t="s">
        <v>62</v>
      </c>
      <c r="E648" s="38" t="s">
        <v>37</v>
      </c>
      <c r="F648" s="38" t="s">
        <v>15</v>
      </c>
      <c r="G648" s="59" t="n">
        <v>0</v>
      </c>
      <c r="H648" s="57" t="n">
        <v>0</v>
      </c>
      <c r="I648" s="57" t="n">
        <v>0</v>
      </c>
      <c r="J648" s="13"/>
    </row>
    <row r="649" ht="22.5" customHeight="1">
      <c r="A649" s="12" t="n">
        <f>WEEKNUM(B649,2)</f>
        <v>41</v>
      </c>
      <c r="B649" s="55" t="n">
        <v>46300</v>
      </c>
      <c r="C649" s="38" t="n">
        <v>11690181</v>
      </c>
      <c r="D649" s="64" t="s">
        <v>66</v>
      </c>
      <c r="E649" s="38" t="s">
        <v>14</v>
      </c>
      <c r="F649" s="38" t="s">
        <v>15</v>
      </c>
      <c r="G649" s="56" t="n">
        <v>1000</v>
      </c>
      <c r="H649" s="57" t="n">
        <v>0.42</v>
      </c>
      <c r="I649" s="57" t="n">
        <v>420</v>
      </c>
      <c r="J649" s="13"/>
    </row>
    <row r="650" ht="22.5" customHeight="1">
      <c r="A650" s="12" t="n">
        <f>WEEKNUM(B650,2)</f>
        <v>41</v>
      </c>
      <c r="B650" s="55" t="n">
        <v>46300</v>
      </c>
      <c r="C650" s="38" t="n">
        <v>11836152</v>
      </c>
      <c r="D650" s="64" t="s">
        <v>63</v>
      </c>
      <c r="E650" s="58" t="s">
        <v>37</v>
      </c>
      <c r="F650" s="38" t="s">
        <v>15</v>
      </c>
      <c r="G650" s="59" t="n">
        <v>7</v>
      </c>
      <c r="H650" s="57" t="n">
        <v>0.09</v>
      </c>
      <c r="I650" s="57" t="n">
        <v>0.63</v>
      </c>
      <c r="J650" s="13"/>
    </row>
    <row r="651" ht="22.5" customHeight="1">
      <c r="A651" s="12" t="n">
        <f>WEEKNUM(B651,2)</f>
        <v>41</v>
      </c>
      <c r="B651" s="55" t="n">
        <v>46300</v>
      </c>
      <c r="C651" s="38" t="n">
        <v>12038500</v>
      </c>
      <c r="D651" s="64" t="s">
        <v>66</v>
      </c>
      <c r="E651" s="38" t="s">
        <v>14</v>
      </c>
      <c r="F651" s="38" t="s">
        <v>15</v>
      </c>
      <c r="G651" s="59" t="n">
        <v>38</v>
      </c>
      <c r="H651" s="57" t="n">
        <v>0.4</v>
      </c>
      <c r="I651" s="57" t="n">
        <v>15.2</v>
      </c>
      <c r="J651" s="13"/>
    </row>
    <row r="652" ht="22.5" customHeight="1">
      <c r="A652" s="12" t="n">
        <f>WEEKNUM(B652,2)</f>
        <v>41</v>
      </c>
      <c r="B652" s="55" t="n">
        <v>46300</v>
      </c>
      <c r="C652" s="38" t="n">
        <v>91565943</v>
      </c>
      <c r="D652" s="64" t="s">
        <v>64</v>
      </c>
      <c r="E652" s="38" t="s">
        <v>44</v>
      </c>
      <c r="F652" s="38" t="s">
        <v>15</v>
      </c>
      <c r="G652" s="59" t="n">
        <v>0</v>
      </c>
      <c r="H652" s="57" t="n">
        <v>0</v>
      </c>
      <c r="I652" s="57" t="n">
        <v>0</v>
      </c>
      <c r="J652" s="13"/>
    </row>
    <row r="653" ht="22.5" customHeight="1">
      <c r="A653" s="12" t="n">
        <f>WEEKNUM(B653,2)</f>
        <v>41</v>
      </c>
      <c r="B653" s="55" t="n">
        <v>46300</v>
      </c>
      <c r="C653" s="38" t="n">
        <v>91565945</v>
      </c>
      <c r="D653" s="64" t="s">
        <v>64</v>
      </c>
      <c r="E653" s="58" t="s">
        <v>37</v>
      </c>
      <c r="F653" s="38" t="s">
        <v>15</v>
      </c>
      <c r="G653" s="59" t="n">
        <v>78</v>
      </c>
      <c r="H653" s="57" t="n">
        <v>0.12</v>
      </c>
      <c r="I653" s="57" t="n">
        <v>9.36</v>
      </c>
      <c r="J653" s="13"/>
    </row>
    <row r="654" ht="22.5" customHeight="1">
      <c r="A654" s="12" t="n">
        <f>WEEKNUM(B654,2)</f>
        <v>41</v>
      </c>
      <c r="B654" s="55" t="n">
        <v>46300</v>
      </c>
      <c r="C654" s="38" t="n">
        <v>91551845</v>
      </c>
      <c r="D654" s="64" t="s">
        <v>64</v>
      </c>
      <c r="E654" s="38" t="s">
        <v>11</v>
      </c>
      <c r="F654" s="38" t="s">
        <v>15</v>
      </c>
      <c r="G654" s="59" t="n">
        <v>35</v>
      </c>
      <c r="H654" s="57" t="n">
        <v>0.14</v>
      </c>
      <c r="I654" s="57" t="n">
        <v>4.9</v>
      </c>
      <c r="J654" s="13"/>
    </row>
    <row r="655" ht="22.5" customHeight="1">
      <c r="A655" s="12" t="n">
        <f>WEEKNUM(B655,2)</f>
        <v>41</v>
      </c>
      <c r="B655" s="55" t="n">
        <v>46300</v>
      </c>
      <c r="C655" s="38" t="n">
        <v>91565949</v>
      </c>
      <c r="D655" s="64" t="s">
        <v>64</v>
      </c>
      <c r="E655" s="38" t="s">
        <v>65</v>
      </c>
      <c r="F655" s="38" t="s">
        <v>15</v>
      </c>
      <c r="G655" s="59" t="n">
        <v>50</v>
      </c>
      <c r="H655" s="57" t="n">
        <v>0.15</v>
      </c>
      <c r="I655" s="57" t="n">
        <v>7.5</v>
      </c>
      <c r="J655" s="13"/>
    </row>
    <row r="656" ht="22.5" customHeight="1">
      <c r="A656" s="12" t="n">
        <f>WEEKNUM(B656,2)</f>
        <v>41</v>
      </c>
      <c r="B656" s="55" t="n">
        <v>46300</v>
      </c>
      <c r="C656" s="38" t="n">
        <v>91573130</v>
      </c>
      <c r="D656" s="64" t="s">
        <v>47</v>
      </c>
      <c r="E656" s="38" t="s">
        <v>17</v>
      </c>
      <c r="F656" s="58" t="s">
        <v>15</v>
      </c>
      <c r="G656" s="59" t="n">
        <v>2</v>
      </c>
      <c r="H656" s="57" t="n">
        <v>0.2</v>
      </c>
      <c r="I656" s="57" t="n">
        <v>0.4</v>
      </c>
      <c r="J656" s="69"/>
    </row>
    <row r="657" ht="22.5" customHeight="1">
      <c r="A657" s="12" t="n">
        <f>WEEKNUM(B657,2)</f>
        <v>41</v>
      </c>
      <c r="B657" s="55" t="n">
        <v>46300</v>
      </c>
      <c r="C657" s="38" t="n">
        <v>91573131</v>
      </c>
      <c r="D657" s="64" t="s">
        <v>47</v>
      </c>
      <c r="E657" s="38" t="s">
        <v>33</v>
      </c>
      <c r="F657" s="58" t="s">
        <v>15</v>
      </c>
      <c r="G657" s="59" t="n">
        <v>1</v>
      </c>
      <c r="H657" s="57" t="n">
        <v>0.2</v>
      </c>
      <c r="I657" s="57" t="n">
        <v>0.2</v>
      </c>
      <c r="J657" s="69"/>
    </row>
    <row r="658" ht="22.5" customHeight="1">
      <c r="A658" s="12" t="n">
        <f>WEEKNUM(B658,2)</f>
        <v>41</v>
      </c>
      <c r="B658" s="55" t="n">
        <v>46300</v>
      </c>
      <c r="C658" s="38" t="n">
        <v>6395488</v>
      </c>
      <c r="D658" s="64" t="s">
        <v>39</v>
      </c>
      <c r="E658" s="38" t="s">
        <v>14</v>
      </c>
      <c r="F658" s="12" t="s">
        <v>15</v>
      </c>
      <c r="G658" s="45" t="n">
        <v>200</v>
      </c>
      <c r="H658" s="62" t="n">
        <v>0.3</v>
      </c>
      <c r="I658" s="62" t="n">
        <v>60</v>
      </c>
      <c r="J658" s="13"/>
    </row>
    <row r="659" ht="22.5" customHeight="1">
      <c r="A659" s="12" t="n">
        <f>WEEKNUM(B659,2)</f>
        <v>41</v>
      </c>
      <c r="B659" s="55" t="n">
        <v>46300</v>
      </c>
      <c r="C659" s="38" t="n">
        <v>8291713</v>
      </c>
      <c r="D659" s="63" t="s">
        <v>40</v>
      </c>
      <c r="E659" s="54" t="s">
        <v>14</v>
      </c>
      <c r="F659" s="45" t="s">
        <v>15</v>
      </c>
      <c r="G659" s="61" t="n">
        <v>1500</v>
      </c>
      <c r="H659" s="62" t="n">
        <v>0.14</v>
      </c>
      <c r="I659" s="62" t="n">
        <v>209.98</v>
      </c>
      <c r="J659" s="13"/>
    </row>
    <row r="660" ht="22.5" customHeight="1">
      <c r="A660" s="12" t="n">
        <f>WEEKNUM(B660,2)</f>
        <v>41</v>
      </c>
      <c r="B660" s="55" t="n">
        <v>46300</v>
      </c>
      <c r="C660" s="38" t="n">
        <v>8566541</v>
      </c>
      <c r="D660" s="63" t="s">
        <v>67</v>
      </c>
      <c r="E660" s="58" t="s">
        <v>14</v>
      </c>
      <c r="F660" s="57" t="s">
        <v>26</v>
      </c>
      <c r="G660" s="56" t="n">
        <v>319</v>
      </c>
      <c r="H660" s="57" t="n">
        <v>0.21</v>
      </c>
      <c r="I660" s="57" t="n">
        <v>66.23</v>
      </c>
      <c r="J660" s="13"/>
    </row>
    <row r="661" ht="22.5" customHeight="1">
      <c r="A661" s="12" t="n">
        <f>WEEKNUM(B661,2)</f>
        <v>41</v>
      </c>
      <c r="B661" s="55" t="n">
        <v>46300</v>
      </c>
      <c r="C661" s="38" t="n">
        <v>8566084</v>
      </c>
      <c r="D661" s="63" t="s">
        <v>68</v>
      </c>
      <c r="E661" s="58" t="s">
        <v>41</v>
      </c>
      <c r="F661" s="12" t="s">
        <v>15</v>
      </c>
      <c r="G661" s="60" t="n">
        <v>100</v>
      </c>
      <c r="H661" s="57" t="n">
        <v>0.12</v>
      </c>
      <c r="I661" s="57" t="n">
        <v>12</v>
      </c>
      <c r="J661" s="13"/>
    </row>
    <row r="662" ht="22.5" customHeight="1">
      <c r="A662" s="12" t="n">
        <f>WEEKNUM(B662,2)</f>
        <v>41</v>
      </c>
      <c r="B662" s="55" t="n">
        <v>46300</v>
      </c>
      <c r="C662" s="38" t="n">
        <v>2937658</v>
      </c>
      <c r="D662" s="63" t="s">
        <v>69</v>
      </c>
      <c r="E662" s="58" t="s">
        <v>14</v>
      </c>
      <c r="F662" s="12" t="s">
        <v>15</v>
      </c>
      <c r="G662" s="60" t="n">
        <v>100</v>
      </c>
      <c r="H662" s="57" t="n">
        <v>0.123</v>
      </c>
      <c r="I662" s="57" t="n">
        <v>12.331</v>
      </c>
      <c r="J662" s="13"/>
    </row>
    <row r="663" ht="22.5" customHeight="1">
      <c r="A663" s="12" t="n">
        <f>WEEKNUM(B663,2)</f>
        <v>41</v>
      </c>
      <c r="B663" s="55" t="n">
        <v>46300</v>
      </c>
      <c r="C663" s="38" t="n">
        <v>6706444</v>
      </c>
      <c r="D663" s="63" t="s">
        <v>70</v>
      </c>
      <c r="E663" s="38" t="s">
        <v>71</v>
      </c>
      <c r="F663" s="57" t="s">
        <v>12</v>
      </c>
      <c r="G663" s="60" t="n">
        <v>10</v>
      </c>
      <c r="H663" s="57" t="n">
        <v>0.744</v>
      </c>
      <c r="I663" s="57" t="n">
        <v>7.436</v>
      </c>
      <c r="J663" s="13"/>
    </row>
    <row r="664" ht="22.5" customHeight="1">
      <c r="A664" s="12" t="n">
        <f>WEEKNUM(B664,2)</f>
        <v>41</v>
      </c>
      <c r="B664" s="55" t="n">
        <v>46300</v>
      </c>
      <c r="C664" s="38" t="n">
        <v>5963354</v>
      </c>
      <c r="D664" s="64" t="s">
        <v>70</v>
      </c>
      <c r="E664" s="38" t="s">
        <v>71</v>
      </c>
      <c r="F664" s="12" t="s">
        <v>15</v>
      </c>
      <c r="G664" s="60" t="n">
        <v>371</v>
      </c>
      <c r="H664" s="57" t="n">
        <v>0.568</v>
      </c>
      <c r="I664" s="57" t="n">
        <v>210.652</v>
      </c>
      <c r="J664" s="65"/>
    </row>
    <row r="665" ht="22.5" customHeight="1">
      <c r="A665" s="12" t="n">
        <f>WEEKNUM(B665,2)</f>
        <v>41</v>
      </c>
      <c r="B665" s="55" t="n">
        <v>46300</v>
      </c>
      <c r="C665" s="38" t="n">
        <v>9686529</v>
      </c>
      <c r="D665" s="63" t="s">
        <v>70</v>
      </c>
      <c r="E665" s="58" t="s">
        <v>72</v>
      </c>
      <c r="F665" s="12" t="s">
        <v>15</v>
      </c>
      <c r="G665" s="60" t="n">
        <v>66</v>
      </c>
      <c r="H665" s="57" t="n">
        <v>0.5</v>
      </c>
      <c r="I665" s="57" t="n">
        <v>33</v>
      </c>
      <c r="J665" s="13"/>
    </row>
    <row r="666" ht="22.5" customHeight="1">
      <c r="A666" s="12" t="n">
        <f>WEEKNUM(B666,2)</f>
        <v>41</v>
      </c>
      <c r="B666" s="55" t="n">
        <v>46300</v>
      </c>
      <c r="C666" s="38" t="n">
        <v>5963400</v>
      </c>
      <c r="D666" s="63" t="s">
        <v>70</v>
      </c>
      <c r="E666" s="58" t="s">
        <v>73</v>
      </c>
      <c r="F666" s="12" t="s">
        <v>15</v>
      </c>
      <c r="G666" s="60" t="n">
        <v>38</v>
      </c>
      <c r="H666" s="57" t="n">
        <v>0.2</v>
      </c>
      <c r="I666" s="57" t="n">
        <v>7.6</v>
      </c>
      <c r="J666" s="13"/>
    </row>
    <row r="667" ht="22.5" customHeight="1">
      <c r="A667" s="30" t="n">
        <f>WEEKNUM(B667,2)</f>
        <v>41</v>
      </c>
      <c r="B667" s="55" t="n">
        <v>46300</v>
      </c>
      <c r="C667" s="66" t="n">
        <v>10080665</v>
      </c>
      <c r="D667" s="68" t="s">
        <v>70</v>
      </c>
      <c r="E667" s="58" t="s">
        <v>74</v>
      </c>
      <c r="F667" s="12" t="s">
        <v>15</v>
      </c>
      <c r="G667" s="60" t="n">
        <v>10</v>
      </c>
      <c r="H667" s="57" t="n">
        <v>0.38</v>
      </c>
      <c r="I667" s="57" t="n">
        <v>3.8</v>
      </c>
      <c r="J667" s="13"/>
    </row>
    <row r="668" ht="22.5" customHeight="1">
      <c r="A668" s="12" t="n">
        <f>WEEKNUM(B668,2)</f>
        <v>41</v>
      </c>
      <c r="B668" s="55" t="n">
        <v>46300</v>
      </c>
      <c r="C668" s="12" t="n">
        <v>91520433</v>
      </c>
      <c r="D668" s="63" t="s">
        <v>64</v>
      </c>
      <c r="E668" s="58" t="s">
        <v>14</v>
      </c>
      <c r="F668" s="12" t="s">
        <v>15</v>
      </c>
      <c r="G668" s="60" t="n">
        <v>1</v>
      </c>
      <c r="H668" s="57" t="n">
        <v>0.16</v>
      </c>
      <c r="I668" s="57" t="n">
        <v>0.16</v>
      </c>
      <c r="J668" s="13"/>
    </row>
    <row r="669" ht="22.5" customHeight="1">
      <c r="A669" s="12" t="n">
        <f>WEEKNUM(B669,2)</f>
        <v>41</v>
      </c>
      <c r="B669" s="55" t="n">
        <v>46300</v>
      </c>
      <c r="C669" s="38" t="n">
        <v>11078827</v>
      </c>
      <c r="D669" s="63" t="s">
        <v>70</v>
      </c>
      <c r="E669" s="58" t="s">
        <v>73</v>
      </c>
      <c r="F669" s="12" t="s">
        <v>15</v>
      </c>
      <c r="G669" s="60" t="n">
        <v>2</v>
      </c>
      <c r="H669" s="57" t="n">
        <v>0.3</v>
      </c>
      <c r="I669" s="57" t="n">
        <v>0.6</v>
      </c>
      <c r="J669" s="13"/>
    </row>
    <row r="670" ht="22.5" customHeight="1">
      <c r="A670" s="12" t="n">
        <f>WEEKNUM(B670,2)</f>
        <v>41</v>
      </c>
      <c r="B670" s="55" t="n">
        <v>46300</v>
      </c>
      <c r="C670" s="38" t="n">
        <v>11078981</v>
      </c>
      <c r="D670" s="63" t="s">
        <v>70</v>
      </c>
      <c r="E670" s="38" t="s">
        <v>71</v>
      </c>
      <c r="F670" s="12" t="s">
        <v>15</v>
      </c>
      <c r="G670" s="60" t="n">
        <v>0</v>
      </c>
      <c r="H670" s="57" t="n">
        <v>0</v>
      </c>
      <c r="I670" s="57" t="n">
        <v>0</v>
      </c>
      <c r="J670" s="13"/>
    </row>
    <row r="671" ht="22.5" customHeight="1">
      <c r="A671" s="12" t="n">
        <f>WEEKNUM(B671,2)</f>
        <v>41</v>
      </c>
      <c r="B671" s="55" t="n">
        <v>46300</v>
      </c>
      <c r="C671" s="38" t="n">
        <v>11080833</v>
      </c>
      <c r="D671" s="63" t="s">
        <v>70</v>
      </c>
      <c r="E671" s="58" t="s">
        <v>72</v>
      </c>
      <c r="F671" s="12" t="s">
        <v>15</v>
      </c>
      <c r="G671" s="60" t="n">
        <v>0</v>
      </c>
      <c r="H671" s="57" t="n">
        <v>0</v>
      </c>
      <c r="I671" s="57" t="n">
        <v>0</v>
      </c>
      <c r="J671" s="13"/>
    </row>
    <row r="672" ht="22.5" customHeight="1">
      <c r="A672" s="12" t="n">
        <f>WEEKNUM(B672,2)</f>
        <v>41</v>
      </c>
      <c r="B672" s="55" t="n">
        <v>46300</v>
      </c>
      <c r="C672" s="38" t="n">
        <v>11081056</v>
      </c>
      <c r="D672" s="63" t="s">
        <v>70</v>
      </c>
      <c r="E672" s="58" t="s">
        <v>74</v>
      </c>
      <c r="F672" s="12" t="s">
        <v>15</v>
      </c>
      <c r="G672" s="60" t="n">
        <v>0</v>
      </c>
      <c r="H672" s="57" t="n">
        <v>0</v>
      </c>
      <c r="I672" s="57" t="n">
        <v>0</v>
      </c>
      <c r="J672" s="13"/>
    </row>
    <row r="673" ht="22.5" customHeight="1">
      <c r="A673" s="12" t="n">
        <f>WEEKNUM(B673,2)</f>
        <v>41</v>
      </c>
      <c r="B673" s="55" t="n">
        <v>46300</v>
      </c>
      <c r="C673" s="38" t="n">
        <v>11078963</v>
      </c>
      <c r="D673" s="63" t="s">
        <v>69</v>
      </c>
      <c r="E673" s="58" t="s">
        <v>14</v>
      </c>
      <c r="F673" s="12" t="s">
        <v>15</v>
      </c>
      <c r="G673" s="60" t="n">
        <v>81</v>
      </c>
      <c r="H673" s="57" t="n">
        <v>0.4</v>
      </c>
      <c r="I673" s="57" t="n">
        <v>32.4</v>
      </c>
      <c r="J673" s="13"/>
    </row>
    <row r="674" ht="22.5" customHeight="1">
      <c r="A674" s="12" t="n">
        <f>WEEKNUM(B674,2)</f>
        <v>41</v>
      </c>
      <c r="B674" s="55" t="n">
        <v>46300</v>
      </c>
      <c r="C674" s="38" t="n">
        <v>91538300</v>
      </c>
      <c r="D674" s="63" t="s">
        <v>64</v>
      </c>
      <c r="E674" s="58" t="s">
        <v>37</v>
      </c>
      <c r="F674" s="12" t="s">
        <v>15</v>
      </c>
      <c r="G674" s="60" t="n">
        <v>6</v>
      </c>
      <c r="H674" s="57" t="n">
        <v>0.14</v>
      </c>
      <c r="I674" s="57" t="n">
        <v>0.84</v>
      </c>
      <c r="J674" s="13"/>
    </row>
    <row r="675" ht="22.5" customHeight="1">
      <c r="A675" s="12" t="n">
        <f>WEEKNUM(B675,2)</f>
        <v>41</v>
      </c>
      <c r="B675" s="55" t="n">
        <v>46300</v>
      </c>
      <c r="C675" s="38" t="n">
        <v>91538301</v>
      </c>
      <c r="D675" s="63" t="s">
        <v>64</v>
      </c>
      <c r="E675" s="58" t="s">
        <v>14</v>
      </c>
      <c r="F675" s="12" t="s">
        <v>15</v>
      </c>
      <c r="G675" s="60" t="n">
        <v>0</v>
      </c>
      <c r="H675" s="57" t="n">
        <v>0</v>
      </c>
      <c r="I675" s="57" t="n">
        <v>0</v>
      </c>
      <c r="J675" s="13"/>
    </row>
    <row r="676" ht="22.5" customHeight="1">
      <c r="A676" s="12" t="n">
        <f>WEEKNUM(B676,2)</f>
        <v>41</v>
      </c>
      <c r="B676" s="55" t="n">
        <v>46300</v>
      </c>
      <c r="C676" s="66" t="n">
        <v>91538306</v>
      </c>
      <c r="D676" s="68" t="s">
        <v>64</v>
      </c>
      <c r="E676" s="58" t="s">
        <v>65</v>
      </c>
      <c r="F676" s="12" t="s">
        <v>15</v>
      </c>
      <c r="G676" s="60" t="n">
        <v>2</v>
      </c>
      <c r="H676" s="57" t="n">
        <v>0.18</v>
      </c>
      <c r="I676" s="57" t="n">
        <v>0.36</v>
      </c>
      <c r="J676" s="13"/>
    </row>
    <row r="677" ht="22.5" customHeight="1">
      <c r="A677" s="12" t="n">
        <f>WEEKNUM(B677,2)</f>
        <v>41</v>
      </c>
      <c r="B677" s="55" t="n">
        <v>46300</v>
      </c>
      <c r="C677" s="12" t="n">
        <v>91538307</v>
      </c>
      <c r="D677" s="63" t="s">
        <v>64</v>
      </c>
      <c r="E677" s="38" t="s">
        <v>17</v>
      </c>
      <c r="F677" s="12" t="s">
        <v>15</v>
      </c>
      <c r="G677" s="60" t="n">
        <v>0</v>
      </c>
      <c r="H677" s="57" t="n">
        <v>0</v>
      </c>
      <c r="I677" s="57" t="n">
        <v>0</v>
      </c>
      <c r="J677" s="13"/>
    </row>
    <row r="678" ht="22.5" customHeight="1">
      <c r="A678" s="12" t="n">
        <f>WEEKNUM(B678,2)</f>
        <v>41</v>
      </c>
      <c r="B678" s="55" t="n">
        <v>46300</v>
      </c>
      <c r="C678" s="12" t="n">
        <v>91538308</v>
      </c>
      <c r="D678" s="63" t="s">
        <v>64</v>
      </c>
      <c r="E678" s="38" t="s">
        <v>11</v>
      </c>
      <c r="F678" s="12" t="s">
        <v>15</v>
      </c>
      <c r="G678" s="60" t="n">
        <v>0</v>
      </c>
      <c r="H678" s="57" t="n">
        <v>0</v>
      </c>
      <c r="I678" s="57" t="n">
        <v>0</v>
      </c>
      <c r="J678" s="13"/>
    </row>
    <row r="679" ht="22.5" customHeight="1">
      <c r="A679" s="12" t="n">
        <f>WEEKNUM(B679,2)</f>
        <v>41</v>
      </c>
      <c r="B679" s="55" t="n">
        <v>46300</v>
      </c>
      <c r="C679" s="38" t="n">
        <v>91538309</v>
      </c>
      <c r="D679" s="63" t="s">
        <v>64</v>
      </c>
      <c r="E679" s="58" t="s">
        <v>44</v>
      </c>
      <c r="F679" s="12" t="s">
        <v>15</v>
      </c>
      <c r="G679" s="60" t="n">
        <v>0</v>
      </c>
      <c r="H679" s="57" t="n">
        <v>0</v>
      </c>
      <c r="I679" s="57" t="n">
        <v>0</v>
      </c>
      <c r="J679" s="13"/>
    </row>
    <row r="680" ht="22.5" customHeight="1">
      <c r="A680" s="12" t="n">
        <f>WEEKNUM(B680,2)</f>
        <v>41</v>
      </c>
      <c r="B680" s="55" t="n">
        <v>46300</v>
      </c>
      <c r="C680" s="38" t="n">
        <v>11511535</v>
      </c>
      <c r="D680" s="63" t="s">
        <v>69</v>
      </c>
      <c r="E680" s="58" t="s">
        <v>14</v>
      </c>
      <c r="F680" s="57" t="s">
        <v>26</v>
      </c>
      <c r="G680" s="60" t="n">
        <v>635</v>
      </c>
      <c r="H680" s="57" t="n">
        <v>0.375322834645669</v>
      </c>
      <c r="I680" s="57" t="n">
        <v>238.33</v>
      </c>
      <c r="J680" s="13"/>
    </row>
    <row r="681" ht="22.5" customHeight="1">
      <c r="A681" s="12" t="n">
        <f>WEEKNUM(B681,2)</f>
        <v>41</v>
      </c>
      <c r="B681" s="55" t="n">
        <v>46300</v>
      </c>
      <c r="C681" s="38" t="n">
        <v>11792342</v>
      </c>
      <c r="D681" s="63" t="s">
        <v>75</v>
      </c>
      <c r="E681" s="58" t="s">
        <v>41</v>
      </c>
      <c r="F681" s="12" t="s">
        <v>15</v>
      </c>
      <c r="G681" s="60" t="n">
        <v>0</v>
      </c>
      <c r="H681" s="57" t="n">
        <v>0</v>
      </c>
      <c r="I681" s="57" t="n">
        <v>0</v>
      </c>
      <c r="J681" s="13"/>
    </row>
    <row r="682" ht="22.5" customHeight="1">
      <c r="A682" s="12" t="n">
        <f>WEEKNUM(B682,2)</f>
        <v>41</v>
      </c>
      <c r="B682" s="55" t="n">
        <v>46300</v>
      </c>
      <c r="C682" s="38" t="n">
        <v>5365722</v>
      </c>
      <c r="D682" s="63" t="s">
        <v>59</v>
      </c>
      <c r="E682" s="58" t="s">
        <v>57</v>
      </c>
      <c r="F682" s="57" t="s">
        <v>12</v>
      </c>
      <c r="G682" s="60" t="n">
        <v>21</v>
      </c>
      <c r="H682" s="57" t="n">
        <v>0.335</v>
      </c>
      <c r="I682" s="57" t="n">
        <v>7.0298</v>
      </c>
      <c r="J682" s="13"/>
    </row>
    <row r="683" ht="22.5" customHeight="1">
      <c r="A683" s="12" t="n">
        <f>WEEKNUM(B683,2)</f>
        <v>41</v>
      </c>
      <c r="B683" s="55" t="n">
        <v>46300</v>
      </c>
      <c r="C683" s="38" t="n">
        <v>11924654</v>
      </c>
      <c r="D683" s="63" t="s">
        <v>59</v>
      </c>
      <c r="E683" s="58" t="s">
        <v>57</v>
      </c>
      <c r="F683" s="57" t="s">
        <v>12</v>
      </c>
      <c r="G683" s="60" t="n">
        <v>1</v>
      </c>
      <c r="H683" s="57" t="n">
        <v>0.114</v>
      </c>
      <c r="I683" s="57" t="n">
        <v>0.1141</v>
      </c>
      <c r="J683" s="13"/>
    </row>
    <row r="684" ht="22.5" customHeight="1">
      <c r="A684" s="12" t="n">
        <f>WEEKNUM(B684,2)</f>
        <v>41</v>
      </c>
      <c r="B684" s="55" t="n">
        <v>46300</v>
      </c>
      <c r="C684" s="38" t="n">
        <v>12011132</v>
      </c>
      <c r="D684" s="63" t="s">
        <v>82</v>
      </c>
      <c r="E684" s="58" t="s">
        <v>14</v>
      </c>
      <c r="F684" s="12" t="s">
        <v>15</v>
      </c>
      <c r="G684" s="60" t="n">
        <v>150</v>
      </c>
      <c r="H684" s="57" t="n">
        <v>0.2</v>
      </c>
      <c r="I684" s="57" t="n">
        <v>30</v>
      </c>
      <c r="J684" s="13"/>
    </row>
    <row r="685" ht="22.5" customHeight="1">
      <c r="A685" s="12" t="n">
        <f>WEEKNUM(B685,2)</f>
        <v>41</v>
      </c>
      <c r="B685" s="55" t="n">
        <v>46300</v>
      </c>
      <c r="C685" s="38" t="n">
        <v>12072287</v>
      </c>
      <c r="D685" s="63" t="s">
        <v>69</v>
      </c>
      <c r="E685" s="58" t="s">
        <v>14</v>
      </c>
      <c r="F685" s="12" t="s">
        <v>15</v>
      </c>
      <c r="G685" s="60" t="n">
        <v>400</v>
      </c>
      <c r="H685" s="57" t="n">
        <v>0.396</v>
      </c>
      <c r="I685" s="57" t="n">
        <v>158.409</v>
      </c>
      <c r="J685" s="13"/>
    </row>
    <row r="686" ht="22.5" customHeight="1">
      <c r="A686" s="12" t="n">
        <f>WEEKNUM(B686,2)</f>
        <v>41</v>
      </c>
      <c r="B686" s="55" t="n">
        <v>46300</v>
      </c>
      <c r="C686" s="38" t="n">
        <v>6529449</v>
      </c>
      <c r="D686" s="63" t="s">
        <v>69</v>
      </c>
      <c r="E686" s="58" t="s">
        <v>14</v>
      </c>
      <c r="F686" s="57" t="s">
        <v>12</v>
      </c>
      <c r="G686" s="60" t="n">
        <v>186</v>
      </c>
      <c r="H686" s="57" t="n">
        <v>0.283</v>
      </c>
      <c r="I686" s="57" t="n">
        <v>52.5848</v>
      </c>
      <c r="J686" s="13"/>
    </row>
    <row r="687" ht="22.5" customHeight="1">
      <c r="A687" s="12" t="n">
        <f>WEEKNUM(B687,2)</f>
        <v>41</v>
      </c>
      <c r="B687" s="55" t="n">
        <v>46300</v>
      </c>
      <c r="C687" s="38" t="n">
        <v>5623760</v>
      </c>
      <c r="D687" s="63" t="s">
        <v>76</v>
      </c>
      <c r="E687" s="58" t="s">
        <v>14</v>
      </c>
      <c r="F687" s="12" t="s">
        <v>15</v>
      </c>
      <c r="G687" s="60" t="n">
        <v>50</v>
      </c>
      <c r="H687" s="57" t="n">
        <v>0.15</v>
      </c>
      <c r="I687" s="57" t="n">
        <v>7.5</v>
      </c>
      <c r="J687" s="13"/>
    </row>
    <row r="688" ht="22.5" customHeight="1">
      <c r="A688" s="12" t="n">
        <f>WEEKNUM(B688,2)</f>
        <v>41</v>
      </c>
      <c r="B688" s="55" t="n">
        <v>46300</v>
      </c>
      <c r="C688" s="38" t="n">
        <v>12542512</v>
      </c>
      <c r="D688" s="63" t="s">
        <v>82</v>
      </c>
      <c r="E688" s="58" t="s">
        <v>14</v>
      </c>
      <c r="F688" s="12" t="s">
        <v>15</v>
      </c>
      <c r="G688" s="60" t="n">
        <v>26</v>
      </c>
      <c r="H688" s="57" t="n">
        <v>0.15</v>
      </c>
      <c r="I688" s="57" t="n">
        <v>3.9</v>
      </c>
      <c r="J688" s="13"/>
    </row>
    <row r="689" ht="22.5" customHeight="1">
      <c r="A689" s="12" t="n">
        <f>WEEKNUM(B689,2)</f>
        <v>41</v>
      </c>
      <c r="B689" s="55" t="n">
        <v>46300</v>
      </c>
      <c r="C689" s="38" t="n">
        <v>91573327</v>
      </c>
      <c r="D689" s="63" t="s">
        <v>77</v>
      </c>
      <c r="E689" s="58" t="s">
        <v>14</v>
      </c>
      <c r="F689" s="12" t="s">
        <v>15</v>
      </c>
      <c r="G689" s="60" t="n">
        <v>0</v>
      </c>
      <c r="H689" s="57" t="n">
        <v>0</v>
      </c>
      <c r="I689" s="57" t="n">
        <v>0</v>
      </c>
      <c r="J689" s="13"/>
    </row>
    <row r="690" ht="22.5" customHeight="1">
      <c r="A690" s="12"/>
      <c r="B690" s="55"/>
      <c r="C690" s="38"/>
      <c r="D690" s="63"/>
      <c r="E690" s="58"/>
      <c r="F690" s="58"/>
      <c r="G690" s="12"/>
      <c r="H690" s="57"/>
      <c r="I690" s="57"/>
      <c r="J690" s="13"/>
    </row>
    <row r="691" ht="22.5" customHeight="1">
      <c r="A691" s="12" t="n">
        <f>WEEKNUM(B691,2)</f>
        <v>40</v>
      </c>
      <c r="B691" s="55" t="n">
        <v>46299</v>
      </c>
      <c r="C691" s="38" t="n">
        <v>10813123</v>
      </c>
      <c r="D691" s="63" t="s">
        <v>10</v>
      </c>
      <c r="E691" s="58" t="s">
        <v>11</v>
      </c>
      <c r="F691" s="58" t="s">
        <v>12</v>
      </c>
      <c r="G691" s="12" t="n">
        <v>21</v>
      </c>
      <c r="H691" s="57" t="n">
        <v>0.3878</v>
      </c>
      <c r="I691" s="57" t="n">
        <v>8.1431</v>
      </c>
      <c r="J691" s="13"/>
    </row>
    <row r="692" ht="22.5" customHeight="1">
      <c r="A692" s="12" t="n">
        <f>WEEKNUM(B692,2)</f>
        <v>40</v>
      </c>
      <c r="B692" s="55" t="n">
        <v>46299</v>
      </c>
      <c r="C692" s="38" t="n">
        <v>1745925</v>
      </c>
      <c r="D692" s="63" t="s">
        <v>13</v>
      </c>
      <c r="E692" s="58" t="s">
        <v>14</v>
      </c>
      <c r="F692" s="58" t="s">
        <v>15</v>
      </c>
      <c r="G692" s="56" t="n">
        <v>358</v>
      </c>
      <c r="H692" s="57" t="n">
        <v>0.15</v>
      </c>
      <c r="I692" s="57" t="n">
        <v>53.7</v>
      </c>
      <c r="J692" s="13"/>
    </row>
    <row r="693" ht="22.5" customHeight="1">
      <c r="A693" s="12" t="n">
        <f>WEEKNUM(B693,2)</f>
        <v>40</v>
      </c>
      <c r="B693" s="55" t="n">
        <v>46299</v>
      </c>
      <c r="C693" s="38" t="n">
        <v>6951600</v>
      </c>
      <c r="D693" s="63" t="s">
        <v>16</v>
      </c>
      <c r="E693" s="58" t="s">
        <v>17</v>
      </c>
      <c r="F693" s="58" t="s">
        <v>15</v>
      </c>
      <c r="G693" s="56" t="n">
        <v>94</v>
      </c>
      <c r="H693" s="57" t="n">
        <v>0.174</v>
      </c>
      <c r="I693" s="57" t="n">
        <v>16.388</v>
      </c>
      <c r="J693" s="13"/>
    </row>
    <row r="694" ht="22.5" customHeight="1">
      <c r="A694" s="12" t="n">
        <f>WEEKNUM(B694,2)</f>
        <v>40</v>
      </c>
      <c r="B694" s="55" t="n">
        <v>46299</v>
      </c>
      <c r="C694" s="38" t="n">
        <v>6951594</v>
      </c>
      <c r="D694" s="63" t="s">
        <v>16</v>
      </c>
      <c r="E694" s="58" t="s">
        <v>18</v>
      </c>
      <c r="F694" s="58" t="s">
        <v>15</v>
      </c>
      <c r="G694" s="56" t="n">
        <v>305</v>
      </c>
      <c r="H694" s="57" t="n">
        <v>0.706</v>
      </c>
      <c r="I694" s="57" t="n">
        <v>215.18</v>
      </c>
      <c r="J694" s="13"/>
    </row>
    <row r="695" ht="22.5" customHeight="1">
      <c r="A695" s="12" t="n">
        <f>WEEKNUM(B695,2)</f>
        <v>40</v>
      </c>
      <c r="B695" s="55" t="n">
        <v>46299</v>
      </c>
      <c r="C695" s="38" t="n">
        <v>2732727</v>
      </c>
      <c r="D695" s="63" t="s">
        <v>10</v>
      </c>
      <c r="E695" s="58" t="s">
        <v>19</v>
      </c>
      <c r="F695" s="58" t="s">
        <v>15</v>
      </c>
      <c r="G695" s="56" t="n">
        <v>484</v>
      </c>
      <c r="H695" s="57" t="n">
        <v>0.25</v>
      </c>
      <c r="I695" s="57" t="n">
        <v>120.775</v>
      </c>
      <c r="J695" s="13"/>
    </row>
    <row r="696" ht="22.5" customHeight="1">
      <c r="A696" s="12" t="n">
        <f>WEEKNUM(B696,2)</f>
        <v>40</v>
      </c>
      <c r="B696" s="55" t="n">
        <v>46299</v>
      </c>
      <c r="C696" s="38" t="n">
        <v>5619156</v>
      </c>
      <c r="D696" s="63" t="s">
        <v>10</v>
      </c>
      <c r="E696" s="58" t="s">
        <v>19</v>
      </c>
      <c r="F696" s="58" t="s">
        <v>12</v>
      </c>
      <c r="G696" s="56" t="n">
        <v>26</v>
      </c>
      <c r="H696" s="57" t="n">
        <v>0.6652</v>
      </c>
      <c r="I696" s="57" t="n">
        <v>1.295</v>
      </c>
      <c r="J696" s="13"/>
    </row>
    <row r="697" ht="22.5" customHeight="1">
      <c r="A697" s="12" t="n">
        <f>WEEKNUM(B697,2)</f>
        <v>40</v>
      </c>
      <c r="B697" s="55" t="n">
        <v>46299</v>
      </c>
      <c r="C697" s="38" t="n">
        <v>6425889</v>
      </c>
      <c r="D697" s="63" t="s">
        <v>10</v>
      </c>
      <c r="E697" s="58" t="s">
        <v>20</v>
      </c>
      <c r="F697" s="58" t="s">
        <v>15</v>
      </c>
      <c r="G697" s="56" t="n">
        <v>210</v>
      </c>
      <c r="H697" s="57" t="n">
        <v>0.251</v>
      </c>
      <c r="I697" s="57" t="n">
        <v>52.625</v>
      </c>
      <c r="J697" s="13"/>
    </row>
    <row r="698" ht="22.5" customHeight="1">
      <c r="A698" s="12" t="n">
        <f>WEEKNUM(B698,2)</f>
        <v>40</v>
      </c>
      <c r="B698" s="55" t="n">
        <v>46299</v>
      </c>
      <c r="C698" s="38" t="n">
        <v>6439005</v>
      </c>
      <c r="D698" s="63" t="s">
        <v>10</v>
      </c>
      <c r="E698" s="58" t="s">
        <v>20</v>
      </c>
      <c r="F698" s="58" t="s">
        <v>21</v>
      </c>
      <c r="G698" s="56" t="n">
        <v>70</v>
      </c>
      <c r="H698" s="57" t="n">
        <v>0.3</v>
      </c>
      <c r="I698" s="57" t="n">
        <v>21</v>
      </c>
      <c r="J698" s="13"/>
    </row>
    <row r="699" ht="22.5" customHeight="1">
      <c r="A699" s="12" t="n">
        <f>WEEKNUM(B699,2)</f>
        <v>40</v>
      </c>
      <c r="B699" s="55" t="n">
        <v>46299</v>
      </c>
      <c r="C699" s="38" t="n">
        <v>7203110</v>
      </c>
      <c r="D699" s="63" t="s">
        <v>22</v>
      </c>
      <c r="E699" s="58" t="s">
        <v>23</v>
      </c>
      <c r="F699" s="58" t="s">
        <v>15</v>
      </c>
      <c r="G699" s="56" t="n">
        <v>0</v>
      </c>
      <c r="H699" s="57" t="n">
        <v>0</v>
      </c>
      <c r="I699" s="57" t="n">
        <v>0</v>
      </c>
      <c r="J699" s="13"/>
    </row>
    <row r="700" ht="22.5" customHeight="1">
      <c r="A700" s="12" t="n">
        <f>WEEKNUM(B700,2)</f>
        <v>40</v>
      </c>
      <c r="B700" s="55" t="n">
        <v>46299</v>
      </c>
      <c r="C700" s="38" t="n">
        <v>7202934</v>
      </c>
      <c r="D700" s="63" t="s">
        <v>22</v>
      </c>
      <c r="E700" s="58" t="s">
        <v>24</v>
      </c>
      <c r="F700" s="58" t="s">
        <v>15</v>
      </c>
      <c r="G700" s="56" t="n">
        <v>76</v>
      </c>
      <c r="H700" s="57" t="n">
        <v>0.35</v>
      </c>
      <c r="I700" s="57" t="n">
        <v>26.6</v>
      </c>
      <c r="J700" s="13"/>
    </row>
    <row r="701" ht="22.5" customHeight="1">
      <c r="A701" s="12" t="n">
        <f>WEEKNUM(B701,2)</f>
        <v>40</v>
      </c>
      <c r="B701" s="55" t="n">
        <v>46299</v>
      </c>
      <c r="C701" s="38" t="n">
        <v>5847496</v>
      </c>
      <c r="D701" s="63" t="s">
        <v>10</v>
      </c>
      <c r="E701" s="58" t="s">
        <v>25</v>
      </c>
      <c r="F701" s="58" t="s">
        <v>12</v>
      </c>
      <c r="G701" s="56" t="n">
        <v>4</v>
      </c>
      <c r="H701" s="57" t="n">
        <v>0.661</v>
      </c>
      <c r="I701" s="57" t="n">
        <v>2.6455</v>
      </c>
      <c r="J701" s="13"/>
    </row>
    <row r="702" ht="22.5" customHeight="1">
      <c r="A702" s="12" t="n">
        <f>WEEKNUM(B702,2)</f>
        <v>40</v>
      </c>
      <c r="B702" s="55" t="n">
        <v>46299</v>
      </c>
      <c r="C702" s="38" t="n">
        <v>7572369</v>
      </c>
      <c r="D702" s="63" t="s">
        <v>10</v>
      </c>
      <c r="E702" s="58" t="s">
        <v>25</v>
      </c>
      <c r="F702" s="58" t="s">
        <v>15</v>
      </c>
      <c r="G702" s="56" t="n">
        <v>176</v>
      </c>
      <c r="H702" s="57" t="n">
        <v>0.306</v>
      </c>
      <c r="I702" s="57" t="n">
        <v>53.94</v>
      </c>
      <c r="J702" s="13"/>
    </row>
    <row r="703" ht="22.5" customHeight="1">
      <c r="A703" s="12" t="n">
        <f>WEEKNUM(B703,2)</f>
        <v>40</v>
      </c>
      <c r="B703" s="55" t="n">
        <v>46299</v>
      </c>
      <c r="C703" s="38" t="n">
        <v>8460883</v>
      </c>
      <c r="D703" s="63" t="s">
        <v>16</v>
      </c>
      <c r="E703" s="58" t="s">
        <v>11</v>
      </c>
      <c r="F703" s="58" t="s">
        <v>15</v>
      </c>
      <c r="G703" s="56" t="n">
        <v>900</v>
      </c>
      <c r="H703" s="57" t="n">
        <v>0.141</v>
      </c>
      <c r="I703" s="57" t="n">
        <v>126.826</v>
      </c>
      <c r="J703" s="13"/>
    </row>
    <row r="704" ht="22.5" customHeight="1">
      <c r="A704" s="12" t="n">
        <f>WEEKNUM(B704,2)</f>
        <v>40</v>
      </c>
      <c r="B704" s="55" t="n">
        <v>46299</v>
      </c>
      <c r="C704" s="38" t="n">
        <v>8531973</v>
      </c>
      <c r="D704" s="63" t="s">
        <v>16</v>
      </c>
      <c r="E704" s="58" t="s">
        <v>18</v>
      </c>
      <c r="F704" s="38" t="s">
        <v>26</v>
      </c>
      <c r="G704" s="56" t="n">
        <v>34</v>
      </c>
      <c r="H704" s="57" t="n">
        <v>0.43</v>
      </c>
      <c r="I704" s="57" t="n">
        <v>14.75</v>
      </c>
      <c r="J704" s="13"/>
    </row>
    <row r="705" ht="22.5" customHeight="1">
      <c r="A705" s="12" t="n">
        <f>WEEKNUM(B705,2)</f>
        <v>40</v>
      </c>
      <c r="B705" s="55" t="n">
        <v>46299</v>
      </c>
      <c r="C705" s="38" t="n">
        <v>8156506</v>
      </c>
      <c r="D705" s="63" t="s">
        <v>27</v>
      </c>
      <c r="E705" s="58" t="s">
        <v>14</v>
      </c>
      <c r="F705" s="58" t="s">
        <v>15</v>
      </c>
      <c r="G705" s="56" t="n">
        <v>1000</v>
      </c>
      <c r="H705" s="57" t="n">
        <v>0.136</v>
      </c>
      <c r="I705" s="57" t="n">
        <v>136.053</v>
      </c>
      <c r="J705" s="13"/>
    </row>
    <row r="706" ht="22.5" customHeight="1">
      <c r="A706" s="12" t="n">
        <f>WEEKNUM(B706,2)</f>
        <v>40</v>
      </c>
      <c r="B706" s="55" t="n">
        <v>46299</v>
      </c>
      <c r="C706" s="38" t="n">
        <v>8819666</v>
      </c>
      <c r="D706" s="63" t="s">
        <v>27</v>
      </c>
      <c r="E706" s="58" t="s">
        <v>14</v>
      </c>
      <c r="F706" s="58" t="s">
        <v>12</v>
      </c>
      <c r="G706" s="56" t="n">
        <v>187</v>
      </c>
      <c r="H706" s="57" t="n">
        <v>0.106</v>
      </c>
      <c r="I706" s="57" t="n">
        <v>19.9096</v>
      </c>
      <c r="J706" s="13"/>
    </row>
    <row r="707" ht="22.5" customHeight="1">
      <c r="A707" s="12" t="n">
        <f>WEEKNUM(B707,2)</f>
        <v>40</v>
      </c>
      <c r="B707" s="55" t="n">
        <v>46299</v>
      </c>
      <c r="C707" s="38" t="n">
        <v>7872826</v>
      </c>
      <c r="D707" s="63" t="s">
        <v>28</v>
      </c>
      <c r="E707" s="58" t="s">
        <v>14</v>
      </c>
      <c r="F707" s="58" t="s">
        <v>15</v>
      </c>
      <c r="G707" s="56" t="n">
        <v>100</v>
      </c>
      <c r="H707" s="57" t="n">
        <v>0.481</v>
      </c>
      <c r="I707" s="57" t="n">
        <v>48.072</v>
      </c>
      <c r="J707" s="13"/>
    </row>
    <row r="708" ht="22.5" customHeight="1">
      <c r="A708" s="12" t="n">
        <f>WEEKNUM(B708,2)</f>
        <v>40</v>
      </c>
      <c r="B708" s="55" t="n">
        <v>46299</v>
      </c>
      <c r="C708" s="38" t="n">
        <v>9311355</v>
      </c>
      <c r="D708" s="63" t="s">
        <v>29</v>
      </c>
      <c r="E708" s="58" t="s">
        <v>14</v>
      </c>
      <c r="F708" s="58" t="s">
        <v>15</v>
      </c>
      <c r="G708" s="56" t="n">
        <v>85</v>
      </c>
      <c r="H708" s="57" t="n">
        <v>0.25</v>
      </c>
      <c r="I708" s="57" t="n">
        <v>21.25</v>
      </c>
      <c r="J708" s="13"/>
    </row>
    <row r="709" ht="22.5" customHeight="1">
      <c r="A709" s="12" t="n">
        <f>WEEKNUM(B709,2)</f>
        <v>40</v>
      </c>
      <c r="B709" s="55" t="n">
        <v>46299</v>
      </c>
      <c r="C709" s="38" t="n">
        <v>12114239</v>
      </c>
      <c r="D709" s="63" t="s">
        <v>27</v>
      </c>
      <c r="E709" s="58" t="s">
        <v>14</v>
      </c>
      <c r="F709" s="38" t="s">
        <v>26</v>
      </c>
      <c r="G709" s="56" t="n">
        <v>76</v>
      </c>
      <c r="H709" s="57" t="n">
        <v>0.15</v>
      </c>
      <c r="I709" s="57" t="n">
        <v>11.33</v>
      </c>
      <c r="J709" s="65"/>
    </row>
    <row r="710" ht="22.5" customHeight="1">
      <c r="A710" s="12" t="n">
        <f>WEEKNUM(B710,2)</f>
        <v>40</v>
      </c>
      <c r="B710" s="55" t="n">
        <v>46299</v>
      </c>
      <c r="C710" s="38" t="n">
        <v>10501490</v>
      </c>
      <c r="D710" s="63" t="s">
        <v>13</v>
      </c>
      <c r="E710" s="58" t="s">
        <v>14</v>
      </c>
      <c r="F710" s="58" t="s">
        <v>15</v>
      </c>
      <c r="G710" s="70" t="n">
        <v>6</v>
      </c>
      <c r="H710" s="71" t="n">
        <v>0.13</v>
      </c>
      <c r="I710" s="71" t="n">
        <v>0.78</v>
      </c>
      <c r="J710" s="13"/>
    </row>
    <row r="711" ht="22.5" customHeight="1">
      <c r="A711" s="12" t="n">
        <f>WEEKNUM(B711,2)</f>
        <v>40</v>
      </c>
      <c r="B711" s="55" t="n">
        <v>46299</v>
      </c>
      <c r="C711" s="38" t="n">
        <v>10912510</v>
      </c>
      <c r="D711" s="63" t="s">
        <v>10</v>
      </c>
      <c r="E711" s="67" t="s">
        <v>11</v>
      </c>
      <c r="F711" s="58" t="s">
        <v>30</v>
      </c>
      <c r="G711" s="56" t="n">
        <v>99</v>
      </c>
      <c r="H711" s="57" t="n">
        <v>0.34</v>
      </c>
      <c r="I711" s="57" t="n">
        <v>33.79</v>
      </c>
      <c r="J711" s="65" t="n">
        <v>33.79</v>
      </c>
    </row>
    <row r="712" ht="22.5" customHeight="1">
      <c r="A712" s="12" t="n">
        <f>WEEKNUM(B712,2)</f>
        <v>40</v>
      </c>
      <c r="B712" s="55" t="n">
        <v>46299</v>
      </c>
      <c r="C712" s="38" t="n">
        <v>11080098</v>
      </c>
      <c r="D712" s="63" t="s">
        <v>22</v>
      </c>
      <c r="E712" s="58" t="s">
        <v>24</v>
      </c>
      <c r="F712" s="58" t="s">
        <v>15</v>
      </c>
      <c r="G712" s="56" t="n">
        <v>1</v>
      </c>
      <c r="H712" s="57" t="n">
        <v>0.6</v>
      </c>
      <c r="I712" s="57" t="n">
        <v>0.6</v>
      </c>
      <c r="J712" s="13"/>
    </row>
    <row r="713" ht="22.5" customHeight="1">
      <c r="A713" s="12" t="n">
        <f>WEEKNUM(B713,2)</f>
        <v>40</v>
      </c>
      <c r="B713" s="55" t="n">
        <v>46299</v>
      </c>
      <c r="C713" s="38" t="n">
        <v>11715627</v>
      </c>
      <c r="D713" s="63" t="s">
        <v>29</v>
      </c>
      <c r="E713" s="58" t="s">
        <v>14</v>
      </c>
      <c r="F713" s="58" t="s">
        <v>15</v>
      </c>
      <c r="G713" s="56" t="n">
        <v>0</v>
      </c>
      <c r="H713" s="57" t="n">
        <v>0</v>
      </c>
      <c r="I713" s="57" t="n">
        <v>0</v>
      </c>
      <c r="J713" s="13"/>
    </row>
    <row r="714" ht="22.5" customHeight="1">
      <c r="A714" s="12" t="n">
        <f>WEEKNUM(B714,2)</f>
        <v>40</v>
      </c>
      <c r="B714" s="55" t="n">
        <v>46299</v>
      </c>
      <c r="C714" s="38" t="n">
        <v>11715655</v>
      </c>
      <c r="D714" s="63" t="s">
        <v>16</v>
      </c>
      <c r="E714" s="58" t="s">
        <v>11</v>
      </c>
      <c r="F714" s="58" t="s">
        <v>15</v>
      </c>
      <c r="G714" s="56" t="n">
        <v>0</v>
      </c>
      <c r="H714" s="57" t="n">
        <v>0</v>
      </c>
      <c r="I714" s="57" t="n">
        <v>0</v>
      </c>
      <c r="J714" s="13"/>
    </row>
    <row r="715" ht="22.5" customHeight="1">
      <c r="A715" s="12" t="n">
        <f>WEEKNUM(B715,2)</f>
        <v>40</v>
      </c>
      <c r="B715" s="55" t="n">
        <v>46299</v>
      </c>
      <c r="C715" s="38" t="n">
        <v>11715811</v>
      </c>
      <c r="D715" s="63" t="s">
        <v>16</v>
      </c>
      <c r="E715" s="38" t="s">
        <v>17</v>
      </c>
      <c r="F715" s="38" t="s">
        <v>15</v>
      </c>
      <c r="G715" s="56" t="n">
        <v>0</v>
      </c>
      <c r="H715" s="57" t="n">
        <v>0</v>
      </c>
      <c r="I715" s="57" t="n">
        <v>0</v>
      </c>
      <c r="J715" s="13"/>
    </row>
    <row r="716" ht="22.5" customHeight="1">
      <c r="A716" s="12" t="n">
        <f>WEEKNUM(B716,2)</f>
        <v>40</v>
      </c>
      <c r="B716" s="55" t="n">
        <v>46299</v>
      </c>
      <c r="C716" s="38" t="n">
        <v>11729927</v>
      </c>
      <c r="D716" s="63" t="s">
        <v>10</v>
      </c>
      <c r="E716" s="38" t="s">
        <v>20</v>
      </c>
      <c r="F716" s="38" t="s">
        <v>15</v>
      </c>
      <c r="G716" s="56" t="n">
        <v>0</v>
      </c>
      <c r="H716" s="57" t="n">
        <v>0</v>
      </c>
      <c r="I716" s="57" t="n">
        <v>0</v>
      </c>
      <c r="J716" s="13"/>
    </row>
    <row r="717" ht="22.5" customHeight="1">
      <c r="A717" s="12" t="n">
        <f>WEEKNUM(B717,2)</f>
        <v>40</v>
      </c>
      <c r="B717" s="55" t="n">
        <v>46299</v>
      </c>
      <c r="C717" s="38" t="n">
        <v>11729820</v>
      </c>
      <c r="D717" s="63" t="s">
        <v>10</v>
      </c>
      <c r="E717" s="38" t="s">
        <v>25</v>
      </c>
      <c r="F717" s="38" t="s">
        <v>15</v>
      </c>
      <c r="G717" s="56" t="n">
        <v>1</v>
      </c>
      <c r="H717" s="57" t="n">
        <v>0.3</v>
      </c>
      <c r="I717" s="57" t="n">
        <v>0.3</v>
      </c>
      <c r="J717" s="13"/>
    </row>
    <row r="718" ht="22.5" customHeight="1">
      <c r="A718" s="12" t="n">
        <f>WEEKNUM(B718,2)</f>
        <v>40</v>
      </c>
      <c r="B718" s="55" t="n">
        <v>46299</v>
      </c>
      <c r="C718" s="38" t="n">
        <v>11729830</v>
      </c>
      <c r="D718" s="63" t="s">
        <v>10</v>
      </c>
      <c r="E718" s="38" t="s">
        <v>11</v>
      </c>
      <c r="F718" s="38" t="s">
        <v>12</v>
      </c>
      <c r="G718" s="56" t="n">
        <v>0</v>
      </c>
      <c r="H718" s="57" t="n">
        <v>0</v>
      </c>
      <c r="I718" s="57" t="n">
        <v>0.0009</v>
      </c>
      <c r="J718" s="13"/>
    </row>
    <row r="719" ht="22.5" customHeight="1">
      <c r="A719" s="12" t="n">
        <f>WEEKNUM(B719,2)</f>
        <v>40</v>
      </c>
      <c r="B719" s="55" t="n">
        <v>46299</v>
      </c>
      <c r="C719" s="38" t="n">
        <v>11892329</v>
      </c>
      <c r="D719" s="63" t="s">
        <v>10</v>
      </c>
      <c r="E719" s="38" t="s">
        <v>11</v>
      </c>
      <c r="F719" s="38" t="s">
        <v>15</v>
      </c>
      <c r="G719" s="56" t="n">
        <v>3001</v>
      </c>
      <c r="H719" s="57" t="n">
        <v>0.25</v>
      </c>
      <c r="I719" s="57" t="n">
        <v>750.21</v>
      </c>
      <c r="J719" s="13"/>
    </row>
    <row r="720" ht="22.5" customHeight="1">
      <c r="A720" s="12" t="n">
        <f>WEEKNUM(B720,2)</f>
        <v>40</v>
      </c>
      <c r="B720" s="55" t="n">
        <v>46299</v>
      </c>
      <c r="C720" s="38" t="n">
        <v>91560708</v>
      </c>
      <c r="D720" s="63" t="s">
        <v>31</v>
      </c>
      <c r="E720" s="58" t="s">
        <v>32</v>
      </c>
      <c r="F720" s="58" t="s">
        <v>15</v>
      </c>
      <c r="G720" s="56" t="n">
        <v>197</v>
      </c>
      <c r="H720" s="57" t="n">
        <v>0.101</v>
      </c>
      <c r="I720" s="57" t="n">
        <v>19.935</v>
      </c>
      <c r="J720" s="13"/>
    </row>
    <row r="721" ht="22.5" customHeight="1">
      <c r="A721" s="12" t="n">
        <f>WEEKNUM(B721,2)</f>
        <v>40</v>
      </c>
      <c r="B721" s="55" t="n">
        <v>46299</v>
      </c>
      <c r="C721" s="38" t="n">
        <v>91560709</v>
      </c>
      <c r="D721" s="63" t="s">
        <v>31</v>
      </c>
      <c r="E721" s="58" t="s">
        <v>33</v>
      </c>
      <c r="F721" s="58" t="s">
        <v>15</v>
      </c>
      <c r="G721" s="70" t="n">
        <v>500</v>
      </c>
      <c r="H721" s="71" t="n">
        <v>0.06</v>
      </c>
      <c r="I721" s="71" t="n">
        <v>30</v>
      </c>
      <c r="J721" s="13"/>
    </row>
    <row r="722" ht="22.5" customHeight="1">
      <c r="A722" s="12" t="n">
        <f>WEEKNUM(B722,2)</f>
        <v>40</v>
      </c>
      <c r="B722" s="55" t="n">
        <v>46299</v>
      </c>
      <c r="C722" s="38" t="n">
        <v>12064281</v>
      </c>
      <c r="D722" s="63" t="s">
        <v>16</v>
      </c>
      <c r="E722" s="58" t="s">
        <v>18</v>
      </c>
      <c r="F722" s="58" t="s">
        <v>15</v>
      </c>
      <c r="G722" s="56" t="n">
        <v>0</v>
      </c>
      <c r="H722" s="57" t="n">
        <v>0</v>
      </c>
      <c r="I722" s="57" t="n">
        <v>0</v>
      </c>
      <c r="J722" s="13"/>
    </row>
    <row r="723" ht="22.5" customHeight="1">
      <c r="A723" s="12" t="n">
        <f>WEEKNUM(B723,2)</f>
        <v>40</v>
      </c>
      <c r="B723" s="55" t="n">
        <v>46299</v>
      </c>
      <c r="C723" s="38" t="n">
        <v>11987622</v>
      </c>
      <c r="D723" s="63" t="s">
        <v>10</v>
      </c>
      <c r="E723" s="58" t="s">
        <v>11</v>
      </c>
      <c r="F723" s="58" t="s">
        <v>30</v>
      </c>
      <c r="G723" s="56" t="n">
        <v>2</v>
      </c>
      <c r="H723" s="57" t="n">
        <v>0.58</v>
      </c>
      <c r="I723" s="57" t="n">
        <v>1.16</v>
      </c>
      <c r="J723" s="65" t="n">
        <v>1.161</v>
      </c>
    </row>
    <row r="724" ht="22.5" customHeight="1">
      <c r="A724" s="12" t="n">
        <f>WEEKNUM(B724,2)</f>
        <v>40</v>
      </c>
      <c r="B724" s="55" t="n">
        <v>46299</v>
      </c>
      <c r="C724" s="38" t="n">
        <v>91567811</v>
      </c>
      <c r="D724" s="63" t="s">
        <v>34</v>
      </c>
      <c r="E724" s="58" t="s">
        <v>14</v>
      </c>
      <c r="F724" s="58" t="s">
        <v>15</v>
      </c>
      <c r="G724" s="56" t="n">
        <v>33</v>
      </c>
      <c r="H724" s="57" t="n">
        <v>1</v>
      </c>
      <c r="I724" s="57" t="n">
        <v>33</v>
      </c>
      <c r="J724" s="65"/>
    </row>
    <row r="725" ht="22.5" customHeight="1">
      <c r="A725" s="12" t="n">
        <f>WEEKNUM(B725,2)</f>
        <v>40</v>
      </c>
      <c r="B725" s="55" t="n">
        <v>46299</v>
      </c>
      <c r="C725" s="38" t="n">
        <v>91548044</v>
      </c>
      <c r="D725" s="63" t="s">
        <v>34</v>
      </c>
      <c r="E725" s="58" t="s">
        <v>14</v>
      </c>
      <c r="F725" s="38" t="s">
        <v>12</v>
      </c>
      <c r="G725" s="56" t="n">
        <v>11</v>
      </c>
      <c r="H725" s="57" t="n">
        <v>1.545</v>
      </c>
      <c r="I725" s="57" t="n">
        <v>16.9953</v>
      </c>
      <c r="J725" s="65"/>
    </row>
    <row r="726" ht="22.5" customHeight="1">
      <c r="A726" s="12" t="n">
        <f>WEEKNUM(B726,2)</f>
        <v>40</v>
      </c>
      <c r="B726" s="55" t="n">
        <v>46299</v>
      </c>
      <c r="C726" s="38" t="n">
        <v>12801942</v>
      </c>
      <c r="D726" s="63" t="s">
        <v>10</v>
      </c>
      <c r="E726" s="58" t="s">
        <v>11</v>
      </c>
      <c r="F726" s="38" t="s">
        <v>35</v>
      </c>
      <c r="G726" s="56" t="n">
        <v>0</v>
      </c>
      <c r="H726" s="57" t="n">
        <v>0</v>
      </c>
      <c r="I726" s="57" t="n">
        <v>0</v>
      </c>
      <c r="J726" s="65"/>
    </row>
    <row r="727" ht="22.5" customHeight="1">
      <c r="A727" s="12" t="n">
        <f>WEEKNUM(B727,2)</f>
        <v>40</v>
      </c>
      <c r="B727" s="55" t="n">
        <v>46299</v>
      </c>
      <c r="C727" s="38" t="n">
        <v>6061077</v>
      </c>
      <c r="D727" s="63" t="s">
        <v>36</v>
      </c>
      <c r="E727" s="58" t="s">
        <v>14</v>
      </c>
      <c r="F727" s="58" t="s">
        <v>15</v>
      </c>
      <c r="G727" s="61" t="n">
        <v>0</v>
      </c>
      <c r="H727" s="62" t="n">
        <v>0</v>
      </c>
      <c r="I727" s="62" t="n">
        <v>0</v>
      </c>
      <c r="J727" s="13"/>
    </row>
    <row r="728" ht="22.5" customHeight="1">
      <c r="A728" s="12" t="n">
        <f>WEEKNUM(B728,2)</f>
        <v>40</v>
      </c>
      <c r="B728" s="55" t="n">
        <v>46299</v>
      </c>
      <c r="C728" s="38" t="n">
        <v>6607117</v>
      </c>
      <c r="D728" s="64" t="s">
        <v>36</v>
      </c>
      <c r="E728" s="38" t="s">
        <v>14</v>
      </c>
      <c r="F728" s="72" t="s">
        <v>15</v>
      </c>
      <c r="G728" s="56" t="n">
        <v>127</v>
      </c>
      <c r="H728" s="57" t="n">
        <v>0.823</v>
      </c>
      <c r="I728" s="57" t="n">
        <v>104.469</v>
      </c>
      <c r="J728" s="13"/>
    </row>
    <row r="729" ht="22.5" customHeight="1">
      <c r="A729" s="12" t="n">
        <f>WEEKNUM(B729,2)</f>
        <v>40</v>
      </c>
      <c r="B729" s="55" t="n">
        <v>46299</v>
      </c>
      <c r="C729" s="38" t="n">
        <v>5497580</v>
      </c>
      <c r="D729" s="64" t="s">
        <v>31</v>
      </c>
      <c r="E729" s="38" t="s">
        <v>17</v>
      </c>
      <c r="F729" s="38" t="s">
        <v>15</v>
      </c>
      <c r="G729" s="56" t="n">
        <v>1656</v>
      </c>
      <c r="H729" s="57" t="n">
        <v>0.251</v>
      </c>
      <c r="I729" s="57" t="n">
        <v>415.431</v>
      </c>
      <c r="J729" s="13"/>
    </row>
    <row r="730" ht="22.5" customHeight="1">
      <c r="A730" s="12" t="n">
        <f>WEEKNUM(B730,2)</f>
        <v>40</v>
      </c>
      <c r="B730" s="55" t="n">
        <v>46299</v>
      </c>
      <c r="C730" s="38" t="n">
        <v>91407542</v>
      </c>
      <c r="D730" s="64" t="s">
        <v>31</v>
      </c>
      <c r="E730" s="38" t="s">
        <v>37</v>
      </c>
      <c r="F730" s="72" t="s">
        <v>15</v>
      </c>
      <c r="G730" s="56" t="n">
        <v>99</v>
      </c>
      <c r="H730" s="57" t="n">
        <v>0.02</v>
      </c>
      <c r="I730" s="57" t="n">
        <v>2.02</v>
      </c>
      <c r="J730" s="46"/>
    </row>
    <row r="731" ht="22.5" customHeight="1">
      <c r="A731" s="12" t="n">
        <f>WEEKNUM(B731,2)</f>
        <v>40</v>
      </c>
      <c r="B731" s="55" t="n">
        <v>46299</v>
      </c>
      <c r="C731" s="38" t="n">
        <v>8998645</v>
      </c>
      <c r="D731" s="64" t="s">
        <v>31</v>
      </c>
      <c r="E731" s="38" t="s">
        <v>17</v>
      </c>
      <c r="F731" s="38" t="s">
        <v>15</v>
      </c>
      <c r="G731" s="56" t="n">
        <v>93</v>
      </c>
      <c r="H731" s="57" t="n">
        <v>1.06</v>
      </c>
      <c r="I731" s="57" t="n">
        <v>98.557</v>
      </c>
      <c r="J731" s="13"/>
    </row>
    <row r="732" ht="22.5" customHeight="1">
      <c r="A732" s="12" t="n">
        <f>WEEKNUM(B732,2)</f>
        <v>40</v>
      </c>
      <c r="B732" s="55" t="n">
        <v>46299</v>
      </c>
      <c r="C732" s="38" t="n">
        <v>4383473</v>
      </c>
      <c r="D732" s="64" t="s">
        <v>36</v>
      </c>
      <c r="E732" s="38" t="s">
        <v>14</v>
      </c>
      <c r="F732" s="58" t="s">
        <v>15</v>
      </c>
      <c r="G732" s="56" t="n">
        <v>150</v>
      </c>
      <c r="H732" s="57" t="n">
        <v>0.186</v>
      </c>
      <c r="I732" s="57" t="n">
        <v>27.9</v>
      </c>
      <c r="J732" s="13"/>
    </row>
    <row r="733" ht="22.5" customHeight="1">
      <c r="A733" s="12" t="n">
        <f>WEEKNUM(B733,2)</f>
        <v>40</v>
      </c>
      <c r="B733" s="55" t="n">
        <v>46299</v>
      </c>
      <c r="C733" s="38" t="n">
        <v>8094753</v>
      </c>
      <c r="D733" s="64" t="s">
        <v>36</v>
      </c>
      <c r="E733" s="38" t="s">
        <v>14</v>
      </c>
      <c r="F733" s="38" t="s">
        <v>26</v>
      </c>
      <c r="G733" s="56" t="n">
        <v>360</v>
      </c>
      <c r="H733" s="57" t="n">
        <v>0.3</v>
      </c>
      <c r="I733" s="57" t="n">
        <v>106.61</v>
      </c>
      <c r="J733" s="13"/>
    </row>
    <row r="734" ht="22.5" customHeight="1">
      <c r="A734" s="12" t="n">
        <f>WEEKNUM(B734,2)</f>
        <v>40</v>
      </c>
      <c r="B734" s="55" t="n">
        <v>46299</v>
      </c>
      <c r="C734" s="38" t="n">
        <v>2783561</v>
      </c>
      <c r="D734" s="64" t="s">
        <v>38</v>
      </c>
      <c r="E734" s="38" t="s">
        <v>14</v>
      </c>
      <c r="F734" s="58" t="s">
        <v>15</v>
      </c>
      <c r="G734" s="56" t="n">
        <v>446</v>
      </c>
      <c r="H734" s="57" t="n">
        <v>0.102</v>
      </c>
      <c r="I734" s="57" t="n">
        <v>45.42</v>
      </c>
      <c r="J734" s="13"/>
    </row>
    <row r="735" ht="22.5" customHeight="1">
      <c r="A735" s="12" t="n">
        <f>WEEKNUM(B735,2)</f>
        <v>40</v>
      </c>
      <c r="B735" s="55" t="n">
        <v>46299</v>
      </c>
      <c r="C735" s="38" t="n">
        <v>10599157</v>
      </c>
      <c r="D735" s="64" t="s">
        <v>39</v>
      </c>
      <c r="E735" s="38" t="s">
        <v>14</v>
      </c>
      <c r="F735" s="58" t="s">
        <v>15</v>
      </c>
      <c r="G735" s="56" t="n">
        <v>96</v>
      </c>
      <c r="H735" s="57" t="n">
        <v>0.308</v>
      </c>
      <c r="I735" s="57" t="n">
        <v>29.55</v>
      </c>
      <c r="J735" s="13"/>
    </row>
    <row r="736" ht="22.5" customHeight="1">
      <c r="A736" s="12" t="n">
        <f>WEEKNUM(B736,2)</f>
        <v>40</v>
      </c>
      <c r="B736" s="55" t="n">
        <v>46299</v>
      </c>
      <c r="C736" s="38" t="n">
        <v>10599681</v>
      </c>
      <c r="D736" s="64" t="s">
        <v>40</v>
      </c>
      <c r="E736" s="38" t="s">
        <v>14</v>
      </c>
      <c r="F736" s="58" t="s">
        <v>15</v>
      </c>
      <c r="G736" s="56" t="n">
        <v>400</v>
      </c>
      <c r="H736" s="57" t="n">
        <v>0.13</v>
      </c>
      <c r="I736" s="57" t="n">
        <v>52</v>
      </c>
      <c r="J736" s="13"/>
    </row>
    <row r="737" ht="22.5" customHeight="1">
      <c r="A737" s="12" t="n">
        <f>WEEKNUM(B737,2)</f>
        <v>40</v>
      </c>
      <c r="B737" s="55" t="n">
        <v>46299</v>
      </c>
      <c r="C737" s="38" t="n">
        <v>6060965</v>
      </c>
      <c r="D737" s="64" t="s">
        <v>36</v>
      </c>
      <c r="E737" s="38" t="s">
        <v>14</v>
      </c>
      <c r="F737" s="58" t="s">
        <v>15</v>
      </c>
      <c r="G737" s="56" t="n">
        <v>96</v>
      </c>
      <c r="H737" s="57" t="n">
        <v>0.3</v>
      </c>
      <c r="I737" s="57" t="n">
        <v>28.8</v>
      </c>
      <c r="J737" s="13"/>
    </row>
    <row r="738" ht="22.5" customHeight="1">
      <c r="A738" s="12" t="n">
        <f>WEEKNUM(B738,2)</f>
        <v>40</v>
      </c>
      <c r="B738" s="55" t="n">
        <v>46299</v>
      </c>
      <c r="C738" s="38" t="n">
        <v>10842514</v>
      </c>
      <c r="D738" s="64" t="s">
        <v>79</v>
      </c>
      <c r="E738" s="38" t="s">
        <v>14</v>
      </c>
      <c r="F738" s="38" t="s">
        <v>26</v>
      </c>
      <c r="G738" s="56" t="n">
        <v>19</v>
      </c>
      <c r="H738" s="57" t="n">
        <v>0.59</v>
      </c>
      <c r="I738" s="57" t="n">
        <v>11.13</v>
      </c>
      <c r="J738" s="13"/>
    </row>
    <row r="739" ht="22.5" customHeight="1">
      <c r="A739" s="12" t="n">
        <f>WEEKNUM(B739,2)</f>
        <v>40</v>
      </c>
      <c r="B739" s="55" t="n">
        <v>46299</v>
      </c>
      <c r="C739" s="38" t="n">
        <v>10815258</v>
      </c>
      <c r="D739" s="64" t="s">
        <v>79</v>
      </c>
      <c r="E739" s="38" t="s">
        <v>14</v>
      </c>
      <c r="F739" s="58" t="s">
        <v>15</v>
      </c>
      <c r="G739" s="56" t="n">
        <v>7</v>
      </c>
      <c r="H739" s="57" t="n">
        <v>0.159</v>
      </c>
      <c r="I739" s="57" t="n">
        <v>1.11</v>
      </c>
      <c r="J739" s="13"/>
    </row>
    <row r="740" ht="22.5" customHeight="1">
      <c r="A740" s="12" t="n">
        <f>WEEKNUM(B740,2)</f>
        <v>40</v>
      </c>
      <c r="B740" s="55" t="n">
        <v>46299</v>
      </c>
      <c r="C740" s="38" t="n">
        <v>91535229</v>
      </c>
      <c r="D740" s="64" t="s">
        <v>31</v>
      </c>
      <c r="E740" s="38" t="s">
        <v>37</v>
      </c>
      <c r="F740" s="58" t="s">
        <v>15</v>
      </c>
      <c r="G740" s="56" t="n">
        <v>6</v>
      </c>
      <c r="H740" s="57" t="n">
        <v>0.04</v>
      </c>
      <c r="I740" s="57" t="n">
        <v>0.24</v>
      </c>
      <c r="J740" s="13"/>
    </row>
    <row r="741" ht="22.5" customHeight="1">
      <c r="A741" s="12" t="n">
        <f>WEEKNUM(B741,2)</f>
        <v>40</v>
      </c>
      <c r="B741" s="55" t="n">
        <v>46299</v>
      </c>
      <c r="C741" s="38" t="n">
        <v>91535331</v>
      </c>
      <c r="D741" s="64" t="s">
        <v>31</v>
      </c>
      <c r="E741" s="38" t="s">
        <v>41</v>
      </c>
      <c r="F741" s="58" t="s">
        <v>15</v>
      </c>
      <c r="G741" s="56" t="n">
        <v>8</v>
      </c>
      <c r="H741" s="57" t="n">
        <v>0.031</v>
      </c>
      <c r="I741" s="57" t="n">
        <v>0.25</v>
      </c>
      <c r="J741" s="13"/>
    </row>
    <row r="742" ht="22.5" customHeight="1">
      <c r="A742" s="12" t="n">
        <f>WEEKNUM(B742,2)</f>
        <v>40</v>
      </c>
      <c r="B742" s="55" t="n">
        <v>46299</v>
      </c>
      <c r="C742" s="38" t="n">
        <v>11324493</v>
      </c>
      <c r="D742" s="64" t="s">
        <v>31</v>
      </c>
      <c r="E742" s="38" t="s">
        <v>17</v>
      </c>
      <c r="F742" s="38" t="s">
        <v>15</v>
      </c>
      <c r="G742" s="56" t="n">
        <v>8</v>
      </c>
      <c r="H742" s="57" t="n">
        <v>0.525</v>
      </c>
      <c r="I742" s="57" t="n">
        <v>4.2</v>
      </c>
      <c r="J742" s="13"/>
    </row>
    <row r="743" ht="22.5" customHeight="1">
      <c r="A743" s="12" t="n">
        <f>WEEKNUM(B743,2)</f>
        <v>40</v>
      </c>
      <c r="B743" s="55" t="n">
        <v>46299</v>
      </c>
      <c r="C743" s="38" t="n">
        <v>10298628</v>
      </c>
      <c r="D743" s="64" t="s">
        <v>42</v>
      </c>
      <c r="E743" s="38" t="s">
        <v>14</v>
      </c>
      <c r="F743" s="38" t="s">
        <v>26</v>
      </c>
      <c r="G743" s="56" t="n">
        <v>73</v>
      </c>
      <c r="H743" s="57" t="n">
        <v>0.17</v>
      </c>
      <c r="I743" s="57" t="n">
        <v>12.74</v>
      </c>
      <c r="J743" s="13"/>
    </row>
    <row r="744" ht="22.5" customHeight="1">
      <c r="A744" s="12" t="n">
        <f>WEEKNUM(B744,2)</f>
        <v>40</v>
      </c>
      <c r="B744" s="55" t="n">
        <v>46299</v>
      </c>
      <c r="C744" s="38" t="n">
        <v>11655595</v>
      </c>
      <c r="D744" s="64" t="s">
        <v>43</v>
      </c>
      <c r="E744" s="38" t="s">
        <v>14</v>
      </c>
      <c r="F744" s="38" t="s">
        <v>26</v>
      </c>
      <c r="G744" s="56" t="n">
        <v>2</v>
      </c>
      <c r="H744" s="57" t="n">
        <v>5.72</v>
      </c>
      <c r="I744" s="57" t="n">
        <v>11.43</v>
      </c>
      <c r="J744" s="13"/>
    </row>
    <row r="745" ht="22.5" customHeight="1">
      <c r="A745" s="12" t="n">
        <f>WEEKNUM(B745,2)</f>
        <v>40</v>
      </c>
      <c r="B745" s="55" t="n">
        <v>46299</v>
      </c>
      <c r="C745" s="38" t="n">
        <v>11655596</v>
      </c>
      <c r="D745" s="64" t="s">
        <v>43</v>
      </c>
      <c r="E745" s="38" t="s">
        <v>14</v>
      </c>
      <c r="F745" s="38" t="s">
        <v>12</v>
      </c>
      <c r="G745" s="56" t="n">
        <v>0</v>
      </c>
      <c r="H745" s="57" t="n">
        <v>0</v>
      </c>
      <c r="I745" s="57" t="n">
        <v>0.0063</v>
      </c>
      <c r="J745" s="13"/>
    </row>
    <row r="746" ht="22.5" customHeight="1">
      <c r="A746" s="12" t="n">
        <f>WEEKNUM(B746,2)</f>
        <v>40</v>
      </c>
      <c r="B746" s="55" t="n">
        <v>46299</v>
      </c>
      <c r="C746" s="38" t="n">
        <v>11690183</v>
      </c>
      <c r="D746" s="64" t="s">
        <v>38</v>
      </c>
      <c r="E746" s="38" t="s">
        <v>14</v>
      </c>
      <c r="F746" s="38" t="s">
        <v>15</v>
      </c>
      <c r="G746" s="56" t="n">
        <v>54</v>
      </c>
      <c r="H746" s="57" t="n">
        <v>0.194</v>
      </c>
      <c r="I746" s="57" t="n">
        <v>10.48</v>
      </c>
      <c r="J746" s="13"/>
    </row>
    <row r="747" ht="22.5" customHeight="1">
      <c r="A747" s="12" t="n">
        <f>WEEKNUM(B747,2)</f>
        <v>40</v>
      </c>
      <c r="B747" s="55" t="n">
        <v>46299</v>
      </c>
      <c r="C747" s="38" t="n">
        <v>11763482</v>
      </c>
      <c r="D747" s="64" t="s">
        <v>43</v>
      </c>
      <c r="E747" s="66" t="s">
        <v>14</v>
      </c>
      <c r="F747" s="38" t="s">
        <v>12</v>
      </c>
      <c r="G747" s="56" t="n">
        <v>0</v>
      </c>
      <c r="H747" s="57" t="n">
        <v>0</v>
      </c>
      <c r="I747" s="57" t="n">
        <v>0.1353</v>
      </c>
      <c r="J747" s="13"/>
    </row>
    <row r="748" ht="22.5" customHeight="1">
      <c r="A748" s="12" t="n">
        <f>WEEKNUM(B748,2)</f>
        <v>40</v>
      </c>
      <c r="B748" s="55" t="n">
        <v>46299</v>
      </c>
      <c r="C748" s="38" t="n">
        <v>91565942</v>
      </c>
      <c r="D748" s="64" t="s">
        <v>31</v>
      </c>
      <c r="E748" s="38" t="s">
        <v>37</v>
      </c>
      <c r="F748" s="58" t="s">
        <v>15</v>
      </c>
      <c r="G748" s="56" t="n">
        <v>77</v>
      </c>
      <c r="H748" s="57" t="n">
        <v>0.031</v>
      </c>
      <c r="I748" s="57" t="n">
        <v>2.364</v>
      </c>
      <c r="J748" s="13"/>
    </row>
    <row r="749" ht="22.5" customHeight="1">
      <c r="A749" s="12" t="n">
        <f>WEEKNUM(B749,2)</f>
        <v>40</v>
      </c>
      <c r="B749" s="55" t="n">
        <v>46299</v>
      </c>
      <c r="C749" s="38" t="n">
        <v>91565947</v>
      </c>
      <c r="D749" s="64" t="s">
        <v>31</v>
      </c>
      <c r="E749" s="38" t="s">
        <v>41</v>
      </c>
      <c r="F749" s="58" t="s">
        <v>15</v>
      </c>
      <c r="G749" s="56" t="n">
        <v>1000</v>
      </c>
      <c r="H749" s="57" t="n">
        <v>0.02</v>
      </c>
      <c r="I749" s="57" t="n">
        <v>20</v>
      </c>
      <c r="J749" s="13"/>
    </row>
    <row r="750" ht="22.5" customHeight="1">
      <c r="A750" s="12" t="n">
        <f>WEEKNUM(B750,2)</f>
        <v>40</v>
      </c>
      <c r="B750" s="55" t="n">
        <v>46299</v>
      </c>
      <c r="C750" s="38" t="n">
        <v>12807775</v>
      </c>
      <c r="D750" s="64" t="s">
        <v>38</v>
      </c>
      <c r="E750" s="38" t="s">
        <v>14</v>
      </c>
      <c r="F750" s="38" t="s">
        <v>35</v>
      </c>
      <c r="G750" s="56" t="n">
        <v>0</v>
      </c>
      <c r="H750" s="57" t="n">
        <v>0</v>
      </c>
      <c r="I750" s="57" t="n">
        <v>0</v>
      </c>
      <c r="J750" s="13"/>
    </row>
    <row r="751" ht="22.5" customHeight="1">
      <c r="A751" s="12" t="n">
        <f>WEEKNUM(B751,2)</f>
        <v>40</v>
      </c>
      <c r="B751" s="55" t="n">
        <v>46299</v>
      </c>
      <c r="C751" s="38" t="n">
        <v>12808718</v>
      </c>
      <c r="D751" s="64" t="s">
        <v>36</v>
      </c>
      <c r="E751" s="38" t="s">
        <v>14</v>
      </c>
      <c r="F751" s="38" t="s">
        <v>35</v>
      </c>
      <c r="G751" s="56" t="n">
        <v>0</v>
      </c>
      <c r="H751" s="57" t="n">
        <v>0</v>
      </c>
      <c r="I751" s="57" t="n">
        <v>0.05</v>
      </c>
      <c r="J751" s="13"/>
    </row>
    <row r="752" ht="22.5" customHeight="1">
      <c r="A752" s="12" t="n">
        <f>WEEKNUM(B752,2)</f>
        <v>40</v>
      </c>
      <c r="B752" s="55" t="n">
        <v>46299</v>
      </c>
      <c r="C752" s="38" t="n">
        <v>5464039</v>
      </c>
      <c r="D752" s="64" t="s">
        <v>31</v>
      </c>
      <c r="E752" s="38" t="s">
        <v>44</v>
      </c>
      <c r="F752" s="38" t="s">
        <v>15</v>
      </c>
      <c r="G752" s="61" t="n">
        <v>1089</v>
      </c>
      <c r="H752" s="62" t="n">
        <v>0.296</v>
      </c>
      <c r="I752" s="62" t="n">
        <v>321.825</v>
      </c>
      <c r="J752" s="13"/>
    </row>
    <row r="753" ht="22.5" customHeight="1">
      <c r="A753" s="12" t="n">
        <f>WEEKNUM(B753,2)</f>
        <v>40</v>
      </c>
      <c r="B753" s="55" t="n">
        <v>46299</v>
      </c>
      <c r="C753" s="38" t="n">
        <v>8057746</v>
      </c>
      <c r="D753" s="64" t="s">
        <v>31</v>
      </c>
      <c r="E753" s="38" t="s">
        <v>44</v>
      </c>
      <c r="F753" s="72" t="s">
        <v>15</v>
      </c>
      <c r="G753" s="56" t="n">
        <v>0</v>
      </c>
      <c r="H753" s="57" t="n">
        <v>0</v>
      </c>
      <c r="I753" s="57" t="n">
        <v>0</v>
      </c>
      <c r="J753" s="46"/>
    </row>
    <row r="754" ht="22.5" customHeight="1">
      <c r="A754" s="12" t="n">
        <f>WEEKNUM(B754,2)</f>
        <v>40</v>
      </c>
      <c r="B754" s="55" t="n">
        <v>46299</v>
      </c>
      <c r="C754" s="38" t="n">
        <v>91399821</v>
      </c>
      <c r="D754" s="63" t="s">
        <v>40</v>
      </c>
      <c r="E754" s="38" t="s">
        <v>14</v>
      </c>
      <c r="F754" s="38" t="s">
        <v>26</v>
      </c>
      <c r="G754" s="56" t="n">
        <v>459</v>
      </c>
      <c r="H754" s="57" t="n">
        <v>0.1</v>
      </c>
      <c r="I754" s="57" t="n">
        <v>46.65</v>
      </c>
      <c r="J754" s="13"/>
    </row>
    <row r="755" ht="22.5" customHeight="1">
      <c r="A755" s="12" t="n">
        <f>WEEKNUM(B755,2)</f>
        <v>40</v>
      </c>
      <c r="B755" s="55" t="n">
        <v>46299</v>
      </c>
      <c r="C755" s="38" t="n">
        <v>8670368</v>
      </c>
      <c r="D755" s="63" t="s">
        <v>16</v>
      </c>
      <c r="E755" s="38" t="s">
        <v>11</v>
      </c>
      <c r="F755" s="38" t="s">
        <v>30</v>
      </c>
      <c r="G755" s="56" t="n">
        <v>12</v>
      </c>
      <c r="H755" s="57" t="n">
        <v>0.32</v>
      </c>
      <c r="I755" s="57" t="n">
        <v>3.87</v>
      </c>
      <c r="J755" s="65" t="n">
        <v>0</v>
      </c>
    </row>
    <row r="756" ht="22.5" customHeight="1">
      <c r="A756" s="12" t="n">
        <f>WEEKNUM(B756,2)</f>
        <v>40</v>
      </c>
      <c r="B756" s="55" t="n">
        <v>46299</v>
      </c>
      <c r="C756" s="38" t="n">
        <v>10514860</v>
      </c>
      <c r="D756" s="64" t="s">
        <v>43</v>
      </c>
      <c r="E756" s="38" t="s">
        <v>14</v>
      </c>
      <c r="F756" s="38" t="s">
        <v>15</v>
      </c>
      <c r="G756" s="56" t="n">
        <v>46</v>
      </c>
      <c r="H756" s="57" t="n">
        <v>0.713</v>
      </c>
      <c r="I756" s="57" t="n">
        <v>32.79</v>
      </c>
      <c r="J756" s="13"/>
    </row>
    <row r="757" ht="22.5" customHeight="1">
      <c r="A757" s="12" t="n">
        <f>WEEKNUM(B757,2)</f>
        <v>40</v>
      </c>
      <c r="B757" s="55" t="n">
        <v>46299</v>
      </c>
      <c r="C757" s="38" t="n">
        <v>91532857</v>
      </c>
      <c r="D757" s="64" t="s">
        <v>45</v>
      </c>
      <c r="E757" s="38" t="s">
        <v>14</v>
      </c>
      <c r="F757" s="38" t="s">
        <v>12</v>
      </c>
      <c r="G757" s="56" t="n">
        <v>34</v>
      </c>
      <c r="H757" s="57" t="n">
        <v>0.274</v>
      </c>
      <c r="I757" s="57" t="n">
        <v>9.3286</v>
      </c>
      <c r="J757" s="13"/>
    </row>
    <row r="758" ht="22.5" customHeight="1">
      <c r="A758" s="12" t="n">
        <f>WEEKNUM(B758,2)</f>
        <v>40</v>
      </c>
      <c r="B758" s="55" t="n">
        <v>46299</v>
      </c>
      <c r="C758" s="38" t="n">
        <v>91545519</v>
      </c>
      <c r="D758" s="64" t="s">
        <v>46</v>
      </c>
      <c r="E758" s="38" t="s">
        <v>44</v>
      </c>
      <c r="F758" s="66" t="s">
        <v>15</v>
      </c>
      <c r="G758" s="56" t="n">
        <v>71</v>
      </c>
      <c r="H758" s="57" t="n">
        <v>0.153</v>
      </c>
      <c r="I758" s="57" t="n">
        <v>10.87</v>
      </c>
      <c r="J758" s="13"/>
    </row>
    <row r="759" ht="22.5" customHeight="1">
      <c r="A759" s="12" t="n">
        <f>WEEKNUM(B759,2)</f>
        <v>40</v>
      </c>
      <c r="B759" s="55" t="n">
        <v>46299</v>
      </c>
      <c r="C759" s="38" t="n">
        <v>91551388</v>
      </c>
      <c r="D759" s="64" t="s">
        <v>47</v>
      </c>
      <c r="E759" s="38" t="s">
        <v>48</v>
      </c>
      <c r="F759" s="38" t="s">
        <v>12</v>
      </c>
      <c r="G759" s="56" t="n">
        <v>36</v>
      </c>
      <c r="H759" s="57" t="n">
        <v>0.866</v>
      </c>
      <c r="I759" s="57" t="n">
        <v>31.1687</v>
      </c>
      <c r="J759" s="13"/>
    </row>
    <row r="760" ht="22.5" customHeight="1">
      <c r="A760" s="12" t="n">
        <f>WEEKNUM(B760,2)</f>
        <v>40</v>
      </c>
      <c r="B760" s="55" t="n">
        <v>46299</v>
      </c>
      <c r="C760" s="38" t="n">
        <v>91565948</v>
      </c>
      <c r="D760" s="64" t="s">
        <v>45</v>
      </c>
      <c r="E760" s="38" t="s">
        <v>14</v>
      </c>
      <c r="F760" s="38" t="s">
        <v>12</v>
      </c>
      <c r="G760" s="56" t="n">
        <v>8</v>
      </c>
      <c r="H760" s="57" t="n">
        <v>0.277</v>
      </c>
      <c r="I760" s="57" t="n">
        <v>2.2161</v>
      </c>
      <c r="J760" s="13"/>
    </row>
    <row r="761" ht="22.5" customHeight="1">
      <c r="A761" s="12" t="n">
        <f>WEEKNUM(B761,2)</f>
        <v>40</v>
      </c>
      <c r="B761" s="55" t="n">
        <v>46299</v>
      </c>
      <c r="C761" s="38" t="n">
        <v>91550293</v>
      </c>
      <c r="D761" s="64" t="s">
        <v>49</v>
      </c>
      <c r="E761" s="38" t="s">
        <v>50</v>
      </c>
      <c r="F761" s="38" t="s">
        <v>15</v>
      </c>
      <c r="G761" s="56" t="n">
        <v>21</v>
      </c>
      <c r="H761" s="57" t="n">
        <v>0.35</v>
      </c>
      <c r="I761" s="57" t="n">
        <v>7.35</v>
      </c>
      <c r="J761" s="13"/>
    </row>
    <row r="762" ht="22.5" customHeight="1">
      <c r="A762" s="12" t="n">
        <f>WEEKNUM(B762,2)</f>
        <v>40</v>
      </c>
      <c r="B762" s="55" t="n">
        <v>46299</v>
      </c>
      <c r="C762" s="38" t="n">
        <v>9333145</v>
      </c>
      <c r="D762" s="64" t="s">
        <v>80</v>
      </c>
      <c r="E762" s="38" t="s">
        <v>14</v>
      </c>
      <c r="F762" s="38" t="s">
        <v>26</v>
      </c>
      <c r="G762" s="56" t="n">
        <v>40</v>
      </c>
      <c r="H762" s="57" t="n">
        <v>0.21</v>
      </c>
      <c r="I762" s="57" t="n">
        <v>8.33</v>
      </c>
      <c r="J762" s="13"/>
    </row>
    <row r="763" ht="22.5" customHeight="1">
      <c r="A763" s="12" t="n">
        <f>WEEKNUM(B763,2)</f>
        <v>40</v>
      </c>
      <c r="B763" s="55" t="n">
        <v>46299</v>
      </c>
      <c r="C763" s="38" t="n">
        <v>91557347</v>
      </c>
      <c r="D763" s="64" t="s">
        <v>51</v>
      </c>
      <c r="E763" s="38" t="s">
        <v>14</v>
      </c>
      <c r="F763" s="38" t="s">
        <v>15</v>
      </c>
      <c r="G763" s="56" t="n">
        <v>16</v>
      </c>
      <c r="H763" s="57" t="n">
        <v>0.8</v>
      </c>
      <c r="I763" s="57" t="n">
        <v>12.8</v>
      </c>
      <c r="J763" s="13"/>
    </row>
    <row r="764" ht="22.5" customHeight="1">
      <c r="A764" s="12" t="n">
        <f>WEEKNUM(B764,2)</f>
        <v>40</v>
      </c>
      <c r="B764" s="55" t="n">
        <v>46299</v>
      </c>
      <c r="C764" s="38" t="n">
        <v>91564896</v>
      </c>
      <c r="D764" s="64" t="s">
        <v>52</v>
      </c>
      <c r="E764" s="38" t="s">
        <v>14</v>
      </c>
      <c r="F764" s="72" t="s">
        <v>15</v>
      </c>
      <c r="G764" s="56" t="n">
        <v>76</v>
      </c>
      <c r="H764" s="57" t="n">
        <v>0.35</v>
      </c>
      <c r="I764" s="57" t="n">
        <v>26.6</v>
      </c>
      <c r="J764" s="13"/>
    </row>
    <row r="765" ht="22.5" customHeight="1">
      <c r="A765" s="12" t="n">
        <f>WEEKNUM(B765,2)</f>
        <v>40</v>
      </c>
      <c r="B765" s="55" t="n">
        <v>46299</v>
      </c>
      <c r="C765" s="38" t="n">
        <v>91566789</v>
      </c>
      <c r="D765" s="64" t="s">
        <v>53</v>
      </c>
      <c r="E765" s="38" t="s">
        <v>41</v>
      </c>
      <c r="F765" s="38" t="s">
        <v>15</v>
      </c>
      <c r="G765" s="56" t="n">
        <v>1</v>
      </c>
      <c r="H765" s="57" t="n">
        <v>0.1</v>
      </c>
      <c r="I765" s="57" t="n">
        <v>0.1</v>
      </c>
      <c r="J765" s="13"/>
    </row>
    <row r="766" ht="22.5" customHeight="1">
      <c r="A766" s="12" t="n">
        <f>WEEKNUM(B766,2)</f>
        <v>40</v>
      </c>
      <c r="B766" s="55" t="n">
        <v>46299</v>
      </c>
      <c r="C766" s="38" t="n">
        <v>12306671</v>
      </c>
      <c r="D766" s="64" t="s">
        <v>54</v>
      </c>
      <c r="E766" s="38" t="s">
        <v>55</v>
      </c>
      <c r="F766" s="38" t="s">
        <v>21</v>
      </c>
      <c r="G766" s="56" t="n">
        <v>8</v>
      </c>
      <c r="H766" s="57" t="n">
        <v>0.22</v>
      </c>
      <c r="I766" s="57" t="n">
        <v>1.76</v>
      </c>
      <c r="J766" s="13"/>
    </row>
    <row r="767" ht="22.5" customHeight="1">
      <c r="A767" s="12" t="n">
        <f>WEEKNUM(B767,2)</f>
        <v>40</v>
      </c>
      <c r="B767" s="55" t="n">
        <v>46299</v>
      </c>
      <c r="C767" s="38" t="n">
        <v>91567363</v>
      </c>
      <c r="D767" s="64" t="s">
        <v>56</v>
      </c>
      <c r="E767" s="38" t="s">
        <v>14</v>
      </c>
      <c r="F767" s="38" t="s">
        <v>15</v>
      </c>
      <c r="G767" s="56" t="n">
        <v>105</v>
      </c>
      <c r="H767" s="57" t="n">
        <v>0.25</v>
      </c>
      <c r="I767" s="57" t="n">
        <v>26.25</v>
      </c>
      <c r="J767" s="13"/>
    </row>
    <row r="768" ht="22.5" customHeight="1">
      <c r="A768" s="12" t="n">
        <f>WEEKNUM(B768,2)</f>
        <v>40</v>
      </c>
      <c r="B768" s="55" t="n">
        <v>46299</v>
      </c>
      <c r="C768" s="38" t="n">
        <v>91567806</v>
      </c>
      <c r="D768" s="64" t="s">
        <v>56</v>
      </c>
      <c r="E768" s="38" t="s">
        <v>57</v>
      </c>
      <c r="F768" s="38" t="s">
        <v>15</v>
      </c>
      <c r="G768" s="56" t="n">
        <v>74</v>
      </c>
      <c r="H768" s="57" t="n">
        <v>0.15</v>
      </c>
      <c r="I768" s="57" t="n">
        <v>11.1</v>
      </c>
      <c r="J768" s="13"/>
    </row>
    <row r="769" ht="22.5" customHeight="1">
      <c r="A769" s="12" t="n">
        <f>WEEKNUM(B769,2)</f>
        <v>40</v>
      </c>
      <c r="B769" s="55" t="n">
        <v>46299</v>
      </c>
      <c r="C769" s="38" t="n">
        <v>12373981</v>
      </c>
      <c r="D769" s="64" t="s">
        <v>58</v>
      </c>
      <c r="E769" s="38" t="s">
        <v>37</v>
      </c>
      <c r="F769" s="38" t="s">
        <v>15</v>
      </c>
      <c r="G769" s="56" t="n">
        <v>170</v>
      </c>
      <c r="H769" s="57" t="n">
        <v>0.04</v>
      </c>
      <c r="I769" s="57" t="n">
        <v>6.8</v>
      </c>
      <c r="J769" s="13"/>
    </row>
    <row r="770" ht="22.5" customHeight="1">
      <c r="A770" s="12" t="n">
        <f>WEEKNUM(B770,2)</f>
        <v>40</v>
      </c>
      <c r="B770" s="55" t="n">
        <v>46299</v>
      </c>
      <c r="C770" s="38" t="n">
        <v>5365721</v>
      </c>
      <c r="D770" s="64" t="s">
        <v>59</v>
      </c>
      <c r="E770" s="38" t="s">
        <v>57</v>
      </c>
      <c r="F770" s="38" t="s">
        <v>15</v>
      </c>
      <c r="G770" s="56" t="n">
        <v>76</v>
      </c>
      <c r="H770" s="57" t="n">
        <v>0.5</v>
      </c>
      <c r="I770" s="57" t="n">
        <v>38</v>
      </c>
      <c r="J770" s="13"/>
    </row>
    <row r="771" ht="22.5" customHeight="1">
      <c r="A771" s="12" t="n">
        <f>WEEKNUM(B771,2)</f>
        <v>40</v>
      </c>
      <c r="B771" s="55" t="n">
        <v>46299</v>
      </c>
      <c r="C771" s="38" t="n">
        <v>91568575</v>
      </c>
      <c r="D771" s="64" t="s">
        <v>60</v>
      </c>
      <c r="E771" s="38" t="s">
        <v>14</v>
      </c>
      <c r="F771" s="38" t="s">
        <v>15</v>
      </c>
      <c r="G771" s="56" t="n">
        <v>0</v>
      </c>
      <c r="H771" s="57" t="n">
        <v>0</v>
      </c>
      <c r="I771" s="57" t="n">
        <v>0</v>
      </c>
      <c r="J771" s="13"/>
    </row>
    <row r="772" ht="22.5" customHeight="1">
      <c r="A772" s="12" t="n">
        <f>WEEKNUM(B772,2)</f>
        <v>40</v>
      </c>
      <c r="B772" s="55" t="n">
        <v>46299</v>
      </c>
      <c r="C772" s="38" t="n">
        <v>9298539</v>
      </c>
      <c r="D772" s="64" t="s">
        <v>80</v>
      </c>
      <c r="E772" s="38" t="s">
        <v>14</v>
      </c>
      <c r="F772" s="38" t="s">
        <v>15</v>
      </c>
      <c r="G772" s="56" t="n">
        <v>150</v>
      </c>
      <c r="H772" s="57" t="n">
        <v>0.3</v>
      </c>
      <c r="I772" s="57" t="n">
        <v>45</v>
      </c>
      <c r="J772" s="13"/>
    </row>
    <row r="773" ht="22.5" customHeight="1">
      <c r="A773" s="12" t="n">
        <f>WEEKNUM(B773,2)</f>
        <v>40</v>
      </c>
      <c r="B773" s="55" t="n">
        <v>46299</v>
      </c>
      <c r="C773" s="38" t="n">
        <v>12811904</v>
      </c>
      <c r="D773" s="64" t="s">
        <v>54</v>
      </c>
      <c r="E773" s="38" t="s">
        <v>55</v>
      </c>
      <c r="F773" s="38" t="s">
        <v>35</v>
      </c>
      <c r="G773" s="56" t="n">
        <v>0</v>
      </c>
      <c r="H773" s="57" t="n">
        <v>0</v>
      </c>
      <c r="I773" s="57" t="n">
        <v>0.03</v>
      </c>
      <c r="J773" s="13"/>
    </row>
    <row r="774" ht="22.5" customHeight="1">
      <c r="A774" s="12" t="n">
        <f>WEEKNUM(B774,2)</f>
        <v>40</v>
      </c>
      <c r="B774" s="55" t="n">
        <v>46299</v>
      </c>
      <c r="C774" s="38" t="n">
        <v>91399437</v>
      </c>
      <c r="D774" s="64" t="s">
        <v>81</v>
      </c>
      <c r="E774" s="58" t="s">
        <v>65</v>
      </c>
      <c r="F774" s="38" t="s">
        <v>15</v>
      </c>
      <c r="G774" s="61" t="n">
        <v>50</v>
      </c>
      <c r="H774" s="62" t="n">
        <v>0.15</v>
      </c>
      <c r="I774" s="62" t="n">
        <v>7.5</v>
      </c>
      <c r="J774" s="13"/>
    </row>
    <row r="775" ht="22.5" customHeight="1">
      <c r="A775" s="12" t="n">
        <f>WEEKNUM(B775,2)</f>
        <v>40</v>
      </c>
      <c r="B775" s="55" t="n">
        <v>46299</v>
      </c>
      <c r="C775" s="38" t="n">
        <v>5556054</v>
      </c>
      <c r="D775" s="64" t="s">
        <v>62</v>
      </c>
      <c r="E775" s="38" t="s">
        <v>37</v>
      </c>
      <c r="F775" s="72" t="s">
        <v>15</v>
      </c>
      <c r="G775" s="59" t="n">
        <v>6</v>
      </c>
      <c r="H775" s="57" t="n">
        <v>2.09</v>
      </c>
      <c r="I775" s="57" t="n">
        <v>12.541</v>
      </c>
      <c r="J775" s="46"/>
    </row>
    <row r="776" ht="22.5" customHeight="1">
      <c r="A776" s="12" t="n">
        <f>WEEKNUM(B776,2)</f>
        <v>40</v>
      </c>
      <c r="B776" s="55" t="n">
        <v>46299</v>
      </c>
      <c r="C776" s="38" t="n">
        <v>8628042</v>
      </c>
      <c r="D776" s="64" t="s">
        <v>28</v>
      </c>
      <c r="E776" s="38" t="s">
        <v>14</v>
      </c>
      <c r="F776" s="38" t="s">
        <v>26</v>
      </c>
      <c r="G776" s="59" t="n">
        <v>386</v>
      </c>
      <c r="H776" s="57" t="n">
        <v>0.4</v>
      </c>
      <c r="I776" s="57" t="n">
        <v>153.99</v>
      </c>
      <c r="J776" s="13"/>
    </row>
    <row r="777" ht="22.5" customHeight="1">
      <c r="A777" s="12" t="n">
        <f>WEEKNUM(B777,2)</f>
        <v>40</v>
      </c>
      <c r="B777" s="55" t="n">
        <v>46299</v>
      </c>
      <c r="C777" s="38" t="n">
        <v>9297014</v>
      </c>
      <c r="D777" s="64" t="s">
        <v>13</v>
      </c>
      <c r="E777" s="38" t="s">
        <v>14</v>
      </c>
      <c r="F777" s="38" t="s">
        <v>26</v>
      </c>
      <c r="G777" s="59" t="n">
        <v>196</v>
      </c>
      <c r="H777" s="57" t="n">
        <v>0.17</v>
      </c>
      <c r="I777" s="57" t="n">
        <v>32.52</v>
      </c>
      <c r="J777" s="13"/>
    </row>
    <row r="778" ht="22.5" customHeight="1">
      <c r="A778" s="12" t="n">
        <f>WEEKNUM(B778,2)</f>
        <v>40</v>
      </c>
      <c r="B778" s="55" t="n">
        <v>46299</v>
      </c>
      <c r="C778" s="38" t="n">
        <v>7815836</v>
      </c>
      <c r="D778" s="64" t="s">
        <v>63</v>
      </c>
      <c r="E778" s="38" t="s">
        <v>37</v>
      </c>
      <c r="F778" s="38" t="s">
        <v>15</v>
      </c>
      <c r="G778" s="59" t="n">
        <v>3158</v>
      </c>
      <c r="H778" s="57" t="n">
        <v>0.113</v>
      </c>
      <c r="I778" s="57" t="n">
        <v>355.3</v>
      </c>
      <c r="J778" s="13"/>
    </row>
    <row r="779" ht="22.5" customHeight="1">
      <c r="A779" s="12" t="n">
        <f>WEEKNUM(B779,2)</f>
        <v>40</v>
      </c>
      <c r="B779" s="55" t="n">
        <v>46299</v>
      </c>
      <c r="C779" s="38" t="n">
        <v>91467820</v>
      </c>
      <c r="D779" s="64" t="s">
        <v>64</v>
      </c>
      <c r="E779" s="38" t="s">
        <v>37</v>
      </c>
      <c r="F779" s="38" t="s">
        <v>15</v>
      </c>
      <c r="G779" s="59" t="n">
        <v>192</v>
      </c>
      <c r="H779" s="57" t="n">
        <v>0.1</v>
      </c>
      <c r="I779" s="57" t="n">
        <v>19.2</v>
      </c>
      <c r="J779" s="13"/>
    </row>
    <row r="780" ht="22.5" customHeight="1">
      <c r="A780" s="12" t="n">
        <f>WEEKNUM(B780,2)</f>
        <v>40</v>
      </c>
      <c r="B780" s="55" t="n">
        <v>46299</v>
      </c>
      <c r="C780" s="38" t="n">
        <v>91496145</v>
      </c>
      <c r="D780" s="64" t="s">
        <v>64</v>
      </c>
      <c r="E780" s="38" t="s">
        <v>65</v>
      </c>
      <c r="F780" s="38" t="s">
        <v>15</v>
      </c>
      <c r="G780" s="59" t="n">
        <v>30</v>
      </c>
      <c r="H780" s="57" t="n">
        <v>0.15</v>
      </c>
      <c r="I780" s="57" t="n">
        <v>4.5</v>
      </c>
      <c r="J780" s="13"/>
    </row>
    <row r="781" ht="22.5" customHeight="1">
      <c r="A781" s="12" t="n">
        <f>WEEKNUM(B781,2)</f>
        <v>40</v>
      </c>
      <c r="B781" s="55" t="n">
        <v>46299</v>
      </c>
      <c r="C781" s="38" t="n">
        <v>91496146</v>
      </c>
      <c r="D781" s="64" t="s">
        <v>64</v>
      </c>
      <c r="E781" s="38" t="s">
        <v>44</v>
      </c>
      <c r="F781" s="38" t="s">
        <v>15</v>
      </c>
      <c r="G781" s="59" t="n">
        <v>49</v>
      </c>
      <c r="H781" s="57" t="n">
        <v>0.14</v>
      </c>
      <c r="I781" s="57" t="n">
        <v>6.86</v>
      </c>
      <c r="J781" s="13"/>
    </row>
    <row r="782" ht="22.5" customHeight="1">
      <c r="A782" s="12" t="n">
        <f>WEEKNUM(B782,2)</f>
        <v>40</v>
      </c>
      <c r="B782" s="55" t="n">
        <v>46299</v>
      </c>
      <c r="C782" s="38" t="n">
        <v>91496147</v>
      </c>
      <c r="D782" s="64" t="s">
        <v>64</v>
      </c>
      <c r="E782" s="38" t="s">
        <v>11</v>
      </c>
      <c r="F782" s="38" t="s">
        <v>15</v>
      </c>
      <c r="G782" s="59" t="n">
        <v>121</v>
      </c>
      <c r="H782" s="57" t="n">
        <v>0.13</v>
      </c>
      <c r="I782" s="57" t="n">
        <v>15.73</v>
      </c>
      <c r="J782" s="13"/>
    </row>
    <row r="783" ht="22.5" customHeight="1">
      <c r="A783" s="12" t="n">
        <f>WEEKNUM(B783,2)</f>
        <v>40</v>
      </c>
      <c r="B783" s="55" t="n">
        <v>46299</v>
      </c>
      <c r="C783" s="38" t="n">
        <v>91496148</v>
      </c>
      <c r="D783" s="64" t="s">
        <v>64</v>
      </c>
      <c r="E783" s="38" t="s">
        <v>14</v>
      </c>
      <c r="F783" s="38" t="s">
        <v>15</v>
      </c>
      <c r="G783" s="59" t="n">
        <v>160</v>
      </c>
      <c r="H783" s="57" t="n">
        <v>0.15</v>
      </c>
      <c r="I783" s="57" t="n">
        <v>24</v>
      </c>
      <c r="J783" s="13"/>
    </row>
    <row r="784" ht="22.5" customHeight="1">
      <c r="A784" s="12" t="n">
        <f>WEEKNUM(B784,2)</f>
        <v>40</v>
      </c>
      <c r="B784" s="55" t="n">
        <v>46299</v>
      </c>
      <c r="C784" s="38" t="n">
        <v>11079953</v>
      </c>
      <c r="D784" s="64" t="s">
        <v>62</v>
      </c>
      <c r="E784" s="38" t="s">
        <v>37</v>
      </c>
      <c r="F784" s="38" t="s">
        <v>15</v>
      </c>
      <c r="G784" s="59" t="n">
        <v>0</v>
      </c>
      <c r="H784" s="57" t="n">
        <v>0</v>
      </c>
      <c r="I784" s="57" t="n">
        <v>0</v>
      </c>
      <c r="J784" s="13"/>
    </row>
    <row r="785" ht="22.5" customHeight="1">
      <c r="A785" s="12" t="n">
        <f>WEEKNUM(B785,2)</f>
        <v>40</v>
      </c>
      <c r="B785" s="55" t="n">
        <v>46299</v>
      </c>
      <c r="C785" s="38" t="n">
        <v>11690181</v>
      </c>
      <c r="D785" s="64" t="s">
        <v>66</v>
      </c>
      <c r="E785" s="38" t="s">
        <v>14</v>
      </c>
      <c r="F785" s="38" t="s">
        <v>15</v>
      </c>
      <c r="G785" s="56" t="n">
        <v>1000</v>
      </c>
      <c r="H785" s="57" t="n">
        <v>0.42</v>
      </c>
      <c r="I785" s="57" t="n">
        <v>420</v>
      </c>
      <c r="J785" s="13"/>
    </row>
    <row r="786" ht="22.5" customHeight="1">
      <c r="A786" s="12" t="n">
        <f>WEEKNUM(B786,2)</f>
        <v>40</v>
      </c>
      <c r="B786" s="55" t="n">
        <v>46299</v>
      </c>
      <c r="C786" s="38" t="n">
        <v>11836152</v>
      </c>
      <c r="D786" s="64" t="s">
        <v>63</v>
      </c>
      <c r="E786" s="58" t="s">
        <v>37</v>
      </c>
      <c r="F786" s="38" t="s">
        <v>15</v>
      </c>
      <c r="G786" s="59" t="n">
        <v>4</v>
      </c>
      <c r="H786" s="57" t="n">
        <v>0.09</v>
      </c>
      <c r="I786" s="57" t="n">
        <v>0.36</v>
      </c>
      <c r="J786" s="13"/>
    </row>
    <row r="787" ht="22.5" customHeight="1">
      <c r="A787" s="12" t="n">
        <f>WEEKNUM(B787,2)</f>
        <v>40</v>
      </c>
      <c r="B787" s="55" t="n">
        <v>46299</v>
      </c>
      <c r="C787" s="38" t="n">
        <v>12038500</v>
      </c>
      <c r="D787" s="64" t="s">
        <v>66</v>
      </c>
      <c r="E787" s="38" t="s">
        <v>14</v>
      </c>
      <c r="F787" s="38" t="s">
        <v>15</v>
      </c>
      <c r="G787" s="59" t="n">
        <v>53</v>
      </c>
      <c r="H787" s="57" t="n">
        <v>0.4</v>
      </c>
      <c r="I787" s="57" t="n">
        <v>21.2</v>
      </c>
      <c r="J787" s="13"/>
    </row>
    <row r="788" ht="22.5" customHeight="1">
      <c r="A788" s="12" t="n">
        <f>WEEKNUM(B788,2)</f>
        <v>40</v>
      </c>
      <c r="B788" s="55" t="n">
        <v>46299</v>
      </c>
      <c r="C788" s="38" t="n">
        <v>91565943</v>
      </c>
      <c r="D788" s="64" t="s">
        <v>64</v>
      </c>
      <c r="E788" s="38" t="s">
        <v>44</v>
      </c>
      <c r="F788" s="38" t="s">
        <v>15</v>
      </c>
      <c r="G788" s="59" t="n">
        <v>1</v>
      </c>
      <c r="H788" s="57" t="n">
        <v>0.14</v>
      </c>
      <c r="I788" s="57" t="n">
        <v>0.14</v>
      </c>
      <c r="J788" s="13"/>
    </row>
    <row r="789" ht="22.5" customHeight="1">
      <c r="A789" s="12" t="n">
        <f>WEEKNUM(B789,2)</f>
        <v>40</v>
      </c>
      <c r="B789" s="55" t="n">
        <v>46299</v>
      </c>
      <c r="C789" s="38" t="n">
        <v>91565945</v>
      </c>
      <c r="D789" s="64" t="s">
        <v>64</v>
      </c>
      <c r="E789" s="58" t="s">
        <v>37</v>
      </c>
      <c r="F789" s="38" t="s">
        <v>15</v>
      </c>
      <c r="G789" s="59" t="n">
        <v>82</v>
      </c>
      <c r="H789" s="57" t="n">
        <v>0.12</v>
      </c>
      <c r="I789" s="57" t="n">
        <v>9.84</v>
      </c>
      <c r="J789" s="13"/>
    </row>
    <row r="790" ht="22.5" customHeight="1">
      <c r="A790" s="12" t="n">
        <f>WEEKNUM(B790,2)</f>
        <v>40</v>
      </c>
      <c r="B790" s="55" t="n">
        <v>46299</v>
      </c>
      <c r="C790" s="38" t="n">
        <v>91551845</v>
      </c>
      <c r="D790" s="64" t="s">
        <v>64</v>
      </c>
      <c r="E790" s="38" t="s">
        <v>11</v>
      </c>
      <c r="F790" s="38" t="s">
        <v>15</v>
      </c>
      <c r="G790" s="59" t="n">
        <v>30</v>
      </c>
      <c r="H790" s="57" t="n">
        <v>0.14</v>
      </c>
      <c r="I790" s="57" t="n">
        <v>4.2</v>
      </c>
      <c r="J790" s="13"/>
    </row>
    <row r="791" ht="22.5" customHeight="1">
      <c r="A791" s="12" t="n">
        <f>WEEKNUM(B791,2)</f>
        <v>40</v>
      </c>
      <c r="B791" s="55" t="n">
        <v>46299</v>
      </c>
      <c r="C791" s="38" t="n">
        <v>91565949</v>
      </c>
      <c r="D791" s="64" t="s">
        <v>64</v>
      </c>
      <c r="E791" s="38" t="s">
        <v>65</v>
      </c>
      <c r="F791" s="38" t="s">
        <v>15</v>
      </c>
      <c r="G791" s="59" t="n">
        <v>50</v>
      </c>
      <c r="H791" s="57" t="n">
        <v>0.15</v>
      </c>
      <c r="I791" s="57" t="n">
        <v>7.5</v>
      </c>
      <c r="J791" s="13"/>
    </row>
    <row r="792" ht="22.5" customHeight="1">
      <c r="A792" s="12" t="n">
        <f>WEEKNUM(B792,2)</f>
        <v>40</v>
      </c>
      <c r="B792" s="55" t="n">
        <v>46299</v>
      </c>
      <c r="C792" s="38" t="n">
        <v>91573130</v>
      </c>
      <c r="D792" s="64" t="s">
        <v>47</v>
      </c>
      <c r="E792" s="38" t="s">
        <v>17</v>
      </c>
      <c r="F792" s="58" t="s">
        <v>15</v>
      </c>
      <c r="G792" s="59" t="n">
        <v>2</v>
      </c>
      <c r="H792" s="57" t="n">
        <v>0.2</v>
      </c>
      <c r="I792" s="57" t="n">
        <v>0.4</v>
      </c>
      <c r="J792" s="69"/>
    </row>
    <row r="793" ht="22.5" customHeight="1">
      <c r="A793" s="12" t="n">
        <f>WEEKNUM(B793,2)</f>
        <v>40</v>
      </c>
      <c r="B793" s="55" t="n">
        <v>46299</v>
      </c>
      <c r="C793" s="38" t="n">
        <v>91573131</v>
      </c>
      <c r="D793" s="64" t="s">
        <v>47</v>
      </c>
      <c r="E793" s="38" t="s">
        <v>33</v>
      </c>
      <c r="F793" s="58" t="s">
        <v>15</v>
      </c>
      <c r="G793" s="59" t="n">
        <v>0</v>
      </c>
      <c r="H793" s="57" t="n">
        <v>0</v>
      </c>
      <c r="I793" s="57" t="n">
        <v>0</v>
      </c>
      <c r="J793" s="69"/>
    </row>
    <row r="794" ht="22.5" customHeight="1">
      <c r="A794" s="12" t="n">
        <f>WEEKNUM(B794,2)</f>
        <v>40</v>
      </c>
      <c r="B794" s="55" t="n">
        <v>46299</v>
      </c>
      <c r="C794" s="38" t="n">
        <v>6395488</v>
      </c>
      <c r="D794" s="64" t="s">
        <v>39</v>
      </c>
      <c r="E794" s="38" t="s">
        <v>14</v>
      </c>
      <c r="F794" s="12" t="s">
        <v>15</v>
      </c>
      <c r="G794" s="45" t="n">
        <v>200</v>
      </c>
      <c r="H794" s="62" t="n">
        <v>0.3</v>
      </c>
      <c r="I794" s="62" t="n">
        <v>60</v>
      </c>
      <c r="J794" s="13"/>
    </row>
    <row r="795" ht="22.5" customHeight="1">
      <c r="A795" s="12" t="n">
        <f>WEEKNUM(B795,2)</f>
        <v>40</v>
      </c>
      <c r="B795" s="55" t="n">
        <v>46299</v>
      </c>
      <c r="C795" s="38" t="n">
        <v>8291713</v>
      </c>
      <c r="D795" s="63" t="s">
        <v>40</v>
      </c>
      <c r="E795" s="54" t="s">
        <v>14</v>
      </c>
      <c r="F795" s="45" t="s">
        <v>15</v>
      </c>
      <c r="G795" s="61" t="n">
        <v>1500</v>
      </c>
      <c r="H795" s="62" t="n">
        <v>0.14</v>
      </c>
      <c r="I795" s="62" t="n">
        <v>209.945</v>
      </c>
      <c r="J795" s="13"/>
    </row>
    <row r="796" ht="22.5" customHeight="1">
      <c r="A796" s="12" t="n">
        <f>WEEKNUM(B796,2)</f>
        <v>40</v>
      </c>
      <c r="B796" s="55" t="n">
        <v>46299</v>
      </c>
      <c r="C796" s="38" t="n">
        <v>8566541</v>
      </c>
      <c r="D796" s="63" t="s">
        <v>67</v>
      </c>
      <c r="E796" s="58" t="s">
        <v>14</v>
      </c>
      <c r="F796" s="57" t="s">
        <v>26</v>
      </c>
      <c r="G796" s="56" t="n">
        <v>363</v>
      </c>
      <c r="H796" s="57" t="n">
        <v>0.18</v>
      </c>
      <c r="I796" s="57" t="n">
        <v>66.98</v>
      </c>
      <c r="J796" s="13"/>
    </row>
    <row r="797" ht="22.5" customHeight="1">
      <c r="A797" s="12" t="n">
        <f>WEEKNUM(B797,2)</f>
        <v>40</v>
      </c>
      <c r="B797" s="55" t="n">
        <v>46299</v>
      </c>
      <c r="C797" s="38" t="n">
        <v>8566084</v>
      </c>
      <c r="D797" s="63" t="s">
        <v>68</v>
      </c>
      <c r="E797" s="58" t="s">
        <v>41</v>
      </c>
      <c r="F797" s="12" t="s">
        <v>15</v>
      </c>
      <c r="G797" s="60" t="n">
        <v>100</v>
      </c>
      <c r="H797" s="57" t="n">
        <v>0.12</v>
      </c>
      <c r="I797" s="57" t="n">
        <v>12</v>
      </c>
      <c r="J797" s="13"/>
    </row>
    <row r="798" ht="22.5" customHeight="1">
      <c r="A798" s="12" t="n">
        <f>WEEKNUM(B798,2)</f>
        <v>40</v>
      </c>
      <c r="B798" s="55" t="n">
        <v>46299</v>
      </c>
      <c r="C798" s="38" t="n">
        <v>2937658</v>
      </c>
      <c r="D798" s="63" t="s">
        <v>69</v>
      </c>
      <c r="E798" s="58" t="s">
        <v>14</v>
      </c>
      <c r="F798" s="12" t="s">
        <v>15</v>
      </c>
      <c r="G798" s="60" t="n">
        <v>100</v>
      </c>
      <c r="H798" s="57" t="n">
        <v>0.123</v>
      </c>
      <c r="I798" s="57" t="n">
        <v>12.3</v>
      </c>
      <c r="J798" s="13"/>
    </row>
    <row r="799" ht="22.5" customHeight="1">
      <c r="A799" s="12" t="n">
        <f>WEEKNUM(B799,2)</f>
        <v>40</v>
      </c>
      <c r="B799" s="55" t="n">
        <v>46299</v>
      </c>
      <c r="C799" s="38" t="n">
        <v>6706444</v>
      </c>
      <c r="D799" s="63" t="s">
        <v>70</v>
      </c>
      <c r="E799" s="38" t="s">
        <v>71</v>
      </c>
      <c r="F799" s="57" t="s">
        <v>12</v>
      </c>
      <c r="G799" s="60" t="n">
        <v>16</v>
      </c>
      <c r="H799" s="57" t="n">
        <v>0.606</v>
      </c>
      <c r="I799" s="57" t="n">
        <v>9.6908</v>
      </c>
      <c r="J799" s="13"/>
    </row>
    <row r="800" ht="22.5" customHeight="1">
      <c r="A800" s="12" t="n">
        <f>WEEKNUM(B800,2)</f>
        <v>40</v>
      </c>
      <c r="B800" s="55" t="n">
        <v>46299</v>
      </c>
      <c r="C800" s="38" t="n">
        <v>5963354</v>
      </c>
      <c r="D800" s="64" t="s">
        <v>70</v>
      </c>
      <c r="E800" s="38" t="s">
        <v>71</v>
      </c>
      <c r="F800" s="12" t="s">
        <v>15</v>
      </c>
      <c r="G800" s="60" t="n">
        <v>349</v>
      </c>
      <c r="H800" s="57" t="n">
        <v>0.571</v>
      </c>
      <c r="I800" s="57" t="n">
        <v>199.26</v>
      </c>
      <c r="J800" s="65"/>
    </row>
    <row r="801" ht="22.5" customHeight="1">
      <c r="A801" s="12" t="n">
        <f>WEEKNUM(B801,2)</f>
        <v>40</v>
      </c>
      <c r="B801" s="55" t="n">
        <v>46299</v>
      </c>
      <c r="C801" s="38" t="n">
        <v>9686529</v>
      </c>
      <c r="D801" s="63" t="s">
        <v>70</v>
      </c>
      <c r="E801" s="58" t="s">
        <v>72</v>
      </c>
      <c r="F801" s="12" t="s">
        <v>15</v>
      </c>
      <c r="G801" s="60" t="n">
        <v>46</v>
      </c>
      <c r="H801" s="57" t="n">
        <v>0.5</v>
      </c>
      <c r="I801" s="57" t="n">
        <v>23</v>
      </c>
      <c r="J801" s="13"/>
    </row>
    <row r="802" ht="22.5" customHeight="1">
      <c r="A802" s="12" t="n">
        <f>WEEKNUM(B802,2)</f>
        <v>40</v>
      </c>
      <c r="B802" s="55" t="n">
        <v>46299</v>
      </c>
      <c r="C802" s="38" t="n">
        <v>5963400</v>
      </c>
      <c r="D802" s="63" t="s">
        <v>70</v>
      </c>
      <c r="E802" s="58" t="s">
        <v>73</v>
      </c>
      <c r="F802" s="12" t="s">
        <v>15</v>
      </c>
      <c r="G802" s="60" t="n">
        <v>47</v>
      </c>
      <c r="H802" s="57" t="n">
        <v>0.2</v>
      </c>
      <c r="I802" s="57" t="n">
        <v>9.4</v>
      </c>
      <c r="J802" s="13"/>
    </row>
    <row r="803" ht="22.5" customHeight="1">
      <c r="A803" s="30" t="n">
        <f>WEEKNUM(B803,2)</f>
        <v>40</v>
      </c>
      <c r="B803" s="55" t="n">
        <v>46299</v>
      </c>
      <c r="C803" s="66" t="n">
        <v>10080665</v>
      </c>
      <c r="D803" s="68" t="s">
        <v>70</v>
      </c>
      <c r="E803" s="58" t="s">
        <v>74</v>
      </c>
      <c r="F803" s="12" t="s">
        <v>15</v>
      </c>
      <c r="G803" s="60" t="n">
        <v>8</v>
      </c>
      <c r="H803" s="57" t="n">
        <v>0.38</v>
      </c>
      <c r="I803" s="57" t="n">
        <v>3.04</v>
      </c>
      <c r="J803" s="13"/>
    </row>
    <row r="804" ht="22.5" customHeight="1">
      <c r="A804" s="12" t="n">
        <f>WEEKNUM(B804,2)</f>
        <v>40</v>
      </c>
      <c r="B804" s="55" t="n">
        <v>46299</v>
      </c>
      <c r="C804" s="12" t="n">
        <v>91520433</v>
      </c>
      <c r="D804" s="63" t="s">
        <v>64</v>
      </c>
      <c r="E804" s="58" t="s">
        <v>14</v>
      </c>
      <c r="F804" s="12" t="s">
        <v>15</v>
      </c>
      <c r="G804" s="60" t="n">
        <v>3</v>
      </c>
      <c r="H804" s="57" t="n">
        <v>0.16</v>
      </c>
      <c r="I804" s="57" t="n">
        <v>0.48</v>
      </c>
      <c r="J804" s="13"/>
    </row>
    <row r="805" ht="22.5" customHeight="1">
      <c r="A805" s="12" t="n">
        <f>WEEKNUM(B805,2)</f>
        <v>40</v>
      </c>
      <c r="B805" s="55" t="n">
        <v>46299</v>
      </c>
      <c r="C805" s="38" t="n">
        <v>11078827</v>
      </c>
      <c r="D805" s="63" t="s">
        <v>70</v>
      </c>
      <c r="E805" s="58" t="s">
        <v>73</v>
      </c>
      <c r="F805" s="12" t="s">
        <v>15</v>
      </c>
      <c r="G805" s="60" t="n">
        <v>2</v>
      </c>
      <c r="H805" s="57" t="n">
        <v>0.3</v>
      </c>
      <c r="I805" s="57" t="n">
        <v>0.6</v>
      </c>
      <c r="J805" s="13"/>
    </row>
    <row r="806" ht="22.5" customHeight="1">
      <c r="A806" s="12" t="n">
        <f>WEEKNUM(B806,2)</f>
        <v>40</v>
      </c>
      <c r="B806" s="55" t="n">
        <v>46299</v>
      </c>
      <c r="C806" s="38" t="n">
        <v>11078981</v>
      </c>
      <c r="D806" s="63" t="s">
        <v>70</v>
      </c>
      <c r="E806" s="38" t="s">
        <v>71</v>
      </c>
      <c r="F806" s="12" t="s">
        <v>15</v>
      </c>
      <c r="G806" s="60" t="n">
        <v>0</v>
      </c>
      <c r="H806" s="57" t="n">
        <v>0</v>
      </c>
      <c r="I806" s="57" t="n">
        <v>0</v>
      </c>
      <c r="J806" s="13"/>
    </row>
    <row r="807" ht="22.5" customHeight="1">
      <c r="A807" s="12" t="n">
        <f>WEEKNUM(B807,2)</f>
        <v>40</v>
      </c>
      <c r="B807" s="55" t="n">
        <v>46299</v>
      </c>
      <c r="C807" s="38" t="n">
        <v>11080833</v>
      </c>
      <c r="D807" s="63" t="s">
        <v>70</v>
      </c>
      <c r="E807" s="58" t="s">
        <v>72</v>
      </c>
      <c r="F807" s="12" t="s">
        <v>15</v>
      </c>
      <c r="G807" s="60" t="n">
        <v>0</v>
      </c>
      <c r="H807" s="57" t="n">
        <v>0</v>
      </c>
      <c r="I807" s="57" t="n">
        <v>0</v>
      </c>
      <c r="J807" s="13"/>
    </row>
    <row r="808" ht="22.5" customHeight="1">
      <c r="A808" s="12" t="n">
        <f>WEEKNUM(B808,2)</f>
        <v>40</v>
      </c>
      <c r="B808" s="55" t="n">
        <v>46299</v>
      </c>
      <c r="C808" s="38" t="n">
        <v>11081056</v>
      </c>
      <c r="D808" s="63" t="s">
        <v>70</v>
      </c>
      <c r="E808" s="58" t="s">
        <v>74</v>
      </c>
      <c r="F808" s="12" t="s">
        <v>15</v>
      </c>
      <c r="G808" s="60" t="n">
        <v>0</v>
      </c>
      <c r="H808" s="57" t="n">
        <v>0</v>
      </c>
      <c r="I808" s="57" t="n">
        <v>0</v>
      </c>
      <c r="J808" s="13"/>
    </row>
    <row r="809" ht="22.5" customHeight="1">
      <c r="A809" s="12" t="n">
        <f>WEEKNUM(B809,2)</f>
        <v>40</v>
      </c>
      <c r="B809" s="55" t="n">
        <v>46299</v>
      </c>
      <c r="C809" s="38" t="n">
        <v>11078963</v>
      </c>
      <c r="D809" s="63" t="s">
        <v>69</v>
      </c>
      <c r="E809" s="58" t="s">
        <v>14</v>
      </c>
      <c r="F809" s="12" t="s">
        <v>15</v>
      </c>
      <c r="G809" s="60" t="n">
        <v>74</v>
      </c>
      <c r="H809" s="57" t="n">
        <v>0.4</v>
      </c>
      <c r="I809" s="57" t="n">
        <v>29.6</v>
      </c>
      <c r="J809" s="13"/>
    </row>
    <row r="810" ht="22.5" customHeight="1">
      <c r="A810" s="12" t="n">
        <f>WEEKNUM(B810,2)</f>
        <v>40</v>
      </c>
      <c r="B810" s="55" t="n">
        <v>46299</v>
      </c>
      <c r="C810" s="38" t="n">
        <v>91538300</v>
      </c>
      <c r="D810" s="63" t="s">
        <v>64</v>
      </c>
      <c r="E810" s="58" t="s">
        <v>37</v>
      </c>
      <c r="F810" s="12" t="s">
        <v>15</v>
      </c>
      <c r="G810" s="60" t="n">
        <v>3</v>
      </c>
      <c r="H810" s="57" t="n">
        <v>0.14</v>
      </c>
      <c r="I810" s="57" t="n">
        <v>0.42</v>
      </c>
      <c r="J810" s="13"/>
    </row>
    <row r="811" ht="22.5" customHeight="1">
      <c r="A811" s="12" t="n">
        <f>WEEKNUM(B811,2)</f>
        <v>40</v>
      </c>
      <c r="B811" s="55" t="n">
        <v>46299</v>
      </c>
      <c r="C811" s="38" t="n">
        <v>91538301</v>
      </c>
      <c r="D811" s="63" t="s">
        <v>64</v>
      </c>
      <c r="E811" s="58" t="s">
        <v>14</v>
      </c>
      <c r="F811" s="12" t="s">
        <v>15</v>
      </c>
      <c r="G811" s="60" t="n">
        <v>0</v>
      </c>
      <c r="H811" s="57" t="n">
        <v>0</v>
      </c>
      <c r="I811" s="57" t="n">
        <v>0</v>
      </c>
      <c r="J811" s="13"/>
    </row>
    <row r="812" ht="22.5" customHeight="1">
      <c r="A812" s="12" t="n">
        <f>WEEKNUM(B812,2)</f>
        <v>40</v>
      </c>
      <c r="B812" s="55" t="n">
        <v>46299</v>
      </c>
      <c r="C812" s="66" t="n">
        <v>91538306</v>
      </c>
      <c r="D812" s="68" t="s">
        <v>64</v>
      </c>
      <c r="E812" s="58" t="s">
        <v>65</v>
      </c>
      <c r="F812" s="12" t="s">
        <v>15</v>
      </c>
      <c r="G812" s="60" t="n">
        <v>2</v>
      </c>
      <c r="H812" s="57" t="n">
        <v>0.18</v>
      </c>
      <c r="I812" s="57" t="n">
        <v>0.36</v>
      </c>
      <c r="J812" s="13"/>
    </row>
    <row r="813" ht="22.5" customHeight="1">
      <c r="A813" s="12" t="n">
        <f>WEEKNUM(B813,2)</f>
        <v>40</v>
      </c>
      <c r="B813" s="55" t="n">
        <v>46299</v>
      </c>
      <c r="C813" s="12" t="n">
        <v>91538307</v>
      </c>
      <c r="D813" s="63" t="s">
        <v>64</v>
      </c>
      <c r="E813" s="38" t="s">
        <v>17</v>
      </c>
      <c r="F813" s="12" t="s">
        <v>15</v>
      </c>
      <c r="G813" s="60" t="n">
        <v>0</v>
      </c>
      <c r="H813" s="57" t="n">
        <v>0</v>
      </c>
      <c r="I813" s="57" t="n">
        <v>0</v>
      </c>
      <c r="J813" s="13"/>
    </row>
    <row r="814" ht="22.5" customHeight="1">
      <c r="A814" s="12" t="n">
        <f>WEEKNUM(B814,2)</f>
        <v>40</v>
      </c>
      <c r="B814" s="55" t="n">
        <v>46299</v>
      </c>
      <c r="C814" s="12" t="n">
        <v>91538308</v>
      </c>
      <c r="D814" s="63" t="s">
        <v>64</v>
      </c>
      <c r="E814" s="38" t="s">
        <v>11</v>
      </c>
      <c r="F814" s="12" t="s">
        <v>15</v>
      </c>
      <c r="G814" s="60" t="n">
        <v>0</v>
      </c>
      <c r="H814" s="57" t="n">
        <v>0</v>
      </c>
      <c r="I814" s="57" t="n">
        <v>0</v>
      </c>
      <c r="J814" s="13"/>
    </row>
    <row r="815" ht="22.5" customHeight="1">
      <c r="A815" s="12" t="n">
        <f>WEEKNUM(B815,2)</f>
        <v>40</v>
      </c>
      <c r="B815" s="55" t="n">
        <v>46299</v>
      </c>
      <c r="C815" s="38" t="n">
        <v>91538309</v>
      </c>
      <c r="D815" s="63" t="s">
        <v>64</v>
      </c>
      <c r="E815" s="58" t="s">
        <v>44</v>
      </c>
      <c r="F815" s="12" t="s">
        <v>15</v>
      </c>
      <c r="G815" s="60" t="n">
        <v>0</v>
      </c>
      <c r="H815" s="57" t="n">
        <v>0</v>
      </c>
      <c r="I815" s="57" t="n">
        <v>0</v>
      </c>
      <c r="J815" s="13"/>
    </row>
    <row r="816" ht="22.5" customHeight="1">
      <c r="A816" s="12" t="n">
        <f>WEEKNUM(B816,2)</f>
        <v>40</v>
      </c>
      <c r="B816" s="55" t="n">
        <v>46299</v>
      </c>
      <c r="C816" s="38" t="n">
        <v>11511535</v>
      </c>
      <c r="D816" s="63" t="s">
        <v>69</v>
      </c>
      <c r="E816" s="58" t="s">
        <v>14</v>
      </c>
      <c r="F816" s="57" t="s">
        <v>26</v>
      </c>
      <c r="G816" s="60" t="n">
        <v>648</v>
      </c>
      <c r="H816" s="57" t="n">
        <v>0.368518518518519</v>
      </c>
      <c r="I816" s="57" t="n">
        <v>238.8</v>
      </c>
      <c r="J816" s="13"/>
    </row>
    <row r="817" ht="22.5" customHeight="1">
      <c r="A817" s="12" t="n">
        <f>WEEKNUM(B817,2)</f>
        <v>40</v>
      </c>
      <c r="B817" s="55" t="n">
        <v>46299</v>
      </c>
      <c r="C817" s="38" t="n">
        <v>11792342</v>
      </c>
      <c r="D817" s="63" t="s">
        <v>75</v>
      </c>
      <c r="E817" s="58" t="s">
        <v>41</v>
      </c>
      <c r="F817" s="12" t="s">
        <v>15</v>
      </c>
      <c r="G817" s="60" t="n">
        <v>0</v>
      </c>
      <c r="H817" s="57" t="n">
        <v>0</v>
      </c>
      <c r="I817" s="57" t="n">
        <v>0</v>
      </c>
      <c r="J817" s="13"/>
    </row>
    <row r="818" ht="22.5" customHeight="1">
      <c r="A818" s="12" t="n">
        <f>WEEKNUM(B818,2)</f>
        <v>40</v>
      </c>
      <c r="B818" s="55" t="n">
        <v>46299</v>
      </c>
      <c r="C818" s="38" t="n">
        <v>5365722</v>
      </c>
      <c r="D818" s="63" t="s">
        <v>59</v>
      </c>
      <c r="E818" s="58" t="s">
        <v>57</v>
      </c>
      <c r="F818" s="57" t="s">
        <v>12</v>
      </c>
      <c r="G818" s="60" t="n">
        <v>23</v>
      </c>
      <c r="H818" s="57" t="n">
        <v>0.272</v>
      </c>
      <c r="I818" s="57" t="n">
        <v>6.2543</v>
      </c>
      <c r="J818" s="13"/>
    </row>
    <row r="819" ht="22.5" customHeight="1">
      <c r="A819" s="12" t="n">
        <f>WEEKNUM(B819,2)</f>
        <v>40</v>
      </c>
      <c r="B819" s="55" t="n">
        <v>46299</v>
      </c>
      <c r="C819" s="38" t="n">
        <v>11924654</v>
      </c>
      <c r="D819" s="63" t="s">
        <v>59</v>
      </c>
      <c r="E819" s="58" t="s">
        <v>57</v>
      </c>
      <c r="F819" s="57" t="s">
        <v>12</v>
      </c>
      <c r="G819" s="60" t="n">
        <v>1</v>
      </c>
      <c r="H819" s="57" t="n">
        <v>0.248</v>
      </c>
      <c r="I819" s="57" t="n">
        <v>0.2484</v>
      </c>
      <c r="J819" s="13"/>
    </row>
    <row r="820" ht="22.5" customHeight="1">
      <c r="A820" s="12" t="n">
        <f>WEEKNUM(B820,2)</f>
        <v>40</v>
      </c>
      <c r="B820" s="55" t="n">
        <v>46299</v>
      </c>
      <c r="C820" s="38" t="n">
        <v>12011132</v>
      </c>
      <c r="D820" s="63" t="s">
        <v>82</v>
      </c>
      <c r="E820" s="58" t="s">
        <v>14</v>
      </c>
      <c r="F820" s="12" t="s">
        <v>15</v>
      </c>
      <c r="G820" s="60" t="n">
        <v>150</v>
      </c>
      <c r="H820" s="57" t="n">
        <v>0.2</v>
      </c>
      <c r="I820" s="57" t="n">
        <v>30</v>
      </c>
      <c r="J820" s="13"/>
    </row>
    <row r="821" ht="22.5" customHeight="1">
      <c r="A821" s="12" t="n">
        <f>WEEKNUM(B821,2)</f>
        <v>40</v>
      </c>
      <c r="B821" s="55" t="n">
        <v>46299</v>
      </c>
      <c r="C821" s="38" t="n">
        <v>12072287</v>
      </c>
      <c r="D821" s="63" t="s">
        <v>69</v>
      </c>
      <c r="E821" s="58" t="s">
        <v>14</v>
      </c>
      <c r="F821" s="12" t="s">
        <v>15</v>
      </c>
      <c r="G821" s="60" t="n">
        <v>233</v>
      </c>
      <c r="H821" s="57" t="n">
        <v>0.43</v>
      </c>
      <c r="I821" s="57" t="n">
        <v>100.233</v>
      </c>
      <c r="J821" s="13"/>
    </row>
    <row r="822" ht="22.5" customHeight="1">
      <c r="A822" s="12" t="n">
        <f>WEEKNUM(B822,2)</f>
        <v>40</v>
      </c>
      <c r="B822" s="55" t="n">
        <v>46299</v>
      </c>
      <c r="C822" s="38" t="n">
        <v>6529449</v>
      </c>
      <c r="D822" s="63" t="s">
        <v>69</v>
      </c>
      <c r="E822" s="58" t="s">
        <v>14</v>
      </c>
      <c r="F822" s="57" t="s">
        <v>12</v>
      </c>
      <c r="G822" s="60" t="n">
        <v>171</v>
      </c>
      <c r="H822" s="57" t="n">
        <v>0.29</v>
      </c>
      <c r="I822" s="57" t="n">
        <v>49.5459</v>
      </c>
      <c r="J822" s="13"/>
    </row>
    <row r="823" ht="22.5" customHeight="1">
      <c r="A823" s="12" t="n">
        <f>WEEKNUM(B823,2)</f>
        <v>40</v>
      </c>
      <c r="B823" s="55" t="n">
        <v>46299</v>
      </c>
      <c r="C823" s="38" t="n">
        <v>5623760</v>
      </c>
      <c r="D823" s="63" t="s">
        <v>76</v>
      </c>
      <c r="E823" s="58" t="s">
        <v>14</v>
      </c>
      <c r="F823" s="12" t="s">
        <v>15</v>
      </c>
      <c r="G823" s="60" t="n">
        <v>50</v>
      </c>
      <c r="H823" s="57" t="n">
        <v>0.15</v>
      </c>
      <c r="I823" s="57" t="n">
        <v>7.5</v>
      </c>
      <c r="J823" s="13"/>
    </row>
    <row r="824" ht="22.5" customHeight="1">
      <c r="A824" s="12" t="n">
        <f>WEEKNUM(B824,2)</f>
        <v>40</v>
      </c>
      <c r="B824" s="55" t="n">
        <v>46299</v>
      </c>
      <c r="C824" s="38" t="n">
        <v>12542512</v>
      </c>
      <c r="D824" s="63" t="s">
        <v>82</v>
      </c>
      <c r="E824" s="58" t="s">
        <v>14</v>
      </c>
      <c r="F824" s="12" t="s">
        <v>15</v>
      </c>
      <c r="G824" s="60" t="n">
        <v>20</v>
      </c>
      <c r="H824" s="57" t="n">
        <v>0.15</v>
      </c>
      <c r="I824" s="57" t="n">
        <v>3</v>
      </c>
      <c r="J824" s="13"/>
    </row>
    <row r="825" ht="22.5" customHeight="1">
      <c r="A825" s="12" t="n">
        <f>WEEKNUM(B825,2)</f>
        <v>40</v>
      </c>
      <c r="B825" s="55" t="n">
        <v>46299</v>
      </c>
      <c r="C825" s="38" t="n">
        <v>91573327</v>
      </c>
      <c r="D825" s="63" t="s">
        <v>77</v>
      </c>
      <c r="E825" s="58" t="s">
        <v>14</v>
      </c>
      <c r="F825" s="12" t="s">
        <v>15</v>
      </c>
      <c r="G825" s="60" t="n">
        <v>0</v>
      </c>
      <c r="H825" s="57" t="n">
        <v>0</v>
      </c>
      <c r="I825" s="57" t="n">
        <v>0</v>
      </c>
      <c r="J825" s="13"/>
    </row>
    <row r="826" ht="22.5" customHeight="1">
      <c r="A826" s="12"/>
      <c r="B826" s="55"/>
      <c r="C826" s="38"/>
      <c r="D826" s="63"/>
      <c r="E826" s="58"/>
      <c r="F826" s="58"/>
      <c r="G826" s="12"/>
      <c r="H826" s="57"/>
      <c r="I826" s="57"/>
      <c r="J826" s="13"/>
    </row>
    <row r="827" ht="22.5" customHeight="1">
      <c r="A827" s="12" t="n">
        <f>WEEKNUM(B827,2)</f>
        <v>40</v>
      </c>
      <c r="B827" s="55" t="n">
        <v>46298</v>
      </c>
      <c r="C827" s="38" t="n">
        <v>10813123</v>
      </c>
      <c r="D827" s="63" t="s">
        <v>10</v>
      </c>
      <c r="E827" s="58" t="s">
        <v>11</v>
      </c>
      <c r="F827" s="58" t="s">
        <v>12</v>
      </c>
      <c r="G827" s="12" t="n">
        <v>32</v>
      </c>
      <c r="H827" s="57" t="n">
        <v>0.3251</v>
      </c>
      <c r="I827" s="57" t="n">
        <v>10.4026</v>
      </c>
      <c r="J827" s="13"/>
    </row>
    <row r="828" ht="22.5" customHeight="1">
      <c r="A828" s="12" t="n">
        <f>WEEKNUM(B828,2)</f>
        <v>40</v>
      </c>
      <c r="B828" s="55" t="n">
        <v>46298</v>
      </c>
      <c r="C828" s="38" t="n">
        <v>1745925</v>
      </c>
      <c r="D828" s="63" t="s">
        <v>13</v>
      </c>
      <c r="E828" s="58" t="s">
        <v>14</v>
      </c>
      <c r="F828" s="58" t="s">
        <v>15</v>
      </c>
      <c r="G828" s="56" t="n">
        <v>400</v>
      </c>
      <c r="H828" s="57" t="n">
        <v>0.15</v>
      </c>
      <c r="I828" s="57" t="n">
        <v>60</v>
      </c>
      <c r="J828" s="13"/>
    </row>
    <row r="829" ht="22.5" customHeight="1">
      <c r="A829" s="12" t="n">
        <f>WEEKNUM(B829,2)</f>
        <v>40</v>
      </c>
      <c r="B829" s="55" t="n">
        <v>46298</v>
      </c>
      <c r="C829" s="38" t="n">
        <v>6951600</v>
      </c>
      <c r="D829" s="63" t="s">
        <v>16</v>
      </c>
      <c r="E829" s="58" t="s">
        <v>17</v>
      </c>
      <c r="F829" s="58" t="s">
        <v>15</v>
      </c>
      <c r="G829" s="56" t="n">
        <v>87</v>
      </c>
      <c r="H829" s="57" t="n">
        <v>0.175</v>
      </c>
      <c r="I829" s="57" t="n">
        <v>15.232</v>
      </c>
      <c r="J829" s="13"/>
    </row>
    <row r="830" ht="22.5" customHeight="1">
      <c r="A830" s="12" t="n">
        <f>WEEKNUM(B830,2)</f>
        <v>40</v>
      </c>
      <c r="B830" s="55" t="n">
        <v>46298</v>
      </c>
      <c r="C830" s="38" t="n">
        <v>6951594</v>
      </c>
      <c r="D830" s="63" t="s">
        <v>16</v>
      </c>
      <c r="E830" s="58" t="s">
        <v>18</v>
      </c>
      <c r="F830" s="58" t="s">
        <v>15</v>
      </c>
      <c r="G830" s="56" t="n">
        <v>292</v>
      </c>
      <c r="H830" s="57" t="n">
        <v>0.708</v>
      </c>
      <c r="I830" s="57" t="n">
        <v>206.71</v>
      </c>
      <c r="J830" s="13"/>
    </row>
    <row r="831" ht="22.5" customHeight="1">
      <c r="A831" s="12" t="n">
        <f>WEEKNUM(B831,2)</f>
        <v>40</v>
      </c>
      <c r="B831" s="55" t="n">
        <v>46298</v>
      </c>
      <c r="C831" s="38" t="n">
        <v>2732727</v>
      </c>
      <c r="D831" s="63" t="s">
        <v>10</v>
      </c>
      <c r="E831" s="58" t="s">
        <v>19</v>
      </c>
      <c r="F831" s="58" t="s">
        <v>15</v>
      </c>
      <c r="G831" s="56" t="n">
        <v>614</v>
      </c>
      <c r="H831" s="57" t="n">
        <v>0.249</v>
      </c>
      <c r="I831" s="57" t="n">
        <v>153.125</v>
      </c>
      <c r="J831" s="13"/>
    </row>
    <row r="832" ht="22.5" customHeight="1">
      <c r="A832" s="12" t="n">
        <f>WEEKNUM(B832,2)</f>
        <v>40</v>
      </c>
      <c r="B832" s="55" t="n">
        <v>46298</v>
      </c>
      <c r="C832" s="38" t="n">
        <v>5619156</v>
      </c>
      <c r="D832" s="63" t="s">
        <v>10</v>
      </c>
      <c r="E832" s="58" t="s">
        <v>19</v>
      </c>
      <c r="F832" s="58" t="s">
        <v>12</v>
      </c>
      <c r="G832" s="56" t="n">
        <v>28</v>
      </c>
      <c r="H832" s="57" t="n">
        <v>0.3989</v>
      </c>
      <c r="I832" s="57" t="n">
        <v>11.169</v>
      </c>
      <c r="J832" s="13"/>
    </row>
    <row r="833" ht="22.5" customHeight="1">
      <c r="A833" s="12" t="n">
        <f>WEEKNUM(B833,2)</f>
        <v>40</v>
      </c>
      <c r="B833" s="55" t="n">
        <v>46298</v>
      </c>
      <c r="C833" s="38" t="n">
        <v>6425889</v>
      </c>
      <c r="D833" s="63" t="s">
        <v>10</v>
      </c>
      <c r="E833" s="58" t="s">
        <v>20</v>
      </c>
      <c r="F833" s="58" t="s">
        <v>15</v>
      </c>
      <c r="G833" s="56" t="n">
        <v>264</v>
      </c>
      <c r="H833" s="57" t="n">
        <v>0.251</v>
      </c>
      <c r="I833" s="57" t="n">
        <v>66.175</v>
      </c>
      <c r="J833" s="13"/>
    </row>
    <row r="834" ht="22.5" customHeight="1">
      <c r="A834" s="12" t="n">
        <f>WEEKNUM(B834,2)</f>
        <v>40</v>
      </c>
      <c r="B834" s="55" t="n">
        <v>46298</v>
      </c>
      <c r="C834" s="38" t="n">
        <v>6439005</v>
      </c>
      <c r="D834" s="63" t="s">
        <v>10</v>
      </c>
      <c r="E834" s="58" t="s">
        <v>20</v>
      </c>
      <c r="F834" s="58" t="s">
        <v>21</v>
      </c>
      <c r="G834" s="56" t="n">
        <v>66</v>
      </c>
      <c r="H834" s="57" t="n">
        <v>0.3</v>
      </c>
      <c r="I834" s="57" t="n">
        <v>19.8</v>
      </c>
      <c r="J834" s="13"/>
    </row>
    <row r="835" ht="22.5" customHeight="1">
      <c r="A835" s="12" t="n">
        <f>WEEKNUM(B835,2)</f>
        <v>40</v>
      </c>
      <c r="B835" s="55" t="n">
        <v>46298</v>
      </c>
      <c r="C835" s="38" t="n">
        <v>7203110</v>
      </c>
      <c r="D835" s="63" t="s">
        <v>22</v>
      </c>
      <c r="E835" s="58" t="s">
        <v>23</v>
      </c>
      <c r="F835" s="58" t="s">
        <v>15</v>
      </c>
      <c r="G835" s="56" t="n">
        <v>3</v>
      </c>
      <c r="H835" s="57" t="n">
        <v>0.2</v>
      </c>
      <c r="I835" s="57" t="n">
        <v>0.6</v>
      </c>
      <c r="J835" s="13"/>
    </row>
    <row r="836" ht="22.5" customHeight="1">
      <c r="A836" s="12" t="n">
        <f>WEEKNUM(B836,2)</f>
        <v>40</v>
      </c>
      <c r="B836" s="55" t="n">
        <v>46298</v>
      </c>
      <c r="C836" s="38" t="n">
        <v>7202934</v>
      </c>
      <c r="D836" s="63" t="s">
        <v>22</v>
      </c>
      <c r="E836" s="58" t="s">
        <v>24</v>
      </c>
      <c r="F836" s="58" t="s">
        <v>15</v>
      </c>
      <c r="G836" s="56" t="n">
        <v>63</v>
      </c>
      <c r="H836" s="57" t="n">
        <v>0.35</v>
      </c>
      <c r="I836" s="57" t="n">
        <v>22.05</v>
      </c>
      <c r="J836" s="13"/>
    </row>
    <row r="837" ht="22.5" customHeight="1">
      <c r="A837" s="12" t="n">
        <f>WEEKNUM(B837,2)</f>
        <v>40</v>
      </c>
      <c r="B837" s="55" t="n">
        <v>46298</v>
      </c>
      <c r="C837" s="38" t="n">
        <v>5847496</v>
      </c>
      <c r="D837" s="63" t="s">
        <v>10</v>
      </c>
      <c r="E837" s="58" t="s">
        <v>25</v>
      </c>
      <c r="F837" s="58" t="s">
        <v>12</v>
      </c>
      <c r="G837" s="56" t="n">
        <v>3</v>
      </c>
      <c r="H837" s="57" t="n">
        <v>0.893</v>
      </c>
      <c r="I837" s="57" t="n">
        <v>2.6794</v>
      </c>
      <c r="J837" s="13"/>
    </row>
    <row r="838" ht="22.5" customHeight="1">
      <c r="A838" s="12" t="n">
        <f>WEEKNUM(B838,2)</f>
        <v>40</v>
      </c>
      <c r="B838" s="55" t="n">
        <v>46298</v>
      </c>
      <c r="C838" s="38" t="n">
        <v>7572369</v>
      </c>
      <c r="D838" s="63" t="s">
        <v>10</v>
      </c>
      <c r="E838" s="58" t="s">
        <v>25</v>
      </c>
      <c r="F838" s="58" t="s">
        <v>15</v>
      </c>
      <c r="G838" s="56" t="n">
        <v>133</v>
      </c>
      <c r="H838" s="57" t="n">
        <v>0.303</v>
      </c>
      <c r="I838" s="57" t="n">
        <v>40.32</v>
      </c>
      <c r="J838" s="13"/>
    </row>
    <row r="839" ht="22.5" customHeight="1">
      <c r="A839" s="12" t="n">
        <f>WEEKNUM(B839,2)</f>
        <v>40</v>
      </c>
      <c r="B839" s="55" t="n">
        <v>46298</v>
      </c>
      <c r="C839" s="38" t="n">
        <v>8460883</v>
      </c>
      <c r="D839" s="63" t="s">
        <v>16</v>
      </c>
      <c r="E839" s="58" t="s">
        <v>11</v>
      </c>
      <c r="F839" s="58" t="s">
        <v>15</v>
      </c>
      <c r="G839" s="56" t="n">
        <v>1222</v>
      </c>
      <c r="H839" s="57" t="n">
        <v>0.141</v>
      </c>
      <c r="I839" s="57" t="n">
        <v>171.934</v>
      </c>
      <c r="J839" s="13"/>
    </row>
    <row r="840" ht="22.5" customHeight="1">
      <c r="A840" s="12" t="n">
        <f>WEEKNUM(B840,2)</f>
        <v>40</v>
      </c>
      <c r="B840" s="55" t="n">
        <v>46298</v>
      </c>
      <c r="C840" s="38" t="n">
        <v>8531973</v>
      </c>
      <c r="D840" s="63" t="s">
        <v>16</v>
      </c>
      <c r="E840" s="58" t="s">
        <v>18</v>
      </c>
      <c r="F840" s="38" t="s">
        <v>26</v>
      </c>
      <c r="G840" s="56" t="n">
        <v>35</v>
      </c>
      <c r="H840" s="57" t="n">
        <v>0.46</v>
      </c>
      <c r="I840" s="57" t="n">
        <v>16.16</v>
      </c>
      <c r="J840" s="13"/>
    </row>
    <row r="841" ht="22.5" customHeight="1">
      <c r="A841" s="12" t="n">
        <f>WEEKNUM(B841,2)</f>
        <v>40</v>
      </c>
      <c r="B841" s="55" t="n">
        <v>46298</v>
      </c>
      <c r="C841" s="38" t="n">
        <v>8156506</v>
      </c>
      <c r="D841" s="63" t="s">
        <v>27</v>
      </c>
      <c r="E841" s="58" t="s">
        <v>14</v>
      </c>
      <c r="F841" s="58" t="s">
        <v>15</v>
      </c>
      <c r="G841" s="56" t="n">
        <v>1000</v>
      </c>
      <c r="H841" s="57" t="n">
        <v>0.138</v>
      </c>
      <c r="I841" s="57" t="n">
        <v>137.599</v>
      </c>
      <c r="J841" s="13"/>
    </row>
    <row r="842" ht="22.5" customHeight="1">
      <c r="A842" s="12" t="n">
        <f>WEEKNUM(B842,2)</f>
        <v>40</v>
      </c>
      <c r="B842" s="55" t="n">
        <v>46298</v>
      </c>
      <c r="C842" s="38" t="n">
        <v>8819666</v>
      </c>
      <c r="D842" s="63" t="s">
        <v>27</v>
      </c>
      <c r="E842" s="58" t="s">
        <v>14</v>
      </c>
      <c r="F842" s="58" t="s">
        <v>12</v>
      </c>
      <c r="G842" s="56" t="n">
        <v>194</v>
      </c>
      <c r="H842" s="57" t="n">
        <v>0.103</v>
      </c>
      <c r="I842" s="57" t="n">
        <v>20.0309</v>
      </c>
      <c r="J842" s="13"/>
    </row>
    <row r="843" ht="22.5" customHeight="1">
      <c r="A843" s="12" t="n">
        <f>WEEKNUM(B843,2)</f>
        <v>40</v>
      </c>
      <c r="B843" s="55" t="n">
        <v>46298</v>
      </c>
      <c r="C843" s="38" t="n">
        <v>7872826</v>
      </c>
      <c r="D843" s="63" t="s">
        <v>28</v>
      </c>
      <c r="E843" s="58" t="s">
        <v>14</v>
      </c>
      <c r="F843" s="58" t="s">
        <v>15</v>
      </c>
      <c r="G843" s="56" t="n">
        <v>100</v>
      </c>
      <c r="H843" s="57" t="n">
        <v>0.482</v>
      </c>
      <c r="I843" s="57" t="n">
        <v>48.168</v>
      </c>
      <c r="J843" s="13"/>
    </row>
    <row r="844" ht="22.5" customHeight="1">
      <c r="A844" s="12" t="n">
        <f>WEEKNUM(B844,2)</f>
        <v>40</v>
      </c>
      <c r="B844" s="55" t="n">
        <v>46298</v>
      </c>
      <c r="C844" s="38" t="n">
        <v>9311355</v>
      </c>
      <c r="D844" s="63" t="s">
        <v>29</v>
      </c>
      <c r="E844" s="58" t="s">
        <v>14</v>
      </c>
      <c r="F844" s="58" t="s">
        <v>15</v>
      </c>
      <c r="G844" s="56" t="n">
        <v>79</v>
      </c>
      <c r="H844" s="57" t="n">
        <v>0.25</v>
      </c>
      <c r="I844" s="57" t="n">
        <v>19.75</v>
      </c>
      <c r="J844" s="13"/>
    </row>
    <row r="845" ht="22.5" customHeight="1">
      <c r="A845" s="12" t="n">
        <f>WEEKNUM(B845,2)</f>
        <v>40</v>
      </c>
      <c r="B845" s="55" t="n">
        <v>46298</v>
      </c>
      <c r="C845" s="38" t="n">
        <v>12114239</v>
      </c>
      <c r="D845" s="63" t="s">
        <v>27</v>
      </c>
      <c r="E845" s="58" t="s">
        <v>14</v>
      </c>
      <c r="F845" s="38" t="s">
        <v>26</v>
      </c>
      <c r="G845" s="56" t="n">
        <v>58</v>
      </c>
      <c r="H845" s="57" t="n">
        <v>0.14</v>
      </c>
      <c r="I845" s="57" t="n">
        <v>8.21</v>
      </c>
      <c r="J845" s="65"/>
    </row>
    <row r="846" ht="22.5" customHeight="1">
      <c r="A846" s="12" t="n">
        <f>WEEKNUM(B846,2)</f>
        <v>40</v>
      </c>
      <c r="B846" s="55" t="n">
        <v>46298</v>
      </c>
      <c r="C846" s="38" t="n">
        <v>10501490</v>
      </c>
      <c r="D846" s="63" t="s">
        <v>13</v>
      </c>
      <c r="E846" s="58" t="s">
        <v>14</v>
      </c>
      <c r="F846" s="58" t="s">
        <v>15</v>
      </c>
      <c r="G846" s="70" t="n">
        <v>6</v>
      </c>
      <c r="H846" s="71" t="n">
        <v>0.13</v>
      </c>
      <c r="I846" s="71" t="n">
        <v>0.78</v>
      </c>
      <c r="J846" s="13"/>
    </row>
    <row r="847" ht="22.5" customHeight="1">
      <c r="A847" s="12" t="n">
        <f>WEEKNUM(B847,2)</f>
        <v>40</v>
      </c>
      <c r="B847" s="55" t="n">
        <v>46298</v>
      </c>
      <c r="C847" s="38" t="n">
        <v>10912510</v>
      </c>
      <c r="D847" s="63" t="s">
        <v>10</v>
      </c>
      <c r="E847" s="67" t="s">
        <v>11</v>
      </c>
      <c r="F847" s="58" t="s">
        <v>30</v>
      </c>
      <c r="G847" s="56" t="n">
        <v>108</v>
      </c>
      <c r="H847" s="57" t="n">
        <v>0.33</v>
      </c>
      <c r="I847" s="57" t="n">
        <v>35.57</v>
      </c>
      <c r="J847" s="65" t="n">
        <v>35.566</v>
      </c>
    </row>
    <row r="848" ht="22.5" customHeight="1">
      <c r="A848" s="12" t="n">
        <f>WEEKNUM(B848,2)</f>
        <v>40</v>
      </c>
      <c r="B848" s="55" t="n">
        <v>46298</v>
      </c>
      <c r="C848" s="38" t="n">
        <v>11080098</v>
      </c>
      <c r="D848" s="63" t="s">
        <v>22</v>
      </c>
      <c r="E848" s="58" t="s">
        <v>24</v>
      </c>
      <c r="F848" s="58" t="s">
        <v>15</v>
      </c>
      <c r="G848" s="56" t="n">
        <v>0</v>
      </c>
      <c r="H848" s="57" t="n">
        <v>0</v>
      </c>
      <c r="I848" s="57" t="n">
        <v>0</v>
      </c>
      <c r="J848" s="13"/>
    </row>
    <row r="849" ht="22.5" customHeight="1">
      <c r="A849" s="12" t="n">
        <f>WEEKNUM(B849,2)</f>
        <v>40</v>
      </c>
      <c r="B849" s="55" t="n">
        <v>46298</v>
      </c>
      <c r="C849" s="38" t="n">
        <v>11715627</v>
      </c>
      <c r="D849" s="63" t="s">
        <v>29</v>
      </c>
      <c r="E849" s="58" t="s">
        <v>14</v>
      </c>
      <c r="F849" s="58" t="s">
        <v>15</v>
      </c>
      <c r="G849" s="56" t="n">
        <v>0</v>
      </c>
      <c r="H849" s="57" t="n">
        <v>0</v>
      </c>
      <c r="I849" s="57" t="n">
        <v>0</v>
      </c>
      <c r="J849" s="13"/>
    </row>
    <row r="850" ht="22.5" customHeight="1">
      <c r="A850" s="12" t="n">
        <f>WEEKNUM(B850,2)</f>
        <v>40</v>
      </c>
      <c r="B850" s="55" t="n">
        <v>46298</v>
      </c>
      <c r="C850" s="38" t="n">
        <v>11715655</v>
      </c>
      <c r="D850" s="63" t="s">
        <v>16</v>
      </c>
      <c r="E850" s="58" t="s">
        <v>11</v>
      </c>
      <c r="F850" s="58" t="s">
        <v>15</v>
      </c>
      <c r="G850" s="56" t="n">
        <v>0</v>
      </c>
      <c r="H850" s="57" t="n">
        <v>0</v>
      </c>
      <c r="I850" s="57" t="n">
        <v>0</v>
      </c>
      <c r="J850" s="13"/>
    </row>
    <row r="851" ht="22.5" customHeight="1">
      <c r="A851" s="12" t="n">
        <f>WEEKNUM(B851,2)</f>
        <v>40</v>
      </c>
      <c r="B851" s="55" t="n">
        <v>46298</v>
      </c>
      <c r="C851" s="38" t="n">
        <v>11715811</v>
      </c>
      <c r="D851" s="63" t="s">
        <v>16</v>
      </c>
      <c r="E851" s="38" t="s">
        <v>17</v>
      </c>
      <c r="F851" s="38" t="s">
        <v>15</v>
      </c>
      <c r="G851" s="56" t="n">
        <v>0</v>
      </c>
      <c r="H851" s="57" t="n">
        <v>0</v>
      </c>
      <c r="I851" s="57" t="n">
        <v>0</v>
      </c>
      <c r="J851" s="13"/>
    </row>
    <row r="852" ht="22.5" customHeight="1">
      <c r="A852" s="12" t="n">
        <f>WEEKNUM(B852,2)</f>
        <v>40</v>
      </c>
      <c r="B852" s="55" t="n">
        <v>46298</v>
      </c>
      <c r="C852" s="38" t="n">
        <v>11729927</v>
      </c>
      <c r="D852" s="63" t="s">
        <v>10</v>
      </c>
      <c r="E852" s="38" t="s">
        <v>20</v>
      </c>
      <c r="F852" s="38" t="s">
        <v>15</v>
      </c>
      <c r="G852" s="56" t="n">
        <v>0</v>
      </c>
      <c r="H852" s="57" t="n">
        <v>0</v>
      </c>
      <c r="I852" s="57" t="n">
        <v>0</v>
      </c>
      <c r="J852" s="13"/>
    </row>
    <row r="853" ht="22.5" customHeight="1">
      <c r="A853" s="12" t="n">
        <f>WEEKNUM(B853,2)</f>
        <v>40</v>
      </c>
      <c r="B853" s="55" t="n">
        <v>46298</v>
      </c>
      <c r="C853" s="38" t="n">
        <v>11729820</v>
      </c>
      <c r="D853" s="63" t="s">
        <v>10</v>
      </c>
      <c r="E853" s="38" t="s">
        <v>25</v>
      </c>
      <c r="F853" s="38" t="s">
        <v>15</v>
      </c>
      <c r="G853" s="56" t="n">
        <v>1</v>
      </c>
      <c r="H853" s="57" t="n">
        <v>0.3</v>
      </c>
      <c r="I853" s="57" t="n">
        <v>0.3</v>
      </c>
      <c r="J853" s="13"/>
    </row>
    <row r="854" ht="22.5" customHeight="1">
      <c r="A854" s="12" t="n">
        <f>WEEKNUM(B854,2)</f>
        <v>40</v>
      </c>
      <c r="B854" s="55" t="n">
        <v>46298</v>
      </c>
      <c r="C854" s="38" t="n">
        <v>11729830</v>
      </c>
      <c r="D854" s="63" t="s">
        <v>10</v>
      </c>
      <c r="E854" s="38" t="s">
        <v>11</v>
      </c>
      <c r="F854" s="38" t="s">
        <v>12</v>
      </c>
      <c r="G854" s="56" t="n">
        <v>0</v>
      </c>
      <c r="H854" s="57" t="n">
        <v>0</v>
      </c>
      <c r="I854" s="57" t="n">
        <v>0.0003</v>
      </c>
      <c r="J854" s="13"/>
    </row>
    <row r="855" ht="22.5" customHeight="1">
      <c r="A855" s="12" t="n">
        <f>WEEKNUM(B855,2)</f>
        <v>40</v>
      </c>
      <c r="B855" s="55" t="n">
        <v>46298</v>
      </c>
      <c r="C855" s="38" t="n">
        <v>11892329</v>
      </c>
      <c r="D855" s="63" t="s">
        <v>10</v>
      </c>
      <c r="E855" s="38" t="s">
        <v>11</v>
      </c>
      <c r="F855" s="38" t="s">
        <v>15</v>
      </c>
      <c r="G855" s="56" t="n">
        <v>3001</v>
      </c>
      <c r="H855" s="57" t="n">
        <v>0.25</v>
      </c>
      <c r="I855" s="57" t="n">
        <v>750.09</v>
      </c>
      <c r="J855" s="13"/>
    </row>
    <row r="856" ht="22.5" customHeight="1">
      <c r="A856" s="12" t="n">
        <f>WEEKNUM(B856,2)</f>
        <v>40</v>
      </c>
      <c r="B856" s="55" t="n">
        <v>46298</v>
      </c>
      <c r="C856" s="38" t="n">
        <v>91560708</v>
      </c>
      <c r="D856" s="63" t="s">
        <v>31</v>
      </c>
      <c r="E856" s="58" t="s">
        <v>32</v>
      </c>
      <c r="F856" s="58" t="s">
        <v>15</v>
      </c>
      <c r="G856" s="56" t="n">
        <v>223</v>
      </c>
      <c r="H856" s="57" t="n">
        <v>0.101</v>
      </c>
      <c r="I856" s="57" t="n">
        <v>22.54</v>
      </c>
      <c r="J856" s="13"/>
    </row>
    <row r="857" ht="22.5" customHeight="1">
      <c r="A857" s="12" t="n">
        <f>WEEKNUM(B857,2)</f>
        <v>40</v>
      </c>
      <c r="B857" s="55" t="n">
        <v>46298</v>
      </c>
      <c r="C857" s="38" t="n">
        <v>91560709</v>
      </c>
      <c r="D857" s="63" t="s">
        <v>31</v>
      </c>
      <c r="E857" s="58" t="s">
        <v>33</v>
      </c>
      <c r="F857" s="58" t="s">
        <v>15</v>
      </c>
      <c r="G857" s="70" t="n">
        <v>501</v>
      </c>
      <c r="H857" s="71" t="n">
        <v>0.06</v>
      </c>
      <c r="I857" s="71" t="n">
        <v>30.06</v>
      </c>
      <c r="J857" s="13"/>
    </row>
    <row r="858" ht="22.5" customHeight="1">
      <c r="A858" s="12" t="n">
        <f>WEEKNUM(B858,2)</f>
        <v>40</v>
      </c>
      <c r="B858" s="55" t="n">
        <v>46298</v>
      </c>
      <c r="C858" s="38" t="n">
        <v>12064281</v>
      </c>
      <c r="D858" s="63" t="s">
        <v>16</v>
      </c>
      <c r="E858" s="58" t="s">
        <v>18</v>
      </c>
      <c r="F858" s="58" t="s">
        <v>15</v>
      </c>
      <c r="G858" s="56" t="n">
        <v>0</v>
      </c>
      <c r="H858" s="57" t="n">
        <v>0</v>
      </c>
      <c r="I858" s="57" t="n">
        <v>0</v>
      </c>
      <c r="J858" s="13"/>
    </row>
    <row r="859" ht="22.5" customHeight="1">
      <c r="A859" s="12" t="n">
        <f>WEEKNUM(B859,2)</f>
        <v>40</v>
      </c>
      <c r="B859" s="55" t="n">
        <v>46298</v>
      </c>
      <c r="C859" s="38" t="n">
        <v>11987622</v>
      </c>
      <c r="D859" s="63" t="s">
        <v>10</v>
      </c>
      <c r="E859" s="58" t="s">
        <v>11</v>
      </c>
      <c r="F859" s="58" t="s">
        <v>30</v>
      </c>
      <c r="G859" s="56" t="n">
        <v>1</v>
      </c>
      <c r="H859" s="57" t="n">
        <v>0.6</v>
      </c>
      <c r="I859" s="57" t="n">
        <v>0.6</v>
      </c>
      <c r="J859" s="65" t="n">
        <v>0.604</v>
      </c>
    </row>
    <row r="860" ht="22.5" customHeight="1">
      <c r="A860" s="12" t="n">
        <f>WEEKNUM(B860,2)</f>
        <v>40</v>
      </c>
      <c r="B860" s="55" t="n">
        <v>46298</v>
      </c>
      <c r="C860" s="38" t="n">
        <v>91567811</v>
      </c>
      <c r="D860" s="63" t="s">
        <v>34</v>
      </c>
      <c r="E860" s="58" t="s">
        <v>14</v>
      </c>
      <c r="F860" s="58" t="s">
        <v>15</v>
      </c>
      <c r="G860" s="56" t="n">
        <v>20</v>
      </c>
      <c r="H860" s="57" t="n">
        <v>1</v>
      </c>
      <c r="I860" s="57" t="n">
        <v>20</v>
      </c>
      <c r="J860" s="65"/>
    </row>
    <row r="861" ht="22.5" customHeight="1">
      <c r="A861" s="12" t="n">
        <f>WEEKNUM(B861,2)</f>
        <v>40</v>
      </c>
      <c r="B861" s="55" t="n">
        <v>46298</v>
      </c>
      <c r="C861" s="38" t="n">
        <v>91548044</v>
      </c>
      <c r="D861" s="63" t="s">
        <v>34</v>
      </c>
      <c r="E861" s="58" t="s">
        <v>14</v>
      </c>
      <c r="F861" s="38" t="s">
        <v>12</v>
      </c>
      <c r="G861" s="56" t="n">
        <v>12</v>
      </c>
      <c r="H861" s="57" t="n">
        <v>1.51</v>
      </c>
      <c r="I861" s="57" t="n">
        <v>18.1143</v>
      </c>
      <c r="J861" s="65"/>
    </row>
    <row r="862" ht="22.5" customHeight="1">
      <c r="A862" s="12" t="n">
        <f>WEEKNUM(B862,2)</f>
        <v>40</v>
      </c>
      <c r="B862" s="55" t="n">
        <v>46298</v>
      </c>
      <c r="C862" s="38" t="n">
        <v>12801942</v>
      </c>
      <c r="D862" s="63" t="s">
        <v>10</v>
      </c>
      <c r="E862" s="58" t="s">
        <v>11</v>
      </c>
      <c r="F862" s="38" t="s">
        <v>35</v>
      </c>
      <c r="G862" s="56" t="n">
        <v>0</v>
      </c>
      <c r="H862" s="57" t="n">
        <v>0</v>
      </c>
      <c r="I862" s="57" t="n">
        <v>0</v>
      </c>
      <c r="J862" s="65"/>
    </row>
    <row r="863" ht="22.5" customHeight="1">
      <c r="A863" s="12" t="n">
        <f>WEEKNUM(B863,2)</f>
        <v>40</v>
      </c>
      <c r="B863" s="55" t="n">
        <v>46298</v>
      </c>
      <c r="C863" s="38" t="n">
        <v>6061077</v>
      </c>
      <c r="D863" s="63" t="s">
        <v>36</v>
      </c>
      <c r="E863" s="58" t="s">
        <v>14</v>
      </c>
      <c r="F863" s="58" t="s">
        <v>15</v>
      </c>
      <c r="G863" s="61" t="n">
        <v>2</v>
      </c>
      <c r="H863" s="62" t="n">
        <v>0.584</v>
      </c>
      <c r="I863" s="62" t="n">
        <v>1.168</v>
      </c>
      <c r="J863" s="13"/>
    </row>
    <row r="864" ht="22.5" customHeight="1">
      <c r="A864" s="12" t="n">
        <f>WEEKNUM(B864,2)</f>
        <v>40</v>
      </c>
      <c r="B864" s="55" t="n">
        <v>46298</v>
      </c>
      <c r="C864" s="38" t="n">
        <v>6607117</v>
      </c>
      <c r="D864" s="64" t="s">
        <v>36</v>
      </c>
      <c r="E864" s="38" t="s">
        <v>14</v>
      </c>
      <c r="F864" s="72" t="s">
        <v>15</v>
      </c>
      <c r="G864" s="56" t="n">
        <v>145</v>
      </c>
      <c r="H864" s="57" t="n">
        <v>0.863</v>
      </c>
      <c r="I864" s="57" t="n">
        <v>125.098</v>
      </c>
      <c r="J864" s="13"/>
    </row>
    <row r="865" ht="22.5" customHeight="1">
      <c r="A865" s="12" t="n">
        <f>WEEKNUM(B865,2)</f>
        <v>40</v>
      </c>
      <c r="B865" s="55" t="n">
        <v>46298</v>
      </c>
      <c r="C865" s="38" t="n">
        <v>5497580</v>
      </c>
      <c r="D865" s="64" t="s">
        <v>31</v>
      </c>
      <c r="E865" s="38" t="s">
        <v>17</v>
      </c>
      <c r="F865" s="38" t="s">
        <v>15</v>
      </c>
      <c r="G865" s="56" t="n">
        <v>1659</v>
      </c>
      <c r="H865" s="57" t="n">
        <v>0.25</v>
      </c>
      <c r="I865" s="57" t="n">
        <v>414.468</v>
      </c>
      <c r="J865" s="13"/>
    </row>
    <row r="866" ht="22.5" customHeight="1">
      <c r="A866" s="12" t="n">
        <f>WEEKNUM(B866,2)</f>
        <v>40</v>
      </c>
      <c r="B866" s="55" t="n">
        <v>46298</v>
      </c>
      <c r="C866" s="38" t="n">
        <v>91407542</v>
      </c>
      <c r="D866" s="64" t="s">
        <v>31</v>
      </c>
      <c r="E866" s="38" t="s">
        <v>37</v>
      </c>
      <c r="F866" s="72" t="s">
        <v>15</v>
      </c>
      <c r="G866" s="56" t="n">
        <v>53</v>
      </c>
      <c r="H866" s="57" t="n">
        <v>0.02</v>
      </c>
      <c r="I866" s="57" t="n">
        <v>1.074</v>
      </c>
      <c r="J866" s="46"/>
    </row>
    <row r="867" ht="22.5" customHeight="1">
      <c r="A867" s="12" t="n">
        <f>WEEKNUM(B867,2)</f>
        <v>40</v>
      </c>
      <c r="B867" s="55" t="n">
        <v>46298</v>
      </c>
      <c r="C867" s="38" t="n">
        <v>8998645</v>
      </c>
      <c r="D867" s="64" t="s">
        <v>31</v>
      </c>
      <c r="E867" s="38" t="s">
        <v>17</v>
      </c>
      <c r="F867" s="38" t="s">
        <v>15</v>
      </c>
      <c r="G867" s="56" t="n">
        <v>77</v>
      </c>
      <c r="H867" s="57" t="n">
        <v>1.047</v>
      </c>
      <c r="I867" s="57" t="n">
        <v>80.64</v>
      </c>
      <c r="J867" s="13"/>
    </row>
    <row r="868" ht="22.5" customHeight="1">
      <c r="A868" s="12" t="n">
        <f>WEEKNUM(B868,2)</f>
        <v>40</v>
      </c>
      <c r="B868" s="55" t="n">
        <v>46298</v>
      </c>
      <c r="C868" s="38" t="n">
        <v>4383473</v>
      </c>
      <c r="D868" s="64" t="s">
        <v>36</v>
      </c>
      <c r="E868" s="38" t="s">
        <v>14</v>
      </c>
      <c r="F868" s="58" t="s">
        <v>15</v>
      </c>
      <c r="G868" s="56" t="n">
        <v>150</v>
      </c>
      <c r="H868" s="57" t="n">
        <v>0.19</v>
      </c>
      <c r="I868" s="57" t="n">
        <v>28.458</v>
      </c>
      <c r="J868" s="13"/>
    </row>
    <row r="869" ht="22.5" customHeight="1">
      <c r="A869" s="12" t="n">
        <f>WEEKNUM(B869,2)</f>
        <v>40</v>
      </c>
      <c r="B869" s="55" t="n">
        <v>46298</v>
      </c>
      <c r="C869" s="38" t="n">
        <v>8094753</v>
      </c>
      <c r="D869" s="64" t="s">
        <v>36</v>
      </c>
      <c r="E869" s="38" t="s">
        <v>14</v>
      </c>
      <c r="F869" s="38" t="s">
        <v>26</v>
      </c>
      <c r="G869" s="56" t="n">
        <v>340</v>
      </c>
      <c r="H869" s="57" t="n">
        <v>0.26</v>
      </c>
      <c r="I869" s="57" t="n">
        <v>89.22</v>
      </c>
      <c r="J869" s="13"/>
    </row>
    <row r="870" ht="22.5" customHeight="1">
      <c r="A870" s="12" t="n">
        <f>WEEKNUM(B870,2)</f>
        <v>40</v>
      </c>
      <c r="B870" s="55" t="n">
        <v>46298</v>
      </c>
      <c r="C870" s="38" t="n">
        <v>9415350</v>
      </c>
      <c r="D870" s="64" t="s">
        <v>83</v>
      </c>
      <c r="E870" s="38" t="s">
        <v>14</v>
      </c>
      <c r="F870" s="38" t="s">
        <v>26</v>
      </c>
      <c r="G870" s="56" t="n">
        <v>41</v>
      </c>
      <c r="H870" s="57" t="n">
        <v>0.17</v>
      </c>
      <c r="I870" s="57" t="n">
        <v>6.83</v>
      </c>
      <c r="J870" s="13"/>
    </row>
    <row r="871" ht="22.5" customHeight="1">
      <c r="A871" s="12" t="n">
        <f>WEEKNUM(B871,2)</f>
        <v>40</v>
      </c>
      <c r="B871" s="55" t="n">
        <v>46298</v>
      </c>
      <c r="C871" s="38" t="n">
        <v>2783561</v>
      </c>
      <c r="D871" s="64" t="s">
        <v>38</v>
      </c>
      <c r="E871" s="38" t="s">
        <v>14</v>
      </c>
      <c r="F871" s="58" t="s">
        <v>15</v>
      </c>
      <c r="G871" s="56" t="n">
        <v>444</v>
      </c>
      <c r="H871" s="57" t="n">
        <v>0.102</v>
      </c>
      <c r="I871" s="57" t="n">
        <v>45.13</v>
      </c>
      <c r="J871" s="13"/>
    </row>
    <row r="872" ht="22.5" customHeight="1">
      <c r="A872" s="12" t="n">
        <f>WEEKNUM(B872,2)</f>
        <v>40</v>
      </c>
      <c r="B872" s="55" t="n">
        <v>46298</v>
      </c>
      <c r="C872" s="38" t="n">
        <v>10599157</v>
      </c>
      <c r="D872" s="64" t="s">
        <v>39</v>
      </c>
      <c r="E872" s="38" t="s">
        <v>14</v>
      </c>
      <c r="F872" s="58" t="s">
        <v>15</v>
      </c>
      <c r="G872" s="56" t="n">
        <v>105</v>
      </c>
      <c r="H872" s="57" t="n">
        <v>0.309</v>
      </c>
      <c r="I872" s="57" t="n">
        <v>32.45</v>
      </c>
      <c r="J872" s="13"/>
    </row>
    <row r="873" ht="22.5" customHeight="1">
      <c r="A873" s="12" t="n">
        <f>WEEKNUM(B873,2)</f>
        <v>40</v>
      </c>
      <c r="B873" s="55" t="n">
        <v>46298</v>
      </c>
      <c r="C873" s="38" t="n">
        <v>10599681</v>
      </c>
      <c r="D873" s="64" t="s">
        <v>40</v>
      </c>
      <c r="E873" s="38" t="s">
        <v>14</v>
      </c>
      <c r="F873" s="58" t="s">
        <v>15</v>
      </c>
      <c r="G873" s="56" t="n">
        <v>397</v>
      </c>
      <c r="H873" s="57" t="n">
        <v>0.13</v>
      </c>
      <c r="I873" s="57" t="n">
        <v>51.61</v>
      </c>
      <c r="J873" s="13"/>
    </row>
    <row r="874" ht="22.5" customHeight="1">
      <c r="A874" s="12" t="n">
        <f>WEEKNUM(B874,2)</f>
        <v>40</v>
      </c>
      <c r="B874" s="55" t="n">
        <v>46298</v>
      </c>
      <c r="C874" s="38" t="n">
        <v>6060965</v>
      </c>
      <c r="D874" s="64" t="s">
        <v>36</v>
      </c>
      <c r="E874" s="38" t="s">
        <v>14</v>
      </c>
      <c r="F874" s="58" t="s">
        <v>15</v>
      </c>
      <c r="G874" s="56" t="n">
        <v>100</v>
      </c>
      <c r="H874" s="57" t="n">
        <v>0.3</v>
      </c>
      <c r="I874" s="57" t="n">
        <v>30</v>
      </c>
      <c r="J874" s="13"/>
    </row>
    <row r="875" ht="22.5" customHeight="1">
      <c r="A875" s="12" t="n">
        <f>WEEKNUM(B875,2)</f>
        <v>40</v>
      </c>
      <c r="B875" s="55" t="n">
        <v>46298</v>
      </c>
      <c r="C875" s="38" t="n">
        <v>10842514</v>
      </c>
      <c r="D875" s="64" t="s">
        <v>79</v>
      </c>
      <c r="E875" s="38" t="s">
        <v>14</v>
      </c>
      <c r="F875" s="38" t="s">
        <v>26</v>
      </c>
      <c r="G875" s="56" t="n">
        <v>23</v>
      </c>
      <c r="H875" s="57" t="n">
        <v>0.37</v>
      </c>
      <c r="I875" s="57" t="n">
        <v>8.61</v>
      </c>
      <c r="J875" s="13"/>
    </row>
    <row r="876" ht="22.5" customHeight="1">
      <c r="A876" s="12" t="n">
        <f>WEEKNUM(B876,2)</f>
        <v>40</v>
      </c>
      <c r="B876" s="55" t="n">
        <v>46298</v>
      </c>
      <c r="C876" s="38" t="n">
        <v>10815258</v>
      </c>
      <c r="D876" s="64" t="s">
        <v>79</v>
      </c>
      <c r="E876" s="38" t="s">
        <v>14</v>
      </c>
      <c r="F876" s="58" t="s">
        <v>15</v>
      </c>
      <c r="G876" s="56" t="n">
        <v>2</v>
      </c>
      <c r="H876" s="57" t="n">
        <v>0.15</v>
      </c>
      <c r="I876" s="57" t="n">
        <v>0.3</v>
      </c>
      <c r="J876" s="13"/>
    </row>
    <row r="877" ht="22.5" customHeight="1">
      <c r="A877" s="12" t="n">
        <f>WEEKNUM(B877,2)</f>
        <v>40</v>
      </c>
      <c r="B877" s="55" t="n">
        <v>46298</v>
      </c>
      <c r="C877" s="38" t="n">
        <v>91535229</v>
      </c>
      <c r="D877" s="64" t="s">
        <v>31</v>
      </c>
      <c r="E877" s="38" t="s">
        <v>37</v>
      </c>
      <c r="F877" s="58" t="s">
        <v>15</v>
      </c>
      <c r="G877" s="56" t="n">
        <v>4</v>
      </c>
      <c r="H877" s="57" t="n">
        <v>0.04</v>
      </c>
      <c r="I877" s="57" t="n">
        <v>0.16</v>
      </c>
      <c r="J877" s="13"/>
    </row>
    <row r="878" ht="22.5" customHeight="1">
      <c r="A878" s="12" t="n">
        <f>WEEKNUM(B878,2)</f>
        <v>40</v>
      </c>
      <c r="B878" s="55" t="n">
        <v>46298</v>
      </c>
      <c r="C878" s="38" t="n">
        <v>91535331</v>
      </c>
      <c r="D878" s="64" t="s">
        <v>31</v>
      </c>
      <c r="E878" s="38" t="s">
        <v>41</v>
      </c>
      <c r="F878" s="58" t="s">
        <v>15</v>
      </c>
      <c r="G878" s="56" t="n">
        <v>3</v>
      </c>
      <c r="H878" s="57" t="n">
        <v>0.04</v>
      </c>
      <c r="I878" s="57" t="n">
        <v>0.12</v>
      </c>
      <c r="J878" s="13"/>
    </row>
    <row r="879" ht="22.5" customHeight="1">
      <c r="A879" s="12" t="n">
        <f>WEEKNUM(B879,2)</f>
        <v>40</v>
      </c>
      <c r="B879" s="55" t="n">
        <v>46298</v>
      </c>
      <c r="C879" s="38" t="n">
        <v>11324493</v>
      </c>
      <c r="D879" s="64" t="s">
        <v>31</v>
      </c>
      <c r="E879" s="38" t="s">
        <v>17</v>
      </c>
      <c r="F879" s="38" t="s">
        <v>15</v>
      </c>
      <c r="G879" s="56" t="n">
        <v>1</v>
      </c>
      <c r="H879" s="57" t="n">
        <v>0.4</v>
      </c>
      <c r="I879" s="57" t="n">
        <v>0.4</v>
      </c>
      <c r="J879" s="13"/>
    </row>
    <row r="880" ht="22.5" customHeight="1">
      <c r="A880" s="12" t="n">
        <f>WEEKNUM(B880,2)</f>
        <v>40</v>
      </c>
      <c r="B880" s="55" t="n">
        <v>46298</v>
      </c>
      <c r="C880" s="38" t="n">
        <v>10298628</v>
      </c>
      <c r="D880" s="64" t="s">
        <v>42</v>
      </c>
      <c r="E880" s="38" t="s">
        <v>14</v>
      </c>
      <c r="F880" s="38" t="s">
        <v>26</v>
      </c>
      <c r="G880" s="56" t="n">
        <v>64</v>
      </c>
      <c r="H880" s="57" t="n">
        <v>0.17</v>
      </c>
      <c r="I880" s="57" t="n">
        <v>10.97</v>
      </c>
      <c r="J880" s="13"/>
    </row>
    <row r="881" ht="22.5" customHeight="1">
      <c r="A881" s="12" t="n">
        <f>WEEKNUM(B881,2)</f>
        <v>40</v>
      </c>
      <c r="B881" s="55" t="n">
        <v>46298</v>
      </c>
      <c r="C881" s="38" t="n">
        <v>11655595</v>
      </c>
      <c r="D881" s="64" t="s">
        <v>43</v>
      </c>
      <c r="E881" s="38" t="s">
        <v>14</v>
      </c>
      <c r="F881" s="38" t="s">
        <v>26</v>
      </c>
      <c r="G881" s="56" t="n">
        <v>0</v>
      </c>
      <c r="H881" s="57" t="n">
        <v>0</v>
      </c>
      <c r="I881" s="57" t="n">
        <v>11.15</v>
      </c>
      <c r="J881" s="13"/>
    </row>
    <row r="882" ht="22.5" customHeight="1">
      <c r="A882" s="12" t="n">
        <f>WEEKNUM(B882,2)</f>
        <v>40</v>
      </c>
      <c r="B882" s="55" t="n">
        <v>46298</v>
      </c>
      <c r="C882" s="38" t="n">
        <v>11655596</v>
      </c>
      <c r="D882" s="64" t="s">
        <v>43</v>
      </c>
      <c r="E882" s="38" t="s">
        <v>14</v>
      </c>
      <c r="F882" s="38" t="s">
        <v>12</v>
      </c>
      <c r="G882" s="56" t="n">
        <v>0</v>
      </c>
      <c r="H882" s="57" t="n">
        <v>0</v>
      </c>
      <c r="I882" s="57" t="n">
        <v>0.0003</v>
      </c>
      <c r="J882" s="13"/>
    </row>
    <row r="883" ht="22.5" customHeight="1">
      <c r="A883" s="12" t="n">
        <f>WEEKNUM(B883,2)</f>
        <v>40</v>
      </c>
      <c r="B883" s="55" t="n">
        <v>46298</v>
      </c>
      <c r="C883" s="38" t="n">
        <v>11690183</v>
      </c>
      <c r="D883" s="64" t="s">
        <v>38</v>
      </c>
      <c r="E883" s="38" t="s">
        <v>14</v>
      </c>
      <c r="F883" s="38" t="s">
        <v>15</v>
      </c>
      <c r="G883" s="56" t="n">
        <v>56</v>
      </c>
      <c r="H883" s="57" t="n">
        <v>0.195</v>
      </c>
      <c r="I883" s="57" t="n">
        <v>10.895</v>
      </c>
      <c r="J883" s="13"/>
    </row>
    <row r="884" ht="22.5" customHeight="1">
      <c r="A884" s="12" t="n">
        <f>WEEKNUM(B884,2)</f>
        <v>40</v>
      </c>
      <c r="B884" s="55" t="n">
        <v>46298</v>
      </c>
      <c r="C884" s="38" t="n">
        <v>11763482</v>
      </c>
      <c r="D884" s="64" t="s">
        <v>43</v>
      </c>
      <c r="E884" s="66" t="s">
        <v>14</v>
      </c>
      <c r="F884" s="38" t="s">
        <v>12</v>
      </c>
      <c r="G884" s="56" t="n">
        <v>0</v>
      </c>
      <c r="H884" s="57" t="n">
        <v>0</v>
      </c>
      <c r="I884" s="57" t="n">
        <v>0.1991</v>
      </c>
      <c r="J884" s="13"/>
    </row>
    <row r="885" ht="22.5" customHeight="1">
      <c r="A885" s="12" t="n">
        <f>WEEKNUM(B885,2)</f>
        <v>40</v>
      </c>
      <c r="B885" s="55" t="n">
        <v>46298</v>
      </c>
      <c r="C885" s="38" t="n">
        <v>91565942</v>
      </c>
      <c r="D885" s="64" t="s">
        <v>31</v>
      </c>
      <c r="E885" s="38" t="s">
        <v>37</v>
      </c>
      <c r="F885" s="58" t="s">
        <v>15</v>
      </c>
      <c r="G885" s="56" t="n">
        <v>55</v>
      </c>
      <c r="H885" s="57" t="n">
        <v>0.031</v>
      </c>
      <c r="I885" s="57" t="n">
        <v>1.704</v>
      </c>
      <c r="J885" s="13"/>
    </row>
    <row r="886" ht="22.5" customHeight="1">
      <c r="A886" s="12" t="n">
        <f>WEEKNUM(B886,2)</f>
        <v>40</v>
      </c>
      <c r="B886" s="55" t="n">
        <v>46298</v>
      </c>
      <c r="C886" s="38" t="n">
        <v>91565947</v>
      </c>
      <c r="D886" s="64" t="s">
        <v>31</v>
      </c>
      <c r="E886" s="38" t="s">
        <v>41</v>
      </c>
      <c r="F886" s="58" t="s">
        <v>15</v>
      </c>
      <c r="G886" s="56" t="n">
        <v>1000</v>
      </c>
      <c r="H886" s="57" t="n">
        <v>0.02</v>
      </c>
      <c r="I886" s="57" t="n">
        <v>20</v>
      </c>
      <c r="J886" s="13"/>
    </row>
    <row r="887" ht="22.5" customHeight="1">
      <c r="A887" s="12" t="n">
        <f>WEEKNUM(B887,2)</f>
        <v>40</v>
      </c>
      <c r="B887" s="55" t="n">
        <v>46298</v>
      </c>
      <c r="C887" s="38" t="n">
        <v>12541739</v>
      </c>
      <c r="D887" s="64" t="s">
        <v>84</v>
      </c>
      <c r="E887" s="38" t="s">
        <v>14</v>
      </c>
      <c r="F887" s="38" t="s">
        <v>15</v>
      </c>
      <c r="G887" s="56" t="n">
        <v>200</v>
      </c>
      <c r="H887" s="57" t="n">
        <v>0.27</v>
      </c>
      <c r="I887" s="57" t="n">
        <v>53.998</v>
      </c>
      <c r="J887" s="13"/>
    </row>
    <row r="888" ht="22.5" customHeight="1">
      <c r="A888" s="12" t="n">
        <f>WEEKNUM(B888,2)</f>
        <v>40</v>
      </c>
      <c r="B888" s="55" t="n">
        <v>46298</v>
      </c>
      <c r="C888" s="38" t="n">
        <v>12807775</v>
      </c>
      <c r="D888" s="64" t="s">
        <v>38</v>
      </c>
      <c r="E888" s="38" t="s">
        <v>14</v>
      </c>
      <c r="F888" s="38" t="s">
        <v>35</v>
      </c>
      <c r="G888" s="56" t="n">
        <v>0</v>
      </c>
      <c r="H888" s="57" t="n">
        <v>0</v>
      </c>
      <c r="I888" s="57" t="n">
        <v>0</v>
      </c>
      <c r="J888" s="13"/>
    </row>
    <row r="889" ht="22.5" customHeight="1">
      <c r="A889" s="12" t="n">
        <f>WEEKNUM(B889,2)</f>
        <v>40</v>
      </c>
      <c r="B889" s="55" t="n">
        <v>46298</v>
      </c>
      <c r="C889" s="38" t="n">
        <v>12808718</v>
      </c>
      <c r="D889" s="64" t="s">
        <v>36</v>
      </c>
      <c r="E889" s="38" t="s">
        <v>14</v>
      </c>
      <c r="F889" s="38" t="s">
        <v>35</v>
      </c>
      <c r="G889" s="56" t="n">
        <v>0</v>
      </c>
      <c r="H889" s="57" t="n">
        <v>0</v>
      </c>
      <c r="I889" s="57" t="n">
        <v>0</v>
      </c>
      <c r="J889" s="13"/>
    </row>
    <row r="890" ht="22.5" customHeight="1">
      <c r="A890" s="12" t="n">
        <f>WEEKNUM(B890,2)</f>
        <v>40</v>
      </c>
      <c r="B890" s="55" t="n">
        <v>46298</v>
      </c>
      <c r="C890" s="38" t="n">
        <v>5464039</v>
      </c>
      <c r="D890" s="64" t="s">
        <v>31</v>
      </c>
      <c r="E890" s="38" t="s">
        <v>44</v>
      </c>
      <c r="F890" s="38" t="s">
        <v>15</v>
      </c>
      <c r="G890" s="61" t="n">
        <v>1100</v>
      </c>
      <c r="H890" s="62" t="n">
        <v>0.296</v>
      </c>
      <c r="I890" s="62" t="n">
        <v>325.165</v>
      </c>
      <c r="J890" s="13"/>
    </row>
    <row r="891" ht="22.5" customHeight="1">
      <c r="A891" s="12" t="n">
        <f>WEEKNUM(B891,2)</f>
        <v>40</v>
      </c>
      <c r="B891" s="55" t="n">
        <v>46298</v>
      </c>
      <c r="C891" s="38" t="n">
        <v>8057746</v>
      </c>
      <c r="D891" s="64" t="s">
        <v>31</v>
      </c>
      <c r="E891" s="38" t="s">
        <v>44</v>
      </c>
      <c r="F891" s="72" t="s">
        <v>15</v>
      </c>
      <c r="G891" s="56" t="n">
        <v>2</v>
      </c>
      <c r="H891" s="57" t="n">
        <v>0.28</v>
      </c>
      <c r="I891" s="57" t="n">
        <v>0.56</v>
      </c>
      <c r="J891" s="46"/>
    </row>
    <row r="892" ht="22.5" customHeight="1">
      <c r="A892" s="12" t="n">
        <f>WEEKNUM(B892,2)</f>
        <v>40</v>
      </c>
      <c r="B892" s="55" t="n">
        <v>46298</v>
      </c>
      <c r="C892" s="38" t="n">
        <v>91399821</v>
      </c>
      <c r="D892" s="63" t="s">
        <v>40</v>
      </c>
      <c r="E892" s="38" t="s">
        <v>14</v>
      </c>
      <c r="F892" s="38" t="s">
        <v>26</v>
      </c>
      <c r="G892" s="56" t="n">
        <v>459</v>
      </c>
      <c r="H892" s="57" t="n">
        <v>0.1</v>
      </c>
      <c r="I892" s="57" t="n">
        <v>47.27</v>
      </c>
      <c r="J892" s="13"/>
    </row>
    <row r="893" ht="22.5" customHeight="1">
      <c r="A893" s="12" t="n">
        <f>WEEKNUM(B893,2)</f>
        <v>40</v>
      </c>
      <c r="B893" s="55" t="n">
        <v>46298</v>
      </c>
      <c r="C893" s="38" t="n">
        <v>8670368</v>
      </c>
      <c r="D893" s="63" t="s">
        <v>16</v>
      </c>
      <c r="E893" s="38" t="s">
        <v>11</v>
      </c>
      <c r="F893" s="38" t="s">
        <v>30</v>
      </c>
      <c r="G893" s="56" t="n">
        <v>29</v>
      </c>
      <c r="H893" s="57" t="n">
        <v>0.16</v>
      </c>
      <c r="I893" s="57" t="n">
        <v>4.76</v>
      </c>
      <c r="J893" s="65" t="n">
        <v>0</v>
      </c>
    </row>
    <row r="894" ht="22.5" customHeight="1">
      <c r="A894" s="12" t="n">
        <f>WEEKNUM(B894,2)</f>
        <v>40</v>
      </c>
      <c r="B894" s="55" t="n">
        <v>46298</v>
      </c>
      <c r="C894" s="38" t="n">
        <v>10514860</v>
      </c>
      <c r="D894" s="64" t="s">
        <v>43</v>
      </c>
      <c r="E894" s="38" t="s">
        <v>14</v>
      </c>
      <c r="F894" s="38" t="s">
        <v>15</v>
      </c>
      <c r="G894" s="56" t="n">
        <v>65</v>
      </c>
      <c r="H894" s="57" t="n">
        <v>0.71</v>
      </c>
      <c r="I894" s="57" t="n">
        <v>46.17</v>
      </c>
      <c r="J894" s="13"/>
    </row>
    <row r="895" ht="22.5" customHeight="1">
      <c r="A895" s="12" t="n">
        <f>WEEKNUM(B895,2)</f>
        <v>40</v>
      </c>
      <c r="B895" s="55" t="n">
        <v>46298</v>
      </c>
      <c r="C895" s="38" t="n">
        <v>91532857</v>
      </c>
      <c r="D895" s="64" t="s">
        <v>45</v>
      </c>
      <c r="E895" s="38" t="s">
        <v>14</v>
      </c>
      <c r="F895" s="38" t="s">
        <v>12</v>
      </c>
      <c r="G895" s="56" t="n">
        <v>32</v>
      </c>
      <c r="H895" s="57" t="n">
        <v>0.234</v>
      </c>
      <c r="I895" s="57" t="n">
        <v>7.5037</v>
      </c>
      <c r="J895" s="13"/>
    </row>
    <row r="896" ht="22.5" customHeight="1">
      <c r="A896" s="12" t="n">
        <f>WEEKNUM(B896,2)</f>
        <v>40</v>
      </c>
      <c r="B896" s="55" t="n">
        <v>46298</v>
      </c>
      <c r="C896" s="38" t="n">
        <v>91545519</v>
      </c>
      <c r="D896" s="64" t="s">
        <v>46</v>
      </c>
      <c r="E896" s="38" t="s">
        <v>44</v>
      </c>
      <c r="F896" s="66" t="s">
        <v>15</v>
      </c>
      <c r="G896" s="56" t="n">
        <v>75</v>
      </c>
      <c r="H896" s="57" t="n">
        <v>0.153</v>
      </c>
      <c r="I896" s="57" t="n">
        <v>11.44</v>
      </c>
      <c r="J896" s="13"/>
    </row>
    <row r="897" ht="22.5" customHeight="1">
      <c r="A897" s="12" t="n">
        <f>WEEKNUM(B897,2)</f>
        <v>40</v>
      </c>
      <c r="B897" s="55" t="n">
        <v>46298</v>
      </c>
      <c r="C897" s="38" t="n">
        <v>91551388</v>
      </c>
      <c r="D897" s="64" t="s">
        <v>47</v>
      </c>
      <c r="E897" s="38" t="s">
        <v>48</v>
      </c>
      <c r="F897" s="38" t="s">
        <v>12</v>
      </c>
      <c r="G897" s="56" t="n">
        <v>27</v>
      </c>
      <c r="H897" s="57" t="n">
        <v>0.876</v>
      </c>
      <c r="I897" s="57" t="n">
        <v>23.6626</v>
      </c>
      <c r="J897" s="13"/>
    </row>
    <row r="898" ht="22.5" customHeight="1">
      <c r="A898" s="12" t="n">
        <f>WEEKNUM(B898,2)</f>
        <v>40</v>
      </c>
      <c r="B898" s="55" t="n">
        <v>46298</v>
      </c>
      <c r="C898" s="38" t="n">
        <v>91565948</v>
      </c>
      <c r="D898" s="64" t="s">
        <v>45</v>
      </c>
      <c r="E898" s="38" t="s">
        <v>14</v>
      </c>
      <c r="F898" s="38" t="s">
        <v>12</v>
      </c>
      <c r="G898" s="56" t="n">
        <v>13</v>
      </c>
      <c r="H898" s="57" t="n">
        <v>0.282</v>
      </c>
      <c r="I898" s="57" t="n">
        <v>3.6615</v>
      </c>
      <c r="J898" s="13"/>
    </row>
    <row r="899" ht="22.5" customHeight="1">
      <c r="A899" s="12" t="n">
        <f>WEEKNUM(B899,2)</f>
        <v>40</v>
      </c>
      <c r="B899" s="55" t="n">
        <v>46298</v>
      </c>
      <c r="C899" s="38" t="n">
        <v>91550293</v>
      </c>
      <c r="D899" s="64" t="s">
        <v>49</v>
      </c>
      <c r="E899" s="38" t="s">
        <v>50</v>
      </c>
      <c r="F899" s="38" t="s">
        <v>15</v>
      </c>
      <c r="G899" s="56" t="n">
        <v>25</v>
      </c>
      <c r="H899" s="57" t="n">
        <v>0.35</v>
      </c>
      <c r="I899" s="57" t="n">
        <v>8.75</v>
      </c>
      <c r="J899" s="13"/>
    </row>
    <row r="900" ht="22.5" customHeight="1">
      <c r="A900" s="12" t="n">
        <f>WEEKNUM(B900,2)</f>
        <v>40</v>
      </c>
      <c r="B900" s="55" t="n">
        <v>46298</v>
      </c>
      <c r="C900" s="38" t="n">
        <v>9333145</v>
      </c>
      <c r="D900" s="64" t="s">
        <v>80</v>
      </c>
      <c r="E900" s="38" t="s">
        <v>14</v>
      </c>
      <c r="F900" s="38" t="s">
        <v>26</v>
      </c>
      <c r="G900" s="56" t="n">
        <v>23</v>
      </c>
      <c r="H900" s="57" t="n">
        <v>0.26</v>
      </c>
      <c r="I900" s="57" t="n">
        <v>6.07</v>
      </c>
      <c r="J900" s="13"/>
    </row>
    <row r="901" ht="22.5" customHeight="1">
      <c r="A901" s="12" t="n">
        <f>WEEKNUM(B901,2)</f>
        <v>40</v>
      </c>
      <c r="B901" s="55" t="n">
        <v>46298</v>
      </c>
      <c r="C901" s="38" t="n">
        <v>91557347</v>
      </c>
      <c r="D901" s="64" t="s">
        <v>51</v>
      </c>
      <c r="E901" s="38" t="s">
        <v>14</v>
      </c>
      <c r="F901" s="38" t="s">
        <v>15</v>
      </c>
      <c r="G901" s="56" t="n">
        <v>14</v>
      </c>
      <c r="H901" s="57" t="n">
        <v>0.8</v>
      </c>
      <c r="I901" s="57" t="n">
        <v>11.2</v>
      </c>
      <c r="J901" s="13"/>
    </row>
    <row r="902" ht="22.5" customHeight="1">
      <c r="A902" s="12" t="n">
        <f>WEEKNUM(B902,2)</f>
        <v>40</v>
      </c>
      <c r="B902" s="55" t="n">
        <v>46298</v>
      </c>
      <c r="C902" s="38" t="n">
        <v>91564896</v>
      </c>
      <c r="D902" s="64" t="s">
        <v>52</v>
      </c>
      <c r="E902" s="38" t="s">
        <v>14</v>
      </c>
      <c r="F902" s="72" t="s">
        <v>15</v>
      </c>
      <c r="G902" s="56" t="n">
        <v>89</v>
      </c>
      <c r="H902" s="57" t="n">
        <v>0.35</v>
      </c>
      <c r="I902" s="57" t="n">
        <v>31.15</v>
      </c>
      <c r="J902" s="13"/>
    </row>
    <row r="903" ht="22.5" customHeight="1">
      <c r="A903" s="12" t="n">
        <f>WEEKNUM(B903,2)</f>
        <v>40</v>
      </c>
      <c r="B903" s="55" t="n">
        <v>46298</v>
      </c>
      <c r="C903" s="38" t="n">
        <v>91566789</v>
      </c>
      <c r="D903" s="64" t="s">
        <v>53</v>
      </c>
      <c r="E903" s="38" t="s">
        <v>41</v>
      </c>
      <c r="F903" s="38" t="s">
        <v>15</v>
      </c>
      <c r="G903" s="56" t="n">
        <v>1</v>
      </c>
      <c r="H903" s="57" t="n">
        <v>0.1</v>
      </c>
      <c r="I903" s="57" t="n">
        <v>0.1</v>
      </c>
      <c r="J903" s="13"/>
    </row>
    <row r="904" ht="22.5" customHeight="1">
      <c r="A904" s="12" t="n">
        <f>WEEKNUM(B904,2)</f>
        <v>40</v>
      </c>
      <c r="B904" s="55" t="n">
        <v>46298</v>
      </c>
      <c r="C904" s="38" t="n">
        <v>12306671</v>
      </c>
      <c r="D904" s="64" t="s">
        <v>54</v>
      </c>
      <c r="E904" s="38" t="s">
        <v>55</v>
      </c>
      <c r="F904" s="38" t="s">
        <v>21</v>
      </c>
      <c r="G904" s="56" t="n">
        <v>9</v>
      </c>
      <c r="H904" s="57" t="n">
        <v>0.22</v>
      </c>
      <c r="I904" s="57" t="n">
        <v>1.98</v>
      </c>
      <c r="J904" s="13"/>
    </row>
    <row r="905" ht="22.5" customHeight="1">
      <c r="A905" s="12" t="n">
        <f>WEEKNUM(B905,2)</f>
        <v>40</v>
      </c>
      <c r="B905" s="55" t="n">
        <v>46298</v>
      </c>
      <c r="C905" s="38" t="n">
        <v>91567363</v>
      </c>
      <c r="D905" s="64" t="s">
        <v>56</v>
      </c>
      <c r="E905" s="38" t="s">
        <v>14</v>
      </c>
      <c r="F905" s="38" t="s">
        <v>15</v>
      </c>
      <c r="G905" s="56" t="n">
        <v>69</v>
      </c>
      <c r="H905" s="57" t="n">
        <v>0.25</v>
      </c>
      <c r="I905" s="57" t="n">
        <v>17.25</v>
      </c>
      <c r="J905" s="13"/>
    </row>
    <row r="906" ht="22.5" customHeight="1">
      <c r="A906" s="12" t="n">
        <f>WEEKNUM(B906,2)</f>
        <v>40</v>
      </c>
      <c r="B906" s="55" t="n">
        <v>46298</v>
      </c>
      <c r="C906" s="38" t="n">
        <v>91567806</v>
      </c>
      <c r="D906" s="64" t="s">
        <v>56</v>
      </c>
      <c r="E906" s="38" t="s">
        <v>57</v>
      </c>
      <c r="F906" s="38" t="s">
        <v>15</v>
      </c>
      <c r="G906" s="56" t="n">
        <v>77</v>
      </c>
      <c r="H906" s="57" t="n">
        <v>0.15</v>
      </c>
      <c r="I906" s="57" t="n">
        <v>11.55</v>
      </c>
      <c r="J906" s="13"/>
    </row>
    <row r="907" ht="22.5" customHeight="1">
      <c r="A907" s="12" t="n">
        <f>WEEKNUM(B907,2)</f>
        <v>40</v>
      </c>
      <c r="B907" s="55" t="n">
        <v>46298</v>
      </c>
      <c r="C907" s="38" t="n">
        <v>12373981</v>
      </c>
      <c r="D907" s="64" t="s">
        <v>58</v>
      </c>
      <c r="E907" s="38" t="s">
        <v>37</v>
      </c>
      <c r="F907" s="38" t="s">
        <v>15</v>
      </c>
      <c r="G907" s="56" t="n">
        <v>191</v>
      </c>
      <c r="H907" s="57" t="n">
        <v>0.04</v>
      </c>
      <c r="I907" s="57" t="n">
        <v>7.64</v>
      </c>
      <c r="J907" s="13"/>
    </row>
    <row r="908" ht="22.5" customHeight="1">
      <c r="A908" s="12" t="n">
        <f>WEEKNUM(B908,2)</f>
        <v>40</v>
      </c>
      <c r="B908" s="55" t="n">
        <v>46298</v>
      </c>
      <c r="C908" s="38" t="n">
        <v>5365721</v>
      </c>
      <c r="D908" s="64" t="s">
        <v>59</v>
      </c>
      <c r="E908" s="38" t="s">
        <v>57</v>
      </c>
      <c r="F908" s="38" t="s">
        <v>15</v>
      </c>
      <c r="G908" s="56" t="n">
        <v>85</v>
      </c>
      <c r="H908" s="57" t="n">
        <v>0.5</v>
      </c>
      <c r="I908" s="57" t="n">
        <v>42.5</v>
      </c>
      <c r="J908" s="13"/>
    </row>
    <row r="909" ht="22.5" customHeight="1">
      <c r="A909" s="12" t="n">
        <f>WEEKNUM(B909,2)</f>
        <v>40</v>
      </c>
      <c r="B909" s="55" t="n">
        <v>46298</v>
      </c>
      <c r="C909" s="38" t="n">
        <v>91568575</v>
      </c>
      <c r="D909" s="64" t="s">
        <v>60</v>
      </c>
      <c r="E909" s="38" t="s">
        <v>14</v>
      </c>
      <c r="F909" s="38" t="s">
        <v>15</v>
      </c>
      <c r="G909" s="56" t="n">
        <v>0</v>
      </c>
      <c r="H909" s="57" t="n">
        <v>0</v>
      </c>
      <c r="I909" s="57" t="n">
        <v>0</v>
      </c>
      <c r="J909" s="13"/>
    </row>
    <row r="910" ht="22.5" customHeight="1">
      <c r="A910" s="12" t="n">
        <f>WEEKNUM(B910,2)</f>
        <v>40</v>
      </c>
      <c r="B910" s="55" t="n">
        <v>46298</v>
      </c>
      <c r="C910" s="38" t="n">
        <v>9298539</v>
      </c>
      <c r="D910" s="64" t="s">
        <v>80</v>
      </c>
      <c r="E910" s="38" t="s">
        <v>14</v>
      </c>
      <c r="F910" s="38" t="s">
        <v>15</v>
      </c>
      <c r="G910" s="56" t="n">
        <v>150</v>
      </c>
      <c r="H910" s="57" t="n">
        <v>0.3</v>
      </c>
      <c r="I910" s="57" t="n">
        <v>45</v>
      </c>
      <c r="J910" s="13"/>
    </row>
    <row r="911" ht="22.5" customHeight="1">
      <c r="A911" s="12" t="n">
        <f>WEEKNUM(B911,2)</f>
        <v>40</v>
      </c>
      <c r="B911" s="55" t="n">
        <v>46298</v>
      </c>
      <c r="C911" s="38" t="n">
        <v>12811904</v>
      </c>
      <c r="D911" s="64" t="s">
        <v>54</v>
      </c>
      <c r="E911" s="38" t="s">
        <v>55</v>
      </c>
      <c r="F911" s="38" t="s">
        <v>35</v>
      </c>
      <c r="G911" s="56" t="n">
        <v>0</v>
      </c>
      <c r="H911" s="57" t="n">
        <v>0</v>
      </c>
      <c r="I911" s="57" t="n">
        <v>0</v>
      </c>
      <c r="J911" s="13"/>
    </row>
    <row r="912" ht="22.5" customHeight="1">
      <c r="A912" s="12" t="n">
        <f>WEEKNUM(B912,2)</f>
        <v>40</v>
      </c>
      <c r="B912" s="55" t="n">
        <v>46298</v>
      </c>
      <c r="C912" s="38" t="n">
        <v>91399437</v>
      </c>
      <c r="D912" s="64" t="s">
        <v>81</v>
      </c>
      <c r="E912" s="58" t="s">
        <v>65</v>
      </c>
      <c r="F912" s="38" t="s">
        <v>15</v>
      </c>
      <c r="G912" s="61" t="n">
        <v>50</v>
      </c>
      <c r="H912" s="62" t="n">
        <v>0.15</v>
      </c>
      <c r="I912" s="62" t="n">
        <v>7.5</v>
      </c>
      <c r="J912" s="13"/>
    </row>
    <row r="913" ht="22.5" customHeight="1">
      <c r="A913" s="12" t="n">
        <f>WEEKNUM(B913,2)</f>
        <v>40</v>
      </c>
      <c r="B913" s="55" t="n">
        <v>46298</v>
      </c>
      <c r="C913" s="38" t="n">
        <v>5556054</v>
      </c>
      <c r="D913" s="64" t="s">
        <v>62</v>
      </c>
      <c r="E913" s="38" t="s">
        <v>37</v>
      </c>
      <c r="F913" s="72" t="s">
        <v>15</v>
      </c>
      <c r="G913" s="59" t="n">
        <v>4</v>
      </c>
      <c r="H913" s="57" t="n">
        <v>1.941</v>
      </c>
      <c r="I913" s="57" t="n">
        <v>7.764</v>
      </c>
      <c r="J913" s="46"/>
    </row>
    <row r="914" ht="22.5" customHeight="1">
      <c r="A914" s="12" t="n">
        <f>WEEKNUM(B914,2)</f>
        <v>40</v>
      </c>
      <c r="B914" s="55" t="n">
        <v>46298</v>
      </c>
      <c r="C914" s="38" t="n">
        <v>8628042</v>
      </c>
      <c r="D914" s="64" t="s">
        <v>28</v>
      </c>
      <c r="E914" s="38" t="s">
        <v>14</v>
      </c>
      <c r="F914" s="38" t="s">
        <v>26</v>
      </c>
      <c r="G914" s="59" t="n">
        <v>384</v>
      </c>
      <c r="H914" s="57" t="n">
        <v>0.39</v>
      </c>
      <c r="I914" s="57" t="n">
        <v>150.43</v>
      </c>
      <c r="J914" s="13"/>
    </row>
    <row r="915" ht="22.5" customHeight="1">
      <c r="A915" s="12" t="n">
        <f>WEEKNUM(B915,2)</f>
        <v>40</v>
      </c>
      <c r="B915" s="55" t="n">
        <v>46298</v>
      </c>
      <c r="C915" s="38" t="n">
        <v>9297014</v>
      </c>
      <c r="D915" s="64" t="s">
        <v>13</v>
      </c>
      <c r="E915" s="38" t="s">
        <v>14</v>
      </c>
      <c r="F915" s="38" t="s">
        <v>26</v>
      </c>
      <c r="G915" s="59" t="n">
        <v>195</v>
      </c>
      <c r="H915" s="57" t="n">
        <v>0.15</v>
      </c>
      <c r="I915" s="57" t="n">
        <v>30.21</v>
      </c>
      <c r="J915" s="13"/>
    </row>
    <row r="916" ht="22.5" customHeight="1">
      <c r="A916" s="12" t="n">
        <f>WEEKNUM(B916,2)</f>
        <v>40</v>
      </c>
      <c r="B916" s="55" t="n">
        <v>46298</v>
      </c>
      <c r="C916" s="38" t="n">
        <v>7815836</v>
      </c>
      <c r="D916" s="64" t="s">
        <v>63</v>
      </c>
      <c r="E916" s="38" t="s">
        <v>37</v>
      </c>
      <c r="F916" s="38" t="s">
        <v>15</v>
      </c>
      <c r="G916" s="59" t="n">
        <v>3781</v>
      </c>
      <c r="H916" s="57" t="n">
        <v>0.115</v>
      </c>
      <c r="I916" s="57" t="n">
        <v>433.97</v>
      </c>
      <c r="J916" s="13"/>
    </row>
    <row r="917" ht="22.5" customHeight="1">
      <c r="A917" s="12" t="n">
        <f>WEEKNUM(B917,2)</f>
        <v>40</v>
      </c>
      <c r="B917" s="55" t="n">
        <v>46298</v>
      </c>
      <c r="C917" s="38" t="n">
        <v>91467820</v>
      </c>
      <c r="D917" s="64" t="s">
        <v>64</v>
      </c>
      <c r="E917" s="38" t="s">
        <v>37</v>
      </c>
      <c r="F917" s="38" t="s">
        <v>15</v>
      </c>
      <c r="G917" s="59" t="n">
        <v>223</v>
      </c>
      <c r="H917" s="57" t="n">
        <v>0.1</v>
      </c>
      <c r="I917" s="57" t="n">
        <v>22.3</v>
      </c>
      <c r="J917" s="13"/>
    </row>
    <row r="918" ht="22.5" customHeight="1">
      <c r="A918" s="12" t="n">
        <f>WEEKNUM(B918,2)</f>
        <v>40</v>
      </c>
      <c r="B918" s="55" t="n">
        <v>46298</v>
      </c>
      <c r="C918" s="38" t="n">
        <v>91496145</v>
      </c>
      <c r="D918" s="64" t="s">
        <v>64</v>
      </c>
      <c r="E918" s="38" t="s">
        <v>65</v>
      </c>
      <c r="F918" s="38" t="s">
        <v>15</v>
      </c>
      <c r="G918" s="59" t="n">
        <v>30</v>
      </c>
      <c r="H918" s="57" t="n">
        <v>0.15</v>
      </c>
      <c r="I918" s="57" t="n">
        <v>4.5</v>
      </c>
      <c r="J918" s="13"/>
    </row>
    <row r="919" ht="22.5" customHeight="1">
      <c r="A919" s="12" t="n">
        <f>WEEKNUM(B919,2)</f>
        <v>40</v>
      </c>
      <c r="B919" s="55" t="n">
        <v>46298</v>
      </c>
      <c r="C919" s="38" t="n">
        <v>91496146</v>
      </c>
      <c r="D919" s="64" t="s">
        <v>64</v>
      </c>
      <c r="E919" s="38" t="s">
        <v>44</v>
      </c>
      <c r="F919" s="38" t="s">
        <v>15</v>
      </c>
      <c r="G919" s="59" t="n">
        <v>50</v>
      </c>
      <c r="H919" s="57" t="n">
        <v>0.14</v>
      </c>
      <c r="I919" s="57" t="n">
        <v>7</v>
      </c>
      <c r="J919" s="13"/>
    </row>
    <row r="920" ht="22.5" customHeight="1">
      <c r="A920" s="12" t="n">
        <f>WEEKNUM(B920,2)</f>
        <v>40</v>
      </c>
      <c r="B920" s="55" t="n">
        <v>46298</v>
      </c>
      <c r="C920" s="38" t="n">
        <v>91496147</v>
      </c>
      <c r="D920" s="64" t="s">
        <v>64</v>
      </c>
      <c r="E920" s="38" t="s">
        <v>11</v>
      </c>
      <c r="F920" s="38" t="s">
        <v>15</v>
      </c>
      <c r="G920" s="59" t="n">
        <v>90</v>
      </c>
      <c r="H920" s="57" t="n">
        <v>0.13</v>
      </c>
      <c r="I920" s="57" t="n">
        <v>11.7</v>
      </c>
      <c r="J920" s="13"/>
    </row>
    <row r="921" ht="22.5" customHeight="1">
      <c r="A921" s="12" t="n">
        <f>WEEKNUM(B921,2)</f>
        <v>40</v>
      </c>
      <c r="B921" s="55" t="n">
        <v>46298</v>
      </c>
      <c r="C921" s="38" t="n">
        <v>91496148</v>
      </c>
      <c r="D921" s="64" t="s">
        <v>64</v>
      </c>
      <c r="E921" s="38" t="s">
        <v>14</v>
      </c>
      <c r="F921" s="38" t="s">
        <v>15</v>
      </c>
      <c r="G921" s="59" t="n">
        <v>160</v>
      </c>
      <c r="H921" s="57" t="n">
        <v>0.15</v>
      </c>
      <c r="I921" s="57" t="n">
        <v>24</v>
      </c>
      <c r="J921" s="13"/>
    </row>
    <row r="922" ht="22.5" customHeight="1">
      <c r="A922" s="12" t="n">
        <f>WEEKNUM(B922,2)</f>
        <v>40</v>
      </c>
      <c r="B922" s="55" t="n">
        <v>46298</v>
      </c>
      <c r="C922" s="38" t="n">
        <v>11079953</v>
      </c>
      <c r="D922" s="64" t="s">
        <v>62</v>
      </c>
      <c r="E922" s="38" t="s">
        <v>37</v>
      </c>
      <c r="F922" s="38" t="s">
        <v>15</v>
      </c>
      <c r="G922" s="59" t="n">
        <v>0</v>
      </c>
      <c r="H922" s="57" t="n">
        <v>0</v>
      </c>
      <c r="I922" s="57" t="n">
        <v>0</v>
      </c>
      <c r="J922" s="13"/>
    </row>
    <row r="923" ht="22.5" customHeight="1">
      <c r="A923" s="12" t="n">
        <f>WEEKNUM(B923,2)</f>
        <v>40</v>
      </c>
      <c r="B923" s="55" t="n">
        <v>46298</v>
      </c>
      <c r="C923" s="38" t="n">
        <v>11690181</v>
      </c>
      <c r="D923" s="64" t="s">
        <v>66</v>
      </c>
      <c r="E923" s="38" t="s">
        <v>14</v>
      </c>
      <c r="F923" s="38" t="s">
        <v>15</v>
      </c>
      <c r="G923" s="56" t="n">
        <v>1000</v>
      </c>
      <c r="H923" s="57" t="n">
        <v>0.42</v>
      </c>
      <c r="I923" s="57" t="n">
        <v>420</v>
      </c>
      <c r="J923" s="13"/>
    </row>
    <row r="924" ht="22.5" customHeight="1">
      <c r="A924" s="12" t="n">
        <f>WEEKNUM(B924,2)</f>
        <v>40</v>
      </c>
      <c r="B924" s="55" t="n">
        <v>46298</v>
      </c>
      <c r="C924" s="38" t="n">
        <v>11836152</v>
      </c>
      <c r="D924" s="64" t="s">
        <v>63</v>
      </c>
      <c r="E924" s="58" t="s">
        <v>37</v>
      </c>
      <c r="F924" s="38" t="s">
        <v>15</v>
      </c>
      <c r="G924" s="59" t="n">
        <v>1</v>
      </c>
      <c r="H924" s="57" t="n">
        <v>0.09</v>
      </c>
      <c r="I924" s="57" t="n">
        <v>0.09</v>
      </c>
      <c r="J924" s="13"/>
    </row>
    <row r="925" ht="22.5" customHeight="1">
      <c r="A925" s="12" t="n">
        <f>WEEKNUM(B925,2)</f>
        <v>40</v>
      </c>
      <c r="B925" s="55" t="n">
        <v>46298</v>
      </c>
      <c r="C925" s="38" t="n">
        <v>12038500</v>
      </c>
      <c r="D925" s="64" t="s">
        <v>66</v>
      </c>
      <c r="E925" s="38" t="s">
        <v>14</v>
      </c>
      <c r="F925" s="38" t="s">
        <v>15</v>
      </c>
      <c r="G925" s="59" t="n">
        <v>36</v>
      </c>
      <c r="H925" s="57" t="n">
        <v>0.4</v>
      </c>
      <c r="I925" s="57" t="n">
        <v>14.4</v>
      </c>
      <c r="J925" s="13"/>
    </row>
    <row r="926" ht="22.5" customHeight="1">
      <c r="A926" s="12" t="n">
        <f>WEEKNUM(B926,2)</f>
        <v>40</v>
      </c>
      <c r="B926" s="55" t="n">
        <v>46298</v>
      </c>
      <c r="C926" s="38" t="n">
        <v>91565943</v>
      </c>
      <c r="D926" s="64" t="s">
        <v>64</v>
      </c>
      <c r="E926" s="38" t="s">
        <v>44</v>
      </c>
      <c r="F926" s="38" t="s">
        <v>15</v>
      </c>
      <c r="G926" s="59" t="n">
        <v>0</v>
      </c>
      <c r="H926" s="57" t="n">
        <v>0</v>
      </c>
      <c r="I926" s="57" t="n">
        <v>0</v>
      </c>
      <c r="J926" s="13"/>
    </row>
    <row r="927" ht="22.5" customHeight="1">
      <c r="A927" s="12" t="n">
        <f>WEEKNUM(B927,2)</f>
        <v>40</v>
      </c>
      <c r="B927" s="55" t="n">
        <v>46298</v>
      </c>
      <c r="C927" s="38" t="n">
        <v>91565945</v>
      </c>
      <c r="D927" s="64" t="s">
        <v>64</v>
      </c>
      <c r="E927" s="58" t="s">
        <v>37</v>
      </c>
      <c r="F927" s="38" t="s">
        <v>15</v>
      </c>
      <c r="G927" s="59" t="n">
        <v>51</v>
      </c>
      <c r="H927" s="57" t="n">
        <v>0.12</v>
      </c>
      <c r="I927" s="57" t="n">
        <v>6.12</v>
      </c>
      <c r="J927" s="13"/>
    </row>
    <row r="928" ht="22.5" customHeight="1">
      <c r="A928" s="12" t="n">
        <f>WEEKNUM(B928,2)</f>
        <v>40</v>
      </c>
      <c r="B928" s="55" t="n">
        <v>46298</v>
      </c>
      <c r="C928" s="38" t="n">
        <v>91551845</v>
      </c>
      <c r="D928" s="64" t="s">
        <v>64</v>
      </c>
      <c r="E928" s="38" t="s">
        <v>11</v>
      </c>
      <c r="F928" s="38" t="s">
        <v>15</v>
      </c>
      <c r="G928" s="59" t="n">
        <v>60</v>
      </c>
      <c r="H928" s="57" t="n">
        <v>0.14</v>
      </c>
      <c r="I928" s="57" t="n">
        <v>8.4</v>
      </c>
      <c r="J928" s="13"/>
    </row>
    <row r="929" ht="22.5" customHeight="1">
      <c r="A929" s="12" t="n">
        <f>WEEKNUM(B929,2)</f>
        <v>40</v>
      </c>
      <c r="B929" s="55" t="n">
        <v>46298</v>
      </c>
      <c r="C929" s="38" t="n">
        <v>91565949</v>
      </c>
      <c r="D929" s="64" t="s">
        <v>64</v>
      </c>
      <c r="E929" s="38" t="s">
        <v>65</v>
      </c>
      <c r="F929" s="38" t="s">
        <v>15</v>
      </c>
      <c r="G929" s="59" t="n">
        <v>46</v>
      </c>
      <c r="H929" s="57" t="n">
        <v>0.15</v>
      </c>
      <c r="I929" s="57" t="n">
        <v>6.9</v>
      </c>
      <c r="J929" s="13"/>
    </row>
    <row r="930" ht="22.5" customHeight="1">
      <c r="A930" s="12" t="n">
        <f>WEEKNUM(B930,2)</f>
        <v>40</v>
      </c>
      <c r="B930" s="55" t="n">
        <v>46298</v>
      </c>
      <c r="C930" s="38" t="n">
        <v>91573130</v>
      </c>
      <c r="D930" s="64" t="s">
        <v>47</v>
      </c>
      <c r="E930" s="38" t="s">
        <v>17</v>
      </c>
      <c r="F930" s="58" t="s">
        <v>15</v>
      </c>
      <c r="G930" s="59" t="n">
        <v>2</v>
      </c>
      <c r="H930" s="57" t="n">
        <v>0.2</v>
      </c>
      <c r="I930" s="57" t="n">
        <v>0.4</v>
      </c>
      <c r="J930" s="69"/>
    </row>
    <row r="931" ht="22.5" customHeight="1">
      <c r="A931" s="12" t="n">
        <f>WEEKNUM(B931,2)</f>
        <v>40</v>
      </c>
      <c r="B931" s="55" t="n">
        <v>46298</v>
      </c>
      <c r="C931" s="38" t="n">
        <v>91573131</v>
      </c>
      <c r="D931" s="64" t="s">
        <v>47</v>
      </c>
      <c r="E931" s="38" t="s">
        <v>33</v>
      </c>
      <c r="F931" s="58" t="s">
        <v>15</v>
      </c>
      <c r="G931" s="59" t="n">
        <v>0</v>
      </c>
      <c r="H931" s="57" t="n">
        <v>0</v>
      </c>
      <c r="I931" s="57" t="n">
        <v>0</v>
      </c>
      <c r="J931" s="69"/>
    </row>
    <row r="932" ht="22.5" customHeight="1">
      <c r="A932" s="12" t="n">
        <f>WEEKNUM(B932,2)</f>
        <v>40</v>
      </c>
      <c r="B932" s="55" t="n">
        <v>46298</v>
      </c>
      <c r="C932" s="38" t="n">
        <v>6395488</v>
      </c>
      <c r="D932" s="64" t="s">
        <v>39</v>
      </c>
      <c r="E932" s="38" t="s">
        <v>14</v>
      </c>
      <c r="F932" s="12" t="s">
        <v>15</v>
      </c>
      <c r="G932" s="45" t="n">
        <v>200</v>
      </c>
      <c r="H932" s="62" t="n">
        <v>0.3</v>
      </c>
      <c r="I932" s="62" t="n">
        <v>60</v>
      </c>
      <c r="J932" s="13"/>
    </row>
    <row r="933" ht="22.5" customHeight="1">
      <c r="A933" s="12" t="n">
        <f>WEEKNUM(B933,2)</f>
        <v>40</v>
      </c>
      <c r="B933" s="55" t="n">
        <v>46298</v>
      </c>
      <c r="C933" s="38" t="n">
        <v>8291713</v>
      </c>
      <c r="D933" s="63" t="s">
        <v>40</v>
      </c>
      <c r="E933" s="54" t="s">
        <v>14</v>
      </c>
      <c r="F933" s="45" t="s">
        <v>15</v>
      </c>
      <c r="G933" s="61" t="n">
        <v>1500</v>
      </c>
      <c r="H933" s="62" t="n">
        <v>0.14</v>
      </c>
      <c r="I933" s="62" t="n">
        <v>209.895</v>
      </c>
      <c r="J933" s="13"/>
    </row>
    <row r="934" ht="22.5" customHeight="1">
      <c r="A934" s="12" t="n">
        <f>WEEKNUM(B934,2)</f>
        <v>40</v>
      </c>
      <c r="B934" s="55" t="n">
        <v>46298</v>
      </c>
      <c r="C934" s="38" t="n">
        <v>8566541</v>
      </c>
      <c r="D934" s="63" t="s">
        <v>67</v>
      </c>
      <c r="E934" s="58" t="s">
        <v>14</v>
      </c>
      <c r="F934" s="57" t="s">
        <v>26</v>
      </c>
      <c r="G934" s="56" t="n">
        <v>361</v>
      </c>
      <c r="H934" s="57" t="n">
        <v>0.18</v>
      </c>
      <c r="I934" s="57" t="n">
        <v>66.17</v>
      </c>
      <c r="J934" s="13"/>
    </row>
    <row r="935" ht="22.5" customHeight="1">
      <c r="A935" s="12" t="n">
        <f>WEEKNUM(B935,2)</f>
        <v>40</v>
      </c>
      <c r="B935" s="55" t="n">
        <v>46298</v>
      </c>
      <c r="C935" s="38" t="n">
        <v>8566084</v>
      </c>
      <c r="D935" s="63" t="s">
        <v>68</v>
      </c>
      <c r="E935" s="58" t="s">
        <v>41</v>
      </c>
      <c r="F935" s="12" t="s">
        <v>15</v>
      </c>
      <c r="G935" s="60" t="n">
        <v>100</v>
      </c>
      <c r="H935" s="57" t="n">
        <v>0.12</v>
      </c>
      <c r="I935" s="57" t="n">
        <v>12</v>
      </c>
      <c r="J935" s="13"/>
    </row>
    <row r="936" ht="22.5" customHeight="1">
      <c r="A936" s="12" t="n">
        <f>WEEKNUM(B936,2)</f>
        <v>40</v>
      </c>
      <c r="B936" s="55" t="n">
        <v>46298</v>
      </c>
      <c r="C936" s="38" t="n">
        <v>2937658</v>
      </c>
      <c r="D936" s="63" t="s">
        <v>69</v>
      </c>
      <c r="E936" s="58" t="s">
        <v>14</v>
      </c>
      <c r="F936" s="12" t="s">
        <v>15</v>
      </c>
      <c r="G936" s="60" t="n">
        <v>100</v>
      </c>
      <c r="H936" s="57" t="n">
        <v>0.123</v>
      </c>
      <c r="I936" s="57" t="n">
        <v>12.3</v>
      </c>
      <c r="J936" s="13"/>
    </row>
    <row r="937" ht="22.5" customHeight="1">
      <c r="A937" s="12" t="n">
        <f>WEEKNUM(B937,2)</f>
        <v>40</v>
      </c>
      <c r="B937" s="55" t="n">
        <v>46298</v>
      </c>
      <c r="C937" s="38" t="n">
        <v>6706444</v>
      </c>
      <c r="D937" s="63" t="s">
        <v>70</v>
      </c>
      <c r="E937" s="38" t="s">
        <v>71</v>
      </c>
      <c r="F937" s="57" t="s">
        <v>12</v>
      </c>
      <c r="G937" s="60" t="n">
        <v>8</v>
      </c>
      <c r="H937" s="57" t="n">
        <v>1.068</v>
      </c>
      <c r="I937" s="57" t="n">
        <v>8.5479</v>
      </c>
      <c r="J937" s="13"/>
    </row>
    <row r="938" ht="22.5" customHeight="1">
      <c r="A938" s="12" t="n">
        <f>WEEKNUM(B938,2)</f>
        <v>40</v>
      </c>
      <c r="B938" s="55" t="n">
        <v>46298</v>
      </c>
      <c r="C938" s="38" t="n">
        <v>5963354</v>
      </c>
      <c r="D938" s="64" t="s">
        <v>70</v>
      </c>
      <c r="E938" s="38" t="s">
        <v>71</v>
      </c>
      <c r="F938" s="12" t="s">
        <v>15</v>
      </c>
      <c r="G938" s="60" t="n">
        <v>440</v>
      </c>
      <c r="H938" s="57" t="n">
        <v>0.569</v>
      </c>
      <c r="I938" s="57" t="n">
        <v>250.557</v>
      </c>
      <c r="J938" s="65"/>
    </row>
    <row r="939" ht="22.5" customHeight="1">
      <c r="A939" s="12" t="n">
        <f>WEEKNUM(B939,2)</f>
        <v>40</v>
      </c>
      <c r="B939" s="55" t="n">
        <v>46298</v>
      </c>
      <c r="C939" s="38" t="n">
        <v>9686529</v>
      </c>
      <c r="D939" s="63" t="s">
        <v>70</v>
      </c>
      <c r="E939" s="58" t="s">
        <v>72</v>
      </c>
      <c r="F939" s="12" t="s">
        <v>15</v>
      </c>
      <c r="G939" s="60" t="n">
        <v>40</v>
      </c>
      <c r="H939" s="57" t="n">
        <v>0.5</v>
      </c>
      <c r="I939" s="57" t="n">
        <v>20</v>
      </c>
      <c r="J939" s="13"/>
    </row>
    <row r="940" ht="22.5" customHeight="1">
      <c r="A940" s="12" t="n">
        <f>WEEKNUM(B940,2)</f>
        <v>40</v>
      </c>
      <c r="B940" s="55" t="n">
        <v>46298</v>
      </c>
      <c r="C940" s="38" t="n">
        <v>5963400</v>
      </c>
      <c r="D940" s="63" t="s">
        <v>70</v>
      </c>
      <c r="E940" s="58" t="s">
        <v>73</v>
      </c>
      <c r="F940" s="12" t="s">
        <v>15</v>
      </c>
      <c r="G940" s="60" t="n">
        <v>38</v>
      </c>
      <c r="H940" s="57" t="n">
        <v>0.2</v>
      </c>
      <c r="I940" s="57" t="n">
        <v>7.6</v>
      </c>
      <c r="J940" s="13"/>
    </row>
    <row r="941" ht="22.5" customHeight="1">
      <c r="A941" s="30" t="n">
        <f>WEEKNUM(B941,2)</f>
        <v>40</v>
      </c>
      <c r="B941" s="55" t="n">
        <v>46298</v>
      </c>
      <c r="C941" s="66" t="n">
        <v>10080665</v>
      </c>
      <c r="D941" s="68" t="s">
        <v>70</v>
      </c>
      <c r="E941" s="58" t="s">
        <v>74</v>
      </c>
      <c r="F941" s="12" t="s">
        <v>15</v>
      </c>
      <c r="G941" s="60" t="n">
        <v>6</v>
      </c>
      <c r="H941" s="57" t="n">
        <v>0.38</v>
      </c>
      <c r="I941" s="57" t="n">
        <v>2.28</v>
      </c>
      <c r="J941" s="13"/>
    </row>
    <row r="942" ht="22.5" customHeight="1">
      <c r="A942" s="12" t="n">
        <f>WEEKNUM(B942,2)</f>
        <v>40</v>
      </c>
      <c r="B942" s="55" t="n">
        <v>46298</v>
      </c>
      <c r="C942" s="12" t="n">
        <v>91520433</v>
      </c>
      <c r="D942" s="63" t="s">
        <v>64</v>
      </c>
      <c r="E942" s="58" t="s">
        <v>14</v>
      </c>
      <c r="F942" s="12" t="s">
        <v>15</v>
      </c>
      <c r="G942" s="60" t="n">
        <v>2</v>
      </c>
      <c r="H942" s="57" t="n">
        <v>0.16</v>
      </c>
      <c r="I942" s="57" t="n">
        <v>0.32</v>
      </c>
      <c r="J942" s="13"/>
    </row>
    <row r="943" ht="22.5" customHeight="1">
      <c r="A943" s="12" t="n">
        <f>WEEKNUM(B943,2)</f>
        <v>40</v>
      </c>
      <c r="B943" s="55" t="n">
        <v>46298</v>
      </c>
      <c r="C943" s="38" t="n">
        <v>11078827</v>
      </c>
      <c r="D943" s="63" t="s">
        <v>70</v>
      </c>
      <c r="E943" s="58" t="s">
        <v>73</v>
      </c>
      <c r="F943" s="12" t="s">
        <v>15</v>
      </c>
      <c r="G943" s="60" t="n">
        <v>1</v>
      </c>
      <c r="H943" s="57" t="n">
        <v>0.3</v>
      </c>
      <c r="I943" s="57" t="n">
        <v>0.3</v>
      </c>
      <c r="J943" s="13"/>
    </row>
    <row r="944" ht="22.5" customHeight="1">
      <c r="A944" s="12" t="n">
        <f>WEEKNUM(B944,2)</f>
        <v>40</v>
      </c>
      <c r="B944" s="55" t="n">
        <v>46298</v>
      </c>
      <c r="C944" s="38" t="n">
        <v>11078981</v>
      </c>
      <c r="D944" s="63" t="s">
        <v>70</v>
      </c>
      <c r="E944" s="38" t="s">
        <v>71</v>
      </c>
      <c r="F944" s="12" t="s">
        <v>15</v>
      </c>
      <c r="G944" s="60" t="n">
        <v>1</v>
      </c>
      <c r="H944" s="57" t="n">
        <v>0.3</v>
      </c>
      <c r="I944" s="57" t="n">
        <v>0.3</v>
      </c>
      <c r="J944" s="13"/>
    </row>
    <row r="945" ht="22.5" customHeight="1">
      <c r="A945" s="12" t="n">
        <f>WEEKNUM(B945,2)</f>
        <v>40</v>
      </c>
      <c r="B945" s="55" t="n">
        <v>46298</v>
      </c>
      <c r="C945" s="38" t="n">
        <v>11080833</v>
      </c>
      <c r="D945" s="63" t="s">
        <v>70</v>
      </c>
      <c r="E945" s="58" t="s">
        <v>72</v>
      </c>
      <c r="F945" s="12" t="s">
        <v>15</v>
      </c>
      <c r="G945" s="60" t="n">
        <v>0</v>
      </c>
      <c r="H945" s="57" t="n">
        <v>0</v>
      </c>
      <c r="I945" s="57" t="n">
        <v>0</v>
      </c>
      <c r="J945" s="13"/>
    </row>
    <row r="946" ht="22.5" customHeight="1">
      <c r="A946" s="12" t="n">
        <f>WEEKNUM(B946,2)</f>
        <v>40</v>
      </c>
      <c r="B946" s="55" t="n">
        <v>46298</v>
      </c>
      <c r="C946" s="38" t="n">
        <v>11081056</v>
      </c>
      <c r="D946" s="63" t="s">
        <v>70</v>
      </c>
      <c r="E946" s="58" t="s">
        <v>74</v>
      </c>
      <c r="F946" s="12" t="s">
        <v>15</v>
      </c>
      <c r="G946" s="60" t="n">
        <v>0</v>
      </c>
      <c r="H946" s="57" t="n">
        <v>0</v>
      </c>
      <c r="I946" s="57" t="n">
        <v>0</v>
      </c>
      <c r="J946" s="13"/>
    </row>
    <row r="947" ht="22.5" customHeight="1">
      <c r="A947" s="12" t="n">
        <f>WEEKNUM(B947,2)</f>
        <v>40</v>
      </c>
      <c r="B947" s="55" t="n">
        <v>46298</v>
      </c>
      <c r="C947" s="38" t="n">
        <v>11078963</v>
      </c>
      <c r="D947" s="63" t="s">
        <v>69</v>
      </c>
      <c r="E947" s="58" t="s">
        <v>14</v>
      </c>
      <c r="F947" s="12" t="s">
        <v>15</v>
      </c>
      <c r="G947" s="60" t="n">
        <v>77</v>
      </c>
      <c r="H947" s="57" t="n">
        <v>0.4</v>
      </c>
      <c r="I947" s="57" t="n">
        <v>30.8</v>
      </c>
      <c r="J947" s="13"/>
    </row>
    <row r="948" ht="22.5" customHeight="1">
      <c r="A948" s="12" t="n">
        <f>WEEKNUM(B948,2)</f>
        <v>40</v>
      </c>
      <c r="B948" s="55" t="n">
        <v>46298</v>
      </c>
      <c r="C948" s="38" t="n">
        <v>91538300</v>
      </c>
      <c r="D948" s="63" t="s">
        <v>64</v>
      </c>
      <c r="E948" s="58" t="s">
        <v>37</v>
      </c>
      <c r="F948" s="12" t="s">
        <v>15</v>
      </c>
      <c r="G948" s="60" t="n">
        <v>2</v>
      </c>
      <c r="H948" s="57" t="n">
        <v>0.14</v>
      </c>
      <c r="I948" s="57" t="n">
        <v>0.28</v>
      </c>
      <c r="J948" s="13"/>
    </row>
    <row r="949" ht="22.5" customHeight="1">
      <c r="A949" s="12" t="n">
        <f>WEEKNUM(B949,2)</f>
        <v>40</v>
      </c>
      <c r="B949" s="55" t="n">
        <v>46298</v>
      </c>
      <c r="C949" s="38" t="n">
        <v>91538301</v>
      </c>
      <c r="D949" s="63" t="s">
        <v>64</v>
      </c>
      <c r="E949" s="58" t="s">
        <v>14</v>
      </c>
      <c r="F949" s="12" t="s">
        <v>15</v>
      </c>
      <c r="G949" s="60" t="n">
        <v>0</v>
      </c>
      <c r="H949" s="57" t="n">
        <v>0</v>
      </c>
      <c r="I949" s="57" t="n">
        <v>0</v>
      </c>
      <c r="J949" s="13"/>
    </row>
    <row r="950" ht="22.5" customHeight="1">
      <c r="A950" s="12" t="n">
        <f>WEEKNUM(B950,2)</f>
        <v>40</v>
      </c>
      <c r="B950" s="55" t="n">
        <v>46298</v>
      </c>
      <c r="C950" s="66" t="n">
        <v>91538306</v>
      </c>
      <c r="D950" s="68" t="s">
        <v>64</v>
      </c>
      <c r="E950" s="58" t="s">
        <v>65</v>
      </c>
      <c r="F950" s="12" t="s">
        <v>15</v>
      </c>
      <c r="G950" s="60" t="n">
        <v>1</v>
      </c>
      <c r="H950" s="57" t="n">
        <v>0.18</v>
      </c>
      <c r="I950" s="57" t="n">
        <v>0.18</v>
      </c>
      <c r="J950" s="13"/>
    </row>
    <row r="951" ht="22.5" customHeight="1">
      <c r="A951" s="12" t="n">
        <f>WEEKNUM(B951,2)</f>
        <v>40</v>
      </c>
      <c r="B951" s="55" t="n">
        <v>46298</v>
      </c>
      <c r="C951" s="12" t="n">
        <v>91538307</v>
      </c>
      <c r="D951" s="63" t="s">
        <v>64</v>
      </c>
      <c r="E951" s="38" t="s">
        <v>17</v>
      </c>
      <c r="F951" s="12" t="s">
        <v>15</v>
      </c>
      <c r="G951" s="60" t="n">
        <v>0</v>
      </c>
      <c r="H951" s="57" t="n">
        <v>0</v>
      </c>
      <c r="I951" s="57" t="n">
        <v>0</v>
      </c>
      <c r="J951" s="13"/>
    </row>
    <row r="952" ht="22.5" customHeight="1">
      <c r="A952" s="12" t="n">
        <f>WEEKNUM(B952,2)</f>
        <v>40</v>
      </c>
      <c r="B952" s="55" t="n">
        <v>46298</v>
      </c>
      <c r="C952" s="12" t="n">
        <v>91538308</v>
      </c>
      <c r="D952" s="63" t="s">
        <v>64</v>
      </c>
      <c r="E952" s="38" t="s">
        <v>11</v>
      </c>
      <c r="F952" s="12" t="s">
        <v>15</v>
      </c>
      <c r="G952" s="60" t="n">
        <v>0</v>
      </c>
      <c r="H952" s="57" t="n">
        <v>0</v>
      </c>
      <c r="I952" s="57" t="n">
        <v>0</v>
      </c>
      <c r="J952" s="13"/>
    </row>
    <row r="953" ht="22.5" customHeight="1">
      <c r="A953" s="12" t="n">
        <f>WEEKNUM(B953,2)</f>
        <v>40</v>
      </c>
      <c r="B953" s="55" t="n">
        <v>46298</v>
      </c>
      <c r="C953" s="38" t="n">
        <v>91538309</v>
      </c>
      <c r="D953" s="63" t="s">
        <v>64</v>
      </c>
      <c r="E953" s="58" t="s">
        <v>44</v>
      </c>
      <c r="F953" s="12" t="s">
        <v>15</v>
      </c>
      <c r="G953" s="60" t="n">
        <v>0</v>
      </c>
      <c r="H953" s="57" t="n">
        <v>0</v>
      </c>
      <c r="I953" s="57" t="n">
        <v>0</v>
      </c>
      <c r="J953" s="13"/>
    </row>
    <row r="954" ht="22.5" customHeight="1">
      <c r="A954" s="12" t="n">
        <f>WEEKNUM(B954,2)</f>
        <v>40</v>
      </c>
      <c r="B954" s="55" t="n">
        <v>46298</v>
      </c>
      <c r="C954" s="38" t="n">
        <v>11511535</v>
      </c>
      <c r="D954" s="63" t="s">
        <v>69</v>
      </c>
      <c r="E954" s="58" t="s">
        <v>14</v>
      </c>
      <c r="F954" s="57" t="s">
        <v>26</v>
      </c>
      <c r="G954" s="60" t="n">
        <v>643</v>
      </c>
      <c r="H954" s="57" t="n">
        <v>0.370575427682737</v>
      </c>
      <c r="I954" s="57" t="n">
        <v>238.28</v>
      </c>
      <c r="J954" s="13"/>
    </row>
    <row r="955" ht="22.5" customHeight="1">
      <c r="A955" s="12" t="n">
        <f>WEEKNUM(B955,2)</f>
        <v>40</v>
      </c>
      <c r="B955" s="55" t="n">
        <v>46298</v>
      </c>
      <c r="C955" s="38" t="n">
        <v>11792342</v>
      </c>
      <c r="D955" s="63" t="s">
        <v>75</v>
      </c>
      <c r="E955" s="58" t="s">
        <v>41</v>
      </c>
      <c r="F955" s="12" t="s">
        <v>15</v>
      </c>
      <c r="G955" s="60" t="n">
        <v>0</v>
      </c>
      <c r="H955" s="57" t="n">
        <v>0</v>
      </c>
      <c r="I955" s="57" t="n">
        <v>0</v>
      </c>
      <c r="J955" s="13"/>
    </row>
    <row r="956" ht="22.5" customHeight="1">
      <c r="A956" s="12" t="n">
        <f>WEEKNUM(B956,2)</f>
        <v>40</v>
      </c>
      <c r="B956" s="55" t="n">
        <v>46298</v>
      </c>
      <c r="C956" s="38" t="n">
        <v>5365722</v>
      </c>
      <c r="D956" s="63" t="s">
        <v>59</v>
      </c>
      <c r="E956" s="58" t="s">
        <v>57</v>
      </c>
      <c r="F956" s="57" t="s">
        <v>12</v>
      </c>
      <c r="G956" s="60" t="n">
        <v>16</v>
      </c>
      <c r="H956" s="57" t="n">
        <v>0.312</v>
      </c>
      <c r="I956" s="57" t="n">
        <v>4.9903</v>
      </c>
      <c r="J956" s="13"/>
    </row>
    <row r="957" ht="22.5" customHeight="1">
      <c r="A957" s="12" t="n">
        <f>WEEKNUM(B957,2)</f>
        <v>40</v>
      </c>
      <c r="B957" s="55" t="n">
        <v>46298</v>
      </c>
      <c r="C957" s="38" t="n">
        <v>11924654</v>
      </c>
      <c r="D957" s="63" t="s">
        <v>59</v>
      </c>
      <c r="E957" s="58" t="s">
        <v>57</v>
      </c>
      <c r="F957" s="57" t="s">
        <v>12</v>
      </c>
      <c r="G957" s="60" t="n">
        <v>0</v>
      </c>
      <c r="H957" s="57" t="n">
        <v>0</v>
      </c>
      <c r="I957" s="57" t="n">
        <v>0.1467</v>
      </c>
      <c r="J957" s="13"/>
    </row>
    <row r="958" ht="22.5" customHeight="1">
      <c r="A958" s="12" t="n">
        <f>WEEKNUM(B958,2)</f>
        <v>40</v>
      </c>
      <c r="B958" s="55" t="n">
        <v>46298</v>
      </c>
      <c r="C958" s="38" t="n">
        <v>12011132</v>
      </c>
      <c r="D958" s="63" t="s">
        <v>82</v>
      </c>
      <c r="E958" s="58" t="s">
        <v>14</v>
      </c>
      <c r="F958" s="12" t="s">
        <v>15</v>
      </c>
      <c r="G958" s="60" t="n">
        <v>150</v>
      </c>
      <c r="H958" s="57" t="n">
        <v>0.2</v>
      </c>
      <c r="I958" s="57" t="n">
        <v>30</v>
      </c>
      <c r="J958" s="13"/>
    </row>
    <row r="959" ht="22.5" customHeight="1">
      <c r="A959" s="12" t="n">
        <f>WEEKNUM(B959,2)</f>
        <v>40</v>
      </c>
      <c r="B959" s="55" t="n">
        <v>46298</v>
      </c>
      <c r="C959" s="38" t="n">
        <v>12072287</v>
      </c>
      <c r="D959" s="63" t="s">
        <v>69</v>
      </c>
      <c r="E959" s="58" t="s">
        <v>14</v>
      </c>
      <c r="F959" s="12" t="s">
        <v>15</v>
      </c>
      <c r="G959" s="60" t="n">
        <v>250</v>
      </c>
      <c r="H959" s="57" t="n">
        <v>0.485</v>
      </c>
      <c r="I959" s="57" t="n">
        <v>121.345</v>
      </c>
      <c r="J959" s="13"/>
    </row>
    <row r="960" ht="22.5" customHeight="1">
      <c r="A960" s="12" t="n">
        <f>WEEKNUM(B960,2)</f>
        <v>40</v>
      </c>
      <c r="B960" s="55" t="n">
        <v>46298</v>
      </c>
      <c r="C960" s="38" t="n">
        <v>6529449</v>
      </c>
      <c r="D960" s="63" t="s">
        <v>69</v>
      </c>
      <c r="E960" s="58" t="s">
        <v>14</v>
      </c>
      <c r="F960" s="57" t="s">
        <v>12</v>
      </c>
      <c r="G960" s="60" t="n">
        <v>221</v>
      </c>
      <c r="H960" s="57" t="n">
        <v>0.231</v>
      </c>
      <c r="I960" s="57" t="n">
        <v>51.103</v>
      </c>
      <c r="J960" s="13"/>
    </row>
    <row r="961" ht="22.5" customHeight="1">
      <c r="A961" s="12" t="n">
        <f>WEEKNUM(B961,2)</f>
        <v>40</v>
      </c>
      <c r="B961" s="55" t="n">
        <v>46298</v>
      </c>
      <c r="C961" s="38" t="n">
        <v>5623760</v>
      </c>
      <c r="D961" s="63" t="s">
        <v>76</v>
      </c>
      <c r="E961" s="58" t="s">
        <v>14</v>
      </c>
      <c r="F961" s="12" t="s">
        <v>15</v>
      </c>
      <c r="G961" s="60" t="n">
        <v>50</v>
      </c>
      <c r="H961" s="57" t="n">
        <v>0.15</v>
      </c>
      <c r="I961" s="57" t="n">
        <v>7.5</v>
      </c>
      <c r="J961" s="13"/>
    </row>
    <row r="962" ht="22.5" customHeight="1">
      <c r="A962" s="12" t="n">
        <f>WEEKNUM(B962,2)</f>
        <v>40</v>
      </c>
      <c r="B962" s="55" t="n">
        <v>46298</v>
      </c>
      <c r="C962" s="38" t="n">
        <v>12542512</v>
      </c>
      <c r="D962" s="63" t="s">
        <v>82</v>
      </c>
      <c r="E962" s="58" t="s">
        <v>14</v>
      </c>
      <c r="F962" s="12" t="s">
        <v>15</v>
      </c>
      <c r="G962" s="60" t="n">
        <v>21</v>
      </c>
      <c r="H962" s="57" t="n">
        <v>0.15</v>
      </c>
      <c r="I962" s="57" t="n">
        <v>3.15</v>
      </c>
      <c r="J962" s="13"/>
    </row>
    <row r="963" ht="22.5" customHeight="1">
      <c r="A963" s="12" t="n">
        <f>WEEKNUM(B963,2)</f>
        <v>40</v>
      </c>
      <c r="B963" s="55" t="n">
        <v>46298</v>
      </c>
      <c r="C963" s="38" t="n">
        <v>91573327</v>
      </c>
      <c r="D963" s="63" t="s">
        <v>77</v>
      </c>
      <c r="E963" s="58" t="s">
        <v>14</v>
      </c>
      <c r="F963" s="12" t="s">
        <v>15</v>
      </c>
      <c r="G963" s="60" t="n">
        <v>0</v>
      </c>
      <c r="H963" s="57" t="n">
        <v>0</v>
      </c>
      <c r="I963" s="57" t="n">
        <v>0</v>
      </c>
      <c r="J963" s="13"/>
    </row>
    <row r="964" ht="22.5" customHeight="1">
      <c r="A964" s="12"/>
      <c r="B964" s="55"/>
      <c r="C964" s="38"/>
      <c r="D964" s="63"/>
      <c r="E964" s="58"/>
      <c r="F964" s="57"/>
      <c r="G964" s="12"/>
      <c r="H964" s="57"/>
      <c r="I964" s="57"/>
      <c r="J964" s="13"/>
    </row>
    <row r="965" ht="22.5" customHeight="1">
      <c r="A965" s="12" t="n">
        <f>WEEKNUM(B965,2)</f>
        <v>40</v>
      </c>
      <c r="B965" s="55" t="n">
        <v>46297</v>
      </c>
      <c r="C965" s="38" t="n">
        <v>10813123</v>
      </c>
      <c r="D965" s="63" t="s">
        <v>10</v>
      </c>
      <c r="E965" s="58" t="s">
        <v>11</v>
      </c>
      <c r="F965" s="57" t="s">
        <v>12</v>
      </c>
      <c r="G965" s="12" t="n">
        <v>22</v>
      </c>
      <c r="H965" s="57" t="n">
        <v>0.3278</v>
      </c>
      <c r="I965" s="57" t="n">
        <v>7.2105</v>
      </c>
      <c r="J965" s="13"/>
    </row>
    <row r="966" ht="22.5" customHeight="1">
      <c r="A966" s="12" t="n">
        <f>WEEKNUM(B966,2)</f>
        <v>40</v>
      </c>
      <c r="B966" s="55" t="n">
        <v>46297</v>
      </c>
      <c r="C966" s="38" t="n">
        <v>1745925</v>
      </c>
      <c r="D966" s="63" t="s">
        <v>13</v>
      </c>
      <c r="E966" s="58" t="s">
        <v>14</v>
      </c>
      <c r="F966" s="57" t="s">
        <v>15</v>
      </c>
      <c r="G966" s="56" t="n">
        <v>400</v>
      </c>
      <c r="H966" s="57" t="n">
        <v>0.15</v>
      </c>
      <c r="I966" s="57" t="n">
        <v>60</v>
      </c>
      <c r="J966" s="13"/>
    </row>
    <row r="967" ht="22.5" customHeight="1">
      <c r="A967" s="12" t="n">
        <f>WEEKNUM(B967,2)</f>
        <v>40</v>
      </c>
      <c r="B967" s="55" t="n">
        <v>46297</v>
      </c>
      <c r="C967" s="38" t="n">
        <v>6951600</v>
      </c>
      <c r="D967" s="63" t="s">
        <v>16</v>
      </c>
      <c r="E967" s="58" t="s">
        <v>17</v>
      </c>
      <c r="F967" s="57" t="s">
        <v>15</v>
      </c>
      <c r="G967" s="56" t="n">
        <v>80</v>
      </c>
      <c r="H967" s="57" t="n">
        <v>0.173</v>
      </c>
      <c r="I967" s="57" t="n">
        <v>13.872</v>
      </c>
      <c r="J967" s="13"/>
    </row>
    <row r="968" ht="22.5" customHeight="1">
      <c r="A968" s="12" t="n">
        <f>WEEKNUM(B968,2)</f>
        <v>40</v>
      </c>
      <c r="B968" s="55" t="n">
        <v>46297</v>
      </c>
      <c r="C968" s="38" t="n">
        <v>6951594</v>
      </c>
      <c r="D968" s="63" t="s">
        <v>16</v>
      </c>
      <c r="E968" s="58" t="s">
        <v>18</v>
      </c>
      <c r="F968" s="57" t="s">
        <v>15</v>
      </c>
      <c r="G968" s="56" t="n">
        <v>290</v>
      </c>
      <c r="H968" s="57" t="n">
        <v>0.7</v>
      </c>
      <c r="I968" s="57" t="n">
        <v>202.93</v>
      </c>
      <c r="J968" s="13"/>
    </row>
    <row r="969" ht="22.5" customHeight="1">
      <c r="A969" s="12" t="n">
        <f>WEEKNUM(B969,2)</f>
        <v>40</v>
      </c>
      <c r="B969" s="55" t="n">
        <v>46297</v>
      </c>
      <c r="C969" s="38" t="n">
        <v>2732727</v>
      </c>
      <c r="D969" s="63" t="s">
        <v>10</v>
      </c>
      <c r="E969" s="58" t="s">
        <v>19</v>
      </c>
      <c r="F969" s="57" t="s">
        <v>15</v>
      </c>
      <c r="G969" s="56" t="n">
        <v>624</v>
      </c>
      <c r="H969" s="57" t="n">
        <v>0.25</v>
      </c>
      <c r="I969" s="57" t="n">
        <v>155.7</v>
      </c>
      <c r="J969" s="13"/>
    </row>
    <row r="970" ht="22.5" customHeight="1">
      <c r="A970" s="12" t="n">
        <f>WEEKNUM(B970,2)</f>
        <v>40</v>
      </c>
      <c r="B970" s="55" t="n">
        <v>46297</v>
      </c>
      <c r="C970" s="38" t="n">
        <v>5619156</v>
      </c>
      <c r="D970" s="63" t="s">
        <v>10</v>
      </c>
      <c r="E970" s="58" t="s">
        <v>19</v>
      </c>
      <c r="F970" s="57" t="s">
        <v>12</v>
      </c>
      <c r="G970" s="56" t="n">
        <v>43</v>
      </c>
      <c r="H970" s="57" t="n">
        <v>0.321</v>
      </c>
      <c r="I970" s="57" t="n">
        <v>13.8051</v>
      </c>
      <c r="J970" s="13"/>
    </row>
    <row r="971" ht="22.5" customHeight="1">
      <c r="A971" s="12" t="n">
        <f>WEEKNUM(B971,2)</f>
        <v>40</v>
      </c>
      <c r="B971" s="55" t="n">
        <v>46297</v>
      </c>
      <c r="C971" s="38" t="n">
        <v>6425889</v>
      </c>
      <c r="D971" s="63" t="s">
        <v>10</v>
      </c>
      <c r="E971" s="58" t="s">
        <v>20</v>
      </c>
      <c r="F971" s="57" t="s">
        <v>15</v>
      </c>
      <c r="G971" s="56" t="n">
        <v>202</v>
      </c>
      <c r="H971" s="57" t="n">
        <v>0.249</v>
      </c>
      <c r="I971" s="57" t="n">
        <v>50.35</v>
      </c>
      <c r="J971" s="13"/>
    </row>
    <row r="972" ht="22.5" customHeight="1">
      <c r="A972" s="12" t="n">
        <f>WEEKNUM(B972,2)</f>
        <v>40</v>
      </c>
      <c r="B972" s="55" t="n">
        <v>46297</v>
      </c>
      <c r="C972" s="38" t="n">
        <v>6439005</v>
      </c>
      <c r="D972" s="63" t="s">
        <v>10</v>
      </c>
      <c r="E972" s="58" t="s">
        <v>20</v>
      </c>
      <c r="F972" s="57" t="s">
        <v>21</v>
      </c>
      <c r="G972" s="56" t="n">
        <v>73</v>
      </c>
      <c r="H972" s="57" t="n">
        <v>0.3</v>
      </c>
      <c r="I972" s="57" t="n">
        <v>21.9</v>
      </c>
      <c r="J972" s="13"/>
    </row>
    <row r="973" ht="22.5" customHeight="1">
      <c r="A973" s="12" t="n">
        <f>WEEKNUM(B973,2)</f>
        <v>40</v>
      </c>
      <c r="B973" s="55" t="n">
        <v>46297</v>
      </c>
      <c r="C973" s="38" t="n">
        <v>7203110</v>
      </c>
      <c r="D973" s="63" t="s">
        <v>22</v>
      </c>
      <c r="E973" s="58" t="s">
        <v>23</v>
      </c>
      <c r="F973" s="57" t="s">
        <v>15</v>
      </c>
      <c r="G973" s="56" t="n">
        <v>3</v>
      </c>
      <c r="H973" s="57" t="n">
        <v>0.2</v>
      </c>
      <c r="I973" s="57" t="n">
        <v>0.6</v>
      </c>
      <c r="J973" s="13"/>
    </row>
    <row r="974" ht="22.5" customHeight="1">
      <c r="A974" s="12" t="n">
        <f>WEEKNUM(B974,2)</f>
        <v>40</v>
      </c>
      <c r="B974" s="55" t="n">
        <v>46297</v>
      </c>
      <c r="C974" s="38" t="n">
        <v>7202934</v>
      </c>
      <c r="D974" s="63" t="s">
        <v>22</v>
      </c>
      <c r="E974" s="58" t="s">
        <v>24</v>
      </c>
      <c r="F974" s="57" t="s">
        <v>15</v>
      </c>
      <c r="G974" s="56" t="n">
        <v>81</v>
      </c>
      <c r="H974" s="57" t="n">
        <v>0.35</v>
      </c>
      <c r="I974" s="57" t="n">
        <v>25.2</v>
      </c>
      <c r="J974" s="13"/>
    </row>
    <row r="975" ht="22.5" customHeight="1">
      <c r="A975" s="12" t="n">
        <f>WEEKNUM(B975,2)</f>
        <v>40</v>
      </c>
      <c r="B975" s="55" t="n">
        <v>46297</v>
      </c>
      <c r="C975" s="38" t="n">
        <v>5847496</v>
      </c>
      <c r="D975" s="63" t="s">
        <v>10</v>
      </c>
      <c r="E975" s="58" t="s">
        <v>25</v>
      </c>
      <c r="F975" s="57" t="s">
        <v>12</v>
      </c>
      <c r="G975" s="56" t="n">
        <v>6</v>
      </c>
      <c r="H975" s="57" t="n">
        <v>0.607</v>
      </c>
      <c r="I975" s="57" t="n">
        <v>3.6436</v>
      </c>
      <c r="J975" s="13"/>
    </row>
    <row r="976" ht="22.5" customHeight="1">
      <c r="A976" s="12" t="n">
        <f>WEEKNUM(B976,2)</f>
        <v>40</v>
      </c>
      <c r="B976" s="55" t="n">
        <v>46297</v>
      </c>
      <c r="C976" s="38" t="n">
        <v>7572369</v>
      </c>
      <c r="D976" s="63" t="s">
        <v>10</v>
      </c>
      <c r="E976" s="58" t="s">
        <v>25</v>
      </c>
      <c r="F976" s="57" t="s">
        <v>15</v>
      </c>
      <c r="G976" s="56" t="n">
        <v>133</v>
      </c>
      <c r="H976" s="57" t="n">
        <v>0.305</v>
      </c>
      <c r="I976" s="57" t="n">
        <v>40.62</v>
      </c>
      <c r="J976" s="13"/>
    </row>
    <row r="977" ht="22.5" customHeight="1">
      <c r="A977" s="12" t="n">
        <f>WEEKNUM(B977,2)</f>
        <v>40</v>
      </c>
      <c r="B977" s="55" t="n">
        <v>46297</v>
      </c>
      <c r="C977" s="38" t="n">
        <v>8460883</v>
      </c>
      <c r="D977" s="63" t="s">
        <v>16</v>
      </c>
      <c r="E977" s="58" t="s">
        <v>11</v>
      </c>
      <c r="F977" s="57" t="s">
        <v>15</v>
      </c>
      <c r="G977" s="56" t="n">
        <v>1146</v>
      </c>
      <c r="H977" s="57" t="n">
        <v>0.141</v>
      </c>
      <c r="I977" s="57" t="n">
        <v>161.938</v>
      </c>
      <c r="J977" s="13"/>
    </row>
    <row r="978" ht="22.5" customHeight="1">
      <c r="A978" s="12" t="n">
        <f>WEEKNUM(B978,2)</f>
        <v>40</v>
      </c>
      <c r="B978" s="55" t="n">
        <v>46297</v>
      </c>
      <c r="C978" s="38" t="n">
        <v>8531973</v>
      </c>
      <c r="D978" s="63" t="s">
        <v>16</v>
      </c>
      <c r="E978" s="58" t="s">
        <v>18</v>
      </c>
      <c r="F978" s="12" t="s">
        <v>26</v>
      </c>
      <c r="G978" s="56" t="n">
        <v>39</v>
      </c>
      <c r="H978" s="57" t="n">
        <v>0.47</v>
      </c>
      <c r="I978" s="57" t="n">
        <v>18.19</v>
      </c>
      <c r="J978" s="13"/>
    </row>
    <row r="979" ht="22.5" customHeight="1">
      <c r="A979" s="12" t="n">
        <f>WEEKNUM(B979,2)</f>
        <v>40</v>
      </c>
      <c r="B979" s="55" t="n">
        <v>46297</v>
      </c>
      <c r="C979" s="38" t="n">
        <v>8156506</v>
      </c>
      <c r="D979" s="63" t="s">
        <v>27</v>
      </c>
      <c r="E979" s="58" t="s">
        <v>14</v>
      </c>
      <c r="F979" s="57" t="s">
        <v>15</v>
      </c>
      <c r="G979" s="56" t="n">
        <v>1000</v>
      </c>
      <c r="H979" s="57" t="n">
        <v>0.137</v>
      </c>
      <c r="I979" s="57" t="n">
        <v>136.689</v>
      </c>
      <c r="J979" s="13"/>
    </row>
    <row r="980" ht="22.5" customHeight="1">
      <c r="A980" s="12" t="n">
        <f>WEEKNUM(B980,2)</f>
        <v>40</v>
      </c>
      <c r="B980" s="55" t="n">
        <v>46297</v>
      </c>
      <c r="C980" s="38" t="n">
        <v>8819666</v>
      </c>
      <c r="D980" s="63" t="s">
        <v>27</v>
      </c>
      <c r="E980" s="58" t="s">
        <v>14</v>
      </c>
      <c r="F980" s="57" t="s">
        <v>12</v>
      </c>
      <c r="G980" s="56" t="n">
        <v>199</v>
      </c>
      <c r="H980" s="57" t="n">
        <v>0.101</v>
      </c>
      <c r="I980" s="57" t="n">
        <v>20.083</v>
      </c>
      <c r="J980" s="13"/>
    </row>
    <row r="981" ht="22.5" customHeight="1">
      <c r="A981" s="12" t="n">
        <f>WEEKNUM(B981,2)</f>
        <v>40</v>
      </c>
      <c r="B981" s="55" t="n">
        <v>46297</v>
      </c>
      <c r="C981" s="38" t="n">
        <v>7872826</v>
      </c>
      <c r="D981" s="63" t="s">
        <v>28</v>
      </c>
      <c r="E981" s="58" t="s">
        <v>14</v>
      </c>
      <c r="F981" s="57" t="s">
        <v>15</v>
      </c>
      <c r="G981" s="56" t="n">
        <v>100</v>
      </c>
      <c r="H981" s="57" t="n">
        <v>0.481</v>
      </c>
      <c r="I981" s="57" t="n">
        <v>48.144</v>
      </c>
      <c r="J981" s="13"/>
    </row>
    <row r="982" ht="22.5" customHeight="1">
      <c r="A982" s="12" t="n">
        <f>WEEKNUM(B982,2)</f>
        <v>40</v>
      </c>
      <c r="B982" s="55" t="n">
        <v>46297</v>
      </c>
      <c r="C982" s="38" t="n">
        <v>9311355</v>
      </c>
      <c r="D982" s="63" t="s">
        <v>29</v>
      </c>
      <c r="E982" s="58" t="s">
        <v>14</v>
      </c>
      <c r="F982" s="57" t="s">
        <v>15</v>
      </c>
      <c r="G982" s="56" t="n">
        <v>69</v>
      </c>
      <c r="H982" s="57" t="n">
        <v>0.25</v>
      </c>
      <c r="I982" s="57" t="n">
        <v>17.25</v>
      </c>
      <c r="J982" s="13"/>
    </row>
    <row r="983" ht="22.5" customHeight="1">
      <c r="A983" s="12" t="n">
        <f>WEEKNUM(B983,2)</f>
        <v>40</v>
      </c>
      <c r="B983" s="55" t="n">
        <v>46297</v>
      </c>
      <c r="C983" s="38" t="n">
        <v>12114239</v>
      </c>
      <c r="D983" s="63" t="s">
        <v>27</v>
      </c>
      <c r="E983" s="58" t="s">
        <v>14</v>
      </c>
      <c r="F983" s="12" t="s">
        <v>26</v>
      </c>
      <c r="G983" s="56" t="n">
        <v>47</v>
      </c>
      <c r="H983" s="57" t="n">
        <v>0.15</v>
      </c>
      <c r="I983" s="57" t="n">
        <v>6.88</v>
      </c>
      <c r="J983" s="65"/>
    </row>
    <row r="984" ht="22.5" customHeight="1">
      <c r="A984" s="12" t="n">
        <f>WEEKNUM(B984,2)</f>
        <v>40</v>
      </c>
      <c r="B984" s="55" t="n">
        <v>46297</v>
      </c>
      <c r="C984" s="38" t="n">
        <v>10501490</v>
      </c>
      <c r="D984" s="63" t="s">
        <v>13</v>
      </c>
      <c r="E984" s="58" t="s">
        <v>14</v>
      </c>
      <c r="F984" s="57" t="s">
        <v>15</v>
      </c>
      <c r="G984" s="56" t="n">
        <v>7</v>
      </c>
      <c r="H984" s="57" t="n">
        <v>0.13</v>
      </c>
      <c r="I984" s="57" t="n">
        <v>0.91</v>
      </c>
      <c r="J984" s="13"/>
    </row>
    <row r="985" ht="22.5" customHeight="1">
      <c r="A985" s="12" t="n">
        <f>WEEKNUM(B985,2)</f>
        <v>40</v>
      </c>
      <c r="B985" s="55" t="n">
        <v>46297</v>
      </c>
      <c r="C985" s="38" t="n">
        <v>10912510</v>
      </c>
      <c r="D985" s="63" t="s">
        <v>10</v>
      </c>
      <c r="E985" s="67" t="s">
        <v>11</v>
      </c>
      <c r="F985" s="57" t="s">
        <v>30</v>
      </c>
      <c r="G985" s="56" t="n">
        <v>82</v>
      </c>
      <c r="H985" s="57" t="n">
        <v>0.35</v>
      </c>
      <c r="I985" s="57" t="n">
        <v>28.29</v>
      </c>
      <c r="J985" s="65" t="n">
        <v>2.307</v>
      </c>
    </row>
    <row r="986" ht="22.5" customHeight="1">
      <c r="A986" s="12" t="n">
        <f>WEEKNUM(B986,2)</f>
        <v>40</v>
      </c>
      <c r="B986" s="55" t="n">
        <v>46297</v>
      </c>
      <c r="C986" s="38" t="n">
        <v>11080098</v>
      </c>
      <c r="D986" s="63" t="s">
        <v>22</v>
      </c>
      <c r="E986" s="58" t="s">
        <v>24</v>
      </c>
      <c r="F986" s="57" t="s">
        <v>15</v>
      </c>
      <c r="G986" s="56" t="n">
        <v>3</v>
      </c>
      <c r="H986" s="57" t="n">
        <v>0.6</v>
      </c>
      <c r="I986" s="57" t="n">
        <v>1.8</v>
      </c>
      <c r="J986" s="13"/>
    </row>
    <row r="987" ht="22.5" customHeight="1">
      <c r="A987" s="12" t="n">
        <f>WEEKNUM(B987,2)</f>
        <v>40</v>
      </c>
      <c r="B987" s="55" t="n">
        <v>46297</v>
      </c>
      <c r="C987" s="38" t="n">
        <v>11715627</v>
      </c>
      <c r="D987" s="63" t="s">
        <v>29</v>
      </c>
      <c r="E987" s="58" t="s">
        <v>14</v>
      </c>
      <c r="F987" s="57" t="s">
        <v>15</v>
      </c>
      <c r="G987" s="56" t="n">
        <v>0</v>
      </c>
      <c r="H987" s="57" t="n">
        <v>0</v>
      </c>
      <c r="I987" s="57" t="n">
        <v>0</v>
      </c>
      <c r="J987" s="13"/>
    </row>
    <row r="988" ht="22.5" customHeight="1">
      <c r="A988" s="12" t="n">
        <f>WEEKNUM(B988,2)</f>
        <v>40</v>
      </c>
      <c r="B988" s="55" t="n">
        <v>46297</v>
      </c>
      <c r="C988" s="38" t="n">
        <v>11715655</v>
      </c>
      <c r="D988" s="63" t="s">
        <v>16</v>
      </c>
      <c r="E988" s="58" t="s">
        <v>11</v>
      </c>
      <c r="F988" s="57" t="s">
        <v>15</v>
      </c>
      <c r="G988" s="56" t="n">
        <v>0</v>
      </c>
      <c r="H988" s="57" t="n">
        <v>0</v>
      </c>
      <c r="I988" s="57" t="n">
        <v>0</v>
      </c>
      <c r="J988" s="13"/>
    </row>
    <row r="989" ht="22.5" customHeight="1">
      <c r="A989" s="12" t="n">
        <f>WEEKNUM(B989,2)</f>
        <v>40</v>
      </c>
      <c r="B989" s="55" t="n">
        <v>46297</v>
      </c>
      <c r="C989" s="38" t="n">
        <v>11715811</v>
      </c>
      <c r="D989" s="63" t="s">
        <v>16</v>
      </c>
      <c r="E989" s="38" t="s">
        <v>17</v>
      </c>
      <c r="F989" s="12" t="s">
        <v>15</v>
      </c>
      <c r="G989" s="56" t="n">
        <v>0</v>
      </c>
      <c r="H989" s="57" t="n">
        <v>0</v>
      </c>
      <c r="I989" s="57" t="n">
        <v>0</v>
      </c>
      <c r="J989" s="13"/>
    </row>
    <row r="990" ht="22.5" customHeight="1">
      <c r="A990" s="12" t="n">
        <f>WEEKNUM(B990,2)</f>
        <v>40</v>
      </c>
      <c r="B990" s="55" t="n">
        <v>46297</v>
      </c>
      <c r="C990" s="38" t="n">
        <v>11729927</v>
      </c>
      <c r="D990" s="63" t="s">
        <v>10</v>
      </c>
      <c r="E990" s="38" t="s">
        <v>20</v>
      </c>
      <c r="F990" s="12" t="s">
        <v>15</v>
      </c>
      <c r="G990" s="56" t="n">
        <v>0</v>
      </c>
      <c r="H990" s="57" t="n">
        <v>0</v>
      </c>
      <c r="I990" s="57" t="n">
        <v>0</v>
      </c>
      <c r="J990" s="13"/>
    </row>
    <row r="991" ht="22.5" customHeight="1">
      <c r="A991" s="12" t="n">
        <f>WEEKNUM(B991,2)</f>
        <v>40</v>
      </c>
      <c r="B991" s="55" t="n">
        <v>46297</v>
      </c>
      <c r="C991" s="38" t="n">
        <v>11729820</v>
      </c>
      <c r="D991" s="63" t="s">
        <v>10</v>
      </c>
      <c r="E991" s="38" t="s">
        <v>25</v>
      </c>
      <c r="F991" s="12" t="s">
        <v>15</v>
      </c>
      <c r="G991" s="56" t="n">
        <v>0</v>
      </c>
      <c r="H991" s="57" t="n">
        <v>0</v>
      </c>
      <c r="I991" s="57" t="n">
        <v>0</v>
      </c>
      <c r="J991" s="13"/>
    </row>
    <row r="992" ht="22.5" customHeight="1">
      <c r="A992" s="12" t="n">
        <f>WEEKNUM(B992,2)</f>
        <v>40</v>
      </c>
      <c r="B992" s="55" t="n">
        <v>46297</v>
      </c>
      <c r="C992" s="38" t="n">
        <v>11729830</v>
      </c>
      <c r="D992" s="63" t="s">
        <v>10</v>
      </c>
      <c r="E992" s="38" t="s">
        <v>11</v>
      </c>
      <c r="F992" s="12" t="s">
        <v>12</v>
      </c>
      <c r="G992" s="56" t="n">
        <v>0</v>
      </c>
      <c r="H992" s="57" t="n">
        <v>0</v>
      </c>
      <c r="I992" s="57" t="n">
        <v>0.0002</v>
      </c>
      <c r="J992" s="13"/>
    </row>
    <row r="993" ht="22.5" customHeight="1">
      <c r="A993" s="12" t="n">
        <f>WEEKNUM(B993,2)</f>
        <v>40</v>
      </c>
      <c r="B993" s="55" t="n">
        <v>46297</v>
      </c>
      <c r="C993" s="38" t="n">
        <v>11892329</v>
      </c>
      <c r="D993" s="63" t="s">
        <v>10</v>
      </c>
      <c r="E993" s="38" t="s">
        <v>11</v>
      </c>
      <c r="F993" s="12" t="s">
        <v>15</v>
      </c>
      <c r="G993" s="56" t="n">
        <v>1009</v>
      </c>
      <c r="H993" s="57" t="n">
        <v>0.25</v>
      </c>
      <c r="I993" s="57" t="n">
        <v>251.95</v>
      </c>
      <c r="J993" s="13"/>
    </row>
    <row r="994" ht="22.5" customHeight="1">
      <c r="A994" s="12" t="n">
        <f>WEEKNUM(B994,2)</f>
        <v>40</v>
      </c>
      <c r="B994" s="55" t="n">
        <v>46297</v>
      </c>
      <c r="C994" s="38" t="n">
        <v>91560708</v>
      </c>
      <c r="D994" s="63" t="s">
        <v>31</v>
      </c>
      <c r="E994" s="58" t="s">
        <v>32</v>
      </c>
      <c r="F994" s="57" t="s">
        <v>15</v>
      </c>
      <c r="G994" s="56" t="n">
        <v>198</v>
      </c>
      <c r="H994" s="57" t="n">
        <v>0.101</v>
      </c>
      <c r="I994" s="57" t="n">
        <v>19.95</v>
      </c>
      <c r="J994" s="13"/>
    </row>
    <row r="995" ht="22.5" customHeight="1">
      <c r="A995" s="12" t="n">
        <f>WEEKNUM(B995,2)</f>
        <v>40</v>
      </c>
      <c r="B995" s="55" t="n">
        <v>46297</v>
      </c>
      <c r="C995" s="38" t="n">
        <v>91560709</v>
      </c>
      <c r="D995" s="63" t="s">
        <v>31</v>
      </c>
      <c r="E995" s="58" t="s">
        <v>33</v>
      </c>
      <c r="F995" s="57" t="s">
        <v>15</v>
      </c>
      <c r="G995" s="56" t="n">
        <v>500</v>
      </c>
      <c r="H995" s="57" t="n">
        <v>0.06</v>
      </c>
      <c r="I995" s="57" t="n">
        <v>30</v>
      </c>
      <c r="J995" s="13"/>
    </row>
    <row r="996" ht="22.5" customHeight="1">
      <c r="A996" s="12" t="n">
        <f>WEEKNUM(B996,2)</f>
        <v>40</v>
      </c>
      <c r="B996" s="55" t="n">
        <v>46297</v>
      </c>
      <c r="C996" s="38" t="n">
        <v>12064281</v>
      </c>
      <c r="D996" s="63" t="s">
        <v>16</v>
      </c>
      <c r="E996" s="58" t="s">
        <v>18</v>
      </c>
      <c r="F996" s="57" t="s">
        <v>15</v>
      </c>
      <c r="G996" s="56" t="n">
        <v>0</v>
      </c>
      <c r="H996" s="57" t="n">
        <v>0</v>
      </c>
      <c r="I996" s="57" t="n">
        <v>0</v>
      </c>
      <c r="J996" s="13"/>
    </row>
    <row r="997" ht="22.5" customHeight="1">
      <c r="A997" s="12" t="n">
        <f>WEEKNUM(B997,2)</f>
        <v>40</v>
      </c>
      <c r="B997" s="55" t="n">
        <v>46297</v>
      </c>
      <c r="C997" s="38" t="n">
        <v>11987622</v>
      </c>
      <c r="D997" s="63" t="s">
        <v>10</v>
      </c>
      <c r="E997" s="58" t="s">
        <v>11</v>
      </c>
      <c r="F997" s="57" t="s">
        <v>30</v>
      </c>
      <c r="G997" s="56" t="n">
        <v>5</v>
      </c>
      <c r="H997" s="57" t="n">
        <v>0.34</v>
      </c>
      <c r="I997" s="57" t="n">
        <v>1.72</v>
      </c>
      <c r="J997" s="65" t="n">
        <v>1.72</v>
      </c>
    </row>
    <row r="998" ht="22.5" customHeight="1">
      <c r="A998" s="12" t="n">
        <f>WEEKNUM(B998,2)</f>
        <v>40</v>
      </c>
      <c r="B998" s="55" t="n">
        <v>46297</v>
      </c>
      <c r="C998" s="38" t="n">
        <v>91567811</v>
      </c>
      <c r="D998" s="63" t="s">
        <v>34</v>
      </c>
      <c r="E998" s="58" t="s">
        <v>14</v>
      </c>
      <c r="F998" s="57" t="s">
        <v>15</v>
      </c>
      <c r="G998" s="56" t="n">
        <v>22</v>
      </c>
      <c r="H998" s="57" t="n">
        <v>1</v>
      </c>
      <c r="I998" s="57" t="n">
        <v>22</v>
      </c>
      <c r="J998" s="65"/>
    </row>
    <row r="999" ht="22.5" customHeight="1">
      <c r="A999" s="12" t="n">
        <f>WEEKNUM(B999,2)</f>
        <v>40</v>
      </c>
      <c r="B999" s="55" t="n">
        <v>46297</v>
      </c>
      <c r="C999" s="38" t="n">
        <v>91548044</v>
      </c>
      <c r="D999" s="63" t="s">
        <v>34</v>
      </c>
      <c r="E999" s="58" t="s">
        <v>14</v>
      </c>
      <c r="F999" s="12" t="s">
        <v>12</v>
      </c>
      <c r="G999" s="56" t="n">
        <v>9</v>
      </c>
      <c r="H999" s="57" t="n">
        <v>1.557</v>
      </c>
      <c r="I999" s="57" t="n">
        <v>14.0116</v>
      </c>
      <c r="J999" s="65"/>
    </row>
    <row r="1000" ht="22.5" customHeight="1">
      <c r="A1000" s="12" t="n">
        <f>WEEKNUM(B1000,2)</f>
        <v>40</v>
      </c>
      <c r="B1000" s="55" t="n">
        <v>46297</v>
      </c>
      <c r="C1000" s="38" t="n">
        <v>12801942</v>
      </c>
      <c r="D1000" s="63" t="s">
        <v>10</v>
      </c>
      <c r="E1000" s="58" t="s">
        <v>11</v>
      </c>
      <c r="F1000" s="12" t="s">
        <v>35</v>
      </c>
      <c r="G1000" s="56" t="n">
        <v>1</v>
      </c>
      <c r="H1000" s="57" t="n">
        <v>19.71</v>
      </c>
      <c r="I1000" s="57" t="n">
        <v>19.71</v>
      </c>
      <c r="J1000" s="65"/>
    </row>
    <row r="1001" ht="22.5" customHeight="1">
      <c r="A1001" s="12" t="n">
        <f>WEEKNUM(B1001,2)</f>
        <v>40</v>
      </c>
      <c r="B1001" s="55" t="n">
        <v>46297</v>
      </c>
      <c r="C1001" s="38" t="n">
        <v>6061077</v>
      </c>
      <c r="D1001" s="63" t="s">
        <v>36</v>
      </c>
      <c r="E1001" s="58" t="s">
        <v>14</v>
      </c>
      <c r="F1001" s="57" t="s">
        <v>15</v>
      </c>
      <c r="G1001" s="56" t="n">
        <v>1</v>
      </c>
      <c r="H1001" s="57" t="n">
        <v>0.182</v>
      </c>
      <c r="I1001" s="57" t="n">
        <v>0.182</v>
      </c>
      <c r="J1001" s="13"/>
    </row>
    <row r="1002" ht="22.5" customHeight="1">
      <c r="A1002" s="12" t="n">
        <f>WEEKNUM(B1002,2)</f>
        <v>40</v>
      </c>
      <c r="B1002" s="55" t="n">
        <v>46297</v>
      </c>
      <c r="C1002" s="38" t="n">
        <v>6607117</v>
      </c>
      <c r="D1002" s="64" t="s">
        <v>36</v>
      </c>
      <c r="E1002" s="38" t="s">
        <v>14</v>
      </c>
      <c r="F1002" s="72" t="s">
        <v>15</v>
      </c>
      <c r="G1002" s="61" t="n">
        <v>159</v>
      </c>
      <c r="H1002" s="62" t="n">
        <v>0.678</v>
      </c>
      <c r="I1002" s="62" t="n">
        <v>107.757</v>
      </c>
      <c r="J1002" s="13"/>
    </row>
    <row r="1003" ht="22.5" customHeight="1">
      <c r="A1003" s="12" t="n">
        <f>WEEKNUM(B1003,2)</f>
        <v>40</v>
      </c>
      <c r="B1003" s="55" t="n">
        <v>46297</v>
      </c>
      <c r="C1003" s="38" t="n">
        <v>5497580</v>
      </c>
      <c r="D1003" s="64" t="s">
        <v>31</v>
      </c>
      <c r="E1003" s="38" t="s">
        <v>17</v>
      </c>
      <c r="F1003" s="38" t="s">
        <v>15</v>
      </c>
      <c r="G1003" s="56" t="n">
        <v>1444</v>
      </c>
      <c r="H1003" s="57" t="n">
        <v>0.251</v>
      </c>
      <c r="I1003" s="57" t="n">
        <v>362.081</v>
      </c>
      <c r="J1003" s="13"/>
    </row>
    <row r="1004" ht="22.5" customHeight="1">
      <c r="A1004" s="12" t="n">
        <f>WEEKNUM(B1004,2)</f>
        <v>40</v>
      </c>
      <c r="B1004" s="55" t="n">
        <v>46297</v>
      </c>
      <c r="C1004" s="38" t="n">
        <v>91407542</v>
      </c>
      <c r="D1004" s="64" t="s">
        <v>31</v>
      </c>
      <c r="E1004" s="38" t="s">
        <v>37</v>
      </c>
      <c r="F1004" s="72" t="s">
        <v>15</v>
      </c>
      <c r="G1004" s="56" t="n">
        <v>66</v>
      </c>
      <c r="H1004" s="57" t="n">
        <v>0.02</v>
      </c>
      <c r="I1004" s="57" t="n">
        <v>1.34</v>
      </c>
      <c r="J1004" s="46"/>
    </row>
    <row r="1005" ht="22.5" customHeight="1">
      <c r="A1005" s="12" t="n">
        <f>WEEKNUM(B1005,2)</f>
        <v>40</v>
      </c>
      <c r="B1005" s="55" t="n">
        <v>46297</v>
      </c>
      <c r="C1005" s="38" t="n">
        <v>8998645</v>
      </c>
      <c r="D1005" s="64" t="s">
        <v>31</v>
      </c>
      <c r="E1005" s="38" t="s">
        <v>17</v>
      </c>
      <c r="F1005" s="38" t="s">
        <v>15</v>
      </c>
      <c r="G1005" s="56" t="n">
        <v>23</v>
      </c>
      <c r="H1005" s="57" t="n">
        <v>0.723</v>
      </c>
      <c r="I1005" s="57" t="n">
        <v>16.622</v>
      </c>
      <c r="J1005" s="13"/>
    </row>
    <row r="1006" ht="22.5" customHeight="1">
      <c r="A1006" s="12" t="n">
        <f>WEEKNUM(B1006,2)</f>
        <v>40</v>
      </c>
      <c r="B1006" s="55" t="n">
        <v>46297</v>
      </c>
      <c r="C1006" s="38" t="n">
        <v>4383473</v>
      </c>
      <c r="D1006" s="64" t="s">
        <v>36</v>
      </c>
      <c r="E1006" s="38" t="s">
        <v>14</v>
      </c>
      <c r="F1006" s="58" t="s">
        <v>15</v>
      </c>
      <c r="G1006" s="56" t="n">
        <v>150</v>
      </c>
      <c r="H1006" s="57" t="n">
        <v>0.19</v>
      </c>
      <c r="I1006" s="57" t="n">
        <v>28.512</v>
      </c>
      <c r="J1006" s="13"/>
    </row>
    <row r="1007" ht="22.5" customHeight="1">
      <c r="A1007" s="12" t="n">
        <f>WEEKNUM(B1007,2)</f>
        <v>40</v>
      </c>
      <c r="B1007" s="55" t="n">
        <v>46297</v>
      </c>
      <c r="C1007" s="38" t="n">
        <v>8094753</v>
      </c>
      <c r="D1007" s="64" t="s">
        <v>36</v>
      </c>
      <c r="E1007" s="38" t="s">
        <v>14</v>
      </c>
      <c r="F1007" s="38" t="s">
        <v>26</v>
      </c>
      <c r="G1007" s="56" t="n">
        <v>329</v>
      </c>
      <c r="H1007" s="57" t="n">
        <v>0.28</v>
      </c>
      <c r="I1007" s="57" t="n">
        <v>93.19</v>
      </c>
      <c r="J1007" s="13"/>
    </row>
    <row r="1008" ht="22.5" customHeight="1">
      <c r="A1008" s="12" t="n">
        <f>WEEKNUM(B1008,2)</f>
        <v>40</v>
      </c>
      <c r="B1008" s="55" t="n">
        <v>46297</v>
      </c>
      <c r="C1008" s="38" t="n">
        <v>9415350</v>
      </c>
      <c r="D1008" s="64" t="s">
        <v>83</v>
      </c>
      <c r="E1008" s="38" t="s">
        <v>14</v>
      </c>
      <c r="F1008" s="38" t="s">
        <v>26</v>
      </c>
      <c r="G1008" s="56" t="n">
        <v>41</v>
      </c>
      <c r="H1008" s="57" t="n">
        <v>0.22</v>
      </c>
      <c r="I1008" s="57" t="n">
        <v>8.92</v>
      </c>
      <c r="J1008" s="13"/>
    </row>
    <row r="1009" ht="22.5" customHeight="1">
      <c r="A1009" s="12" t="n">
        <f>WEEKNUM(B1009,2)</f>
        <v>40</v>
      </c>
      <c r="B1009" s="55" t="n">
        <v>46297</v>
      </c>
      <c r="C1009" s="38" t="n">
        <v>2783561</v>
      </c>
      <c r="D1009" s="64" t="s">
        <v>38</v>
      </c>
      <c r="E1009" s="38" t="s">
        <v>14</v>
      </c>
      <c r="F1009" s="58" t="s">
        <v>15</v>
      </c>
      <c r="G1009" s="56" t="n">
        <v>447</v>
      </c>
      <c r="H1009" s="57" t="n">
        <v>0.102</v>
      </c>
      <c r="I1009" s="57" t="n">
        <v>45.395</v>
      </c>
      <c r="J1009" s="13"/>
    </row>
    <row r="1010" ht="22.5" customHeight="1">
      <c r="A1010" s="12" t="n">
        <f>WEEKNUM(B1010,2)</f>
        <v>40</v>
      </c>
      <c r="B1010" s="55" t="n">
        <v>46297</v>
      </c>
      <c r="C1010" s="38" t="n">
        <v>10599157</v>
      </c>
      <c r="D1010" s="64" t="s">
        <v>39</v>
      </c>
      <c r="E1010" s="38" t="s">
        <v>14</v>
      </c>
      <c r="F1010" s="58" t="s">
        <v>15</v>
      </c>
      <c r="G1010" s="56" t="n">
        <v>101</v>
      </c>
      <c r="H1010" s="57" t="n">
        <v>0.311</v>
      </c>
      <c r="I1010" s="57" t="n">
        <v>31.4</v>
      </c>
      <c r="J1010" s="13"/>
    </row>
    <row r="1011" ht="22.5" customHeight="1">
      <c r="A1011" s="12" t="n">
        <f>WEEKNUM(B1011,2)</f>
        <v>40</v>
      </c>
      <c r="B1011" s="55" t="n">
        <v>46297</v>
      </c>
      <c r="C1011" s="38" t="n">
        <v>10599681</v>
      </c>
      <c r="D1011" s="64" t="s">
        <v>40</v>
      </c>
      <c r="E1011" s="38" t="s">
        <v>14</v>
      </c>
      <c r="F1011" s="58" t="s">
        <v>15</v>
      </c>
      <c r="G1011" s="56" t="n">
        <v>393</v>
      </c>
      <c r="H1011" s="57" t="n">
        <v>0.13</v>
      </c>
      <c r="I1011" s="57" t="n">
        <v>51.09</v>
      </c>
      <c r="J1011" s="13"/>
    </row>
    <row r="1012" ht="22.5" customHeight="1">
      <c r="A1012" s="12" t="n">
        <f>WEEKNUM(B1012,2)</f>
        <v>40</v>
      </c>
      <c r="B1012" s="55" t="n">
        <v>46297</v>
      </c>
      <c r="C1012" s="38" t="n">
        <v>6060965</v>
      </c>
      <c r="D1012" s="64" t="s">
        <v>36</v>
      </c>
      <c r="E1012" s="38" t="s">
        <v>14</v>
      </c>
      <c r="F1012" s="58" t="s">
        <v>15</v>
      </c>
      <c r="G1012" s="56" t="n">
        <v>100</v>
      </c>
      <c r="H1012" s="57" t="n">
        <v>0.3</v>
      </c>
      <c r="I1012" s="57" t="n">
        <v>30</v>
      </c>
      <c r="J1012" s="13"/>
    </row>
    <row r="1013" ht="22.5" customHeight="1">
      <c r="A1013" s="12" t="n">
        <f>WEEKNUM(B1013,2)</f>
        <v>40</v>
      </c>
      <c r="B1013" s="55" t="n">
        <v>46297</v>
      </c>
      <c r="C1013" s="38" t="n">
        <v>10842514</v>
      </c>
      <c r="D1013" s="64" t="s">
        <v>79</v>
      </c>
      <c r="E1013" s="38" t="s">
        <v>14</v>
      </c>
      <c r="F1013" s="38" t="s">
        <v>26</v>
      </c>
      <c r="G1013" s="56" t="n">
        <v>37</v>
      </c>
      <c r="H1013" s="57" t="n">
        <v>0.24</v>
      </c>
      <c r="I1013" s="57" t="n">
        <v>9.02</v>
      </c>
      <c r="J1013" s="13"/>
    </row>
    <row r="1014" ht="22.5" customHeight="1">
      <c r="A1014" s="12" t="n">
        <f>WEEKNUM(B1014,2)</f>
        <v>40</v>
      </c>
      <c r="B1014" s="55" t="n">
        <v>46297</v>
      </c>
      <c r="C1014" s="38" t="n">
        <v>10815258</v>
      </c>
      <c r="D1014" s="64" t="s">
        <v>79</v>
      </c>
      <c r="E1014" s="38" t="s">
        <v>14</v>
      </c>
      <c r="F1014" s="58" t="s">
        <v>15</v>
      </c>
      <c r="G1014" s="56" t="n">
        <v>3</v>
      </c>
      <c r="H1014" s="57" t="n">
        <v>0.19</v>
      </c>
      <c r="I1014" s="57" t="n">
        <v>0.57</v>
      </c>
      <c r="J1014" s="13"/>
    </row>
    <row r="1015" ht="22.5" customHeight="1">
      <c r="A1015" s="12" t="n">
        <f>WEEKNUM(B1015,2)</f>
        <v>40</v>
      </c>
      <c r="B1015" s="55" t="n">
        <v>46297</v>
      </c>
      <c r="C1015" s="38" t="n">
        <v>91535229</v>
      </c>
      <c r="D1015" s="64" t="s">
        <v>31</v>
      </c>
      <c r="E1015" s="38" t="s">
        <v>37</v>
      </c>
      <c r="F1015" s="58" t="s">
        <v>15</v>
      </c>
      <c r="G1015" s="56" t="n">
        <v>5</v>
      </c>
      <c r="H1015" s="57" t="n">
        <v>0.04</v>
      </c>
      <c r="I1015" s="57" t="n">
        <v>0.2</v>
      </c>
      <c r="J1015" s="13"/>
    </row>
    <row r="1016" ht="22.5" customHeight="1">
      <c r="A1016" s="12" t="n">
        <f>WEEKNUM(B1016,2)</f>
        <v>40</v>
      </c>
      <c r="B1016" s="55" t="n">
        <v>46297</v>
      </c>
      <c r="C1016" s="38" t="n">
        <v>91535331</v>
      </c>
      <c r="D1016" s="64" t="s">
        <v>31</v>
      </c>
      <c r="E1016" s="38" t="s">
        <v>41</v>
      </c>
      <c r="F1016" s="58" t="s">
        <v>15</v>
      </c>
      <c r="G1016" s="56" t="n">
        <v>4</v>
      </c>
      <c r="H1016" s="57" t="n">
        <v>0.038</v>
      </c>
      <c r="I1016" s="57" t="n">
        <v>0.15</v>
      </c>
      <c r="J1016" s="13"/>
    </row>
    <row r="1017" ht="22.5" customHeight="1">
      <c r="A1017" s="12" t="n">
        <f>WEEKNUM(B1017,2)</f>
        <v>40</v>
      </c>
      <c r="B1017" s="55" t="n">
        <v>46297</v>
      </c>
      <c r="C1017" s="38" t="n">
        <v>11324493</v>
      </c>
      <c r="D1017" s="64" t="s">
        <v>31</v>
      </c>
      <c r="E1017" s="38" t="s">
        <v>17</v>
      </c>
      <c r="F1017" s="38" t="s">
        <v>15</v>
      </c>
      <c r="G1017" s="56" t="n">
        <v>2</v>
      </c>
      <c r="H1017" s="57" t="n">
        <v>0.5</v>
      </c>
      <c r="I1017" s="57" t="n">
        <v>1</v>
      </c>
      <c r="J1017" s="13"/>
    </row>
    <row r="1018" ht="22.5" customHeight="1">
      <c r="A1018" s="12" t="n">
        <f>WEEKNUM(B1018,2)</f>
        <v>40</v>
      </c>
      <c r="B1018" s="55" t="n">
        <v>46297</v>
      </c>
      <c r="C1018" s="38" t="n">
        <v>10298628</v>
      </c>
      <c r="D1018" s="64" t="s">
        <v>42</v>
      </c>
      <c r="E1018" s="38" t="s">
        <v>14</v>
      </c>
      <c r="F1018" s="38" t="s">
        <v>26</v>
      </c>
      <c r="G1018" s="56" t="n">
        <v>65</v>
      </c>
      <c r="H1018" s="57" t="n">
        <v>0.2</v>
      </c>
      <c r="I1018" s="57" t="n">
        <v>13.16</v>
      </c>
      <c r="J1018" s="13"/>
    </row>
    <row r="1019" ht="22.5" customHeight="1">
      <c r="A1019" s="12" t="n">
        <f>WEEKNUM(B1019,2)</f>
        <v>40</v>
      </c>
      <c r="B1019" s="55" t="n">
        <v>46297</v>
      </c>
      <c r="C1019" s="38" t="n">
        <v>11655595</v>
      </c>
      <c r="D1019" s="64" t="s">
        <v>43</v>
      </c>
      <c r="E1019" s="38" t="s">
        <v>14</v>
      </c>
      <c r="F1019" s="38" t="s">
        <v>26</v>
      </c>
      <c r="G1019" s="56" t="n">
        <v>0</v>
      </c>
      <c r="H1019" s="57" t="n">
        <v>0</v>
      </c>
      <c r="I1019" s="57" t="n">
        <v>13.91</v>
      </c>
      <c r="J1019" s="13"/>
    </row>
    <row r="1020" ht="22.5" customHeight="1">
      <c r="A1020" s="12" t="n">
        <f>WEEKNUM(B1020,2)</f>
        <v>40</v>
      </c>
      <c r="B1020" s="55" t="n">
        <v>46297</v>
      </c>
      <c r="C1020" s="38" t="n">
        <v>11655596</v>
      </c>
      <c r="D1020" s="64" t="s">
        <v>43</v>
      </c>
      <c r="E1020" s="38" t="s">
        <v>14</v>
      </c>
      <c r="F1020" s="38" t="s">
        <v>12</v>
      </c>
      <c r="G1020" s="56" t="n">
        <v>0</v>
      </c>
      <c r="H1020" s="57" t="n">
        <v>0</v>
      </c>
      <c r="I1020" s="57" t="n">
        <v>0.0026</v>
      </c>
      <c r="J1020" s="13"/>
    </row>
    <row r="1021" ht="22.5" customHeight="1">
      <c r="A1021" s="12" t="n">
        <f>WEEKNUM(B1021,2)</f>
        <v>40</v>
      </c>
      <c r="B1021" s="55" t="n">
        <v>46297</v>
      </c>
      <c r="C1021" s="38" t="n">
        <v>11690183</v>
      </c>
      <c r="D1021" s="64" t="s">
        <v>38</v>
      </c>
      <c r="E1021" s="38" t="s">
        <v>14</v>
      </c>
      <c r="F1021" s="38" t="s">
        <v>15</v>
      </c>
      <c r="G1021" s="56" t="n">
        <v>53</v>
      </c>
      <c r="H1021" s="57" t="n">
        <v>0.2</v>
      </c>
      <c r="I1021" s="57" t="n">
        <v>10.59</v>
      </c>
      <c r="J1021" s="13"/>
    </row>
    <row r="1022" ht="22.5" customHeight="1">
      <c r="A1022" s="12" t="n">
        <f>WEEKNUM(B1022,2)</f>
        <v>40</v>
      </c>
      <c r="B1022" s="55" t="n">
        <v>46297</v>
      </c>
      <c r="C1022" s="38" t="n">
        <v>11763482</v>
      </c>
      <c r="D1022" s="64" t="s">
        <v>43</v>
      </c>
      <c r="E1022" s="66" t="s">
        <v>14</v>
      </c>
      <c r="F1022" s="38" t="s">
        <v>12</v>
      </c>
      <c r="G1022" s="56" t="n">
        <v>0</v>
      </c>
      <c r="H1022" s="57" t="n">
        <v>0</v>
      </c>
      <c r="I1022" s="57" t="n">
        <v>0.1129</v>
      </c>
      <c r="J1022" s="13"/>
    </row>
    <row r="1023" ht="22.5" customHeight="1">
      <c r="A1023" s="12" t="n">
        <f>WEEKNUM(B1023,2)</f>
        <v>40</v>
      </c>
      <c r="B1023" s="55" t="n">
        <v>46297</v>
      </c>
      <c r="C1023" s="38" t="n">
        <v>91565942</v>
      </c>
      <c r="D1023" s="64" t="s">
        <v>31</v>
      </c>
      <c r="E1023" s="38" t="s">
        <v>37</v>
      </c>
      <c r="F1023" s="58" t="s">
        <v>15</v>
      </c>
      <c r="G1023" s="56" t="n">
        <v>43</v>
      </c>
      <c r="H1023" s="57" t="n">
        <v>0.031</v>
      </c>
      <c r="I1023" s="57" t="n">
        <v>1.353</v>
      </c>
      <c r="J1023" s="13"/>
    </row>
    <row r="1024" ht="22.5" customHeight="1">
      <c r="A1024" s="12" t="n">
        <f>WEEKNUM(B1024,2)</f>
        <v>40</v>
      </c>
      <c r="B1024" s="55" t="n">
        <v>46297</v>
      </c>
      <c r="C1024" s="38" t="n">
        <v>91565947</v>
      </c>
      <c r="D1024" s="64" t="s">
        <v>31</v>
      </c>
      <c r="E1024" s="38" t="s">
        <v>41</v>
      </c>
      <c r="F1024" s="58" t="s">
        <v>15</v>
      </c>
      <c r="G1024" s="56" t="n">
        <v>1000</v>
      </c>
      <c r="H1024" s="57" t="n">
        <v>0.02</v>
      </c>
      <c r="I1024" s="57" t="n">
        <v>20</v>
      </c>
      <c r="J1024" s="13"/>
    </row>
    <row r="1025" ht="22.5" customHeight="1">
      <c r="A1025" s="12" t="n">
        <f>WEEKNUM(B1025,2)</f>
        <v>40</v>
      </c>
      <c r="B1025" s="55" t="n">
        <v>46297</v>
      </c>
      <c r="C1025" s="38" t="n">
        <v>12541739</v>
      </c>
      <c r="D1025" s="64" t="s">
        <v>84</v>
      </c>
      <c r="E1025" s="38" t="s">
        <v>14</v>
      </c>
      <c r="F1025" s="38" t="s">
        <v>15</v>
      </c>
      <c r="G1025" s="56" t="n">
        <v>200</v>
      </c>
      <c r="H1025" s="57" t="n">
        <v>0.268</v>
      </c>
      <c r="I1025" s="57" t="n">
        <v>53.555</v>
      </c>
      <c r="J1025" s="13"/>
    </row>
    <row r="1026" ht="22.5" customHeight="1">
      <c r="A1026" s="12" t="n">
        <f>WEEKNUM(B1026,2)</f>
        <v>40</v>
      </c>
      <c r="B1026" s="55" t="n">
        <v>46297</v>
      </c>
      <c r="C1026" s="38" t="n">
        <v>12807775</v>
      </c>
      <c r="D1026" s="64" t="s">
        <v>38</v>
      </c>
      <c r="E1026" s="38" t="s">
        <v>14</v>
      </c>
      <c r="F1026" s="38" t="s">
        <v>35</v>
      </c>
      <c r="G1026" s="56" t="n">
        <v>0</v>
      </c>
      <c r="H1026" s="57" t="n">
        <v>0</v>
      </c>
      <c r="I1026" s="57" t="n">
        <v>0</v>
      </c>
      <c r="J1026" s="13"/>
    </row>
    <row r="1027" ht="22.5" customHeight="1">
      <c r="A1027" s="12" t="n">
        <f>WEEKNUM(B1027,2)</f>
        <v>40</v>
      </c>
      <c r="B1027" s="55" t="n">
        <v>46297</v>
      </c>
      <c r="C1027" s="38" t="n">
        <v>12808718</v>
      </c>
      <c r="D1027" s="64" t="s">
        <v>36</v>
      </c>
      <c r="E1027" s="38" t="s">
        <v>14</v>
      </c>
      <c r="F1027" s="38" t="s">
        <v>35</v>
      </c>
      <c r="G1027" s="56" t="n">
        <v>0</v>
      </c>
      <c r="H1027" s="57" t="n">
        <v>0</v>
      </c>
      <c r="I1027" s="57" t="n">
        <v>0</v>
      </c>
      <c r="J1027" s="13"/>
    </row>
    <row r="1028" ht="22.5" customHeight="1">
      <c r="A1028" s="12" t="n">
        <f>WEEKNUM(B1028,2)</f>
        <v>40</v>
      </c>
      <c r="B1028" s="55" t="n">
        <v>46297</v>
      </c>
      <c r="C1028" s="38" t="n">
        <v>5464039</v>
      </c>
      <c r="D1028" s="64" t="s">
        <v>31</v>
      </c>
      <c r="E1028" s="38" t="s">
        <v>44</v>
      </c>
      <c r="F1028" s="38" t="s">
        <v>15</v>
      </c>
      <c r="G1028" s="61" t="n">
        <v>1034</v>
      </c>
      <c r="H1028" s="62" t="n">
        <v>0.296</v>
      </c>
      <c r="I1028" s="62" t="n">
        <v>306.205</v>
      </c>
      <c r="J1028" s="13"/>
    </row>
    <row r="1029" ht="22.5" customHeight="1">
      <c r="A1029" s="12" t="n">
        <f>WEEKNUM(B1029,2)</f>
        <v>40</v>
      </c>
      <c r="B1029" s="55" t="n">
        <v>46297</v>
      </c>
      <c r="C1029" s="38" t="n">
        <v>8057746</v>
      </c>
      <c r="D1029" s="64" t="s">
        <v>31</v>
      </c>
      <c r="E1029" s="38" t="s">
        <v>44</v>
      </c>
      <c r="F1029" s="72" t="s">
        <v>15</v>
      </c>
      <c r="G1029" s="56" t="n">
        <v>0</v>
      </c>
      <c r="H1029" s="57" t="n">
        <v>0</v>
      </c>
      <c r="I1029" s="57" t="n">
        <v>0</v>
      </c>
      <c r="J1029" s="46"/>
    </row>
    <row r="1030" ht="22.5" customHeight="1">
      <c r="A1030" s="12" t="n">
        <f>WEEKNUM(B1030,2)</f>
        <v>40</v>
      </c>
      <c r="B1030" s="55" t="n">
        <v>46297</v>
      </c>
      <c r="C1030" s="38" t="n">
        <v>91399821</v>
      </c>
      <c r="D1030" s="63" t="s">
        <v>40</v>
      </c>
      <c r="E1030" s="38" t="s">
        <v>14</v>
      </c>
      <c r="F1030" s="38" t="s">
        <v>26</v>
      </c>
      <c r="G1030" s="56" t="n">
        <v>470</v>
      </c>
      <c r="H1030" s="57" t="n">
        <v>0.11</v>
      </c>
      <c r="I1030" s="57" t="n">
        <v>49.65</v>
      </c>
      <c r="J1030" s="13"/>
    </row>
    <row r="1031" ht="22.5" customHeight="1">
      <c r="A1031" s="12" t="n">
        <f>WEEKNUM(B1031,2)</f>
        <v>40</v>
      </c>
      <c r="B1031" s="55" t="n">
        <v>46297</v>
      </c>
      <c r="C1031" s="38" t="n">
        <v>8670368</v>
      </c>
      <c r="D1031" s="63" t="s">
        <v>16</v>
      </c>
      <c r="E1031" s="38" t="s">
        <v>11</v>
      </c>
      <c r="F1031" s="38" t="s">
        <v>30</v>
      </c>
      <c r="G1031" s="56" t="n">
        <v>4</v>
      </c>
      <c r="H1031" s="57" t="n">
        <v>0.31</v>
      </c>
      <c r="I1031" s="57" t="n">
        <v>1.24</v>
      </c>
      <c r="J1031" s="65" t="n">
        <v>0</v>
      </c>
    </row>
    <row r="1032" ht="22.5" customHeight="1">
      <c r="A1032" s="12" t="n">
        <f>WEEKNUM(B1032,2)</f>
        <v>40</v>
      </c>
      <c r="B1032" s="55" t="n">
        <v>46297</v>
      </c>
      <c r="C1032" s="38" t="n">
        <v>10514860</v>
      </c>
      <c r="D1032" s="64" t="s">
        <v>43</v>
      </c>
      <c r="E1032" s="38" t="s">
        <v>14</v>
      </c>
      <c r="F1032" s="38" t="s">
        <v>15</v>
      </c>
      <c r="G1032" s="56" t="n">
        <v>41</v>
      </c>
      <c r="H1032" s="57" t="n">
        <v>0.7</v>
      </c>
      <c r="I1032" s="57" t="n">
        <v>28.7</v>
      </c>
      <c r="J1032" s="13"/>
    </row>
    <row r="1033" ht="22.5" customHeight="1">
      <c r="A1033" s="12" t="n">
        <f>WEEKNUM(B1033,2)</f>
        <v>40</v>
      </c>
      <c r="B1033" s="55" t="n">
        <v>46297</v>
      </c>
      <c r="C1033" s="38" t="n">
        <v>91532857</v>
      </c>
      <c r="D1033" s="64" t="s">
        <v>45</v>
      </c>
      <c r="E1033" s="38" t="s">
        <v>14</v>
      </c>
      <c r="F1033" s="38" t="s">
        <v>12</v>
      </c>
      <c r="G1033" s="56" t="n">
        <v>49</v>
      </c>
      <c r="H1033" s="57" t="n">
        <v>0.217</v>
      </c>
      <c r="I1033" s="57" t="n">
        <v>10.6363</v>
      </c>
      <c r="J1033" s="13"/>
    </row>
    <row r="1034" ht="22.5" customHeight="1">
      <c r="A1034" s="12" t="n">
        <f>WEEKNUM(B1034,2)</f>
        <v>40</v>
      </c>
      <c r="B1034" s="55" t="n">
        <v>46297</v>
      </c>
      <c r="C1034" s="38" t="n">
        <v>91545519</v>
      </c>
      <c r="D1034" s="64" t="s">
        <v>46</v>
      </c>
      <c r="E1034" s="38" t="s">
        <v>44</v>
      </c>
      <c r="F1034" s="66" t="s">
        <v>15</v>
      </c>
      <c r="G1034" s="56" t="n">
        <v>75</v>
      </c>
      <c r="H1034" s="57" t="n">
        <v>0.152</v>
      </c>
      <c r="I1034" s="57" t="n">
        <v>11.37</v>
      </c>
      <c r="J1034" s="13"/>
    </row>
    <row r="1035" ht="22.5" customHeight="1">
      <c r="A1035" s="12" t="n">
        <f>WEEKNUM(B1035,2)</f>
        <v>40</v>
      </c>
      <c r="B1035" s="55" t="n">
        <v>46297</v>
      </c>
      <c r="C1035" s="38" t="n">
        <v>91551388</v>
      </c>
      <c r="D1035" s="64" t="s">
        <v>47</v>
      </c>
      <c r="E1035" s="38" t="s">
        <v>48</v>
      </c>
      <c r="F1035" s="38" t="s">
        <v>12</v>
      </c>
      <c r="G1035" s="56" t="n">
        <v>26</v>
      </c>
      <c r="H1035" s="57" t="n">
        <v>0.849</v>
      </c>
      <c r="I1035" s="57" t="n">
        <v>22.082</v>
      </c>
      <c r="J1035" s="13"/>
    </row>
    <row r="1036" ht="22.5" customHeight="1">
      <c r="A1036" s="12" t="n">
        <f>WEEKNUM(B1036,2)</f>
        <v>40</v>
      </c>
      <c r="B1036" s="55" t="n">
        <v>46297</v>
      </c>
      <c r="C1036" s="38" t="n">
        <v>91565948</v>
      </c>
      <c r="D1036" s="64" t="s">
        <v>45</v>
      </c>
      <c r="E1036" s="38" t="s">
        <v>14</v>
      </c>
      <c r="F1036" s="38" t="s">
        <v>12</v>
      </c>
      <c r="G1036" s="56" t="n">
        <v>10</v>
      </c>
      <c r="H1036" s="57" t="n">
        <v>0.22</v>
      </c>
      <c r="I1036" s="57" t="n">
        <v>2.1963</v>
      </c>
      <c r="J1036" s="13"/>
    </row>
    <row r="1037" ht="22.5" customHeight="1">
      <c r="A1037" s="12" t="n">
        <f>WEEKNUM(B1037,2)</f>
        <v>40</v>
      </c>
      <c r="B1037" s="55" t="n">
        <v>46297</v>
      </c>
      <c r="C1037" s="38" t="n">
        <v>91550293</v>
      </c>
      <c r="D1037" s="64" t="s">
        <v>49</v>
      </c>
      <c r="E1037" s="38" t="s">
        <v>50</v>
      </c>
      <c r="F1037" s="38" t="s">
        <v>15</v>
      </c>
      <c r="G1037" s="56" t="n">
        <v>17</v>
      </c>
      <c r="H1037" s="57" t="n">
        <v>0.35</v>
      </c>
      <c r="I1037" s="57" t="n">
        <v>5.95</v>
      </c>
      <c r="J1037" s="13"/>
    </row>
    <row r="1038" ht="22.5" customHeight="1">
      <c r="A1038" s="12" t="n">
        <f>WEEKNUM(B1038,2)</f>
        <v>40</v>
      </c>
      <c r="B1038" s="55" t="n">
        <v>46297</v>
      </c>
      <c r="C1038" s="38" t="n">
        <v>9333145</v>
      </c>
      <c r="D1038" s="64" t="s">
        <v>80</v>
      </c>
      <c r="E1038" s="38" t="s">
        <v>14</v>
      </c>
      <c r="F1038" s="38" t="s">
        <v>26</v>
      </c>
      <c r="G1038" s="56" t="n">
        <v>35</v>
      </c>
      <c r="H1038" s="57" t="n">
        <v>0.35</v>
      </c>
      <c r="I1038" s="57" t="n">
        <v>12.36</v>
      </c>
      <c r="J1038" s="13"/>
    </row>
    <row r="1039" ht="22.5" customHeight="1">
      <c r="A1039" s="12" t="n">
        <f>WEEKNUM(B1039,2)</f>
        <v>40</v>
      </c>
      <c r="B1039" s="55" t="n">
        <v>46297</v>
      </c>
      <c r="C1039" s="38" t="n">
        <v>91557347</v>
      </c>
      <c r="D1039" s="64" t="s">
        <v>51</v>
      </c>
      <c r="E1039" s="38" t="s">
        <v>14</v>
      </c>
      <c r="F1039" s="38" t="s">
        <v>15</v>
      </c>
      <c r="G1039" s="56" t="n">
        <v>6</v>
      </c>
      <c r="H1039" s="57" t="n">
        <v>0.8</v>
      </c>
      <c r="I1039" s="57" t="n">
        <v>4.8</v>
      </c>
      <c r="J1039" s="13"/>
    </row>
    <row r="1040" ht="22.5" customHeight="1">
      <c r="A1040" s="12" t="n">
        <f>WEEKNUM(B1040,2)</f>
        <v>40</v>
      </c>
      <c r="B1040" s="55" t="n">
        <v>46297</v>
      </c>
      <c r="C1040" s="38" t="n">
        <v>91564896</v>
      </c>
      <c r="D1040" s="64" t="s">
        <v>52</v>
      </c>
      <c r="E1040" s="38" t="s">
        <v>14</v>
      </c>
      <c r="F1040" s="72" t="s">
        <v>15</v>
      </c>
      <c r="G1040" s="56" t="n">
        <v>82</v>
      </c>
      <c r="H1040" s="57" t="n">
        <v>0.35</v>
      </c>
      <c r="I1040" s="57" t="n">
        <v>28.7</v>
      </c>
      <c r="J1040" s="13"/>
    </row>
    <row r="1041" ht="22.5" customHeight="1">
      <c r="A1041" s="12" t="n">
        <f>WEEKNUM(B1041,2)</f>
        <v>40</v>
      </c>
      <c r="B1041" s="55" t="n">
        <v>46297</v>
      </c>
      <c r="C1041" s="38" t="n">
        <v>91566789</v>
      </c>
      <c r="D1041" s="64" t="s">
        <v>53</v>
      </c>
      <c r="E1041" s="38" t="s">
        <v>41</v>
      </c>
      <c r="F1041" s="38" t="s">
        <v>15</v>
      </c>
      <c r="G1041" s="56" t="n">
        <v>1</v>
      </c>
      <c r="H1041" s="57" t="n">
        <v>0.1</v>
      </c>
      <c r="I1041" s="57" t="n">
        <v>0.1</v>
      </c>
      <c r="J1041" s="13"/>
    </row>
    <row r="1042" ht="22.5" customHeight="1">
      <c r="A1042" s="12" t="n">
        <f>WEEKNUM(B1042,2)</f>
        <v>40</v>
      </c>
      <c r="B1042" s="55" t="n">
        <v>46297</v>
      </c>
      <c r="C1042" s="38" t="n">
        <v>12306671</v>
      </c>
      <c r="D1042" s="64" t="s">
        <v>54</v>
      </c>
      <c r="E1042" s="38" t="s">
        <v>55</v>
      </c>
      <c r="F1042" s="38" t="s">
        <v>21</v>
      </c>
      <c r="G1042" s="56" t="n">
        <v>12</v>
      </c>
      <c r="H1042" s="57" t="n">
        <v>0.22</v>
      </c>
      <c r="I1042" s="57" t="n">
        <v>2.64</v>
      </c>
      <c r="J1042" s="13"/>
    </row>
    <row r="1043" ht="22.5" customHeight="1">
      <c r="A1043" s="12" t="n">
        <f>WEEKNUM(B1043,2)</f>
        <v>40</v>
      </c>
      <c r="B1043" s="55" t="n">
        <v>46297</v>
      </c>
      <c r="C1043" s="38" t="n">
        <v>91567363</v>
      </c>
      <c r="D1043" s="64" t="s">
        <v>56</v>
      </c>
      <c r="E1043" s="38" t="s">
        <v>14</v>
      </c>
      <c r="F1043" s="38" t="s">
        <v>15</v>
      </c>
      <c r="G1043" s="56" t="n">
        <v>71</v>
      </c>
      <c r="H1043" s="57" t="n">
        <v>0.25</v>
      </c>
      <c r="I1043" s="57" t="n">
        <v>17.75</v>
      </c>
      <c r="J1043" s="13"/>
    </row>
    <row r="1044" ht="22.5" customHeight="1">
      <c r="A1044" s="12" t="n">
        <f>WEEKNUM(B1044,2)</f>
        <v>40</v>
      </c>
      <c r="B1044" s="55" t="n">
        <v>46297</v>
      </c>
      <c r="C1044" s="38" t="n">
        <v>91567806</v>
      </c>
      <c r="D1044" s="64" t="s">
        <v>56</v>
      </c>
      <c r="E1044" s="38" t="s">
        <v>57</v>
      </c>
      <c r="F1044" s="38" t="s">
        <v>15</v>
      </c>
      <c r="G1044" s="56" t="n">
        <v>62</v>
      </c>
      <c r="H1044" s="57" t="n">
        <v>0.15</v>
      </c>
      <c r="I1044" s="57" t="n">
        <v>9.3</v>
      </c>
      <c r="J1044" s="13"/>
    </row>
    <row r="1045" ht="22.5" customHeight="1">
      <c r="A1045" s="12" t="n">
        <f>WEEKNUM(B1045,2)</f>
        <v>40</v>
      </c>
      <c r="B1045" s="55" t="n">
        <v>46297</v>
      </c>
      <c r="C1045" s="38" t="n">
        <v>12373981</v>
      </c>
      <c r="D1045" s="64" t="s">
        <v>58</v>
      </c>
      <c r="E1045" s="38" t="s">
        <v>37</v>
      </c>
      <c r="F1045" s="38" t="s">
        <v>15</v>
      </c>
      <c r="G1045" s="56" t="n">
        <v>148</v>
      </c>
      <c r="H1045" s="57" t="n">
        <v>0.04</v>
      </c>
      <c r="I1045" s="57" t="n">
        <v>5.92</v>
      </c>
      <c r="J1045" s="13"/>
    </row>
    <row r="1046" ht="22.5" customHeight="1">
      <c r="A1046" s="12" t="n">
        <f>WEEKNUM(B1046,2)</f>
        <v>40</v>
      </c>
      <c r="B1046" s="55" t="n">
        <v>46297</v>
      </c>
      <c r="C1046" s="38" t="n">
        <v>5365721</v>
      </c>
      <c r="D1046" s="64" t="s">
        <v>59</v>
      </c>
      <c r="E1046" s="38" t="s">
        <v>57</v>
      </c>
      <c r="F1046" s="38" t="s">
        <v>15</v>
      </c>
      <c r="G1046" s="56" t="n">
        <v>84</v>
      </c>
      <c r="H1046" s="57" t="n">
        <v>0.5</v>
      </c>
      <c r="I1046" s="57" t="n">
        <v>42</v>
      </c>
      <c r="J1046" s="13"/>
    </row>
    <row r="1047" ht="22.5" customHeight="1">
      <c r="A1047" s="12" t="n">
        <f>WEEKNUM(B1047,2)</f>
        <v>40</v>
      </c>
      <c r="B1047" s="55" t="n">
        <v>46297</v>
      </c>
      <c r="C1047" s="38" t="n">
        <v>91568575</v>
      </c>
      <c r="D1047" s="64" t="s">
        <v>60</v>
      </c>
      <c r="E1047" s="38" t="s">
        <v>14</v>
      </c>
      <c r="F1047" s="38" t="s">
        <v>15</v>
      </c>
      <c r="G1047" s="56" t="n">
        <v>0</v>
      </c>
      <c r="H1047" s="57" t="n">
        <v>0</v>
      </c>
      <c r="I1047" s="57" t="n">
        <v>0</v>
      </c>
      <c r="J1047" s="13"/>
    </row>
    <row r="1048" ht="22.5" customHeight="1">
      <c r="A1048" s="12" t="n">
        <f>WEEKNUM(B1048,2)</f>
        <v>40</v>
      </c>
      <c r="B1048" s="55" t="n">
        <v>46297</v>
      </c>
      <c r="C1048" s="38" t="n">
        <v>9298539</v>
      </c>
      <c r="D1048" s="64" t="s">
        <v>80</v>
      </c>
      <c r="E1048" s="38" t="s">
        <v>14</v>
      </c>
      <c r="F1048" s="38" t="s">
        <v>15</v>
      </c>
      <c r="G1048" s="56" t="n">
        <v>150</v>
      </c>
      <c r="H1048" s="57" t="n">
        <v>0.3</v>
      </c>
      <c r="I1048" s="57" t="n">
        <v>45</v>
      </c>
      <c r="J1048" s="13"/>
    </row>
    <row r="1049" ht="22.5" customHeight="1">
      <c r="A1049" s="12" t="n">
        <f>WEEKNUM(B1049,2)</f>
        <v>40</v>
      </c>
      <c r="B1049" s="55" t="n">
        <v>46297</v>
      </c>
      <c r="C1049" s="38" t="n">
        <v>12811904</v>
      </c>
      <c r="D1049" s="64" t="s">
        <v>54</v>
      </c>
      <c r="E1049" s="38" t="s">
        <v>55</v>
      </c>
      <c r="F1049" s="38" t="s">
        <v>35</v>
      </c>
      <c r="G1049" s="56" t="n">
        <v>2</v>
      </c>
      <c r="H1049" s="57" t="n">
        <v>1.45</v>
      </c>
      <c r="I1049" s="57" t="n">
        <v>2.91</v>
      </c>
      <c r="J1049" s="13"/>
    </row>
    <row r="1050" ht="22.5" customHeight="1">
      <c r="A1050" s="12" t="n">
        <f>WEEKNUM(B1050,2)</f>
        <v>40</v>
      </c>
      <c r="B1050" s="55" t="n">
        <v>46297</v>
      </c>
      <c r="C1050" s="38" t="n">
        <v>91399437</v>
      </c>
      <c r="D1050" s="64" t="s">
        <v>81</v>
      </c>
      <c r="E1050" s="58" t="s">
        <v>65</v>
      </c>
      <c r="F1050" s="38" t="s">
        <v>15</v>
      </c>
      <c r="G1050" s="61" t="n">
        <v>50</v>
      </c>
      <c r="H1050" s="62" t="n">
        <v>0.15</v>
      </c>
      <c r="I1050" s="62" t="n">
        <v>7.5</v>
      </c>
      <c r="J1050" s="13"/>
    </row>
    <row r="1051" ht="22.5" customHeight="1">
      <c r="A1051" s="12" t="n">
        <f>WEEKNUM(B1051,2)</f>
        <v>40</v>
      </c>
      <c r="B1051" s="55" t="n">
        <v>46297</v>
      </c>
      <c r="C1051" s="38" t="n">
        <v>5556054</v>
      </c>
      <c r="D1051" s="64" t="s">
        <v>62</v>
      </c>
      <c r="E1051" s="38" t="s">
        <v>37</v>
      </c>
      <c r="F1051" s="72" t="s">
        <v>15</v>
      </c>
      <c r="G1051" s="59" t="n">
        <v>3</v>
      </c>
      <c r="H1051" s="57" t="n">
        <v>2.719</v>
      </c>
      <c r="I1051" s="57" t="n">
        <v>8.156</v>
      </c>
      <c r="J1051" s="46"/>
    </row>
    <row r="1052" ht="22.5" customHeight="1">
      <c r="A1052" s="12" t="n">
        <f>WEEKNUM(B1052,2)</f>
        <v>40</v>
      </c>
      <c r="B1052" s="55" t="n">
        <v>46297</v>
      </c>
      <c r="C1052" s="38" t="n">
        <v>8628042</v>
      </c>
      <c r="D1052" s="64" t="s">
        <v>28</v>
      </c>
      <c r="E1052" s="38" t="s">
        <v>14</v>
      </c>
      <c r="F1052" s="38" t="s">
        <v>26</v>
      </c>
      <c r="G1052" s="59" t="n">
        <v>381</v>
      </c>
      <c r="H1052" s="57" t="n">
        <v>0.36</v>
      </c>
      <c r="I1052" s="57" t="n">
        <v>138.69</v>
      </c>
      <c r="J1052" s="13"/>
    </row>
    <row r="1053" ht="22.5" customHeight="1">
      <c r="A1053" s="12" t="n">
        <f>WEEKNUM(B1053,2)</f>
        <v>40</v>
      </c>
      <c r="B1053" s="55" t="n">
        <v>46297</v>
      </c>
      <c r="C1053" s="38" t="n">
        <v>9297014</v>
      </c>
      <c r="D1053" s="64" t="s">
        <v>13</v>
      </c>
      <c r="E1053" s="38" t="s">
        <v>14</v>
      </c>
      <c r="F1053" s="38" t="s">
        <v>26</v>
      </c>
      <c r="G1053" s="59" t="n">
        <v>200</v>
      </c>
      <c r="H1053" s="57" t="n">
        <v>0.16</v>
      </c>
      <c r="I1053" s="57" t="n">
        <v>32.49</v>
      </c>
      <c r="J1053" s="13"/>
    </row>
    <row r="1054" ht="22.5" customHeight="1">
      <c r="A1054" s="12" t="n">
        <f>WEEKNUM(B1054,2)</f>
        <v>40</v>
      </c>
      <c r="B1054" s="55" t="n">
        <v>46297</v>
      </c>
      <c r="C1054" s="38" t="n">
        <v>7815836</v>
      </c>
      <c r="D1054" s="64" t="s">
        <v>63</v>
      </c>
      <c r="E1054" s="38" t="s">
        <v>37</v>
      </c>
      <c r="F1054" s="38" t="s">
        <v>15</v>
      </c>
      <c r="G1054" s="59" t="n">
        <v>3632</v>
      </c>
      <c r="H1054" s="57" t="n">
        <v>0.117</v>
      </c>
      <c r="I1054" s="57" t="n">
        <v>425.98</v>
      </c>
      <c r="J1054" s="13"/>
    </row>
    <row r="1055" ht="22.5" customHeight="1">
      <c r="A1055" s="12" t="n">
        <f>WEEKNUM(B1055,2)</f>
        <v>40</v>
      </c>
      <c r="B1055" s="55" t="n">
        <v>46297</v>
      </c>
      <c r="C1055" s="38" t="n">
        <v>91467820</v>
      </c>
      <c r="D1055" s="64" t="s">
        <v>64</v>
      </c>
      <c r="E1055" s="38" t="s">
        <v>37</v>
      </c>
      <c r="F1055" s="38" t="s">
        <v>15</v>
      </c>
      <c r="G1055" s="59" t="n">
        <v>224</v>
      </c>
      <c r="H1055" s="57" t="n">
        <v>0.1</v>
      </c>
      <c r="I1055" s="57" t="n">
        <v>22.4</v>
      </c>
      <c r="J1055" s="13"/>
    </row>
    <row r="1056" ht="22.5" customHeight="1">
      <c r="A1056" s="12" t="n">
        <f>WEEKNUM(B1056,2)</f>
        <v>40</v>
      </c>
      <c r="B1056" s="55" t="n">
        <v>46297</v>
      </c>
      <c r="C1056" s="38" t="n">
        <v>91496145</v>
      </c>
      <c r="D1056" s="64" t="s">
        <v>64</v>
      </c>
      <c r="E1056" s="38" t="s">
        <v>65</v>
      </c>
      <c r="F1056" s="38" t="s">
        <v>15</v>
      </c>
      <c r="G1056" s="59" t="n">
        <v>30</v>
      </c>
      <c r="H1056" s="57" t="n">
        <v>0.15</v>
      </c>
      <c r="I1056" s="57" t="n">
        <v>4.5</v>
      </c>
      <c r="J1056" s="13"/>
    </row>
    <row r="1057" ht="22.5" customHeight="1">
      <c r="A1057" s="12" t="n">
        <f>WEEKNUM(B1057,2)</f>
        <v>40</v>
      </c>
      <c r="B1057" s="55" t="n">
        <v>46297</v>
      </c>
      <c r="C1057" s="38" t="n">
        <v>91496146</v>
      </c>
      <c r="D1057" s="64" t="s">
        <v>64</v>
      </c>
      <c r="E1057" s="38" t="s">
        <v>44</v>
      </c>
      <c r="F1057" s="38" t="s">
        <v>15</v>
      </c>
      <c r="G1057" s="59" t="n">
        <v>49</v>
      </c>
      <c r="H1057" s="57" t="n">
        <v>0.14</v>
      </c>
      <c r="I1057" s="57" t="n">
        <v>6.86</v>
      </c>
      <c r="J1057" s="13"/>
    </row>
    <row r="1058" ht="22.5" customHeight="1">
      <c r="A1058" s="12" t="n">
        <f>WEEKNUM(B1058,2)</f>
        <v>40</v>
      </c>
      <c r="B1058" s="55" t="n">
        <v>46297</v>
      </c>
      <c r="C1058" s="38" t="n">
        <v>91496147</v>
      </c>
      <c r="D1058" s="64" t="s">
        <v>64</v>
      </c>
      <c r="E1058" s="38" t="s">
        <v>11</v>
      </c>
      <c r="F1058" s="38" t="s">
        <v>15</v>
      </c>
      <c r="G1058" s="59" t="n">
        <v>62</v>
      </c>
      <c r="H1058" s="57" t="n">
        <v>0.13</v>
      </c>
      <c r="I1058" s="57" t="n">
        <v>8.06</v>
      </c>
      <c r="J1058" s="13"/>
    </row>
    <row r="1059" ht="22.5" customHeight="1">
      <c r="A1059" s="12" t="n">
        <f>WEEKNUM(B1059,2)</f>
        <v>40</v>
      </c>
      <c r="B1059" s="55" t="n">
        <v>46297</v>
      </c>
      <c r="C1059" s="38" t="n">
        <v>91496148</v>
      </c>
      <c r="D1059" s="64" t="s">
        <v>64</v>
      </c>
      <c r="E1059" s="38" t="s">
        <v>14</v>
      </c>
      <c r="F1059" s="38" t="s">
        <v>15</v>
      </c>
      <c r="G1059" s="59" t="n">
        <v>160</v>
      </c>
      <c r="H1059" s="57" t="n">
        <v>0.15</v>
      </c>
      <c r="I1059" s="57" t="n">
        <v>24</v>
      </c>
      <c r="J1059" s="13"/>
    </row>
    <row r="1060" ht="22.5" customHeight="1">
      <c r="A1060" s="12" t="n">
        <f>WEEKNUM(B1060,2)</f>
        <v>40</v>
      </c>
      <c r="B1060" s="55" t="n">
        <v>46297</v>
      </c>
      <c r="C1060" s="38" t="n">
        <v>11079953</v>
      </c>
      <c r="D1060" s="64" t="s">
        <v>62</v>
      </c>
      <c r="E1060" s="38" t="s">
        <v>37</v>
      </c>
      <c r="F1060" s="38" t="s">
        <v>15</v>
      </c>
      <c r="G1060" s="59" t="n">
        <v>1</v>
      </c>
      <c r="H1060" s="57" t="n">
        <v>0.8</v>
      </c>
      <c r="I1060" s="57" t="n">
        <v>0.8</v>
      </c>
      <c r="J1060" s="13"/>
    </row>
    <row r="1061" ht="22.5" customHeight="1">
      <c r="A1061" s="12" t="n">
        <f>WEEKNUM(B1061,2)</f>
        <v>40</v>
      </c>
      <c r="B1061" s="55" t="n">
        <v>46297</v>
      </c>
      <c r="C1061" s="38" t="n">
        <v>11690181</v>
      </c>
      <c r="D1061" s="64" t="s">
        <v>66</v>
      </c>
      <c r="E1061" s="38" t="s">
        <v>14</v>
      </c>
      <c r="F1061" s="38" t="s">
        <v>15</v>
      </c>
      <c r="G1061" s="56" t="n">
        <v>471</v>
      </c>
      <c r="H1061" s="57" t="n">
        <v>0.42</v>
      </c>
      <c r="I1061" s="57" t="n">
        <v>197.82</v>
      </c>
      <c r="J1061" s="13"/>
    </row>
    <row r="1062" ht="22.5" customHeight="1">
      <c r="A1062" s="12" t="n">
        <f>WEEKNUM(B1062,2)</f>
        <v>40</v>
      </c>
      <c r="B1062" s="55" t="n">
        <v>46297</v>
      </c>
      <c r="C1062" s="38" t="n">
        <v>11836152</v>
      </c>
      <c r="D1062" s="64" t="s">
        <v>63</v>
      </c>
      <c r="E1062" s="58" t="s">
        <v>37</v>
      </c>
      <c r="F1062" s="38" t="s">
        <v>15</v>
      </c>
      <c r="G1062" s="59" t="n">
        <v>3</v>
      </c>
      <c r="H1062" s="57" t="n">
        <v>0.09</v>
      </c>
      <c r="I1062" s="57" t="n">
        <v>0.27</v>
      </c>
      <c r="J1062" s="13"/>
    </row>
    <row r="1063" ht="22.5" customHeight="1">
      <c r="A1063" s="12" t="n">
        <f>WEEKNUM(B1063,2)</f>
        <v>40</v>
      </c>
      <c r="B1063" s="55" t="n">
        <v>46297</v>
      </c>
      <c r="C1063" s="38" t="n">
        <v>12038500</v>
      </c>
      <c r="D1063" s="64" t="s">
        <v>66</v>
      </c>
      <c r="E1063" s="38" t="s">
        <v>14</v>
      </c>
      <c r="F1063" s="38" t="s">
        <v>15</v>
      </c>
      <c r="G1063" s="59" t="n">
        <v>42</v>
      </c>
      <c r="H1063" s="57" t="n">
        <v>0.4</v>
      </c>
      <c r="I1063" s="57" t="n">
        <v>16.8</v>
      </c>
      <c r="J1063" s="13"/>
    </row>
    <row r="1064" ht="22.5" customHeight="1">
      <c r="A1064" s="12" t="n">
        <f>WEEKNUM(B1064,2)</f>
        <v>40</v>
      </c>
      <c r="B1064" s="55" t="n">
        <v>46297</v>
      </c>
      <c r="C1064" s="38" t="n">
        <v>91565943</v>
      </c>
      <c r="D1064" s="64" t="s">
        <v>64</v>
      </c>
      <c r="E1064" s="38" t="s">
        <v>44</v>
      </c>
      <c r="F1064" s="38" t="s">
        <v>15</v>
      </c>
      <c r="G1064" s="59" t="n">
        <v>1</v>
      </c>
      <c r="H1064" s="57" t="n">
        <v>0.14</v>
      </c>
      <c r="I1064" s="57" t="n">
        <v>0.14</v>
      </c>
      <c r="J1064" s="13"/>
    </row>
    <row r="1065" ht="22.5" customHeight="1">
      <c r="A1065" s="12" t="n">
        <f>WEEKNUM(B1065,2)</f>
        <v>40</v>
      </c>
      <c r="B1065" s="55" t="n">
        <v>46297</v>
      </c>
      <c r="C1065" s="38" t="n">
        <v>91565945</v>
      </c>
      <c r="D1065" s="64" t="s">
        <v>64</v>
      </c>
      <c r="E1065" s="58" t="s">
        <v>37</v>
      </c>
      <c r="F1065" s="38" t="s">
        <v>15</v>
      </c>
      <c r="G1065" s="59" t="n">
        <v>50</v>
      </c>
      <c r="H1065" s="57" t="n">
        <v>0.12</v>
      </c>
      <c r="I1065" s="57" t="n">
        <v>6</v>
      </c>
      <c r="J1065" s="13"/>
    </row>
    <row r="1066" ht="22.5" customHeight="1">
      <c r="A1066" s="12" t="n">
        <f>WEEKNUM(B1066,2)</f>
        <v>40</v>
      </c>
      <c r="B1066" s="55" t="n">
        <v>46297</v>
      </c>
      <c r="C1066" s="38" t="n">
        <v>91551845</v>
      </c>
      <c r="D1066" s="64" t="s">
        <v>64</v>
      </c>
      <c r="E1066" s="38" t="s">
        <v>11</v>
      </c>
      <c r="F1066" s="38" t="s">
        <v>15</v>
      </c>
      <c r="G1066" s="59" t="n">
        <v>89</v>
      </c>
      <c r="H1066" s="57" t="n">
        <v>0.14</v>
      </c>
      <c r="I1066" s="57" t="n">
        <v>12.46</v>
      </c>
      <c r="J1066" s="13"/>
    </row>
    <row r="1067" ht="22.5" customHeight="1">
      <c r="A1067" s="12" t="n">
        <f>WEEKNUM(B1067,2)</f>
        <v>40</v>
      </c>
      <c r="B1067" s="55" t="n">
        <v>46297</v>
      </c>
      <c r="C1067" s="38" t="n">
        <v>91565949</v>
      </c>
      <c r="D1067" s="64" t="s">
        <v>64</v>
      </c>
      <c r="E1067" s="38" t="s">
        <v>65</v>
      </c>
      <c r="F1067" s="38" t="s">
        <v>15</v>
      </c>
      <c r="G1067" s="59" t="n">
        <v>50</v>
      </c>
      <c r="H1067" s="57" t="n">
        <v>0.15</v>
      </c>
      <c r="I1067" s="57" t="n">
        <v>7.5</v>
      </c>
      <c r="J1067" s="13"/>
    </row>
    <row r="1068" ht="22.5" customHeight="1">
      <c r="A1068" s="12" t="n">
        <f>WEEKNUM(B1068,2)</f>
        <v>40</v>
      </c>
      <c r="B1068" s="55" t="n">
        <v>46297</v>
      </c>
      <c r="C1068" s="38" t="n">
        <v>91573130</v>
      </c>
      <c r="D1068" s="64" t="s">
        <v>47</v>
      </c>
      <c r="E1068" s="38" t="s">
        <v>17</v>
      </c>
      <c r="F1068" s="58" t="s">
        <v>15</v>
      </c>
      <c r="G1068" s="59" t="n">
        <v>2</v>
      </c>
      <c r="H1068" s="57" t="n">
        <v>0.2</v>
      </c>
      <c r="I1068" s="57" t="n">
        <v>0.4</v>
      </c>
      <c r="J1068" s="69"/>
    </row>
    <row r="1069" ht="22.5" customHeight="1">
      <c r="A1069" s="12" t="n">
        <f>WEEKNUM(B1069,2)</f>
        <v>40</v>
      </c>
      <c r="B1069" s="55" t="n">
        <v>46297</v>
      </c>
      <c r="C1069" s="38" t="n">
        <v>91573131</v>
      </c>
      <c r="D1069" s="64" t="s">
        <v>47</v>
      </c>
      <c r="E1069" s="38" t="s">
        <v>33</v>
      </c>
      <c r="F1069" s="58" t="s">
        <v>15</v>
      </c>
      <c r="G1069" s="59" t="n">
        <v>0</v>
      </c>
      <c r="H1069" s="57" t="n">
        <v>0</v>
      </c>
      <c r="I1069" s="57" t="n">
        <v>0</v>
      </c>
      <c r="J1069" s="69"/>
    </row>
    <row r="1070" ht="22.5" customHeight="1">
      <c r="A1070" s="12" t="n">
        <f>WEEKNUM(B1070,2)</f>
        <v>40</v>
      </c>
      <c r="B1070" s="55" t="n">
        <v>46297</v>
      </c>
      <c r="C1070" s="38" t="n">
        <v>6395488</v>
      </c>
      <c r="D1070" s="64" t="s">
        <v>39</v>
      </c>
      <c r="E1070" s="38" t="s">
        <v>14</v>
      </c>
      <c r="F1070" s="12" t="s">
        <v>15</v>
      </c>
      <c r="G1070" s="45" t="n">
        <v>200</v>
      </c>
      <c r="H1070" s="62" t="n">
        <v>0.3</v>
      </c>
      <c r="I1070" s="62" t="n">
        <v>60</v>
      </c>
      <c r="J1070" s="13"/>
    </row>
    <row r="1071" ht="22.5" customHeight="1">
      <c r="A1071" s="12" t="n">
        <f>WEEKNUM(B1071,2)</f>
        <v>40</v>
      </c>
      <c r="B1071" s="55" t="n">
        <v>46297</v>
      </c>
      <c r="C1071" s="38" t="n">
        <v>8291713</v>
      </c>
      <c r="D1071" s="63" t="s">
        <v>40</v>
      </c>
      <c r="E1071" s="54" t="s">
        <v>14</v>
      </c>
      <c r="F1071" s="45" t="s">
        <v>15</v>
      </c>
      <c r="G1071" s="61" t="n">
        <v>1500</v>
      </c>
      <c r="H1071" s="62" t="n">
        <v>0.14</v>
      </c>
      <c r="I1071" s="62" t="n">
        <v>209.82</v>
      </c>
      <c r="J1071" s="13"/>
    </row>
    <row r="1072" ht="22.5" customHeight="1">
      <c r="A1072" s="12" t="n">
        <f>WEEKNUM(B1072,2)</f>
        <v>40</v>
      </c>
      <c r="B1072" s="55" t="n">
        <v>46297</v>
      </c>
      <c r="C1072" s="38" t="n">
        <v>8566541</v>
      </c>
      <c r="D1072" s="63" t="s">
        <v>67</v>
      </c>
      <c r="E1072" s="58" t="s">
        <v>14</v>
      </c>
      <c r="F1072" s="57" t="s">
        <v>26</v>
      </c>
      <c r="G1072" s="56" t="n">
        <v>363</v>
      </c>
      <c r="H1072" s="57" t="n">
        <v>0.18</v>
      </c>
      <c r="I1072" s="57" t="n">
        <v>65.84</v>
      </c>
      <c r="J1072" s="13"/>
    </row>
    <row r="1073" ht="22.5" customHeight="1">
      <c r="A1073" s="12" t="n">
        <f>WEEKNUM(B1073,2)</f>
        <v>40</v>
      </c>
      <c r="B1073" s="55" t="n">
        <v>46297</v>
      </c>
      <c r="C1073" s="38" t="n">
        <v>8566084</v>
      </c>
      <c r="D1073" s="63" t="s">
        <v>68</v>
      </c>
      <c r="E1073" s="58" t="s">
        <v>41</v>
      </c>
      <c r="F1073" s="12" t="s">
        <v>15</v>
      </c>
      <c r="G1073" s="60" t="n">
        <v>100</v>
      </c>
      <c r="H1073" s="57" t="n">
        <v>0.12</v>
      </c>
      <c r="I1073" s="57" t="n">
        <v>12</v>
      </c>
      <c r="J1073" s="13"/>
    </row>
    <row r="1074" ht="22.5" customHeight="1">
      <c r="A1074" s="12" t="n">
        <f>WEEKNUM(B1074,2)</f>
        <v>40</v>
      </c>
      <c r="B1074" s="55" t="n">
        <v>46297</v>
      </c>
      <c r="C1074" s="38" t="n">
        <v>2937658</v>
      </c>
      <c r="D1074" s="63" t="s">
        <v>69</v>
      </c>
      <c r="E1074" s="58" t="s">
        <v>14</v>
      </c>
      <c r="F1074" s="12" t="s">
        <v>15</v>
      </c>
      <c r="G1074" s="60" t="n">
        <v>100</v>
      </c>
      <c r="H1074" s="57" t="n">
        <v>0.123</v>
      </c>
      <c r="I1074" s="57" t="n">
        <v>12.3</v>
      </c>
      <c r="J1074" s="13"/>
    </row>
    <row r="1075" ht="22.5" customHeight="1">
      <c r="A1075" s="12" t="n">
        <f>WEEKNUM(B1075,2)</f>
        <v>40</v>
      </c>
      <c r="B1075" s="55" t="n">
        <v>46297</v>
      </c>
      <c r="C1075" s="38" t="n">
        <v>6706444</v>
      </c>
      <c r="D1075" s="63" t="s">
        <v>70</v>
      </c>
      <c r="E1075" s="38" t="s">
        <v>71</v>
      </c>
      <c r="F1075" s="57" t="s">
        <v>12</v>
      </c>
      <c r="G1075" s="60" t="n">
        <v>6</v>
      </c>
      <c r="H1075" s="57" t="n">
        <v>1.096</v>
      </c>
      <c r="I1075" s="57" t="n">
        <v>6.5785</v>
      </c>
      <c r="J1075" s="13"/>
    </row>
    <row r="1076" ht="22.5" customHeight="1">
      <c r="A1076" s="12" t="n">
        <f>WEEKNUM(B1076,2)</f>
        <v>40</v>
      </c>
      <c r="B1076" s="55" t="n">
        <v>46297</v>
      </c>
      <c r="C1076" s="38" t="n">
        <v>5963354</v>
      </c>
      <c r="D1076" s="64" t="s">
        <v>70</v>
      </c>
      <c r="E1076" s="38" t="s">
        <v>71</v>
      </c>
      <c r="F1076" s="12" t="s">
        <v>15</v>
      </c>
      <c r="G1076" s="60" t="n">
        <v>371</v>
      </c>
      <c r="H1076" s="57" t="n">
        <v>0.57</v>
      </c>
      <c r="I1076" s="57" t="n">
        <v>211.284</v>
      </c>
      <c r="J1076" s="65"/>
    </row>
    <row r="1077" ht="22.5" customHeight="1">
      <c r="A1077" s="12" t="n">
        <f>WEEKNUM(B1077,2)</f>
        <v>40</v>
      </c>
      <c r="B1077" s="55" t="n">
        <v>46297</v>
      </c>
      <c r="C1077" s="38" t="n">
        <v>9686529</v>
      </c>
      <c r="D1077" s="63" t="s">
        <v>70</v>
      </c>
      <c r="E1077" s="58" t="s">
        <v>72</v>
      </c>
      <c r="F1077" s="12" t="s">
        <v>15</v>
      </c>
      <c r="G1077" s="60" t="n">
        <v>38</v>
      </c>
      <c r="H1077" s="57" t="n">
        <v>0.5</v>
      </c>
      <c r="I1077" s="57" t="n">
        <v>19</v>
      </c>
      <c r="J1077" s="13"/>
    </row>
    <row r="1078" ht="22.5" customHeight="1">
      <c r="A1078" s="12" t="n">
        <f>WEEKNUM(B1078,2)</f>
        <v>40</v>
      </c>
      <c r="B1078" s="55" t="n">
        <v>46297</v>
      </c>
      <c r="C1078" s="38" t="n">
        <v>5963400</v>
      </c>
      <c r="D1078" s="63" t="s">
        <v>70</v>
      </c>
      <c r="E1078" s="58" t="s">
        <v>73</v>
      </c>
      <c r="F1078" s="12" t="s">
        <v>15</v>
      </c>
      <c r="G1078" s="60" t="n">
        <v>44</v>
      </c>
      <c r="H1078" s="57" t="n">
        <v>0.2</v>
      </c>
      <c r="I1078" s="57" t="n">
        <v>8.8</v>
      </c>
      <c r="J1078" s="13"/>
    </row>
    <row r="1079" ht="22.5" customHeight="1">
      <c r="A1079" s="30" t="n">
        <f>WEEKNUM(B1079,2)</f>
        <v>40</v>
      </c>
      <c r="B1079" s="55" t="n">
        <v>46297</v>
      </c>
      <c r="C1079" s="66" t="n">
        <v>10080665</v>
      </c>
      <c r="D1079" s="68" t="s">
        <v>70</v>
      </c>
      <c r="E1079" s="58" t="s">
        <v>74</v>
      </c>
      <c r="F1079" s="12" t="s">
        <v>15</v>
      </c>
      <c r="G1079" s="60" t="n">
        <v>6</v>
      </c>
      <c r="H1079" s="57" t="n">
        <v>0.38</v>
      </c>
      <c r="I1079" s="57" t="n">
        <v>2.28</v>
      </c>
      <c r="J1079" s="13"/>
    </row>
    <row r="1080" ht="22.5" customHeight="1">
      <c r="A1080" s="12" t="n">
        <f>WEEKNUM(B1080,2)</f>
        <v>40</v>
      </c>
      <c r="B1080" s="55" t="n">
        <v>46297</v>
      </c>
      <c r="C1080" s="12" t="n">
        <v>91520433</v>
      </c>
      <c r="D1080" s="63" t="s">
        <v>64</v>
      </c>
      <c r="E1080" s="58" t="s">
        <v>14</v>
      </c>
      <c r="F1080" s="12" t="s">
        <v>15</v>
      </c>
      <c r="G1080" s="60" t="n">
        <v>3</v>
      </c>
      <c r="H1080" s="57" t="n">
        <v>0.16</v>
      </c>
      <c r="I1080" s="57" t="n">
        <v>0.48</v>
      </c>
      <c r="J1080" s="13"/>
    </row>
    <row r="1081" ht="22.5" customHeight="1">
      <c r="A1081" s="12" t="n">
        <f>WEEKNUM(B1081,2)</f>
        <v>40</v>
      </c>
      <c r="B1081" s="55" t="n">
        <v>46297</v>
      </c>
      <c r="C1081" s="38" t="n">
        <v>11078827</v>
      </c>
      <c r="D1081" s="63" t="s">
        <v>70</v>
      </c>
      <c r="E1081" s="58" t="s">
        <v>73</v>
      </c>
      <c r="F1081" s="12" t="s">
        <v>15</v>
      </c>
      <c r="G1081" s="60" t="n">
        <v>2</v>
      </c>
      <c r="H1081" s="57" t="n">
        <v>0.3</v>
      </c>
      <c r="I1081" s="57" t="n">
        <v>0.6</v>
      </c>
      <c r="J1081" s="13"/>
    </row>
    <row r="1082" ht="22.5" customHeight="1">
      <c r="A1082" s="12" t="n">
        <f>WEEKNUM(B1082,2)</f>
        <v>40</v>
      </c>
      <c r="B1082" s="55" t="n">
        <v>46297</v>
      </c>
      <c r="C1082" s="38" t="n">
        <v>11078981</v>
      </c>
      <c r="D1082" s="63" t="s">
        <v>70</v>
      </c>
      <c r="E1082" s="38" t="s">
        <v>71</v>
      </c>
      <c r="F1082" s="12" t="s">
        <v>15</v>
      </c>
      <c r="G1082" s="60" t="n">
        <v>0</v>
      </c>
      <c r="H1082" s="57" t="n">
        <v>0</v>
      </c>
      <c r="I1082" s="57" t="n">
        <v>0</v>
      </c>
      <c r="J1082" s="13"/>
    </row>
    <row r="1083" ht="22.5" customHeight="1">
      <c r="A1083" s="12" t="n">
        <f>WEEKNUM(B1083,2)</f>
        <v>40</v>
      </c>
      <c r="B1083" s="55" t="n">
        <v>46297</v>
      </c>
      <c r="C1083" s="38" t="n">
        <v>11080833</v>
      </c>
      <c r="D1083" s="63" t="s">
        <v>70</v>
      </c>
      <c r="E1083" s="58" t="s">
        <v>72</v>
      </c>
      <c r="F1083" s="12" t="s">
        <v>15</v>
      </c>
      <c r="G1083" s="60" t="n">
        <v>0</v>
      </c>
      <c r="H1083" s="57" t="n">
        <v>0</v>
      </c>
      <c r="I1083" s="57" t="n">
        <v>0</v>
      </c>
      <c r="J1083" s="13"/>
    </row>
    <row r="1084" ht="22.5" customHeight="1">
      <c r="A1084" s="12" t="n">
        <f>WEEKNUM(B1084,2)</f>
        <v>40</v>
      </c>
      <c r="B1084" s="55" t="n">
        <v>46297</v>
      </c>
      <c r="C1084" s="38" t="n">
        <v>11081056</v>
      </c>
      <c r="D1084" s="63" t="s">
        <v>70</v>
      </c>
      <c r="E1084" s="58" t="s">
        <v>74</v>
      </c>
      <c r="F1084" s="12" t="s">
        <v>15</v>
      </c>
      <c r="G1084" s="60" t="n">
        <v>0</v>
      </c>
      <c r="H1084" s="57" t="n">
        <v>0</v>
      </c>
      <c r="I1084" s="57" t="n">
        <v>0</v>
      </c>
      <c r="J1084" s="13"/>
    </row>
    <row r="1085" ht="22.5" customHeight="1">
      <c r="A1085" s="12" t="n">
        <f>WEEKNUM(B1085,2)</f>
        <v>40</v>
      </c>
      <c r="B1085" s="55" t="n">
        <v>46297</v>
      </c>
      <c r="C1085" s="38" t="n">
        <v>11078963</v>
      </c>
      <c r="D1085" s="63" t="s">
        <v>69</v>
      </c>
      <c r="E1085" s="58" t="s">
        <v>14</v>
      </c>
      <c r="F1085" s="12" t="s">
        <v>15</v>
      </c>
      <c r="G1085" s="60" t="n">
        <v>95</v>
      </c>
      <c r="H1085" s="57" t="n">
        <v>0.4</v>
      </c>
      <c r="I1085" s="57" t="n">
        <v>38</v>
      </c>
      <c r="J1085" s="13"/>
    </row>
    <row r="1086" ht="22.5" customHeight="1">
      <c r="A1086" s="12" t="n">
        <f>WEEKNUM(B1086,2)</f>
        <v>40</v>
      </c>
      <c r="B1086" s="55" t="n">
        <v>46297</v>
      </c>
      <c r="C1086" s="38" t="n">
        <v>91538300</v>
      </c>
      <c r="D1086" s="63" t="s">
        <v>64</v>
      </c>
      <c r="E1086" s="58" t="s">
        <v>37</v>
      </c>
      <c r="F1086" s="12" t="s">
        <v>15</v>
      </c>
      <c r="G1086" s="60" t="n">
        <v>6</v>
      </c>
      <c r="H1086" s="57" t="n">
        <v>0.14</v>
      </c>
      <c r="I1086" s="57" t="n">
        <v>0.84</v>
      </c>
      <c r="J1086" s="13"/>
    </row>
    <row r="1087" ht="22.5" customHeight="1">
      <c r="A1087" s="12" t="n">
        <f>WEEKNUM(B1087,2)</f>
        <v>40</v>
      </c>
      <c r="B1087" s="55" t="n">
        <v>46297</v>
      </c>
      <c r="C1087" s="38" t="n">
        <v>91538301</v>
      </c>
      <c r="D1087" s="63" t="s">
        <v>64</v>
      </c>
      <c r="E1087" s="58" t="s">
        <v>14</v>
      </c>
      <c r="F1087" s="12" t="s">
        <v>15</v>
      </c>
      <c r="G1087" s="60" t="n">
        <v>0</v>
      </c>
      <c r="H1087" s="57" t="n">
        <v>0</v>
      </c>
      <c r="I1087" s="57" t="n">
        <v>0</v>
      </c>
      <c r="J1087" s="13"/>
    </row>
    <row r="1088" ht="22.5" customHeight="1">
      <c r="A1088" s="12" t="n">
        <f>WEEKNUM(B1088,2)</f>
        <v>40</v>
      </c>
      <c r="B1088" s="55" t="n">
        <v>46297</v>
      </c>
      <c r="C1088" s="66" t="n">
        <v>91538306</v>
      </c>
      <c r="D1088" s="68" t="s">
        <v>64</v>
      </c>
      <c r="E1088" s="58" t="s">
        <v>65</v>
      </c>
      <c r="F1088" s="12" t="s">
        <v>15</v>
      </c>
      <c r="G1088" s="60" t="n">
        <v>2</v>
      </c>
      <c r="H1088" s="57" t="n">
        <v>0.18</v>
      </c>
      <c r="I1088" s="57" t="n">
        <v>0.36</v>
      </c>
      <c r="J1088" s="13"/>
    </row>
    <row r="1089" ht="22.5" customHeight="1">
      <c r="A1089" s="12" t="n">
        <f>WEEKNUM(B1089,2)</f>
        <v>40</v>
      </c>
      <c r="B1089" s="55" t="n">
        <v>46297</v>
      </c>
      <c r="C1089" s="12" t="n">
        <v>91538307</v>
      </c>
      <c r="D1089" s="63" t="s">
        <v>64</v>
      </c>
      <c r="E1089" s="38" t="s">
        <v>17</v>
      </c>
      <c r="F1089" s="12" t="s">
        <v>15</v>
      </c>
      <c r="G1089" s="60" t="n">
        <v>0</v>
      </c>
      <c r="H1089" s="57" t="n">
        <v>0</v>
      </c>
      <c r="I1089" s="57" t="n">
        <v>0</v>
      </c>
      <c r="J1089" s="13"/>
    </row>
    <row r="1090" ht="22.5" customHeight="1">
      <c r="A1090" s="12" t="n">
        <f>WEEKNUM(B1090,2)</f>
        <v>40</v>
      </c>
      <c r="B1090" s="55" t="n">
        <v>46297</v>
      </c>
      <c r="C1090" s="12" t="n">
        <v>91538308</v>
      </c>
      <c r="D1090" s="63" t="s">
        <v>64</v>
      </c>
      <c r="E1090" s="38" t="s">
        <v>11</v>
      </c>
      <c r="F1090" s="12" t="s">
        <v>15</v>
      </c>
      <c r="G1090" s="60" t="n">
        <v>0</v>
      </c>
      <c r="H1090" s="57" t="n">
        <v>0</v>
      </c>
      <c r="I1090" s="57" t="n">
        <v>0</v>
      </c>
      <c r="J1090" s="13"/>
    </row>
    <row r="1091" ht="22.5" customHeight="1">
      <c r="A1091" s="12" t="n">
        <f>WEEKNUM(B1091,2)</f>
        <v>40</v>
      </c>
      <c r="B1091" s="55" t="n">
        <v>46297</v>
      </c>
      <c r="C1091" s="38" t="n">
        <v>91538309</v>
      </c>
      <c r="D1091" s="63" t="s">
        <v>64</v>
      </c>
      <c r="E1091" s="58" t="s">
        <v>44</v>
      </c>
      <c r="F1091" s="12" t="s">
        <v>15</v>
      </c>
      <c r="G1091" s="60" t="n">
        <v>0</v>
      </c>
      <c r="H1091" s="57" t="n">
        <v>0</v>
      </c>
      <c r="I1091" s="57" t="n">
        <v>0</v>
      </c>
      <c r="J1091" s="13"/>
    </row>
    <row r="1092" ht="22.5" customHeight="1">
      <c r="A1092" s="12" t="n">
        <f>WEEKNUM(B1092,2)</f>
        <v>40</v>
      </c>
      <c r="B1092" s="55" t="n">
        <v>46297</v>
      </c>
      <c r="C1092" s="38" t="n">
        <v>11511535</v>
      </c>
      <c r="D1092" s="63" t="s">
        <v>69</v>
      </c>
      <c r="E1092" s="58" t="s">
        <v>14</v>
      </c>
      <c r="F1092" s="57" t="s">
        <v>26</v>
      </c>
      <c r="G1092" s="60" t="n">
        <v>616</v>
      </c>
      <c r="H1092" s="57" t="n">
        <v>0.391672077922078</v>
      </c>
      <c r="I1092" s="57" t="n">
        <v>241.27</v>
      </c>
      <c r="J1092" s="13"/>
    </row>
    <row r="1093" ht="22.5" customHeight="1">
      <c r="A1093" s="12" t="n">
        <f>WEEKNUM(B1093,2)</f>
        <v>40</v>
      </c>
      <c r="B1093" s="55" t="n">
        <v>46297</v>
      </c>
      <c r="C1093" s="38" t="n">
        <v>11792342</v>
      </c>
      <c r="D1093" s="63" t="s">
        <v>75</v>
      </c>
      <c r="E1093" s="58" t="s">
        <v>41</v>
      </c>
      <c r="F1093" s="12" t="s">
        <v>15</v>
      </c>
      <c r="G1093" s="60" t="n">
        <v>0</v>
      </c>
      <c r="H1093" s="57" t="n">
        <v>0</v>
      </c>
      <c r="I1093" s="57" t="n">
        <v>0</v>
      </c>
      <c r="J1093" s="13"/>
    </row>
    <row r="1094" ht="22.5" customHeight="1">
      <c r="A1094" s="12" t="n">
        <f>WEEKNUM(B1094,2)</f>
        <v>40</v>
      </c>
      <c r="B1094" s="55" t="n">
        <v>46297</v>
      </c>
      <c r="C1094" s="38" t="n">
        <v>5365722</v>
      </c>
      <c r="D1094" s="63" t="s">
        <v>59</v>
      </c>
      <c r="E1094" s="58" t="s">
        <v>57</v>
      </c>
      <c r="F1094" s="57" t="s">
        <v>12</v>
      </c>
      <c r="G1094" s="60" t="n">
        <v>22</v>
      </c>
      <c r="H1094" s="57" t="n">
        <v>0.29</v>
      </c>
      <c r="I1094" s="57" t="n">
        <v>6.3708</v>
      </c>
      <c r="J1094" s="13"/>
    </row>
    <row r="1095" ht="22.5" customHeight="1">
      <c r="A1095" s="12" t="n">
        <f>WEEKNUM(B1095,2)</f>
        <v>40</v>
      </c>
      <c r="B1095" s="55" t="n">
        <v>46297</v>
      </c>
      <c r="C1095" s="38" t="n">
        <v>11924654</v>
      </c>
      <c r="D1095" s="63" t="s">
        <v>59</v>
      </c>
      <c r="E1095" s="58" t="s">
        <v>57</v>
      </c>
      <c r="F1095" s="57" t="s">
        <v>12</v>
      </c>
      <c r="G1095" s="60" t="n">
        <v>0</v>
      </c>
      <c r="H1095" s="57" t="n">
        <v>0</v>
      </c>
      <c r="I1095" s="57" t="n">
        <v>0.1041</v>
      </c>
      <c r="J1095" s="13"/>
    </row>
    <row r="1096" ht="22.5" customHeight="1">
      <c r="A1096" s="12" t="n">
        <f>WEEKNUM(B1096,2)</f>
        <v>40</v>
      </c>
      <c r="B1096" s="55" t="n">
        <v>46297</v>
      </c>
      <c r="C1096" s="38" t="n">
        <v>12011132</v>
      </c>
      <c r="D1096" s="63" t="s">
        <v>82</v>
      </c>
      <c r="E1096" s="58" t="s">
        <v>14</v>
      </c>
      <c r="F1096" s="12" t="s">
        <v>15</v>
      </c>
      <c r="G1096" s="60" t="n">
        <v>150</v>
      </c>
      <c r="H1096" s="57" t="n">
        <v>0.2</v>
      </c>
      <c r="I1096" s="57" t="n">
        <v>30</v>
      </c>
      <c r="J1096" s="13"/>
    </row>
    <row r="1097" ht="22.5" customHeight="1">
      <c r="A1097" s="12" t="n">
        <f>WEEKNUM(B1097,2)</f>
        <v>40</v>
      </c>
      <c r="B1097" s="55" t="n">
        <v>46297</v>
      </c>
      <c r="C1097" s="38" t="n">
        <v>12072287</v>
      </c>
      <c r="D1097" s="63" t="s">
        <v>69</v>
      </c>
      <c r="E1097" s="58" t="s">
        <v>14</v>
      </c>
      <c r="F1097" s="12" t="s">
        <v>15</v>
      </c>
      <c r="G1097" s="60" t="n">
        <v>171</v>
      </c>
      <c r="H1097" s="57" t="n">
        <v>0.504</v>
      </c>
      <c r="I1097" s="57" t="n">
        <v>86.14</v>
      </c>
      <c r="J1097" s="13"/>
    </row>
    <row r="1098" ht="22.5" customHeight="1">
      <c r="A1098" s="12" t="n">
        <f>WEEKNUM(B1098,2)</f>
        <v>40</v>
      </c>
      <c r="B1098" s="55" t="n">
        <v>46297</v>
      </c>
      <c r="C1098" s="38" t="n">
        <v>6529449</v>
      </c>
      <c r="D1098" s="63" t="s">
        <v>69</v>
      </c>
      <c r="E1098" s="58" t="s">
        <v>14</v>
      </c>
      <c r="F1098" s="57" t="s">
        <v>12</v>
      </c>
      <c r="G1098" s="60" t="n">
        <v>201</v>
      </c>
      <c r="H1098" s="57" t="n">
        <v>0.253</v>
      </c>
      <c r="I1098" s="57" t="n">
        <v>50.8205</v>
      </c>
      <c r="J1098" s="13"/>
    </row>
    <row r="1099" ht="22.5" customHeight="1">
      <c r="A1099" s="12" t="n">
        <f>WEEKNUM(B1099,2)</f>
        <v>40</v>
      </c>
      <c r="B1099" s="55" t="n">
        <v>46297</v>
      </c>
      <c r="C1099" s="38" t="n">
        <v>5623760</v>
      </c>
      <c r="D1099" s="63" t="s">
        <v>76</v>
      </c>
      <c r="E1099" s="58" t="s">
        <v>14</v>
      </c>
      <c r="F1099" s="12" t="s">
        <v>15</v>
      </c>
      <c r="G1099" s="60" t="n">
        <v>50</v>
      </c>
      <c r="H1099" s="57" t="n">
        <v>0.15</v>
      </c>
      <c r="I1099" s="57" t="n">
        <v>7.5</v>
      </c>
      <c r="J1099" s="13"/>
    </row>
    <row r="1100" ht="22.5" customHeight="1">
      <c r="A1100" s="12" t="n">
        <f>WEEKNUM(B1100,2)</f>
        <v>40</v>
      </c>
      <c r="B1100" s="55" t="n">
        <v>46297</v>
      </c>
      <c r="C1100" s="38" t="n">
        <v>12542512</v>
      </c>
      <c r="D1100" s="63" t="s">
        <v>82</v>
      </c>
      <c r="E1100" s="58" t="s">
        <v>14</v>
      </c>
      <c r="F1100" s="12" t="s">
        <v>15</v>
      </c>
      <c r="G1100" s="60" t="n">
        <v>34</v>
      </c>
      <c r="H1100" s="57" t="n">
        <v>0.15</v>
      </c>
      <c r="I1100" s="57" t="n">
        <v>5.1</v>
      </c>
      <c r="J1100" s="13"/>
    </row>
    <row r="1101" ht="22.5" customHeight="1">
      <c r="A1101" s="12" t="n">
        <f>WEEKNUM(B1101,2)</f>
        <v>40</v>
      </c>
      <c r="B1101" s="55" t="n">
        <v>46297</v>
      </c>
      <c r="C1101" s="38" t="n">
        <v>91573327</v>
      </c>
      <c r="D1101" s="63" t="s">
        <v>77</v>
      </c>
      <c r="E1101" s="58" t="s">
        <v>14</v>
      </c>
      <c r="F1101" s="12" t="s">
        <v>15</v>
      </c>
      <c r="G1101" s="60" t="n">
        <v>0</v>
      </c>
      <c r="H1101" s="57" t="n">
        <v>0</v>
      </c>
      <c r="I1101" s="57" t="n">
        <v>0</v>
      </c>
      <c r="J1101" s="13"/>
    </row>
    <row r="1102" ht="22.5" customHeight="1">
      <c r="A1102" s="12"/>
      <c r="B1102" s="55"/>
      <c r="C1102" s="38"/>
      <c r="D1102" s="63"/>
      <c r="E1102" s="58"/>
      <c r="F1102" s="58"/>
      <c r="G1102" s="12"/>
      <c r="H1102" s="57"/>
      <c r="I1102" s="57"/>
      <c r="J1102" s="13"/>
    </row>
    <row r="1103" ht="22.5" customHeight="1">
      <c r="A1103" s="12" t="n">
        <f>WEEKNUM(B1103,2)</f>
        <v>40</v>
      </c>
      <c r="B1103" s="55" t="n">
        <v>46296</v>
      </c>
      <c r="C1103" s="38" t="n">
        <v>10813123</v>
      </c>
      <c r="D1103" s="63" t="s">
        <v>10</v>
      </c>
      <c r="E1103" s="58" t="s">
        <v>11</v>
      </c>
      <c r="F1103" s="58" t="s">
        <v>12</v>
      </c>
      <c r="G1103" s="12" t="n">
        <v>26</v>
      </c>
      <c r="H1103" s="57" t="n">
        <v>0.428</v>
      </c>
      <c r="I1103" s="57" t="n">
        <v>11.1291</v>
      </c>
      <c r="J1103" s="13"/>
    </row>
    <row r="1104" ht="22.5" customHeight="1">
      <c r="A1104" s="12" t="n">
        <f>WEEKNUM(B1104,2)</f>
        <v>40</v>
      </c>
      <c r="B1104" s="55" t="n">
        <v>46296</v>
      </c>
      <c r="C1104" s="38" t="n">
        <v>1745925</v>
      </c>
      <c r="D1104" s="63" t="s">
        <v>13</v>
      </c>
      <c r="E1104" s="58" t="s">
        <v>14</v>
      </c>
      <c r="F1104" s="58" t="s">
        <v>15</v>
      </c>
      <c r="G1104" s="56" t="n">
        <v>400</v>
      </c>
      <c r="H1104" s="57" t="n">
        <v>0.15</v>
      </c>
      <c r="I1104" s="57" t="n">
        <v>60</v>
      </c>
      <c r="J1104" s="13"/>
    </row>
    <row r="1105" ht="22.5" customHeight="1">
      <c r="A1105" s="12" t="n">
        <f>WEEKNUM(B1105,2)</f>
        <v>40</v>
      </c>
      <c r="B1105" s="55" t="n">
        <v>46296</v>
      </c>
      <c r="C1105" s="38" t="n">
        <v>6951600</v>
      </c>
      <c r="D1105" s="63" t="s">
        <v>16</v>
      </c>
      <c r="E1105" s="58" t="s">
        <v>17</v>
      </c>
      <c r="F1105" s="58" t="s">
        <v>15</v>
      </c>
      <c r="G1105" s="56" t="n">
        <v>74</v>
      </c>
      <c r="H1105" s="57" t="n">
        <v>0.176</v>
      </c>
      <c r="I1105" s="57" t="n">
        <v>12.988</v>
      </c>
      <c r="J1105" s="13"/>
    </row>
    <row r="1106" ht="22.5" customHeight="1">
      <c r="A1106" s="12" t="n">
        <f>WEEKNUM(B1106,2)</f>
        <v>40</v>
      </c>
      <c r="B1106" s="55" t="n">
        <v>46296</v>
      </c>
      <c r="C1106" s="38" t="n">
        <v>6951594</v>
      </c>
      <c r="D1106" s="63" t="s">
        <v>16</v>
      </c>
      <c r="E1106" s="58" t="s">
        <v>18</v>
      </c>
      <c r="F1106" s="58" t="s">
        <v>15</v>
      </c>
      <c r="G1106" s="56" t="n">
        <v>263</v>
      </c>
      <c r="H1106" s="57" t="n">
        <v>0.706</v>
      </c>
      <c r="I1106" s="57" t="n">
        <v>185.64</v>
      </c>
      <c r="J1106" s="13"/>
    </row>
    <row r="1107" ht="22.5" customHeight="1">
      <c r="A1107" s="12" t="n">
        <f>WEEKNUM(B1107,2)</f>
        <v>40</v>
      </c>
      <c r="B1107" s="55" t="n">
        <v>46296</v>
      </c>
      <c r="C1107" s="38" t="n">
        <v>2732727</v>
      </c>
      <c r="D1107" s="63" t="s">
        <v>10</v>
      </c>
      <c r="E1107" s="58" t="s">
        <v>19</v>
      </c>
      <c r="F1107" s="58" t="s">
        <v>15</v>
      </c>
      <c r="G1107" s="56" t="n">
        <v>527</v>
      </c>
      <c r="H1107" s="57" t="n">
        <v>0.249</v>
      </c>
      <c r="I1107" s="57" t="n">
        <v>131.4</v>
      </c>
      <c r="J1107" s="13"/>
    </row>
    <row r="1108" ht="22.5" customHeight="1">
      <c r="A1108" s="12" t="n">
        <f>WEEKNUM(B1108,2)</f>
        <v>40</v>
      </c>
      <c r="B1108" s="55" t="n">
        <v>46296</v>
      </c>
      <c r="C1108" s="38" t="n">
        <v>5619156</v>
      </c>
      <c r="D1108" s="63" t="s">
        <v>10</v>
      </c>
      <c r="E1108" s="58" t="s">
        <v>19</v>
      </c>
      <c r="F1108" s="58" t="s">
        <v>12</v>
      </c>
      <c r="G1108" s="56" t="n">
        <v>31</v>
      </c>
      <c r="H1108" s="57" t="n">
        <v>0.3462</v>
      </c>
      <c r="I1108" s="57" t="n">
        <v>10.7329</v>
      </c>
      <c r="J1108" s="13"/>
    </row>
    <row r="1109" ht="22.5" customHeight="1">
      <c r="A1109" s="12" t="n">
        <f>WEEKNUM(B1109,2)</f>
        <v>40</v>
      </c>
      <c r="B1109" s="55" t="n">
        <v>46296</v>
      </c>
      <c r="C1109" s="38" t="n">
        <v>6425889</v>
      </c>
      <c r="D1109" s="63" t="s">
        <v>10</v>
      </c>
      <c r="E1109" s="58" t="s">
        <v>20</v>
      </c>
      <c r="F1109" s="58" t="s">
        <v>15</v>
      </c>
      <c r="G1109" s="56" t="n">
        <v>224</v>
      </c>
      <c r="H1109" s="57" t="n">
        <v>0.251</v>
      </c>
      <c r="I1109" s="57" t="n">
        <v>56.275</v>
      </c>
      <c r="J1109" s="13"/>
    </row>
    <row r="1110" ht="22.5" customHeight="1">
      <c r="A1110" s="12" t="n">
        <f>WEEKNUM(B1110,2)</f>
        <v>40</v>
      </c>
      <c r="B1110" s="55" t="n">
        <v>46296</v>
      </c>
      <c r="C1110" s="38" t="n">
        <v>6439005</v>
      </c>
      <c r="D1110" s="63" t="s">
        <v>10</v>
      </c>
      <c r="E1110" s="58" t="s">
        <v>20</v>
      </c>
      <c r="F1110" s="58" t="s">
        <v>21</v>
      </c>
      <c r="G1110" s="56" t="n">
        <v>60</v>
      </c>
      <c r="H1110" s="57" t="n">
        <v>0.3</v>
      </c>
      <c r="I1110" s="57" t="n">
        <v>18</v>
      </c>
      <c r="J1110" s="13"/>
    </row>
    <row r="1111" ht="22.5" customHeight="1">
      <c r="A1111" s="12" t="n">
        <f>WEEKNUM(B1111,2)</f>
        <v>40</v>
      </c>
      <c r="B1111" s="55" t="n">
        <v>46296</v>
      </c>
      <c r="C1111" s="38" t="n">
        <v>7203110</v>
      </c>
      <c r="D1111" s="63" t="s">
        <v>22</v>
      </c>
      <c r="E1111" s="58" t="s">
        <v>23</v>
      </c>
      <c r="F1111" s="58" t="s">
        <v>15</v>
      </c>
      <c r="G1111" s="56" t="n">
        <v>0</v>
      </c>
      <c r="H1111" s="57" t="n">
        <v>0</v>
      </c>
      <c r="I1111" s="57" t="n">
        <v>0</v>
      </c>
      <c r="J1111" s="13"/>
    </row>
    <row r="1112" ht="22.5" customHeight="1">
      <c r="A1112" s="12" t="n">
        <f>WEEKNUM(B1112,2)</f>
        <v>40</v>
      </c>
      <c r="B1112" s="55" t="n">
        <v>46296</v>
      </c>
      <c r="C1112" s="38" t="n">
        <v>7202934</v>
      </c>
      <c r="D1112" s="63" t="s">
        <v>22</v>
      </c>
      <c r="E1112" s="58" t="s">
        <v>24</v>
      </c>
      <c r="F1112" s="58" t="s">
        <v>15</v>
      </c>
      <c r="G1112" s="56" t="n">
        <v>72</v>
      </c>
      <c r="H1112" s="57" t="n">
        <v>0.35</v>
      </c>
      <c r="I1112" s="57" t="n">
        <v>25.2</v>
      </c>
      <c r="J1112" s="13"/>
    </row>
    <row r="1113" ht="22.5" customHeight="1">
      <c r="A1113" s="12" t="n">
        <f>WEEKNUM(B1113,2)</f>
        <v>40</v>
      </c>
      <c r="B1113" s="55" t="n">
        <v>46296</v>
      </c>
      <c r="C1113" s="38" t="n">
        <v>5847496</v>
      </c>
      <c r="D1113" s="63" t="s">
        <v>10</v>
      </c>
      <c r="E1113" s="58" t="s">
        <v>25</v>
      </c>
      <c r="F1113" s="58" t="s">
        <v>12</v>
      </c>
      <c r="G1113" s="56" t="n">
        <v>3</v>
      </c>
      <c r="H1113" s="57" t="n">
        <v>1.828</v>
      </c>
      <c r="I1113" s="57" t="n">
        <v>5.4854</v>
      </c>
      <c r="J1113" s="13"/>
    </row>
    <row r="1114" ht="22.5" customHeight="1">
      <c r="A1114" s="12" t="n">
        <f>WEEKNUM(B1114,2)</f>
        <v>40</v>
      </c>
      <c r="B1114" s="55" t="n">
        <v>46296</v>
      </c>
      <c r="C1114" s="38" t="n">
        <v>7572369</v>
      </c>
      <c r="D1114" s="63" t="s">
        <v>10</v>
      </c>
      <c r="E1114" s="58" t="s">
        <v>25</v>
      </c>
      <c r="F1114" s="58" t="s">
        <v>15</v>
      </c>
      <c r="G1114" s="56" t="n">
        <v>115</v>
      </c>
      <c r="H1114" s="57" t="n">
        <v>0.307</v>
      </c>
      <c r="I1114" s="57" t="n">
        <v>35.25</v>
      </c>
      <c r="J1114" s="13"/>
    </row>
    <row r="1115" ht="22.5" customHeight="1">
      <c r="A1115" s="12" t="n">
        <f>WEEKNUM(B1115,2)</f>
        <v>40</v>
      </c>
      <c r="B1115" s="55" t="n">
        <v>46296</v>
      </c>
      <c r="C1115" s="38" t="n">
        <v>8460883</v>
      </c>
      <c r="D1115" s="63" t="s">
        <v>16</v>
      </c>
      <c r="E1115" s="58" t="s">
        <v>11</v>
      </c>
      <c r="F1115" s="58" t="s">
        <v>15</v>
      </c>
      <c r="G1115" s="56" t="n">
        <v>1064</v>
      </c>
      <c r="H1115" s="57" t="n">
        <v>0.141</v>
      </c>
      <c r="I1115" s="57" t="n">
        <v>150.444</v>
      </c>
      <c r="J1115" s="13"/>
    </row>
    <row r="1116" ht="22.5" customHeight="1">
      <c r="A1116" s="12" t="n">
        <f>WEEKNUM(B1116,2)</f>
        <v>40</v>
      </c>
      <c r="B1116" s="55" t="n">
        <v>46296</v>
      </c>
      <c r="C1116" s="38" t="n">
        <v>8531973</v>
      </c>
      <c r="D1116" s="63" t="s">
        <v>16</v>
      </c>
      <c r="E1116" s="58" t="s">
        <v>18</v>
      </c>
      <c r="F1116" s="38" t="s">
        <v>26</v>
      </c>
      <c r="G1116" s="56" t="n">
        <v>39</v>
      </c>
      <c r="H1116" s="57" t="n">
        <v>0.5</v>
      </c>
      <c r="I1116" s="57" t="n">
        <v>19.65</v>
      </c>
      <c r="J1116" s="13"/>
    </row>
    <row r="1117" ht="22.5" customHeight="1">
      <c r="A1117" s="12" t="n">
        <f>WEEKNUM(B1117,2)</f>
        <v>40</v>
      </c>
      <c r="B1117" s="55" t="n">
        <v>46296</v>
      </c>
      <c r="C1117" s="38" t="n">
        <v>8156506</v>
      </c>
      <c r="D1117" s="63" t="s">
        <v>27</v>
      </c>
      <c r="E1117" s="58" t="s">
        <v>14</v>
      </c>
      <c r="F1117" s="58" t="s">
        <v>15</v>
      </c>
      <c r="G1117" s="56" t="n">
        <v>990</v>
      </c>
      <c r="H1117" s="57" t="n">
        <v>0.136</v>
      </c>
      <c r="I1117" s="57" t="n">
        <v>134.721</v>
      </c>
      <c r="J1117" s="13"/>
    </row>
    <row r="1118" ht="22.5" customHeight="1">
      <c r="A1118" s="12" t="n">
        <f>WEEKNUM(B1118,2)</f>
        <v>40</v>
      </c>
      <c r="B1118" s="55" t="n">
        <v>46296</v>
      </c>
      <c r="C1118" s="38" t="n">
        <v>8819666</v>
      </c>
      <c r="D1118" s="63" t="s">
        <v>27</v>
      </c>
      <c r="E1118" s="58" t="s">
        <v>14</v>
      </c>
      <c r="F1118" s="58" t="s">
        <v>12</v>
      </c>
      <c r="G1118" s="56" t="n">
        <v>199</v>
      </c>
      <c r="H1118" s="57" t="n">
        <v>0.101</v>
      </c>
      <c r="I1118" s="57" t="n">
        <v>20.046</v>
      </c>
      <c r="J1118" s="13"/>
    </row>
    <row r="1119" ht="22.5" customHeight="1">
      <c r="A1119" s="12" t="n">
        <f>WEEKNUM(B1119,2)</f>
        <v>40</v>
      </c>
      <c r="B1119" s="55" t="n">
        <v>46296</v>
      </c>
      <c r="C1119" s="38" t="n">
        <v>7872826</v>
      </c>
      <c r="D1119" s="63" t="s">
        <v>28</v>
      </c>
      <c r="E1119" s="58" t="s">
        <v>14</v>
      </c>
      <c r="F1119" s="58" t="s">
        <v>15</v>
      </c>
      <c r="G1119" s="56" t="n">
        <v>100</v>
      </c>
      <c r="H1119" s="57" t="n">
        <v>0.482</v>
      </c>
      <c r="I1119" s="57" t="n">
        <v>48.192</v>
      </c>
      <c r="J1119" s="13"/>
    </row>
    <row r="1120" ht="22.5" customHeight="1">
      <c r="A1120" s="12" t="n">
        <f>WEEKNUM(B1120,2)</f>
        <v>40</v>
      </c>
      <c r="B1120" s="55" t="n">
        <v>46296</v>
      </c>
      <c r="C1120" s="38" t="n">
        <v>9311355</v>
      </c>
      <c r="D1120" s="63" t="s">
        <v>29</v>
      </c>
      <c r="E1120" s="58" t="s">
        <v>14</v>
      </c>
      <c r="F1120" s="58" t="s">
        <v>15</v>
      </c>
      <c r="G1120" s="56" t="n">
        <v>55</v>
      </c>
      <c r="H1120" s="57" t="n">
        <v>0.25</v>
      </c>
      <c r="I1120" s="57" t="n">
        <v>13.75</v>
      </c>
      <c r="J1120" s="13"/>
    </row>
    <row r="1121" ht="22.5" customHeight="1">
      <c r="A1121" s="12" t="n">
        <f>WEEKNUM(B1121,2)</f>
        <v>40</v>
      </c>
      <c r="B1121" s="55" t="n">
        <v>46296</v>
      </c>
      <c r="C1121" s="38" t="n">
        <v>12114239</v>
      </c>
      <c r="D1121" s="63" t="s">
        <v>27</v>
      </c>
      <c r="E1121" s="58" t="s">
        <v>14</v>
      </c>
      <c r="F1121" s="38" t="s">
        <v>26</v>
      </c>
      <c r="G1121" s="56" t="n">
        <v>34</v>
      </c>
      <c r="H1121" s="57" t="n">
        <v>0.17</v>
      </c>
      <c r="I1121" s="57" t="n">
        <v>5.81</v>
      </c>
      <c r="J1121" s="65"/>
    </row>
    <row r="1122" ht="22.5" customHeight="1">
      <c r="A1122" s="12" t="n">
        <f>WEEKNUM(B1122,2)</f>
        <v>40</v>
      </c>
      <c r="B1122" s="55" t="n">
        <v>46296</v>
      </c>
      <c r="C1122" s="38" t="n">
        <v>10501490</v>
      </c>
      <c r="D1122" s="63" t="s">
        <v>13</v>
      </c>
      <c r="E1122" s="58" t="s">
        <v>14</v>
      </c>
      <c r="F1122" s="58" t="s">
        <v>15</v>
      </c>
      <c r="G1122" s="70" t="n">
        <v>6</v>
      </c>
      <c r="H1122" s="71" t="n">
        <v>0.13</v>
      </c>
      <c r="I1122" s="71" t="n">
        <v>0.78</v>
      </c>
      <c r="J1122" s="13"/>
    </row>
    <row r="1123" ht="22.5" customHeight="1">
      <c r="A1123" s="12" t="n">
        <f>WEEKNUM(B1123,2)</f>
        <v>40</v>
      </c>
      <c r="B1123" s="55" t="n">
        <v>46296</v>
      </c>
      <c r="C1123" s="38" t="n">
        <v>10912510</v>
      </c>
      <c r="D1123" s="63" t="s">
        <v>10</v>
      </c>
      <c r="E1123" s="67" t="s">
        <v>11</v>
      </c>
      <c r="F1123" s="58" t="s">
        <v>30</v>
      </c>
      <c r="G1123" s="56" t="n">
        <v>68</v>
      </c>
      <c r="H1123" s="57" t="n">
        <v>0.39</v>
      </c>
      <c r="I1123" s="57" t="n">
        <v>26.67</v>
      </c>
      <c r="J1123" s="65" t="n">
        <v>0</v>
      </c>
    </row>
    <row r="1124" ht="22.5" customHeight="1">
      <c r="A1124" s="12" t="n">
        <f>WEEKNUM(B1124,2)</f>
        <v>40</v>
      </c>
      <c r="B1124" s="55" t="n">
        <v>46296</v>
      </c>
      <c r="C1124" s="38" t="n">
        <v>11080098</v>
      </c>
      <c r="D1124" s="63" t="s">
        <v>22</v>
      </c>
      <c r="E1124" s="58" t="s">
        <v>24</v>
      </c>
      <c r="F1124" s="58" t="s">
        <v>15</v>
      </c>
      <c r="G1124" s="56" t="n">
        <v>2</v>
      </c>
      <c r="H1124" s="57" t="n">
        <v>0.6</v>
      </c>
      <c r="I1124" s="57" t="n">
        <v>1.2</v>
      </c>
      <c r="J1124" s="13"/>
    </row>
    <row r="1125" ht="22.5" customHeight="1">
      <c r="A1125" s="12" t="n">
        <f>WEEKNUM(B1125,2)</f>
        <v>40</v>
      </c>
      <c r="B1125" s="55" t="n">
        <v>46296</v>
      </c>
      <c r="C1125" s="38" t="n">
        <v>11715627</v>
      </c>
      <c r="D1125" s="63" t="s">
        <v>29</v>
      </c>
      <c r="E1125" s="58" t="s">
        <v>14</v>
      </c>
      <c r="F1125" s="58" t="s">
        <v>15</v>
      </c>
      <c r="G1125" s="56" t="n">
        <v>0</v>
      </c>
      <c r="H1125" s="57" t="n">
        <v>0</v>
      </c>
      <c r="I1125" s="57" t="n">
        <v>0</v>
      </c>
      <c r="J1125" s="13"/>
    </row>
    <row r="1126" ht="22.5" customHeight="1">
      <c r="A1126" s="12" t="n">
        <f>WEEKNUM(B1126,2)</f>
        <v>40</v>
      </c>
      <c r="B1126" s="55" t="n">
        <v>46296</v>
      </c>
      <c r="C1126" s="38" t="n">
        <v>11715655</v>
      </c>
      <c r="D1126" s="63" t="s">
        <v>16</v>
      </c>
      <c r="E1126" s="58" t="s">
        <v>11</v>
      </c>
      <c r="F1126" s="58" t="s">
        <v>15</v>
      </c>
      <c r="G1126" s="56" t="n">
        <v>0</v>
      </c>
      <c r="H1126" s="57" t="n">
        <v>0</v>
      </c>
      <c r="I1126" s="57" t="n">
        <v>0</v>
      </c>
      <c r="J1126" s="13"/>
    </row>
    <row r="1127" ht="22.5" customHeight="1">
      <c r="A1127" s="12" t="n">
        <f>WEEKNUM(B1127,2)</f>
        <v>40</v>
      </c>
      <c r="B1127" s="55" t="n">
        <v>46296</v>
      </c>
      <c r="C1127" s="38" t="n">
        <v>11715811</v>
      </c>
      <c r="D1127" s="63" t="s">
        <v>16</v>
      </c>
      <c r="E1127" s="38" t="s">
        <v>17</v>
      </c>
      <c r="F1127" s="38" t="s">
        <v>15</v>
      </c>
      <c r="G1127" s="56" t="n">
        <v>0</v>
      </c>
      <c r="H1127" s="57" t="n">
        <v>0</v>
      </c>
      <c r="I1127" s="57" t="n">
        <v>0</v>
      </c>
      <c r="J1127" s="13"/>
    </row>
    <row r="1128" ht="22.5" customHeight="1">
      <c r="A1128" s="12" t="n">
        <f>WEEKNUM(B1128,2)</f>
        <v>40</v>
      </c>
      <c r="B1128" s="55" t="n">
        <v>46296</v>
      </c>
      <c r="C1128" s="38" t="n">
        <v>11729927</v>
      </c>
      <c r="D1128" s="63" t="s">
        <v>10</v>
      </c>
      <c r="E1128" s="38" t="s">
        <v>20</v>
      </c>
      <c r="F1128" s="38" t="s">
        <v>15</v>
      </c>
      <c r="G1128" s="56" t="n">
        <v>0</v>
      </c>
      <c r="H1128" s="57" t="n">
        <v>0</v>
      </c>
      <c r="I1128" s="57" t="n">
        <v>0</v>
      </c>
      <c r="J1128" s="13"/>
    </row>
    <row r="1129" ht="22.5" customHeight="1">
      <c r="A1129" s="12" t="n">
        <f>WEEKNUM(B1129,2)</f>
        <v>40</v>
      </c>
      <c r="B1129" s="55" t="n">
        <v>46296</v>
      </c>
      <c r="C1129" s="38" t="n">
        <v>11729820</v>
      </c>
      <c r="D1129" s="63" t="s">
        <v>10</v>
      </c>
      <c r="E1129" s="38" t="s">
        <v>25</v>
      </c>
      <c r="F1129" s="38" t="s">
        <v>15</v>
      </c>
      <c r="G1129" s="56" t="n">
        <v>0</v>
      </c>
      <c r="H1129" s="57" t="n">
        <v>0</v>
      </c>
      <c r="I1129" s="57" t="n">
        <v>0</v>
      </c>
      <c r="J1129" s="13"/>
    </row>
    <row r="1130" ht="22.5" customHeight="1">
      <c r="A1130" s="12" t="n">
        <f>WEEKNUM(B1130,2)</f>
        <v>40</v>
      </c>
      <c r="B1130" s="55" t="n">
        <v>46296</v>
      </c>
      <c r="C1130" s="38" t="n">
        <v>11729830</v>
      </c>
      <c r="D1130" s="63" t="s">
        <v>10</v>
      </c>
      <c r="E1130" s="38" t="s">
        <v>11</v>
      </c>
      <c r="F1130" s="38" t="s">
        <v>12</v>
      </c>
      <c r="G1130" s="56" t="n">
        <v>0</v>
      </c>
      <c r="H1130" s="57" t="n">
        <v>0</v>
      </c>
      <c r="I1130" s="57" t="n">
        <v>0.0007</v>
      </c>
      <c r="J1130" s="13"/>
    </row>
    <row r="1131" ht="22.5" customHeight="1">
      <c r="A1131" s="12" t="n">
        <f>WEEKNUM(B1131,2)</f>
        <v>40</v>
      </c>
      <c r="B1131" s="55" t="n">
        <v>46296</v>
      </c>
      <c r="C1131" s="38" t="n">
        <v>11892329</v>
      </c>
      <c r="D1131" s="63" t="s">
        <v>10</v>
      </c>
      <c r="E1131" s="38" t="s">
        <v>11</v>
      </c>
      <c r="F1131" s="38" t="s">
        <v>15</v>
      </c>
      <c r="G1131" s="56" t="n">
        <v>1380</v>
      </c>
      <c r="H1131" s="57" t="n">
        <v>0.247</v>
      </c>
      <c r="I1131" s="57" t="n">
        <v>340.87</v>
      </c>
      <c r="J1131" s="13"/>
    </row>
    <row r="1132" ht="22.5" customHeight="1">
      <c r="A1132" s="12" t="n">
        <f>WEEKNUM(B1132,2)</f>
        <v>40</v>
      </c>
      <c r="B1132" s="55" t="n">
        <v>46296</v>
      </c>
      <c r="C1132" s="38" t="n">
        <v>91560708</v>
      </c>
      <c r="D1132" s="63" t="s">
        <v>31</v>
      </c>
      <c r="E1132" s="58" t="s">
        <v>32</v>
      </c>
      <c r="F1132" s="58" t="s">
        <v>15</v>
      </c>
      <c r="G1132" s="56" t="n">
        <v>207</v>
      </c>
      <c r="H1132" s="57" t="n">
        <v>0.101</v>
      </c>
      <c r="I1132" s="57" t="n">
        <v>20.905</v>
      </c>
      <c r="J1132" s="13"/>
    </row>
    <row r="1133" ht="22.5" customHeight="1">
      <c r="A1133" s="12" t="n">
        <f>WEEKNUM(B1133,2)</f>
        <v>40</v>
      </c>
      <c r="B1133" s="55" t="n">
        <v>46296</v>
      </c>
      <c r="C1133" s="38" t="n">
        <v>91560709</v>
      </c>
      <c r="D1133" s="63" t="s">
        <v>31</v>
      </c>
      <c r="E1133" s="58" t="s">
        <v>33</v>
      </c>
      <c r="F1133" s="58" t="s">
        <v>15</v>
      </c>
      <c r="G1133" s="70" t="n">
        <v>500</v>
      </c>
      <c r="H1133" s="71" t="n">
        <v>0.06</v>
      </c>
      <c r="I1133" s="71" t="n">
        <v>30</v>
      </c>
      <c r="J1133" s="13"/>
    </row>
    <row r="1134" ht="22.5" customHeight="1">
      <c r="A1134" s="12" t="n">
        <f>WEEKNUM(B1134,2)</f>
        <v>40</v>
      </c>
      <c r="B1134" s="55" t="n">
        <v>46296</v>
      </c>
      <c r="C1134" s="38" t="n">
        <v>12064281</v>
      </c>
      <c r="D1134" s="63" t="s">
        <v>16</v>
      </c>
      <c r="E1134" s="58" t="s">
        <v>18</v>
      </c>
      <c r="F1134" s="58" t="s">
        <v>15</v>
      </c>
      <c r="G1134" s="56" t="n">
        <v>0</v>
      </c>
      <c r="H1134" s="57" t="n">
        <v>0</v>
      </c>
      <c r="I1134" s="57" t="n">
        <v>0</v>
      </c>
      <c r="J1134" s="13"/>
    </row>
    <row r="1135" ht="22.5" customHeight="1">
      <c r="A1135" s="12" t="n">
        <f>WEEKNUM(B1135,2)</f>
        <v>40</v>
      </c>
      <c r="B1135" s="55" t="n">
        <v>46296</v>
      </c>
      <c r="C1135" s="38" t="n">
        <v>11987622</v>
      </c>
      <c r="D1135" s="63" t="s">
        <v>10</v>
      </c>
      <c r="E1135" s="58" t="s">
        <v>11</v>
      </c>
      <c r="F1135" s="58" t="s">
        <v>30</v>
      </c>
      <c r="G1135" s="56" t="n">
        <v>2</v>
      </c>
      <c r="H1135" s="57" t="n">
        <v>0.33</v>
      </c>
      <c r="I1135" s="57" t="n">
        <v>0.65</v>
      </c>
      <c r="J1135" s="65" t="n">
        <v>0.651</v>
      </c>
    </row>
    <row r="1136" ht="22.5" customHeight="1">
      <c r="A1136" s="12" t="n">
        <f>WEEKNUM(B1136,2)</f>
        <v>40</v>
      </c>
      <c r="B1136" s="55" t="n">
        <v>46296</v>
      </c>
      <c r="C1136" s="38" t="n">
        <v>91567811</v>
      </c>
      <c r="D1136" s="63" t="s">
        <v>34</v>
      </c>
      <c r="E1136" s="58" t="s">
        <v>14</v>
      </c>
      <c r="F1136" s="58" t="s">
        <v>15</v>
      </c>
      <c r="G1136" s="56" t="n">
        <v>6</v>
      </c>
      <c r="H1136" s="57" t="n">
        <v>1</v>
      </c>
      <c r="I1136" s="57" t="n">
        <v>6</v>
      </c>
      <c r="J1136" s="65"/>
    </row>
    <row r="1137" ht="22.5" customHeight="1">
      <c r="A1137" s="12" t="n">
        <f>WEEKNUM(B1137,2)</f>
        <v>40</v>
      </c>
      <c r="B1137" s="55" t="n">
        <v>46296</v>
      </c>
      <c r="C1137" s="38" t="n">
        <v>91548044</v>
      </c>
      <c r="D1137" s="63" t="s">
        <v>34</v>
      </c>
      <c r="E1137" s="58" t="s">
        <v>14</v>
      </c>
      <c r="F1137" s="38" t="s">
        <v>12</v>
      </c>
      <c r="G1137" s="56" t="n">
        <v>6</v>
      </c>
      <c r="H1137" s="57" t="n">
        <v>1.83</v>
      </c>
      <c r="I1137" s="57" t="n">
        <v>10.9776</v>
      </c>
      <c r="J1137" s="65"/>
    </row>
    <row r="1138" ht="22.5" customHeight="1">
      <c r="A1138" s="12" t="n">
        <f>WEEKNUM(B1138,2)</f>
        <v>40</v>
      </c>
      <c r="B1138" s="55" t="n">
        <v>46296</v>
      </c>
      <c r="C1138" s="38" t="n">
        <v>12801942</v>
      </c>
      <c r="D1138" s="63" t="s">
        <v>10</v>
      </c>
      <c r="E1138" s="58" t="s">
        <v>11</v>
      </c>
      <c r="F1138" s="38" t="s">
        <v>35</v>
      </c>
      <c r="G1138" s="56" t="n">
        <v>3</v>
      </c>
      <c r="H1138" s="57" t="n">
        <v>15.99</v>
      </c>
      <c r="I1138" s="57" t="n">
        <v>47.93</v>
      </c>
      <c r="J1138" s="65"/>
    </row>
    <row r="1139" ht="22.5" customHeight="1">
      <c r="A1139" s="12" t="n">
        <f>WEEKNUM(B1139,2)</f>
        <v>40</v>
      </c>
      <c r="B1139" s="55" t="n">
        <v>46296</v>
      </c>
      <c r="C1139" s="38" t="n">
        <v>6061077</v>
      </c>
      <c r="D1139" s="63" t="s">
        <v>36</v>
      </c>
      <c r="E1139" s="58" t="s">
        <v>14</v>
      </c>
      <c r="F1139" s="58" t="s">
        <v>15</v>
      </c>
      <c r="G1139" s="61" t="n">
        <v>2</v>
      </c>
      <c r="H1139" s="62" t="n">
        <v>1.116</v>
      </c>
      <c r="I1139" s="62" t="n">
        <v>2.232</v>
      </c>
      <c r="J1139" s="13"/>
    </row>
    <row r="1140" ht="22.5" customHeight="1">
      <c r="A1140" s="12" t="n">
        <f>WEEKNUM(B1140,2)</f>
        <v>40</v>
      </c>
      <c r="B1140" s="55" t="n">
        <v>46296</v>
      </c>
      <c r="C1140" s="38" t="n">
        <v>6607117</v>
      </c>
      <c r="D1140" s="64" t="s">
        <v>36</v>
      </c>
      <c r="E1140" s="38" t="s">
        <v>14</v>
      </c>
      <c r="F1140" s="38" t="s">
        <v>15</v>
      </c>
      <c r="G1140" s="56" t="n">
        <v>138</v>
      </c>
      <c r="H1140" s="57" t="n">
        <v>0.729</v>
      </c>
      <c r="I1140" s="57" t="n">
        <v>100.54</v>
      </c>
      <c r="J1140" s="13"/>
    </row>
    <row r="1141" ht="22.5" customHeight="1">
      <c r="A1141" s="12" t="n">
        <f>WEEKNUM(B1141,2)</f>
        <v>40</v>
      </c>
      <c r="B1141" s="55" t="n">
        <v>46296</v>
      </c>
      <c r="C1141" s="38" t="n">
        <v>5497580</v>
      </c>
      <c r="D1141" s="64" t="s">
        <v>31</v>
      </c>
      <c r="E1141" s="38" t="s">
        <v>17</v>
      </c>
      <c r="F1141" s="38" t="s">
        <v>15</v>
      </c>
      <c r="G1141" s="56" t="n">
        <v>1659</v>
      </c>
      <c r="H1141" s="57" t="n">
        <v>0.251</v>
      </c>
      <c r="I1141" s="57" t="n">
        <v>416.816</v>
      </c>
      <c r="J1141" s="13"/>
    </row>
    <row r="1142" ht="22.5" customHeight="1">
      <c r="A1142" s="12" t="n">
        <f>WEEKNUM(B1142,2)</f>
        <v>40</v>
      </c>
      <c r="B1142" s="55" t="n">
        <v>46296</v>
      </c>
      <c r="C1142" s="38" t="n">
        <v>91407542</v>
      </c>
      <c r="D1142" s="64" t="s">
        <v>31</v>
      </c>
      <c r="E1142" s="38" t="s">
        <v>37</v>
      </c>
      <c r="F1142" s="72" t="s">
        <v>15</v>
      </c>
      <c r="G1142" s="56" t="n">
        <v>83</v>
      </c>
      <c r="H1142" s="57" t="n">
        <v>0.021</v>
      </c>
      <c r="I1142" s="57" t="n">
        <v>1.714</v>
      </c>
      <c r="J1142" s="46"/>
    </row>
    <row r="1143" ht="22.5" customHeight="1">
      <c r="A1143" s="12" t="n">
        <f>WEEKNUM(B1143,2)</f>
        <v>40</v>
      </c>
      <c r="B1143" s="55" t="n">
        <v>46296</v>
      </c>
      <c r="C1143" s="38" t="n">
        <v>8998645</v>
      </c>
      <c r="D1143" s="64" t="s">
        <v>31</v>
      </c>
      <c r="E1143" s="38" t="s">
        <v>17</v>
      </c>
      <c r="F1143" s="38" t="s">
        <v>15</v>
      </c>
      <c r="G1143" s="56" t="n">
        <v>31</v>
      </c>
      <c r="H1143" s="57" t="n">
        <v>0.659</v>
      </c>
      <c r="I1143" s="57" t="n">
        <v>20.442</v>
      </c>
      <c r="J1143" s="13"/>
    </row>
    <row r="1144" ht="22.5" customHeight="1">
      <c r="A1144" s="12" t="n">
        <f>WEEKNUM(B1144,2)</f>
        <v>40</v>
      </c>
      <c r="B1144" s="55" t="n">
        <v>46296</v>
      </c>
      <c r="C1144" s="38" t="n">
        <v>4383473</v>
      </c>
      <c r="D1144" s="64" t="s">
        <v>36</v>
      </c>
      <c r="E1144" s="38" t="s">
        <v>14</v>
      </c>
      <c r="F1144" s="58" t="s">
        <v>15</v>
      </c>
      <c r="G1144" s="56" t="n">
        <v>150</v>
      </c>
      <c r="H1144" s="57" t="n">
        <v>0.193</v>
      </c>
      <c r="I1144" s="57" t="n">
        <v>28.98</v>
      </c>
      <c r="J1144" s="13"/>
    </row>
    <row r="1145" ht="22.5" customHeight="1">
      <c r="A1145" s="12" t="n">
        <f>WEEKNUM(B1145,2)</f>
        <v>40</v>
      </c>
      <c r="B1145" s="55" t="n">
        <v>46296</v>
      </c>
      <c r="C1145" s="38" t="n">
        <v>8094753</v>
      </c>
      <c r="D1145" s="64" t="s">
        <v>36</v>
      </c>
      <c r="E1145" s="38" t="s">
        <v>14</v>
      </c>
      <c r="F1145" s="38" t="s">
        <v>26</v>
      </c>
      <c r="G1145" s="56" t="n">
        <v>306</v>
      </c>
      <c r="H1145" s="57" t="n">
        <v>0.24</v>
      </c>
      <c r="I1145" s="57" t="n">
        <v>74.79</v>
      </c>
      <c r="J1145" s="13"/>
    </row>
    <row r="1146" ht="22.5" customHeight="1">
      <c r="A1146" s="12" t="n">
        <f>WEEKNUM(B1146,2)</f>
        <v>40</v>
      </c>
      <c r="B1146" s="55" t="n">
        <v>46296</v>
      </c>
      <c r="C1146" s="38" t="n">
        <v>9415350</v>
      </c>
      <c r="D1146" s="64" t="s">
        <v>83</v>
      </c>
      <c r="E1146" s="38" t="s">
        <v>14</v>
      </c>
      <c r="F1146" s="38" t="s">
        <v>26</v>
      </c>
      <c r="G1146" s="56" t="n">
        <v>43</v>
      </c>
      <c r="H1146" s="57" t="n">
        <v>0.16</v>
      </c>
      <c r="I1146" s="57" t="n">
        <v>6.86</v>
      </c>
      <c r="J1146" s="13"/>
    </row>
    <row r="1147" ht="22.5" customHeight="1">
      <c r="A1147" s="12" t="n">
        <f>WEEKNUM(B1147,2)</f>
        <v>40</v>
      </c>
      <c r="B1147" s="55" t="n">
        <v>46296</v>
      </c>
      <c r="C1147" s="38" t="n">
        <v>2783561</v>
      </c>
      <c r="D1147" s="64" t="s">
        <v>38</v>
      </c>
      <c r="E1147" s="38" t="s">
        <v>14</v>
      </c>
      <c r="F1147" s="58" t="s">
        <v>15</v>
      </c>
      <c r="G1147" s="56" t="n">
        <v>452</v>
      </c>
      <c r="H1147" s="57" t="n">
        <v>0.101</v>
      </c>
      <c r="I1147" s="57" t="n">
        <v>45.825</v>
      </c>
      <c r="J1147" s="13"/>
    </row>
    <row r="1148" ht="22.5" customHeight="1">
      <c r="A1148" s="12" t="n">
        <f>WEEKNUM(B1148,2)</f>
        <v>40</v>
      </c>
      <c r="B1148" s="55" t="n">
        <v>46296</v>
      </c>
      <c r="C1148" s="38" t="n">
        <v>10599157</v>
      </c>
      <c r="D1148" s="64" t="s">
        <v>39</v>
      </c>
      <c r="E1148" s="38" t="s">
        <v>14</v>
      </c>
      <c r="F1148" s="58" t="s">
        <v>15</v>
      </c>
      <c r="G1148" s="56" t="n">
        <v>102</v>
      </c>
      <c r="H1148" s="57" t="n">
        <v>0.307</v>
      </c>
      <c r="I1148" s="57" t="n">
        <v>31.3</v>
      </c>
      <c r="J1148" s="13"/>
    </row>
    <row r="1149" ht="22.5" customHeight="1">
      <c r="A1149" s="12" t="n">
        <f>WEEKNUM(B1149,2)</f>
        <v>40</v>
      </c>
      <c r="B1149" s="55" t="n">
        <v>46296</v>
      </c>
      <c r="C1149" s="38" t="n">
        <v>10599681</v>
      </c>
      <c r="D1149" s="64" t="s">
        <v>40</v>
      </c>
      <c r="E1149" s="38" t="s">
        <v>14</v>
      </c>
      <c r="F1149" s="58" t="s">
        <v>15</v>
      </c>
      <c r="G1149" s="56" t="n">
        <v>400</v>
      </c>
      <c r="H1149" s="57" t="n">
        <v>0.13</v>
      </c>
      <c r="I1149" s="57" t="n">
        <v>52</v>
      </c>
      <c r="J1149" s="13"/>
    </row>
    <row r="1150" ht="22.5" customHeight="1">
      <c r="A1150" s="12" t="n">
        <f>WEEKNUM(B1150,2)</f>
        <v>40</v>
      </c>
      <c r="B1150" s="55" t="n">
        <v>46296</v>
      </c>
      <c r="C1150" s="38" t="n">
        <v>6060965</v>
      </c>
      <c r="D1150" s="64" t="s">
        <v>36</v>
      </c>
      <c r="E1150" s="38" t="s">
        <v>14</v>
      </c>
      <c r="F1150" s="58" t="s">
        <v>15</v>
      </c>
      <c r="G1150" s="56" t="n">
        <v>100</v>
      </c>
      <c r="H1150" s="57" t="n">
        <v>0.3</v>
      </c>
      <c r="I1150" s="57" t="n">
        <v>30</v>
      </c>
      <c r="J1150" s="13"/>
    </row>
    <row r="1151" ht="22.5" customHeight="1">
      <c r="A1151" s="12" t="n">
        <f>WEEKNUM(B1151,2)</f>
        <v>40</v>
      </c>
      <c r="B1151" s="55" t="n">
        <v>46296</v>
      </c>
      <c r="C1151" s="38" t="n">
        <v>10842514</v>
      </c>
      <c r="D1151" s="64" t="s">
        <v>79</v>
      </c>
      <c r="E1151" s="38" t="s">
        <v>14</v>
      </c>
      <c r="F1151" s="38" t="s">
        <v>26</v>
      </c>
      <c r="G1151" s="56" t="n">
        <v>20</v>
      </c>
      <c r="H1151" s="57" t="n">
        <v>0.35</v>
      </c>
      <c r="I1151" s="57" t="n">
        <v>7.08</v>
      </c>
      <c r="J1151" s="13"/>
    </row>
    <row r="1152" ht="22.5" customHeight="1">
      <c r="A1152" s="12" t="n">
        <f>WEEKNUM(B1152,2)</f>
        <v>40</v>
      </c>
      <c r="B1152" s="55" t="n">
        <v>46296</v>
      </c>
      <c r="C1152" s="38" t="n">
        <v>10815258</v>
      </c>
      <c r="D1152" s="64" t="s">
        <v>79</v>
      </c>
      <c r="E1152" s="38" t="s">
        <v>14</v>
      </c>
      <c r="F1152" s="58" t="s">
        <v>15</v>
      </c>
      <c r="G1152" s="56" t="n">
        <v>0.01</v>
      </c>
      <c r="H1152" s="57" t="n">
        <v>0</v>
      </c>
      <c r="I1152" s="57" t="n">
        <v>0</v>
      </c>
      <c r="J1152" s="13"/>
    </row>
    <row r="1153" ht="22.5" customHeight="1">
      <c r="A1153" s="12" t="n">
        <f>WEEKNUM(B1153,2)</f>
        <v>40</v>
      </c>
      <c r="B1153" s="55" t="n">
        <v>46296</v>
      </c>
      <c r="C1153" s="38" t="n">
        <v>91535229</v>
      </c>
      <c r="D1153" s="64" t="s">
        <v>31</v>
      </c>
      <c r="E1153" s="38" t="s">
        <v>37</v>
      </c>
      <c r="F1153" s="58" t="s">
        <v>15</v>
      </c>
      <c r="G1153" s="56" t="n">
        <v>6</v>
      </c>
      <c r="H1153" s="57" t="n">
        <v>0.04</v>
      </c>
      <c r="I1153" s="57" t="n">
        <v>0.24</v>
      </c>
      <c r="J1153" s="13"/>
    </row>
    <row r="1154" ht="22.5" customHeight="1">
      <c r="A1154" s="12" t="n">
        <f>WEEKNUM(B1154,2)</f>
        <v>40</v>
      </c>
      <c r="B1154" s="55" t="n">
        <v>46296</v>
      </c>
      <c r="C1154" s="38" t="n">
        <v>91535331</v>
      </c>
      <c r="D1154" s="64" t="s">
        <v>31</v>
      </c>
      <c r="E1154" s="38" t="s">
        <v>41</v>
      </c>
      <c r="F1154" s="58" t="s">
        <v>15</v>
      </c>
      <c r="G1154" s="56" t="n">
        <v>8</v>
      </c>
      <c r="H1154" s="57" t="n">
        <v>0.036</v>
      </c>
      <c r="I1154" s="57" t="n">
        <v>0.29</v>
      </c>
      <c r="J1154" s="13"/>
    </row>
    <row r="1155" ht="22.5" customHeight="1">
      <c r="A1155" s="12" t="n">
        <f>WEEKNUM(B1155,2)</f>
        <v>40</v>
      </c>
      <c r="B1155" s="55" t="n">
        <v>46296</v>
      </c>
      <c r="C1155" s="38" t="n">
        <v>11324493</v>
      </c>
      <c r="D1155" s="64" t="s">
        <v>31</v>
      </c>
      <c r="E1155" s="38" t="s">
        <v>17</v>
      </c>
      <c r="F1155" s="38" t="s">
        <v>15</v>
      </c>
      <c r="G1155" s="56" t="n">
        <v>4</v>
      </c>
      <c r="H1155" s="57" t="n">
        <v>0.5</v>
      </c>
      <c r="I1155" s="57" t="n">
        <v>2</v>
      </c>
      <c r="J1155" s="13"/>
    </row>
    <row r="1156" ht="22.5" customHeight="1">
      <c r="A1156" s="12" t="n">
        <f>WEEKNUM(B1156,2)</f>
        <v>40</v>
      </c>
      <c r="B1156" s="55" t="n">
        <v>46296</v>
      </c>
      <c r="C1156" s="38" t="n">
        <v>10298628</v>
      </c>
      <c r="D1156" s="64" t="s">
        <v>42</v>
      </c>
      <c r="E1156" s="38" t="s">
        <v>14</v>
      </c>
      <c r="F1156" s="38" t="s">
        <v>26</v>
      </c>
      <c r="G1156" s="56" t="n">
        <v>73</v>
      </c>
      <c r="H1156" s="57" t="n">
        <v>0.18</v>
      </c>
      <c r="I1156" s="57" t="n">
        <v>12.83</v>
      </c>
      <c r="J1156" s="13"/>
    </row>
    <row r="1157" ht="22.5" customHeight="1">
      <c r="A1157" s="12" t="n">
        <f>WEEKNUM(B1157,2)</f>
        <v>40</v>
      </c>
      <c r="B1157" s="55" t="n">
        <v>46296</v>
      </c>
      <c r="C1157" s="38" t="n">
        <v>11655595</v>
      </c>
      <c r="D1157" s="64" t="s">
        <v>43</v>
      </c>
      <c r="E1157" s="38" t="s">
        <v>14</v>
      </c>
      <c r="F1157" s="38" t="s">
        <v>26</v>
      </c>
      <c r="G1157" s="56" t="n">
        <v>0</v>
      </c>
      <c r="H1157" s="57" t="n">
        <v>0</v>
      </c>
      <c r="I1157" s="57" t="n">
        <v>6.12</v>
      </c>
      <c r="J1157" s="13"/>
    </row>
    <row r="1158" ht="22.5" customHeight="1">
      <c r="A1158" s="12" t="n">
        <f>WEEKNUM(B1158,2)</f>
        <v>40</v>
      </c>
      <c r="B1158" s="55" t="n">
        <v>46296</v>
      </c>
      <c r="C1158" s="38" t="n">
        <v>11655596</v>
      </c>
      <c r="D1158" s="64" t="s">
        <v>43</v>
      </c>
      <c r="E1158" s="38" t="s">
        <v>14</v>
      </c>
      <c r="F1158" s="38" t="s">
        <v>12</v>
      </c>
      <c r="G1158" s="56" t="n">
        <v>0</v>
      </c>
      <c r="H1158" s="57" t="n">
        <v>0</v>
      </c>
      <c r="I1158" s="57" t="n">
        <v>0.0054</v>
      </c>
      <c r="J1158" s="13"/>
    </row>
    <row r="1159" ht="22.5" customHeight="1">
      <c r="A1159" s="12" t="n">
        <f>WEEKNUM(B1159,2)</f>
        <v>40</v>
      </c>
      <c r="B1159" s="55" t="n">
        <v>46296</v>
      </c>
      <c r="C1159" s="38" t="n">
        <v>11690183</v>
      </c>
      <c r="D1159" s="64" t="s">
        <v>38</v>
      </c>
      <c r="E1159" s="38" t="s">
        <v>14</v>
      </c>
      <c r="F1159" s="38" t="s">
        <v>15</v>
      </c>
      <c r="G1159" s="56" t="n">
        <v>48</v>
      </c>
      <c r="H1159" s="57" t="n">
        <v>0.193</v>
      </c>
      <c r="I1159" s="57" t="n">
        <v>9.28</v>
      </c>
      <c r="J1159" s="13"/>
    </row>
    <row r="1160" ht="22.5" customHeight="1">
      <c r="A1160" s="12" t="n">
        <f>WEEKNUM(B1160,2)</f>
        <v>40</v>
      </c>
      <c r="B1160" s="55" t="n">
        <v>46296</v>
      </c>
      <c r="C1160" s="38" t="n">
        <v>11763482</v>
      </c>
      <c r="D1160" s="64" t="s">
        <v>43</v>
      </c>
      <c r="E1160" s="66" t="s">
        <v>14</v>
      </c>
      <c r="F1160" s="38" t="s">
        <v>12</v>
      </c>
      <c r="G1160" s="56" t="n">
        <v>0</v>
      </c>
      <c r="H1160" s="57" t="n">
        <v>0</v>
      </c>
      <c r="I1160" s="57" t="n">
        <v>0.1851</v>
      </c>
      <c r="J1160" s="13"/>
    </row>
    <row r="1161" ht="22.5" customHeight="1">
      <c r="A1161" s="12" t="n">
        <f>WEEKNUM(B1161,2)</f>
        <v>40</v>
      </c>
      <c r="B1161" s="55" t="n">
        <v>46296</v>
      </c>
      <c r="C1161" s="38" t="n">
        <v>91565942</v>
      </c>
      <c r="D1161" s="64" t="s">
        <v>31</v>
      </c>
      <c r="E1161" s="38" t="s">
        <v>37</v>
      </c>
      <c r="F1161" s="58" t="s">
        <v>15</v>
      </c>
      <c r="G1161" s="56" t="n">
        <v>60</v>
      </c>
      <c r="H1161" s="57" t="n">
        <v>0.031</v>
      </c>
      <c r="I1161" s="57" t="n">
        <v>1.833</v>
      </c>
      <c r="J1161" s="13"/>
    </row>
    <row r="1162" ht="22.5" customHeight="1">
      <c r="A1162" s="12" t="n">
        <f>WEEKNUM(B1162,2)</f>
        <v>40</v>
      </c>
      <c r="B1162" s="55" t="n">
        <v>46296</v>
      </c>
      <c r="C1162" s="38" t="n">
        <v>91565947</v>
      </c>
      <c r="D1162" s="64" t="s">
        <v>31</v>
      </c>
      <c r="E1162" s="38" t="s">
        <v>41</v>
      </c>
      <c r="F1162" s="58" t="s">
        <v>15</v>
      </c>
      <c r="G1162" s="56" t="n">
        <v>1000</v>
      </c>
      <c r="H1162" s="57" t="n">
        <v>0.02</v>
      </c>
      <c r="I1162" s="57" t="n">
        <v>20</v>
      </c>
      <c r="J1162" s="13"/>
    </row>
    <row r="1163" ht="22.5" customHeight="1">
      <c r="A1163" s="12" t="n">
        <f>WEEKNUM(B1163,2)</f>
        <v>40</v>
      </c>
      <c r="B1163" s="55" t="n">
        <v>46296</v>
      </c>
      <c r="C1163" s="38" t="n">
        <v>12541739</v>
      </c>
      <c r="D1163" s="64" t="s">
        <v>84</v>
      </c>
      <c r="E1163" s="38" t="s">
        <v>14</v>
      </c>
      <c r="F1163" s="38" t="s">
        <v>15</v>
      </c>
      <c r="G1163" s="56" t="n">
        <v>200</v>
      </c>
      <c r="H1163" s="57" t="n">
        <v>0.269</v>
      </c>
      <c r="I1163" s="57" t="n">
        <v>53.825</v>
      </c>
      <c r="J1163" s="13"/>
    </row>
    <row r="1164" ht="22.5" customHeight="1">
      <c r="A1164" s="12" t="n">
        <f>WEEKNUM(B1164,2)</f>
        <v>40</v>
      </c>
      <c r="B1164" s="55" t="n">
        <v>46296</v>
      </c>
      <c r="C1164" s="38" t="n">
        <v>12807775</v>
      </c>
      <c r="D1164" s="64" t="s">
        <v>38</v>
      </c>
      <c r="E1164" s="38" t="s">
        <v>14</v>
      </c>
      <c r="F1164" s="38" t="s">
        <v>35</v>
      </c>
      <c r="G1164" s="56" t="n">
        <v>0</v>
      </c>
      <c r="H1164" s="57" t="n">
        <v>0</v>
      </c>
      <c r="I1164" s="57" t="n">
        <v>0</v>
      </c>
      <c r="J1164" s="13"/>
    </row>
    <row r="1165" ht="22.5" customHeight="1">
      <c r="A1165" s="12" t="n">
        <f>WEEKNUM(B1165,2)</f>
        <v>40</v>
      </c>
      <c r="B1165" s="55" t="n">
        <v>46296</v>
      </c>
      <c r="C1165" s="38" t="n">
        <v>12808718</v>
      </c>
      <c r="D1165" s="64" t="s">
        <v>36</v>
      </c>
      <c r="E1165" s="38" t="s">
        <v>14</v>
      </c>
      <c r="F1165" s="38" t="s">
        <v>35</v>
      </c>
      <c r="G1165" s="56" t="n">
        <v>0</v>
      </c>
      <c r="H1165" s="57" t="n">
        <v>0</v>
      </c>
      <c r="I1165" s="57" t="n">
        <v>0.06</v>
      </c>
      <c r="J1165" s="13"/>
    </row>
    <row r="1166" ht="22.5" customHeight="1">
      <c r="A1166" s="12" t="n">
        <f>WEEKNUM(B1166,2)</f>
        <v>40</v>
      </c>
      <c r="B1166" s="55" t="n">
        <v>46296</v>
      </c>
      <c r="C1166" s="38" t="n">
        <v>5464039</v>
      </c>
      <c r="D1166" s="64" t="s">
        <v>31</v>
      </c>
      <c r="E1166" s="38" t="s">
        <v>44</v>
      </c>
      <c r="F1166" s="38" t="s">
        <v>15</v>
      </c>
      <c r="G1166" s="61" t="n">
        <v>987</v>
      </c>
      <c r="H1166" s="62" t="n">
        <v>0.296</v>
      </c>
      <c r="I1166" s="62" t="n">
        <v>291.98</v>
      </c>
      <c r="J1166" s="13"/>
    </row>
    <row r="1167" ht="22.5" customHeight="1">
      <c r="A1167" s="12" t="n">
        <f>WEEKNUM(B1167,2)</f>
        <v>40</v>
      </c>
      <c r="B1167" s="55" t="n">
        <v>46296</v>
      </c>
      <c r="C1167" s="38" t="n">
        <v>8057746</v>
      </c>
      <c r="D1167" s="64" t="s">
        <v>31</v>
      </c>
      <c r="E1167" s="38" t="s">
        <v>44</v>
      </c>
      <c r="F1167" s="72" t="s">
        <v>15</v>
      </c>
      <c r="G1167" s="56" t="n">
        <v>0</v>
      </c>
      <c r="H1167" s="57" t="n">
        <v>0</v>
      </c>
      <c r="I1167" s="57" t="n">
        <v>0</v>
      </c>
      <c r="J1167" s="46"/>
    </row>
    <row r="1168" ht="22.5" customHeight="1">
      <c r="A1168" s="12" t="n">
        <f>WEEKNUM(B1168,2)</f>
        <v>40</v>
      </c>
      <c r="B1168" s="55" t="n">
        <v>46296</v>
      </c>
      <c r="C1168" s="38" t="n">
        <v>91399821</v>
      </c>
      <c r="D1168" s="63" t="s">
        <v>40</v>
      </c>
      <c r="E1168" s="38" t="s">
        <v>14</v>
      </c>
      <c r="F1168" s="38" t="s">
        <v>26</v>
      </c>
      <c r="G1168" s="56" t="n">
        <v>469</v>
      </c>
      <c r="H1168" s="57" t="n">
        <v>0.08</v>
      </c>
      <c r="I1168" s="57" t="n">
        <v>39.67</v>
      </c>
      <c r="J1168" s="13"/>
    </row>
    <row r="1169" ht="22.5" customHeight="1">
      <c r="A1169" s="12" t="n">
        <f>WEEKNUM(B1169,2)</f>
        <v>40</v>
      </c>
      <c r="B1169" s="55" t="n">
        <v>46296</v>
      </c>
      <c r="C1169" s="38" t="n">
        <v>8670368</v>
      </c>
      <c r="D1169" s="63" t="s">
        <v>16</v>
      </c>
      <c r="E1169" s="38" t="s">
        <v>11</v>
      </c>
      <c r="F1169" s="38" t="s">
        <v>30</v>
      </c>
      <c r="G1169" s="56" t="n">
        <v>6</v>
      </c>
      <c r="H1169" s="57" t="n">
        <v>0.15</v>
      </c>
      <c r="I1169" s="57" t="n">
        <v>0.92</v>
      </c>
      <c r="J1169" s="65" t="n">
        <v>0</v>
      </c>
    </row>
    <row r="1170" ht="22.5" customHeight="1">
      <c r="A1170" s="12" t="n">
        <f>WEEKNUM(B1170,2)</f>
        <v>40</v>
      </c>
      <c r="B1170" s="55" t="n">
        <v>46296</v>
      </c>
      <c r="C1170" s="38" t="n">
        <v>10514860</v>
      </c>
      <c r="D1170" s="64" t="s">
        <v>43</v>
      </c>
      <c r="E1170" s="38" t="s">
        <v>14</v>
      </c>
      <c r="F1170" s="38" t="s">
        <v>15</v>
      </c>
      <c r="G1170" s="56" t="n">
        <v>60</v>
      </c>
      <c r="H1170" s="57" t="n">
        <v>0.7</v>
      </c>
      <c r="I1170" s="57" t="n">
        <v>42</v>
      </c>
      <c r="J1170" s="13"/>
    </row>
    <row r="1171" ht="22.5" customHeight="1">
      <c r="A1171" s="12" t="n">
        <f>WEEKNUM(B1171,2)</f>
        <v>40</v>
      </c>
      <c r="B1171" s="55" t="n">
        <v>46296</v>
      </c>
      <c r="C1171" s="38" t="n">
        <v>91532857</v>
      </c>
      <c r="D1171" s="64" t="s">
        <v>45</v>
      </c>
      <c r="E1171" s="38" t="s">
        <v>14</v>
      </c>
      <c r="F1171" s="38" t="s">
        <v>12</v>
      </c>
      <c r="G1171" s="56" t="n">
        <v>59</v>
      </c>
      <c r="H1171" s="57" t="n">
        <v>0.241</v>
      </c>
      <c r="I1171" s="57" t="n">
        <v>14.212</v>
      </c>
      <c r="J1171" s="13"/>
    </row>
    <row r="1172" ht="22.5" customHeight="1">
      <c r="A1172" s="12" t="n">
        <f>WEEKNUM(B1172,2)</f>
        <v>40</v>
      </c>
      <c r="B1172" s="55" t="n">
        <v>46296</v>
      </c>
      <c r="C1172" s="38" t="n">
        <v>91545519</v>
      </c>
      <c r="D1172" s="64" t="s">
        <v>46</v>
      </c>
      <c r="E1172" s="38" t="s">
        <v>44</v>
      </c>
      <c r="F1172" s="66" t="s">
        <v>15</v>
      </c>
      <c r="G1172" s="56" t="n">
        <v>75</v>
      </c>
      <c r="H1172" s="57" t="n">
        <v>0.155</v>
      </c>
      <c r="I1172" s="57" t="n">
        <v>11.66</v>
      </c>
      <c r="J1172" s="13"/>
    </row>
    <row r="1173" ht="22.5" customHeight="1">
      <c r="A1173" s="12" t="n">
        <f>WEEKNUM(B1173,2)</f>
        <v>40</v>
      </c>
      <c r="B1173" s="55" t="n">
        <v>46296</v>
      </c>
      <c r="C1173" s="38" t="n">
        <v>91551388</v>
      </c>
      <c r="D1173" s="64" t="s">
        <v>47</v>
      </c>
      <c r="E1173" s="38" t="s">
        <v>48</v>
      </c>
      <c r="F1173" s="38" t="s">
        <v>12</v>
      </c>
      <c r="G1173" s="56" t="n">
        <v>28</v>
      </c>
      <c r="H1173" s="57" t="n">
        <v>0.801</v>
      </c>
      <c r="I1173" s="57" t="n">
        <v>22.4414</v>
      </c>
      <c r="J1173" s="13"/>
    </row>
    <row r="1174" ht="22.5" customHeight="1">
      <c r="A1174" s="12" t="n">
        <f>WEEKNUM(B1174,2)</f>
        <v>40</v>
      </c>
      <c r="B1174" s="55" t="n">
        <v>46296</v>
      </c>
      <c r="C1174" s="38" t="n">
        <v>91565948</v>
      </c>
      <c r="D1174" s="64" t="s">
        <v>45</v>
      </c>
      <c r="E1174" s="38" t="s">
        <v>14</v>
      </c>
      <c r="F1174" s="38" t="s">
        <v>12</v>
      </c>
      <c r="G1174" s="56" t="n">
        <v>9</v>
      </c>
      <c r="H1174" s="57" t="n">
        <v>0.224</v>
      </c>
      <c r="I1174" s="57" t="n">
        <v>2.018</v>
      </c>
      <c r="J1174" s="13"/>
    </row>
    <row r="1175" ht="22.5" customHeight="1">
      <c r="A1175" s="12" t="n">
        <f>WEEKNUM(B1175,2)</f>
        <v>40</v>
      </c>
      <c r="B1175" s="55" t="n">
        <v>46296</v>
      </c>
      <c r="C1175" s="38" t="n">
        <v>91550293</v>
      </c>
      <c r="D1175" s="64" t="s">
        <v>49</v>
      </c>
      <c r="E1175" s="38" t="s">
        <v>50</v>
      </c>
      <c r="F1175" s="38" t="s">
        <v>15</v>
      </c>
      <c r="G1175" s="56" t="n">
        <v>24</v>
      </c>
      <c r="H1175" s="57" t="n">
        <v>0.35</v>
      </c>
      <c r="I1175" s="57" t="n">
        <v>8.4</v>
      </c>
      <c r="J1175" s="13"/>
    </row>
    <row r="1176" ht="22.5" customHeight="1">
      <c r="A1176" s="12" t="n">
        <f>WEEKNUM(B1176,2)</f>
        <v>40</v>
      </c>
      <c r="B1176" s="55" t="n">
        <v>46296</v>
      </c>
      <c r="C1176" s="38" t="n">
        <v>9333145</v>
      </c>
      <c r="D1176" s="64" t="s">
        <v>80</v>
      </c>
      <c r="E1176" s="38" t="s">
        <v>14</v>
      </c>
      <c r="F1176" s="38" t="s">
        <v>26</v>
      </c>
      <c r="G1176" s="56" t="n">
        <v>23</v>
      </c>
      <c r="H1176" s="57" t="n">
        <v>0.37</v>
      </c>
      <c r="I1176" s="57" t="n">
        <v>8.5</v>
      </c>
      <c r="J1176" s="13"/>
    </row>
    <row r="1177" ht="22.5" customHeight="1">
      <c r="A1177" s="12" t="n">
        <f>WEEKNUM(B1177,2)</f>
        <v>40</v>
      </c>
      <c r="B1177" s="55" t="n">
        <v>46296</v>
      </c>
      <c r="C1177" s="38" t="n">
        <v>91557347</v>
      </c>
      <c r="D1177" s="64" t="s">
        <v>51</v>
      </c>
      <c r="E1177" s="38" t="s">
        <v>14</v>
      </c>
      <c r="F1177" s="38" t="s">
        <v>15</v>
      </c>
      <c r="G1177" s="56" t="n">
        <v>3</v>
      </c>
      <c r="H1177" s="57" t="n">
        <v>0.8</v>
      </c>
      <c r="I1177" s="57" t="n">
        <v>2.4</v>
      </c>
      <c r="J1177" s="13"/>
    </row>
    <row r="1178" ht="22.5" customHeight="1">
      <c r="A1178" s="12" t="n">
        <f>WEEKNUM(B1178,2)</f>
        <v>40</v>
      </c>
      <c r="B1178" s="55" t="n">
        <v>46296</v>
      </c>
      <c r="C1178" s="38" t="n">
        <v>91564896</v>
      </c>
      <c r="D1178" s="64" t="s">
        <v>52</v>
      </c>
      <c r="E1178" s="38" t="s">
        <v>14</v>
      </c>
      <c r="F1178" s="72" t="s">
        <v>15</v>
      </c>
      <c r="G1178" s="56" t="n">
        <v>90</v>
      </c>
      <c r="H1178" s="57" t="n">
        <v>0.35</v>
      </c>
      <c r="I1178" s="57" t="n">
        <v>31.5</v>
      </c>
      <c r="J1178" s="13"/>
    </row>
    <row r="1179" ht="22.5" customHeight="1">
      <c r="A1179" s="12" t="n">
        <f>WEEKNUM(B1179,2)</f>
        <v>40</v>
      </c>
      <c r="B1179" s="55" t="n">
        <v>46296</v>
      </c>
      <c r="C1179" s="38" t="n">
        <v>91566789</v>
      </c>
      <c r="D1179" s="64" t="s">
        <v>53</v>
      </c>
      <c r="E1179" s="38" t="s">
        <v>41</v>
      </c>
      <c r="F1179" s="38" t="s">
        <v>15</v>
      </c>
      <c r="G1179" s="56" t="n">
        <v>4</v>
      </c>
      <c r="H1179" s="57" t="n">
        <v>0.1</v>
      </c>
      <c r="I1179" s="57" t="n">
        <v>0.4</v>
      </c>
      <c r="J1179" s="13"/>
    </row>
    <row r="1180" ht="22.5" customHeight="1">
      <c r="A1180" s="12" t="n">
        <f>WEEKNUM(B1180,2)</f>
        <v>40</v>
      </c>
      <c r="B1180" s="55" t="n">
        <v>46296</v>
      </c>
      <c r="C1180" s="38" t="n">
        <v>12306671</v>
      </c>
      <c r="D1180" s="64" t="s">
        <v>54</v>
      </c>
      <c r="E1180" s="38" t="s">
        <v>55</v>
      </c>
      <c r="F1180" s="38" t="s">
        <v>21</v>
      </c>
      <c r="G1180" s="56" t="n">
        <v>9</v>
      </c>
      <c r="H1180" s="57" t="n">
        <v>0.22</v>
      </c>
      <c r="I1180" s="57" t="n">
        <v>1.98</v>
      </c>
      <c r="J1180" s="13"/>
    </row>
    <row r="1181" ht="22.5" customHeight="1">
      <c r="A1181" s="12" t="n">
        <f>WEEKNUM(B1181,2)</f>
        <v>40</v>
      </c>
      <c r="B1181" s="55" t="n">
        <v>46296</v>
      </c>
      <c r="C1181" s="38" t="n">
        <v>91567363</v>
      </c>
      <c r="D1181" s="64" t="s">
        <v>56</v>
      </c>
      <c r="E1181" s="38" t="s">
        <v>14</v>
      </c>
      <c r="F1181" s="38" t="s">
        <v>15</v>
      </c>
      <c r="G1181" s="56" t="n">
        <v>100</v>
      </c>
      <c r="H1181" s="57" t="n">
        <v>0.25</v>
      </c>
      <c r="I1181" s="57" t="n">
        <v>25</v>
      </c>
      <c r="J1181" s="13"/>
    </row>
    <row r="1182" ht="22.5" customHeight="1">
      <c r="A1182" s="12" t="n">
        <f>WEEKNUM(B1182,2)</f>
        <v>40</v>
      </c>
      <c r="B1182" s="55" t="n">
        <v>46296</v>
      </c>
      <c r="C1182" s="38" t="n">
        <v>91567806</v>
      </c>
      <c r="D1182" s="64" t="s">
        <v>56</v>
      </c>
      <c r="E1182" s="38" t="s">
        <v>57</v>
      </c>
      <c r="F1182" s="38" t="s">
        <v>15</v>
      </c>
      <c r="G1182" s="56" t="n">
        <v>50</v>
      </c>
      <c r="H1182" s="57" t="n">
        <v>0.15</v>
      </c>
      <c r="I1182" s="57" t="n">
        <v>7.5</v>
      </c>
      <c r="J1182" s="13"/>
    </row>
    <row r="1183" ht="22.5" customHeight="1">
      <c r="A1183" s="12" t="n">
        <f>WEEKNUM(B1183,2)</f>
        <v>40</v>
      </c>
      <c r="B1183" s="55" t="n">
        <v>46296</v>
      </c>
      <c r="C1183" s="38" t="n">
        <v>12373981</v>
      </c>
      <c r="D1183" s="64" t="s">
        <v>58</v>
      </c>
      <c r="E1183" s="38" t="s">
        <v>37</v>
      </c>
      <c r="F1183" s="38" t="s">
        <v>15</v>
      </c>
      <c r="G1183" s="56" t="n">
        <v>144</v>
      </c>
      <c r="H1183" s="57" t="n">
        <v>0.04</v>
      </c>
      <c r="I1183" s="57" t="n">
        <v>5.76</v>
      </c>
      <c r="J1183" s="13"/>
    </row>
    <row r="1184" ht="22.5" customHeight="1">
      <c r="A1184" s="12" t="n">
        <f>WEEKNUM(B1184,2)</f>
        <v>40</v>
      </c>
      <c r="B1184" s="55" t="n">
        <v>46296</v>
      </c>
      <c r="C1184" s="38" t="n">
        <v>5365721</v>
      </c>
      <c r="D1184" s="64" t="s">
        <v>59</v>
      </c>
      <c r="E1184" s="38" t="s">
        <v>57</v>
      </c>
      <c r="F1184" s="38" t="s">
        <v>15</v>
      </c>
      <c r="G1184" s="56" t="n">
        <v>78</v>
      </c>
      <c r="H1184" s="57" t="n">
        <v>0.5</v>
      </c>
      <c r="I1184" s="57" t="n">
        <v>39</v>
      </c>
      <c r="J1184" s="13"/>
    </row>
    <row r="1185" ht="22.5" customHeight="1">
      <c r="A1185" s="12" t="n">
        <f>WEEKNUM(B1185,2)</f>
        <v>40</v>
      </c>
      <c r="B1185" s="55" t="n">
        <v>46296</v>
      </c>
      <c r="C1185" s="38" t="n">
        <v>91568575</v>
      </c>
      <c r="D1185" s="64" t="s">
        <v>60</v>
      </c>
      <c r="E1185" s="38" t="s">
        <v>14</v>
      </c>
      <c r="F1185" s="38" t="s">
        <v>15</v>
      </c>
      <c r="G1185" s="56" t="n">
        <v>0</v>
      </c>
      <c r="H1185" s="57" t="n">
        <v>0</v>
      </c>
      <c r="I1185" s="57" t="n">
        <v>0</v>
      </c>
      <c r="J1185" s="13"/>
    </row>
    <row r="1186" ht="22.5" customHeight="1">
      <c r="A1186" s="12" t="n">
        <f>WEEKNUM(B1186,2)</f>
        <v>40</v>
      </c>
      <c r="B1186" s="55" t="n">
        <v>46296</v>
      </c>
      <c r="C1186" s="38" t="n">
        <v>9298539</v>
      </c>
      <c r="D1186" s="64" t="s">
        <v>80</v>
      </c>
      <c r="E1186" s="38" t="s">
        <v>14</v>
      </c>
      <c r="F1186" s="38" t="s">
        <v>15</v>
      </c>
      <c r="G1186" s="56" t="n">
        <v>150</v>
      </c>
      <c r="H1186" s="57" t="n">
        <v>0.3</v>
      </c>
      <c r="I1186" s="57" t="n">
        <v>45</v>
      </c>
      <c r="J1186" s="13"/>
    </row>
    <row r="1187" ht="22.5" customHeight="1">
      <c r="A1187" s="12" t="n">
        <f>WEEKNUM(B1187,2)</f>
        <v>40</v>
      </c>
      <c r="B1187" s="55" t="n">
        <v>46296</v>
      </c>
      <c r="C1187" s="38" t="n">
        <v>12811904</v>
      </c>
      <c r="D1187" s="64" t="s">
        <v>54</v>
      </c>
      <c r="E1187" s="38" t="s">
        <v>55</v>
      </c>
      <c r="F1187" s="38" t="s">
        <v>35</v>
      </c>
      <c r="G1187" s="70" t="n">
        <v>4</v>
      </c>
      <c r="H1187" s="71" t="n">
        <v>1.63</v>
      </c>
      <c r="I1187" s="71" t="n">
        <v>6.51</v>
      </c>
      <c r="J1187" s="13"/>
    </row>
    <row r="1188" ht="22.5" customHeight="1">
      <c r="A1188" s="12" t="n">
        <f>WEEKNUM(B1188,2)</f>
        <v>40</v>
      </c>
      <c r="B1188" s="55" t="n">
        <v>46296</v>
      </c>
      <c r="C1188" s="38" t="n">
        <v>91399437</v>
      </c>
      <c r="D1188" s="64" t="s">
        <v>81</v>
      </c>
      <c r="E1188" s="58" t="s">
        <v>65</v>
      </c>
      <c r="F1188" s="38" t="s">
        <v>15</v>
      </c>
      <c r="G1188" s="56" t="n">
        <v>50</v>
      </c>
      <c r="H1188" s="57" t="n">
        <v>0.15</v>
      </c>
      <c r="I1188" s="57" t="n">
        <v>7.5</v>
      </c>
      <c r="J1188" s="13"/>
    </row>
    <row r="1189" ht="22.5" customHeight="1">
      <c r="A1189" s="12" t="n">
        <f>WEEKNUM(B1189,2)</f>
        <v>40</v>
      </c>
      <c r="B1189" s="55" t="n">
        <v>46296</v>
      </c>
      <c r="C1189" s="38" t="n">
        <v>5556054</v>
      </c>
      <c r="D1189" s="64" t="s">
        <v>62</v>
      </c>
      <c r="E1189" s="38" t="s">
        <v>37</v>
      </c>
      <c r="F1189" s="72" t="s">
        <v>15</v>
      </c>
      <c r="G1189" s="59" t="n">
        <v>2</v>
      </c>
      <c r="H1189" s="57" t="n">
        <v>2.895</v>
      </c>
      <c r="I1189" s="57" t="n">
        <v>5.79</v>
      </c>
      <c r="J1189" s="46"/>
    </row>
    <row r="1190" ht="22.5" customHeight="1">
      <c r="A1190" s="12" t="n">
        <f>WEEKNUM(B1190,2)</f>
        <v>40</v>
      </c>
      <c r="B1190" s="55" t="n">
        <v>46296</v>
      </c>
      <c r="C1190" s="38" t="n">
        <v>8628042</v>
      </c>
      <c r="D1190" s="64" t="s">
        <v>28</v>
      </c>
      <c r="E1190" s="38" t="s">
        <v>14</v>
      </c>
      <c r="F1190" s="38" t="s">
        <v>26</v>
      </c>
      <c r="G1190" s="59" t="n">
        <v>383</v>
      </c>
      <c r="H1190" s="57" t="n">
        <v>0.35</v>
      </c>
      <c r="I1190" s="57" t="n">
        <v>133.09</v>
      </c>
      <c r="J1190" s="13"/>
    </row>
    <row r="1191" ht="22.5" customHeight="1">
      <c r="A1191" s="12" t="n">
        <f>WEEKNUM(B1191,2)</f>
        <v>40</v>
      </c>
      <c r="B1191" s="55" t="n">
        <v>46296</v>
      </c>
      <c r="C1191" s="38" t="n">
        <v>9297014</v>
      </c>
      <c r="D1191" s="64" t="s">
        <v>13</v>
      </c>
      <c r="E1191" s="38" t="s">
        <v>14</v>
      </c>
      <c r="F1191" s="38" t="s">
        <v>26</v>
      </c>
      <c r="G1191" s="59" t="n">
        <v>193</v>
      </c>
      <c r="H1191" s="57" t="n">
        <v>0.15</v>
      </c>
      <c r="I1191" s="57" t="n">
        <v>29.89</v>
      </c>
      <c r="J1191" s="13"/>
    </row>
    <row r="1192" ht="22.5" customHeight="1">
      <c r="A1192" s="12" t="n">
        <f>WEEKNUM(B1192,2)</f>
        <v>40</v>
      </c>
      <c r="B1192" s="55" t="n">
        <v>46296</v>
      </c>
      <c r="C1192" s="38" t="n">
        <v>7815836</v>
      </c>
      <c r="D1192" s="64" t="s">
        <v>63</v>
      </c>
      <c r="E1192" s="38" t="s">
        <v>37</v>
      </c>
      <c r="F1192" s="38" t="s">
        <v>15</v>
      </c>
      <c r="G1192" s="59" t="n">
        <v>4087</v>
      </c>
      <c r="H1192" s="57" t="n">
        <v>0.125</v>
      </c>
      <c r="I1192" s="57" t="n">
        <v>509.09</v>
      </c>
      <c r="J1192" s="13"/>
    </row>
    <row r="1193" ht="22.5" customHeight="1">
      <c r="A1193" s="12" t="n">
        <f>WEEKNUM(B1193,2)</f>
        <v>40</v>
      </c>
      <c r="B1193" s="55" t="n">
        <v>46296</v>
      </c>
      <c r="C1193" s="38" t="n">
        <v>91467820</v>
      </c>
      <c r="D1193" s="64" t="s">
        <v>64</v>
      </c>
      <c r="E1193" s="38" t="s">
        <v>37</v>
      </c>
      <c r="F1193" s="38" t="s">
        <v>15</v>
      </c>
      <c r="G1193" s="59" t="n">
        <v>194</v>
      </c>
      <c r="H1193" s="57" t="n">
        <v>0.1</v>
      </c>
      <c r="I1193" s="57" t="n">
        <v>19.4</v>
      </c>
      <c r="J1193" s="13"/>
    </row>
    <row r="1194" ht="22.5" customHeight="1">
      <c r="A1194" s="12" t="n">
        <f>WEEKNUM(B1194,2)</f>
        <v>40</v>
      </c>
      <c r="B1194" s="55" t="n">
        <v>46296</v>
      </c>
      <c r="C1194" s="38" t="n">
        <v>91496145</v>
      </c>
      <c r="D1194" s="64" t="s">
        <v>64</v>
      </c>
      <c r="E1194" s="38" t="s">
        <v>65</v>
      </c>
      <c r="F1194" s="38" t="s">
        <v>15</v>
      </c>
      <c r="G1194" s="59" t="n">
        <v>21</v>
      </c>
      <c r="H1194" s="57" t="n">
        <v>0.15</v>
      </c>
      <c r="I1194" s="57" t="n">
        <v>3.15</v>
      </c>
      <c r="J1194" s="13"/>
    </row>
    <row r="1195" ht="22.5" customHeight="1">
      <c r="A1195" s="12" t="n">
        <f>WEEKNUM(B1195,2)</f>
        <v>40</v>
      </c>
      <c r="B1195" s="55" t="n">
        <v>46296</v>
      </c>
      <c r="C1195" s="38" t="n">
        <v>91496146</v>
      </c>
      <c r="D1195" s="64" t="s">
        <v>64</v>
      </c>
      <c r="E1195" s="38" t="s">
        <v>44</v>
      </c>
      <c r="F1195" s="38" t="s">
        <v>15</v>
      </c>
      <c r="G1195" s="59" t="n">
        <v>50</v>
      </c>
      <c r="H1195" s="57" t="n">
        <v>0.14</v>
      </c>
      <c r="I1195" s="57" t="n">
        <v>7</v>
      </c>
      <c r="J1195" s="13"/>
    </row>
    <row r="1196" ht="22.5" customHeight="1">
      <c r="A1196" s="12" t="n">
        <f>WEEKNUM(B1196,2)</f>
        <v>40</v>
      </c>
      <c r="B1196" s="55" t="n">
        <v>46296</v>
      </c>
      <c r="C1196" s="38" t="n">
        <v>91496147</v>
      </c>
      <c r="D1196" s="64" t="s">
        <v>64</v>
      </c>
      <c r="E1196" s="38" t="s">
        <v>11</v>
      </c>
      <c r="F1196" s="38" t="s">
        <v>15</v>
      </c>
      <c r="G1196" s="59" t="n">
        <v>46</v>
      </c>
      <c r="H1196" s="57" t="n">
        <v>0.13</v>
      </c>
      <c r="I1196" s="57" t="n">
        <v>5.98</v>
      </c>
      <c r="J1196" s="13"/>
    </row>
    <row r="1197" ht="22.5" customHeight="1">
      <c r="A1197" s="12" t="n">
        <f>WEEKNUM(B1197,2)</f>
        <v>40</v>
      </c>
      <c r="B1197" s="55" t="n">
        <v>46296</v>
      </c>
      <c r="C1197" s="38" t="n">
        <v>91496148</v>
      </c>
      <c r="D1197" s="64" t="s">
        <v>64</v>
      </c>
      <c r="E1197" s="38" t="s">
        <v>14</v>
      </c>
      <c r="F1197" s="38" t="s">
        <v>15</v>
      </c>
      <c r="G1197" s="59" t="n">
        <v>160</v>
      </c>
      <c r="H1197" s="57" t="n">
        <v>0.15</v>
      </c>
      <c r="I1197" s="57" t="n">
        <v>24</v>
      </c>
      <c r="J1197" s="13"/>
    </row>
    <row r="1198" ht="22.5" customHeight="1">
      <c r="A1198" s="12" t="n">
        <f>WEEKNUM(B1198,2)</f>
        <v>40</v>
      </c>
      <c r="B1198" s="55" t="n">
        <v>46296</v>
      </c>
      <c r="C1198" s="38" t="n">
        <v>11079953</v>
      </c>
      <c r="D1198" s="64" t="s">
        <v>62</v>
      </c>
      <c r="E1198" s="38" t="s">
        <v>37</v>
      </c>
      <c r="F1198" s="38" t="s">
        <v>15</v>
      </c>
      <c r="G1198" s="59" t="n">
        <v>0</v>
      </c>
      <c r="H1198" s="57" t="n">
        <v>0</v>
      </c>
      <c r="I1198" s="57" t="n">
        <v>0</v>
      </c>
      <c r="J1198" s="13"/>
    </row>
    <row r="1199" ht="22.5" customHeight="1">
      <c r="A1199" s="12" t="n">
        <f>WEEKNUM(B1199,2)</f>
        <v>40</v>
      </c>
      <c r="B1199" s="55" t="n">
        <v>46296</v>
      </c>
      <c r="C1199" s="38" t="n">
        <v>11690181</v>
      </c>
      <c r="D1199" s="64" t="s">
        <v>66</v>
      </c>
      <c r="E1199" s="38" t="s">
        <v>14</v>
      </c>
      <c r="F1199" s="38" t="s">
        <v>15</v>
      </c>
      <c r="G1199" s="56" t="n">
        <v>400</v>
      </c>
      <c r="H1199" s="57" t="n">
        <v>0.42</v>
      </c>
      <c r="I1199" s="57" t="n">
        <v>168</v>
      </c>
      <c r="J1199" s="13"/>
    </row>
    <row r="1200" ht="22.5" customHeight="1">
      <c r="A1200" s="12" t="n">
        <f>WEEKNUM(B1200,2)</f>
        <v>40</v>
      </c>
      <c r="B1200" s="55" t="n">
        <v>46296</v>
      </c>
      <c r="C1200" s="38" t="n">
        <v>11836152</v>
      </c>
      <c r="D1200" s="64" t="s">
        <v>63</v>
      </c>
      <c r="E1200" s="58" t="s">
        <v>37</v>
      </c>
      <c r="F1200" s="38" t="s">
        <v>15</v>
      </c>
      <c r="G1200" s="59" t="n">
        <v>4</v>
      </c>
      <c r="H1200" s="57" t="n">
        <v>0.09</v>
      </c>
      <c r="I1200" s="57" t="n">
        <v>0.36</v>
      </c>
      <c r="J1200" s="13"/>
    </row>
    <row r="1201" ht="22.5" customHeight="1">
      <c r="A1201" s="12" t="n">
        <f>WEEKNUM(B1201,2)</f>
        <v>40</v>
      </c>
      <c r="B1201" s="55" t="n">
        <v>46296</v>
      </c>
      <c r="C1201" s="38" t="n">
        <v>12038500</v>
      </c>
      <c r="D1201" s="64" t="s">
        <v>66</v>
      </c>
      <c r="E1201" s="38" t="s">
        <v>14</v>
      </c>
      <c r="F1201" s="38" t="s">
        <v>15</v>
      </c>
      <c r="G1201" s="59" t="n">
        <v>36</v>
      </c>
      <c r="H1201" s="57" t="n">
        <v>0.4</v>
      </c>
      <c r="I1201" s="57" t="n">
        <v>14.4</v>
      </c>
      <c r="J1201" s="13"/>
    </row>
    <row r="1202" ht="22.5" customHeight="1">
      <c r="A1202" s="12" t="n">
        <f>WEEKNUM(B1202,2)</f>
        <v>40</v>
      </c>
      <c r="B1202" s="55" t="n">
        <v>46296</v>
      </c>
      <c r="C1202" s="38" t="n">
        <v>91565943</v>
      </c>
      <c r="D1202" s="64" t="s">
        <v>64</v>
      </c>
      <c r="E1202" s="38" t="s">
        <v>44</v>
      </c>
      <c r="F1202" s="38" t="s">
        <v>15</v>
      </c>
      <c r="G1202" s="59" t="n">
        <v>0</v>
      </c>
      <c r="H1202" s="57" t="n">
        <v>0</v>
      </c>
      <c r="I1202" s="57" t="n">
        <v>0</v>
      </c>
      <c r="J1202" s="13"/>
    </row>
    <row r="1203" ht="22.5" customHeight="1">
      <c r="A1203" s="12" t="n">
        <f>WEEKNUM(B1203,2)</f>
        <v>40</v>
      </c>
      <c r="B1203" s="55" t="n">
        <v>46296</v>
      </c>
      <c r="C1203" s="38" t="n">
        <v>91565945</v>
      </c>
      <c r="D1203" s="64" t="s">
        <v>64</v>
      </c>
      <c r="E1203" s="58" t="s">
        <v>37</v>
      </c>
      <c r="F1203" s="38" t="s">
        <v>15</v>
      </c>
      <c r="G1203" s="59" t="n">
        <v>80</v>
      </c>
      <c r="H1203" s="57" t="n">
        <v>0.12</v>
      </c>
      <c r="I1203" s="57" t="n">
        <v>9.6</v>
      </c>
      <c r="J1203" s="13"/>
    </row>
    <row r="1204" ht="22.5" customHeight="1">
      <c r="A1204" s="12" t="n">
        <f>WEEKNUM(B1204,2)</f>
        <v>40</v>
      </c>
      <c r="B1204" s="55" t="n">
        <v>46296</v>
      </c>
      <c r="C1204" s="38" t="n">
        <v>91551845</v>
      </c>
      <c r="D1204" s="64" t="s">
        <v>64</v>
      </c>
      <c r="E1204" s="38" t="s">
        <v>11</v>
      </c>
      <c r="F1204" s="38" t="s">
        <v>15</v>
      </c>
      <c r="G1204" s="59" t="n">
        <v>150</v>
      </c>
      <c r="H1204" s="57" t="n">
        <v>0.14</v>
      </c>
      <c r="I1204" s="57" t="n">
        <v>21</v>
      </c>
      <c r="J1204" s="13"/>
    </row>
    <row r="1205" ht="22.5" customHeight="1">
      <c r="A1205" s="12" t="n">
        <f>WEEKNUM(B1205,2)</f>
        <v>40</v>
      </c>
      <c r="B1205" s="55" t="n">
        <v>46296</v>
      </c>
      <c r="C1205" s="38" t="n">
        <v>91565949</v>
      </c>
      <c r="D1205" s="64" t="s">
        <v>64</v>
      </c>
      <c r="E1205" s="38" t="s">
        <v>65</v>
      </c>
      <c r="F1205" s="38" t="s">
        <v>15</v>
      </c>
      <c r="G1205" s="59" t="n">
        <v>50</v>
      </c>
      <c r="H1205" s="57" t="n">
        <v>0.15</v>
      </c>
      <c r="I1205" s="57" t="n">
        <v>7.5</v>
      </c>
      <c r="J1205" s="13"/>
    </row>
    <row r="1206" ht="22.5" customHeight="1">
      <c r="A1206" s="12" t="n">
        <f>WEEKNUM(B1206,2)</f>
        <v>40</v>
      </c>
      <c r="B1206" s="55" t="n">
        <v>46296</v>
      </c>
      <c r="C1206" s="38" t="n">
        <v>91573130</v>
      </c>
      <c r="D1206" s="64" t="s">
        <v>47</v>
      </c>
      <c r="E1206" s="38" t="s">
        <v>17</v>
      </c>
      <c r="F1206" s="58" t="s">
        <v>15</v>
      </c>
      <c r="G1206" s="59" t="n">
        <v>2</v>
      </c>
      <c r="H1206" s="57" t="n">
        <v>0.2</v>
      </c>
      <c r="I1206" s="57" t="n">
        <v>0.4</v>
      </c>
      <c r="J1206" s="69"/>
    </row>
    <row r="1207" ht="22.5" customHeight="1">
      <c r="A1207" s="12" t="n">
        <f>WEEKNUM(B1207,2)</f>
        <v>40</v>
      </c>
      <c r="B1207" s="55" t="n">
        <v>46296</v>
      </c>
      <c r="C1207" s="38" t="n">
        <v>91573131</v>
      </c>
      <c r="D1207" s="64" t="s">
        <v>47</v>
      </c>
      <c r="E1207" s="38" t="s">
        <v>33</v>
      </c>
      <c r="F1207" s="58" t="s">
        <v>15</v>
      </c>
      <c r="G1207" s="59" t="n">
        <v>0</v>
      </c>
      <c r="H1207" s="57" t="n">
        <v>0</v>
      </c>
      <c r="I1207" s="57" t="n">
        <v>0</v>
      </c>
      <c r="J1207" s="69"/>
    </row>
    <row r="1208" ht="22.5" customHeight="1">
      <c r="A1208" s="12" t="n">
        <f>WEEKNUM(B1208,2)</f>
        <v>40</v>
      </c>
      <c r="B1208" s="55" t="n">
        <v>46296</v>
      </c>
      <c r="C1208" s="38" t="n">
        <v>6395488</v>
      </c>
      <c r="D1208" s="64" t="s">
        <v>39</v>
      </c>
      <c r="E1208" s="38" t="s">
        <v>14</v>
      </c>
      <c r="F1208" s="12" t="s">
        <v>15</v>
      </c>
      <c r="G1208" s="45" t="n">
        <v>200</v>
      </c>
      <c r="H1208" s="62" t="n">
        <v>0.3</v>
      </c>
      <c r="I1208" s="62" t="n">
        <v>60</v>
      </c>
      <c r="J1208" s="13"/>
    </row>
    <row r="1209" ht="22.5" customHeight="1">
      <c r="A1209" s="12" t="n">
        <f>WEEKNUM(B1209,2)</f>
        <v>40</v>
      </c>
      <c r="B1209" s="55" t="n">
        <v>46296</v>
      </c>
      <c r="C1209" s="38" t="n">
        <v>8291713</v>
      </c>
      <c r="D1209" s="63" t="s">
        <v>40</v>
      </c>
      <c r="E1209" s="54" t="s">
        <v>14</v>
      </c>
      <c r="F1209" s="45" t="s">
        <v>15</v>
      </c>
      <c r="G1209" s="61" t="n">
        <v>1500</v>
      </c>
      <c r="H1209" s="62" t="n">
        <v>0.14</v>
      </c>
      <c r="I1209" s="62" t="n">
        <v>209.505</v>
      </c>
      <c r="J1209" s="13"/>
    </row>
    <row r="1210" ht="22.5" customHeight="1">
      <c r="A1210" s="12" t="n">
        <f>WEEKNUM(B1210,2)</f>
        <v>40</v>
      </c>
      <c r="B1210" s="55" t="n">
        <v>46296</v>
      </c>
      <c r="C1210" s="38" t="n">
        <v>8566541</v>
      </c>
      <c r="D1210" s="63" t="s">
        <v>67</v>
      </c>
      <c r="E1210" s="58" t="s">
        <v>14</v>
      </c>
      <c r="F1210" s="57" t="s">
        <v>26</v>
      </c>
      <c r="G1210" s="56" t="n">
        <v>319</v>
      </c>
      <c r="H1210" s="57" t="n">
        <v>0.19</v>
      </c>
      <c r="I1210" s="57" t="n">
        <v>62.13</v>
      </c>
      <c r="J1210" s="13"/>
    </row>
    <row r="1211" ht="22.5" customHeight="1">
      <c r="A1211" s="12" t="n">
        <f>WEEKNUM(B1211,2)</f>
        <v>40</v>
      </c>
      <c r="B1211" s="55" t="n">
        <v>46296</v>
      </c>
      <c r="C1211" s="38" t="n">
        <v>8566084</v>
      </c>
      <c r="D1211" s="63" t="s">
        <v>68</v>
      </c>
      <c r="E1211" s="58" t="s">
        <v>41</v>
      </c>
      <c r="F1211" s="12" t="s">
        <v>15</v>
      </c>
      <c r="G1211" s="60" t="n">
        <v>100</v>
      </c>
      <c r="H1211" s="57" t="n">
        <v>0.12</v>
      </c>
      <c r="I1211" s="57" t="n">
        <v>12</v>
      </c>
      <c r="J1211" s="13"/>
    </row>
    <row r="1212" ht="22.5" customHeight="1">
      <c r="A1212" s="12" t="n">
        <f>WEEKNUM(B1212,2)</f>
        <v>40</v>
      </c>
      <c r="B1212" s="55" t="n">
        <v>46296</v>
      </c>
      <c r="C1212" s="38" t="n">
        <v>2937658</v>
      </c>
      <c r="D1212" s="63" t="s">
        <v>69</v>
      </c>
      <c r="E1212" s="58" t="s">
        <v>14</v>
      </c>
      <c r="F1212" s="12" t="s">
        <v>15</v>
      </c>
      <c r="G1212" s="60" t="n">
        <v>100</v>
      </c>
      <c r="H1212" s="57" t="n">
        <v>0.123</v>
      </c>
      <c r="I1212" s="57" t="n">
        <v>12.3</v>
      </c>
      <c r="J1212" s="13"/>
    </row>
    <row r="1213" ht="22.5" customHeight="1">
      <c r="A1213" s="12" t="n">
        <f>WEEKNUM(B1213,2)</f>
        <v>40</v>
      </c>
      <c r="B1213" s="55" t="n">
        <v>46296</v>
      </c>
      <c r="C1213" s="38" t="n">
        <v>6706444</v>
      </c>
      <c r="D1213" s="63" t="s">
        <v>70</v>
      </c>
      <c r="E1213" s="38" t="s">
        <v>71</v>
      </c>
      <c r="F1213" s="57" t="s">
        <v>12</v>
      </c>
      <c r="G1213" s="60" t="n">
        <v>4</v>
      </c>
      <c r="H1213" s="57" t="n">
        <v>0.998</v>
      </c>
      <c r="I1213" s="57" t="n">
        <v>3.9934</v>
      </c>
      <c r="J1213" s="13"/>
    </row>
    <row r="1214" ht="22.5" customHeight="1">
      <c r="A1214" s="12" t="n">
        <f>WEEKNUM(B1214,2)</f>
        <v>40</v>
      </c>
      <c r="B1214" s="55" t="n">
        <v>46296</v>
      </c>
      <c r="C1214" s="38" t="n">
        <v>5963354</v>
      </c>
      <c r="D1214" s="64" t="s">
        <v>70</v>
      </c>
      <c r="E1214" s="38" t="s">
        <v>71</v>
      </c>
      <c r="F1214" s="12" t="s">
        <v>15</v>
      </c>
      <c r="G1214" s="60" t="n">
        <v>303</v>
      </c>
      <c r="H1214" s="57" t="n">
        <v>0.573</v>
      </c>
      <c r="I1214" s="57" t="n">
        <v>173.609</v>
      </c>
      <c r="J1214" s="65"/>
    </row>
    <row r="1215" ht="22.5" customHeight="1">
      <c r="A1215" s="12" t="n">
        <f>WEEKNUM(B1215,2)</f>
        <v>40</v>
      </c>
      <c r="B1215" s="55" t="n">
        <v>46296</v>
      </c>
      <c r="C1215" s="38" t="n">
        <v>9686529</v>
      </c>
      <c r="D1215" s="63" t="s">
        <v>70</v>
      </c>
      <c r="E1215" s="58" t="s">
        <v>72</v>
      </c>
      <c r="F1215" s="12" t="s">
        <v>15</v>
      </c>
      <c r="G1215" s="60" t="n">
        <v>39</v>
      </c>
      <c r="H1215" s="57" t="n">
        <v>0.5</v>
      </c>
      <c r="I1215" s="57" t="n">
        <v>19.5</v>
      </c>
      <c r="J1215" s="13"/>
    </row>
    <row r="1216" ht="22.5" customHeight="1">
      <c r="A1216" s="12" t="n">
        <f>WEEKNUM(B1216,2)</f>
        <v>40</v>
      </c>
      <c r="B1216" s="55" t="n">
        <v>46296</v>
      </c>
      <c r="C1216" s="38" t="n">
        <v>5963400</v>
      </c>
      <c r="D1216" s="63" t="s">
        <v>70</v>
      </c>
      <c r="E1216" s="58" t="s">
        <v>73</v>
      </c>
      <c r="F1216" s="12" t="s">
        <v>15</v>
      </c>
      <c r="G1216" s="60" t="n">
        <v>49</v>
      </c>
      <c r="H1216" s="57" t="n">
        <v>0.2</v>
      </c>
      <c r="I1216" s="57" t="n">
        <v>9.8</v>
      </c>
      <c r="J1216" s="13"/>
    </row>
    <row r="1217" ht="22.5" customHeight="1">
      <c r="A1217" s="30" t="n">
        <f>WEEKNUM(B1217,2)</f>
        <v>40</v>
      </c>
      <c r="B1217" s="55" t="n">
        <v>46296</v>
      </c>
      <c r="C1217" s="66" t="n">
        <v>10080665</v>
      </c>
      <c r="D1217" s="68" t="s">
        <v>70</v>
      </c>
      <c r="E1217" s="58" t="s">
        <v>74</v>
      </c>
      <c r="F1217" s="12" t="s">
        <v>15</v>
      </c>
      <c r="G1217" s="60" t="n">
        <v>16</v>
      </c>
      <c r="H1217" s="57" t="n">
        <v>0.38</v>
      </c>
      <c r="I1217" s="57" t="n">
        <v>6.08</v>
      </c>
      <c r="J1217" s="13"/>
    </row>
    <row r="1218" ht="22.5" customHeight="1">
      <c r="A1218" s="12" t="n">
        <f>WEEKNUM(B1218,2)</f>
        <v>40</v>
      </c>
      <c r="B1218" s="55" t="n">
        <v>46296</v>
      </c>
      <c r="C1218" s="12" t="n">
        <v>91520433</v>
      </c>
      <c r="D1218" s="63" t="s">
        <v>64</v>
      </c>
      <c r="E1218" s="58" t="s">
        <v>14</v>
      </c>
      <c r="F1218" s="12" t="s">
        <v>15</v>
      </c>
      <c r="G1218" s="60" t="n">
        <v>2</v>
      </c>
      <c r="H1218" s="57" t="n">
        <v>0.16</v>
      </c>
      <c r="I1218" s="57" t="n">
        <v>0.32</v>
      </c>
      <c r="J1218" s="13"/>
    </row>
    <row r="1219" ht="22.5" customHeight="1">
      <c r="A1219" s="12" t="n">
        <f>WEEKNUM(B1219,2)</f>
        <v>40</v>
      </c>
      <c r="B1219" s="55" t="n">
        <v>46296</v>
      </c>
      <c r="C1219" s="38" t="n">
        <v>11078827</v>
      </c>
      <c r="D1219" s="63" t="s">
        <v>70</v>
      </c>
      <c r="E1219" s="58" t="s">
        <v>73</v>
      </c>
      <c r="F1219" s="12" t="s">
        <v>15</v>
      </c>
      <c r="G1219" s="60" t="n">
        <v>2</v>
      </c>
      <c r="H1219" s="57" t="n">
        <v>0.3</v>
      </c>
      <c r="I1219" s="57" t="n">
        <v>0.6</v>
      </c>
      <c r="J1219" s="13"/>
    </row>
    <row r="1220" ht="22.5" customHeight="1">
      <c r="A1220" s="12" t="n">
        <f>WEEKNUM(B1220,2)</f>
        <v>40</v>
      </c>
      <c r="B1220" s="55" t="n">
        <v>46296</v>
      </c>
      <c r="C1220" s="38" t="n">
        <v>11078981</v>
      </c>
      <c r="D1220" s="63" t="s">
        <v>70</v>
      </c>
      <c r="E1220" s="38" t="s">
        <v>71</v>
      </c>
      <c r="F1220" s="12" t="s">
        <v>15</v>
      </c>
      <c r="G1220" s="60" t="n">
        <v>0</v>
      </c>
      <c r="H1220" s="57" t="n">
        <v>0</v>
      </c>
      <c r="I1220" s="57" t="n">
        <v>0</v>
      </c>
      <c r="J1220" s="13"/>
    </row>
    <row r="1221" ht="22.5" customHeight="1">
      <c r="A1221" s="12" t="n">
        <f>WEEKNUM(B1221,2)</f>
        <v>40</v>
      </c>
      <c r="B1221" s="55" t="n">
        <v>46296</v>
      </c>
      <c r="C1221" s="38" t="n">
        <v>11080833</v>
      </c>
      <c r="D1221" s="63" t="s">
        <v>70</v>
      </c>
      <c r="E1221" s="58" t="s">
        <v>72</v>
      </c>
      <c r="F1221" s="12" t="s">
        <v>15</v>
      </c>
      <c r="G1221" s="60" t="n">
        <v>0</v>
      </c>
      <c r="H1221" s="57" t="n">
        <v>0</v>
      </c>
      <c r="I1221" s="57" t="n">
        <v>0</v>
      </c>
      <c r="J1221" s="13"/>
    </row>
    <row r="1222" ht="22.5" customHeight="1">
      <c r="A1222" s="12" t="n">
        <f>WEEKNUM(B1222,2)</f>
        <v>40</v>
      </c>
      <c r="B1222" s="55" t="n">
        <v>46296</v>
      </c>
      <c r="C1222" s="38" t="n">
        <v>11081056</v>
      </c>
      <c r="D1222" s="63" t="s">
        <v>70</v>
      </c>
      <c r="E1222" s="58" t="s">
        <v>74</v>
      </c>
      <c r="F1222" s="12" t="s">
        <v>15</v>
      </c>
      <c r="G1222" s="60" t="n">
        <v>0</v>
      </c>
      <c r="H1222" s="57" t="n">
        <v>0</v>
      </c>
      <c r="I1222" s="57" t="n">
        <v>0</v>
      </c>
      <c r="J1222" s="13"/>
    </row>
    <row r="1223" ht="22.5" customHeight="1">
      <c r="A1223" s="12" t="n">
        <f>WEEKNUM(B1223,2)</f>
        <v>40</v>
      </c>
      <c r="B1223" s="55" t="n">
        <v>46296</v>
      </c>
      <c r="C1223" s="38" t="n">
        <v>11078963</v>
      </c>
      <c r="D1223" s="63" t="s">
        <v>69</v>
      </c>
      <c r="E1223" s="58" t="s">
        <v>14</v>
      </c>
      <c r="F1223" s="12" t="s">
        <v>15</v>
      </c>
      <c r="G1223" s="60" t="n">
        <v>83</v>
      </c>
      <c r="H1223" s="57" t="n">
        <v>0.4</v>
      </c>
      <c r="I1223" s="57" t="n">
        <v>33.2</v>
      </c>
      <c r="J1223" s="13"/>
    </row>
    <row r="1224" ht="22.5" customHeight="1">
      <c r="A1224" s="12" t="n">
        <f>WEEKNUM(B1224,2)</f>
        <v>40</v>
      </c>
      <c r="B1224" s="55" t="n">
        <v>46296</v>
      </c>
      <c r="C1224" s="38" t="n">
        <v>91538300</v>
      </c>
      <c r="D1224" s="63" t="s">
        <v>64</v>
      </c>
      <c r="E1224" s="58" t="s">
        <v>37</v>
      </c>
      <c r="F1224" s="12" t="s">
        <v>15</v>
      </c>
      <c r="G1224" s="60" t="n">
        <v>5</v>
      </c>
      <c r="H1224" s="57" t="n">
        <v>0.14</v>
      </c>
      <c r="I1224" s="57" t="n">
        <v>0.7</v>
      </c>
      <c r="J1224" s="13"/>
    </row>
    <row r="1225" ht="22.5" customHeight="1">
      <c r="A1225" s="12" t="n">
        <f>WEEKNUM(B1225,2)</f>
        <v>40</v>
      </c>
      <c r="B1225" s="55" t="n">
        <v>46296</v>
      </c>
      <c r="C1225" s="38" t="n">
        <v>91538301</v>
      </c>
      <c r="D1225" s="63" t="s">
        <v>64</v>
      </c>
      <c r="E1225" s="58" t="s">
        <v>14</v>
      </c>
      <c r="F1225" s="12" t="s">
        <v>15</v>
      </c>
      <c r="G1225" s="60" t="n">
        <v>0</v>
      </c>
      <c r="H1225" s="57" t="n">
        <v>0</v>
      </c>
      <c r="I1225" s="57" t="n">
        <v>0</v>
      </c>
      <c r="J1225" s="13"/>
    </row>
    <row r="1226" ht="22.5" customHeight="1">
      <c r="A1226" s="12" t="n">
        <f>WEEKNUM(B1226,2)</f>
        <v>40</v>
      </c>
      <c r="B1226" s="55" t="n">
        <v>46296</v>
      </c>
      <c r="C1226" s="66" t="n">
        <v>91538306</v>
      </c>
      <c r="D1226" s="68" t="s">
        <v>64</v>
      </c>
      <c r="E1226" s="58" t="s">
        <v>65</v>
      </c>
      <c r="F1226" s="12" t="s">
        <v>15</v>
      </c>
      <c r="G1226" s="60" t="n">
        <v>2</v>
      </c>
      <c r="H1226" s="57" t="n">
        <v>0.18</v>
      </c>
      <c r="I1226" s="57" t="n">
        <v>0.36</v>
      </c>
      <c r="J1226" s="13"/>
    </row>
    <row r="1227" ht="22.5" customHeight="1">
      <c r="A1227" s="12" t="n">
        <f>WEEKNUM(B1227,2)</f>
        <v>40</v>
      </c>
      <c r="B1227" s="55" t="n">
        <v>46296</v>
      </c>
      <c r="C1227" s="12" t="n">
        <v>91538307</v>
      </c>
      <c r="D1227" s="63" t="s">
        <v>64</v>
      </c>
      <c r="E1227" s="38" t="s">
        <v>17</v>
      </c>
      <c r="F1227" s="12" t="s">
        <v>15</v>
      </c>
      <c r="G1227" s="60" t="n">
        <v>0</v>
      </c>
      <c r="H1227" s="57" t="n">
        <v>0</v>
      </c>
      <c r="I1227" s="57" t="n">
        <v>0</v>
      </c>
      <c r="J1227" s="13"/>
    </row>
    <row r="1228" ht="22.5" customHeight="1">
      <c r="A1228" s="12" t="n">
        <f>WEEKNUM(B1228,2)</f>
        <v>40</v>
      </c>
      <c r="B1228" s="55" t="n">
        <v>46296</v>
      </c>
      <c r="C1228" s="12" t="n">
        <v>91538308</v>
      </c>
      <c r="D1228" s="63" t="s">
        <v>64</v>
      </c>
      <c r="E1228" s="38" t="s">
        <v>11</v>
      </c>
      <c r="F1228" s="12" t="s">
        <v>15</v>
      </c>
      <c r="G1228" s="60" t="n">
        <v>0</v>
      </c>
      <c r="H1228" s="57" t="n">
        <v>0</v>
      </c>
      <c r="I1228" s="57" t="n">
        <v>0</v>
      </c>
      <c r="J1228" s="13"/>
    </row>
    <row r="1229" ht="22.5" customHeight="1">
      <c r="A1229" s="12" t="n">
        <f>WEEKNUM(B1229,2)</f>
        <v>40</v>
      </c>
      <c r="B1229" s="55" t="n">
        <v>46296</v>
      </c>
      <c r="C1229" s="38" t="n">
        <v>91538309</v>
      </c>
      <c r="D1229" s="63" t="s">
        <v>64</v>
      </c>
      <c r="E1229" s="58" t="s">
        <v>44</v>
      </c>
      <c r="F1229" s="12" t="s">
        <v>15</v>
      </c>
      <c r="G1229" s="60" t="n">
        <v>0</v>
      </c>
      <c r="H1229" s="57" t="n">
        <v>0</v>
      </c>
      <c r="I1229" s="57" t="n">
        <v>0</v>
      </c>
      <c r="J1229" s="13"/>
    </row>
    <row r="1230" ht="22.5" customHeight="1">
      <c r="A1230" s="12" t="n">
        <f>WEEKNUM(B1230,2)</f>
        <v>40</v>
      </c>
      <c r="B1230" s="55" t="n">
        <v>46296</v>
      </c>
      <c r="C1230" s="38" t="n">
        <v>11511535</v>
      </c>
      <c r="D1230" s="63" t="s">
        <v>69</v>
      </c>
      <c r="E1230" s="58" t="s">
        <v>14</v>
      </c>
      <c r="F1230" s="57" t="s">
        <v>26</v>
      </c>
      <c r="G1230" s="60" t="n">
        <v>586</v>
      </c>
      <c r="H1230" s="57" t="n">
        <v>0.401894197952218</v>
      </c>
      <c r="I1230" s="57" t="n">
        <v>235.51</v>
      </c>
      <c r="J1230" s="13"/>
    </row>
    <row r="1231" ht="22.5" customHeight="1">
      <c r="A1231" s="12" t="n">
        <f>WEEKNUM(B1231,2)</f>
        <v>40</v>
      </c>
      <c r="B1231" s="55" t="n">
        <v>46296</v>
      </c>
      <c r="C1231" s="38" t="n">
        <v>11792342</v>
      </c>
      <c r="D1231" s="63" t="s">
        <v>75</v>
      </c>
      <c r="E1231" s="58" t="s">
        <v>41</v>
      </c>
      <c r="F1231" s="12" t="s">
        <v>15</v>
      </c>
      <c r="G1231" s="60" t="n">
        <v>0</v>
      </c>
      <c r="H1231" s="57" t="n">
        <v>0</v>
      </c>
      <c r="I1231" s="57" t="n">
        <v>0</v>
      </c>
      <c r="J1231" s="13"/>
    </row>
    <row r="1232" ht="22.5" customHeight="1">
      <c r="A1232" s="12" t="n">
        <f>WEEKNUM(B1232,2)</f>
        <v>40</v>
      </c>
      <c r="B1232" s="55" t="n">
        <v>46296</v>
      </c>
      <c r="C1232" s="38" t="n">
        <v>5365722</v>
      </c>
      <c r="D1232" s="63" t="s">
        <v>59</v>
      </c>
      <c r="E1232" s="58" t="s">
        <v>57</v>
      </c>
      <c r="F1232" s="57" t="s">
        <v>12</v>
      </c>
      <c r="G1232" s="60" t="n">
        <v>31</v>
      </c>
      <c r="H1232" s="57" t="n">
        <v>0.302</v>
      </c>
      <c r="I1232" s="57" t="n">
        <v>9.3501</v>
      </c>
      <c r="J1232" s="13"/>
    </row>
    <row r="1233" ht="22.5" customHeight="1">
      <c r="A1233" s="12" t="n">
        <f>WEEKNUM(B1233,2)</f>
        <v>40</v>
      </c>
      <c r="B1233" s="55" t="n">
        <v>46296</v>
      </c>
      <c r="C1233" s="38" t="n">
        <v>11924654</v>
      </c>
      <c r="D1233" s="63" t="s">
        <v>59</v>
      </c>
      <c r="E1233" s="58" t="s">
        <v>57</v>
      </c>
      <c r="F1233" s="57" t="s">
        <v>12</v>
      </c>
      <c r="G1233" s="60" t="n">
        <v>0</v>
      </c>
      <c r="H1233" s="57" t="n">
        <v>0</v>
      </c>
      <c r="I1233" s="57" t="n">
        <v>0.1019</v>
      </c>
      <c r="J1233" s="13"/>
    </row>
    <row r="1234" ht="22.5" customHeight="1">
      <c r="A1234" s="12" t="n">
        <f>WEEKNUM(B1234,2)</f>
        <v>40</v>
      </c>
      <c r="B1234" s="55" t="n">
        <v>46296</v>
      </c>
      <c r="C1234" s="38" t="n">
        <v>12011132</v>
      </c>
      <c r="D1234" s="63" t="s">
        <v>82</v>
      </c>
      <c r="E1234" s="58" t="s">
        <v>14</v>
      </c>
      <c r="F1234" s="12" t="s">
        <v>15</v>
      </c>
      <c r="G1234" s="60" t="n">
        <v>150</v>
      </c>
      <c r="H1234" s="57" t="n">
        <v>0.2</v>
      </c>
      <c r="I1234" s="57" t="n">
        <v>30</v>
      </c>
      <c r="J1234" s="13"/>
    </row>
    <row r="1235" ht="22.5" customHeight="1">
      <c r="A1235" s="12" t="n">
        <f>WEEKNUM(B1235,2)</f>
        <v>40</v>
      </c>
      <c r="B1235" s="55" t="n">
        <v>46296</v>
      </c>
      <c r="C1235" s="38" t="n">
        <v>12072287</v>
      </c>
      <c r="D1235" s="63" t="s">
        <v>69</v>
      </c>
      <c r="E1235" s="58" t="s">
        <v>14</v>
      </c>
      <c r="F1235" s="12" t="s">
        <v>15</v>
      </c>
      <c r="G1235" s="60" t="n">
        <v>110</v>
      </c>
      <c r="H1235" s="57" t="n">
        <v>0.438</v>
      </c>
      <c r="I1235" s="57" t="n">
        <v>48.232</v>
      </c>
      <c r="J1235" s="13"/>
    </row>
    <row r="1236" ht="22.5" customHeight="1">
      <c r="A1236" s="12" t="n">
        <f>WEEKNUM(B1236,2)</f>
        <v>40</v>
      </c>
      <c r="B1236" s="55" t="n">
        <v>46296</v>
      </c>
      <c r="C1236" s="38" t="n">
        <v>6529449</v>
      </c>
      <c r="D1236" s="63" t="s">
        <v>69</v>
      </c>
      <c r="E1236" s="58" t="s">
        <v>14</v>
      </c>
      <c r="F1236" s="57" t="s">
        <v>12</v>
      </c>
      <c r="G1236" s="60" t="n">
        <v>186</v>
      </c>
      <c r="H1236" s="57" t="n">
        <v>0.271</v>
      </c>
      <c r="I1236" s="57" t="n">
        <v>50.4985</v>
      </c>
      <c r="J1236" s="13"/>
    </row>
    <row r="1237" ht="22.5" customHeight="1">
      <c r="A1237" s="12" t="n">
        <f>WEEKNUM(B1237,2)</f>
        <v>40</v>
      </c>
      <c r="B1237" s="55" t="n">
        <v>46296</v>
      </c>
      <c r="C1237" s="38" t="n">
        <v>5623760</v>
      </c>
      <c r="D1237" s="63" t="s">
        <v>76</v>
      </c>
      <c r="E1237" s="58" t="s">
        <v>14</v>
      </c>
      <c r="F1237" s="12" t="s">
        <v>15</v>
      </c>
      <c r="G1237" s="60" t="n">
        <v>50</v>
      </c>
      <c r="H1237" s="57" t="n">
        <v>0.15</v>
      </c>
      <c r="I1237" s="57" t="n">
        <v>7.5</v>
      </c>
      <c r="J1237" s="13"/>
    </row>
    <row r="1238" ht="22.5" customHeight="1">
      <c r="A1238" s="12" t="n">
        <f>WEEKNUM(B1238,2)</f>
        <v>40</v>
      </c>
      <c r="B1238" s="55" t="n">
        <v>46296</v>
      </c>
      <c r="C1238" s="38" t="n">
        <v>12542512</v>
      </c>
      <c r="D1238" s="63" t="s">
        <v>82</v>
      </c>
      <c r="E1238" s="58" t="s">
        <v>14</v>
      </c>
      <c r="F1238" s="12" t="s">
        <v>15</v>
      </c>
      <c r="G1238" s="60" t="n">
        <v>30</v>
      </c>
      <c r="H1238" s="57" t="n">
        <v>0.15</v>
      </c>
      <c r="I1238" s="57" t="n">
        <v>4.5</v>
      </c>
      <c r="J1238" s="13"/>
    </row>
    <row r="1239" ht="22.5" customHeight="1">
      <c r="A1239" s="12" t="n">
        <f>WEEKNUM(B1239,2)</f>
        <v>40</v>
      </c>
      <c r="B1239" s="55" t="n">
        <v>46296</v>
      </c>
      <c r="C1239" s="38" t="n">
        <v>91573327</v>
      </c>
      <c r="D1239" s="63" t="s">
        <v>77</v>
      </c>
      <c r="E1239" s="58" t="s">
        <v>14</v>
      </c>
      <c r="F1239" s="12" t="s">
        <v>15</v>
      </c>
      <c r="G1239" s="60" t="n">
        <v>0</v>
      </c>
      <c r="H1239" s="57" t="n">
        <v>0</v>
      </c>
      <c r="I1239" s="57" t="n">
        <v>0</v>
      </c>
      <c r="J1239" s="13"/>
    </row>
    <row r="1240" ht="22.5" customHeight="1">
      <c r="A1240" s="5"/>
      <c r="B1240" s="5"/>
      <c r="C1240" s="5"/>
      <c r="D1240" s="5"/>
      <c r="E1240" s="5"/>
      <c r="F1240" s="5"/>
      <c r="G1240" s="42"/>
      <c r="H1240" s="6"/>
      <c r="I1240" s="6"/>
      <c r="J1240" s="5"/>
    </row>
  </sheetData>
  <autoFilter ref="A1:XFD1048576"/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>
      <pane topLeftCell="A2" activePane="bottomRight" state="frozen" ySplit="1"/>
    </sheetView>
  </sheetViews>
  <sheetFormatPr baseColWidth="10" defaultColWidth="9.9990234375" defaultRowHeight="16.5" customHeight="1"/>
  <cols>
    <col min="1" max="1" width="9.2578125"/>
    <col min="2" max="2" width="6" style="8"/>
    <col min="3" max="3" width="8.3525390625"/>
    <col min="4" max="4" width="32.185546875" customWidth="1"/>
    <col min="5" max="5" width="4.3740234375"/>
    <col min="6" max="6" width="7.857421875"/>
    <col min="7" max="7" width="5.19140625"/>
    <col min="8" max="8" width="13.40625"/>
    <col min="9" max="9" width="12.5625"/>
    <col min="10" max="10" width="7.8046875"/>
  </cols>
  <sheetData>
    <row r="1" ht="22.5" customHeight="1">
      <c r="A1" s="36" t="s">
        <v>85</v>
      </c>
      <c r="B1" s="9" t="s">
        <v>86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87</v>
      </c>
      <c r="H1" s="5" t="s">
        <v>88</v>
      </c>
      <c r="I1" s="5" t="s">
        <v>89</v>
      </c>
      <c r="J1" s="5" t="s">
        <v>90</v>
      </c>
      <c r="K1" s="5" t="s">
        <v>91</v>
      </c>
      <c r="L1" s="5" t="s">
        <v>92</v>
      </c>
      <c r="M1" s="5" t="s">
        <v>93</v>
      </c>
      <c r="N1" s="6" t="s">
        <v>94</v>
      </c>
      <c r="O1" s="6" t="s">
        <v>95</v>
      </c>
      <c r="P1" s="6" t="s">
        <v>8</v>
      </c>
      <c r="Q1" s="7" t="s">
        <v>96</v>
      </c>
    </row>
    <row r="2" ht="22.5" customHeight="1">
      <c r="A2" s="18" t="s">
        <v>97</v>
      </c>
      <c r="B2" s="8" t="s">
        <v>98</v>
      </c>
      <c r="C2" s="10"/>
      <c r="D2" s="10"/>
      <c r="E2" s="10"/>
      <c r="F2" s="10"/>
      <c r="G2" s="17"/>
      <c r="H2" s="10"/>
      <c r="I2" s="17"/>
      <c r="J2" s="10"/>
      <c r="K2" s="21" t="n">
        <f>SUM(K3:K410)</f>
        <v>399395</v>
      </c>
      <c r="L2" s="21" t="n">
        <f>SUM(L3:L410)</f>
        <v>30702</v>
      </c>
      <c r="M2" s="15"/>
      <c r="N2" s="15"/>
      <c r="O2" s="15"/>
      <c r="P2" s="24" t="n">
        <f>SUM(P3:P410)</f>
        <v>175.9552</v>
      </c>
      <c r="Q2" s="7"/>
    </row>
    <row r="3" ht="22.5" customHeight="1">
      <c r="A3" s="73" t="n">
        <v>46305</v>
      </c>
      <c r="B3" s="37" t="s">
        <v>99</v>
      </c>
      <c r="C3" s="12" t="n">
        <v>10813123</v>
      </c>
      <c r="D3" s="12" t="s">
        <v>10</v>
      </c>
      <c r="E3" s="13" t="s">
        <v>11</v>
      </c>
      <c r="F3" s="12" t="s">
        <v>12</v>
      </c>
      <c r="G3" s="23" t="n">
        <v>0.25</v>
      </c>
      <c r="H3" s="12" t="n">
        <v>1000</v>
      </c>
      <c r="I3" s="20" t="n">
        <f>G3*H3*7</f>
        <v>1750</v>
      </c>
      <c r="J3" s="12" t="s">
        <v>100</v>
      </c>
      <c r="K3" s="14" t="n">
        <v>8880</v>
      </c>
      <c r="L3" s="14" t="n">
        <v>112</v>
      </c>
      <c r="M3" s="14" t="n">
        <v>0</v>
      </c>
      <c r="N3" s="11" t="n">
        <v>0</v>
      </c>
      <c r="O3" s="11" t="n">
        <v>0</v>
      </c>
      <c r="P3" s="11" t="n">
        <v>1.1331</v>
      </c>
      <c r="Q3" s="22" t="n">
        <f>M5/H3</f>
        <v>0</v>
      </c>
    </row>
    <row r="4" ht="22.5" customHeight="1">
      <c r="A4" s="74"/>
      <c r="B4" s="12"/>
      <c r="C4" s="12"/>
      <c r="D4" s="19"/>
      <c r="E4" s="26"/>
      <c r="F4" s="19"/>
      <c r="G4" s="26"/>
      <c r="H4" s="19"/>
      <c r="I4" s="19"/>
      <c r="J4" s="12" t="s">
        <v>101</v>
      </c>
      <c r="K4" s="10"/>
      <c r="L4" s="10"/>
      <c r="M4" s="14"/>
      <c r="N4" s="11"/>
      <c r="O4" s="11"/>
      <c r="P4" s="11"/>
      <c r="Q4" s="25"/>
    </row>
    <row r="5" ht="22.5" customHeight="1">
      <c r="A5" s="74"/>
      <c r="B5" s="12"/>
      <c r="C5" s="12"/>
      <c r="D5" s="19"/>
      <c r="E5" s="26"/>
      <c r="F5" s="19"/>
      <c r="G5" s="26"/>
      <c r="H5" s="19"/>
      <c r="I5" s="19"/>
      <c r="J5" s="12" t="s">
        <v>102</v>
      </c>
      <c r="K5" s="10"/>
      <c r="L5" s="10"/>
      <c r="M5" s="10"/>
      <c r="N5" s="11"/>
      <c r="O5" s="11"/>
      <c r="P5" s="11"/>
      <c r="Q5" s="25"/>
    </row>
    <row r="6" ht="22.5" customHeight="1">
      <c r="A6" s="74"/>
      <c r="B6" s="12"/>
      <c r="C6" s="12" t="n">
        <v>1745925</v>
      </c>
      <c r="D6" s="12" t="s">
        <v>13</v>
      </c>
      <c r="E6" s="13" t="s">
        <v>14</v>
      </c>
      <c r="F6" s="12" t="s">
        <v>15</v>
      </c>
      <c r="G6" s="23" t="n">
        <v>0.15</v>
      </c>
      <c r="H6" s="12" t="n">
        <v>400</v>
      </c>
      <c r="I6" s="20" t="n">
        <f>G6*H6*7</f>
        <v>420</v>
      </c>
      <c r="J6" s="12" t="s">
        <v>100</v>
      </c>
      <c r="K6" s="14" t="n">
        <v>63</v>
      </c>
      <c r="L6" s="14" t="n">
        <v>24</v>
      </c>
      <c r="M6" s="14" t="n">
        <v>0</v>
      </c>
      <c r="N6" s="11" t="n">
        <v>0</v>
      </c>
      <c r="O6" s="11" t="n">
        <v>0</v>
      </c>
      <c r="P6" s="11" t="n">
        <v>0</v>
      </c>
      <c r="Q6" s="22" t="n">
        <f>M8/H6</f>
        <v>0</v>
      </c>
    </row>
    <row r="7" ht="22.5" customHeight="1">
      <c r="A7" s="74"/>
      <c r="B7" s="12"/>
      <c r="C7" s="12"/>
      <c r="D7" s="19"/>
      <c r="E7" s="26"/>
      <c r="F7" s="19"/>
      <c r="G7" s="26"/>
      <c r="H7" s="19"/>
      <c r="I7" s="19"/>
      <c r="J7" s="12" t="s">
        <v>101</v>
      </c>
      <c r="K7" s="16"/>
      <c r="L7" s="14"/>
      <c r="M7" s="14"/>
      <c r="N7" s="11"/>
      <c r="O7" s="11"/>
      <c r="P7" s="11"/>
      <c r="Q7" s="25"/>
    </row>
    <row r="8" ht="22.5" customHeight="1">
      <c r="A8" s="74"/>
      <c r="B8" s="12"/>
      <c r="C8" s="12"/>
      <c r="D8" s="19"/>
      <c r="E8" s="26"/>
      <c r="F8" s="19"/>
      <c r="G8" s="26"/>
      <c r="H8" s="19"/>
      <c r="I8" s="19"/>
      <c r="J8" s="12" t="s">
        <v>102</v>
      </c>
      <c r="K8" s="14"/>
      <c r="L8" s="14"/>
      <c r="M8" s="14"/>
      <c r="N8" s="11"/>
      <c r="O8" s="11"/>
      <c r="P8" s="11"/>
      <c r="Q8" s="25"/>
    </row>
    <row r="9" ht="22.5" customHeight="1">
      <c r="A9" s="74"/>
      <c r="B9" s="12"/>
      <c r="C9" s="12" t="n">
        <v>6951600</v>
      </c>
      <c r="D9" s="12" t="s">
        <v>16</v>
      </c>
      <c r="E9" s="13" t="s">
        <v>17</v>
      </c>
      <c r="F9" s="12" t="s">
        <v>15</v>
      </c>
      <c r="G9" s="23" t="n">
        <v>0.17</v>
      </c>
      <c r="H9" s="12" t="n">
        <v>100</v>
      </c>
      <c r="I9" s="20" t="n">
        <f>G9*H9*7</f>
        <v>119</v>
      </c>
      <c r="J9" s="12" t="s">
        <v>100</v>
      </c>
      <c r="K9" s="14" t="n">
        <v>189</v>
      </c>
      <c r="L9" s="14" t="n">
        <v>50</v>
      </c>
      <c r="M9" s="14" t="n">
        <v>0</v>
      </c>
      <c r="N9" s="11" t="n">
        <v>0</v>
      </c>
      <c r="O9" s="11" t="n">
        <v>0</v>
      </c>
      <c r="P9" s="11" t="n">
        <v>0</v>
      </c>
      <c r="Q9" s="22" t="n">
        <f>M11/H9</f>
        <v>0</v>
      </c>
    </row>
    <row r="10" ht="22.5" customHeight="1">
      <c r="A10" s="74"/>
      <c r="B10" s="12"/>
      <c r="C10" s="12"/>
      <c r="D10" s="19"/>
      <c r="E10" s="26"/>
      <c r="F10" s="19"/>
      <c r="G10" s="26"/>
      <c r="H10" s="19"/>
      <c r="I10" s="19"/>
      <c r="J10" s="12" t="s">
        <v>101</v>
      </c>
      <c r="K10" s="14"/>
      <c r="L10" s="14"/>
      <c r="M10" s="14"/>
      <c r="N10" s="11"/>
      <c r="O10" s="11"/>
      <c r="P10" s="11"/>
      <c r="Q10" s="25"/>
    </row>
    <row r="11" ht="22.5" customHeight="1">
      <c r="A11" s="74"/>
      <c r="B11" s="12"/>
      <c r="C11" s="12"/>
      <c r="D11" s="19"/>
      <c r="E11" s="26"/>
      <c r="F11" s="19"/>
      <c r="G11" s="26"/>
      <c r="H11" s="19"/>
      <c r="I11" s="19"/>
      <c r="J11" s="12" t="s">
        <v>102</v>
      </c>
      <c r="K11" s="14"/>
      <c r="L11" s="14"/>
      <c r="M11" s="14"/>
      <c r="N11" s="11"/>
      <c r="O11" s="11"/>
      <c r="P11" s="11"/>
      <c r="Q11" s="25"/>
    </row>
    <row r="12" ht="22.5" customHeight="1">
      <c r="A12" s="74"/>
      <c r="B12" s="12"/>
      <c r="C12" s="12" t="n">
        <v>6951594</v>
      </c>
      <c r="D12" s="12" t="s">
        <v>16</v>
      </c>
      <c r="E12" s="13" t="s">
        <v>18</v>
      </c>
      <c r="F12" s="12" t="s">
        <v>15</v>
      </c>
      <c r="G12" s="23" t="n">
        <v>0.7</v>
      </c>
      <c r="H12" s="12" t="n">
        <v>400</v>
      </c>
      <c r="I12" s="20" t="n">
        <f>G12*H12*7</f>
        <v>1960</v>
      </c>
      <c r="J12" s="12" t="s">
        <v>100</v>
      </c>
      <c r="K12" s="14" t="n">
        <v>667</v>
      </c>
      <c r="L12" s="14" t="n">
        <v>291</v>
      </c>
      <c r="M12" s="14" t="n">
        <v>0</v>
      </c>
      <c r="N12" s="11" t="n">
        <v>0</v>
      </c>
      <c r="O12" s="11" t="n">
        <v>0</v>
      </c>
      <c r="P12" s="11" t="n">
        <v>0</v>
      </c>
      <c r="Q12" s="22" t="n">
        <f>M14/H12</f>
        <v>0</v>
      </c>
    </row>
    <row r="13" ht="22.5" customHeight="1">
      <c r="A13" s="74"/>
      <c r="B13" s="12"/>
      <c r="C13" s="12"/>
      <c r="D13" s="19"/>
      <c r="E13" s="26"/>
      <c r="F13" s="19"/>
      <c r="G13" s="26"/>
      <c r="H13" s="19"/>
      <c r="I13" s="19"/>
      <c r="J13" s="12" t="s">
        <v>101</v>
      </c>
      <c r="K13" s="14"/>
      <c r="L13" s="14"/>
      <c r="M13" s="14"/>
      <c r="N13" s="11"/>
      <c r="O13" s="11"/>
      <c r="P13" s="11"/>
      <c r="Q13" s="25"/>
    </row>
    <row r="14" ht="22.5" customHeight="1">
      <c r="A14" s="74"/>
      <c r="B14" s="12"/>
      <c r="C14" s="12"/>
      <c r="D14" s="19"/>
      <c r="E14" s="26"/>
      <c r="F14" s="19"/>
      <c r="G14" s="26"/>
      <c r="H14" s="19"/>
      <c r="I14" s="19"/>
      <c r="J14" s="12" t="s">
        <v>102</v>
      </c>
      <c r="K14" s="14"/>
      <c r="L14" s="14"/>
      <c r="M14" s="14"/>
      <c r="N14" s="11"/>
      <c r="O14" s="11"/>
      <c r="P14" s="11"/>
      <c r="Q14" s="25"/>
    </row>
    <row r="15" ht="22.5" customHeight="1">
      <c r="A15" s="74"/>
      <c r="B15" s="12"/>
      <c r="C15" s="12" t="n">
        <v>2732727</v>
      </c>
      <c r="D15" s="12" t="s">
        <v>10</v>
      </c>
      <c r="E15" s="13" t="s">
        <v>19</v>
      </c>
      <c r="F15" s="12" t="s">
        <v>15</v>
      </c>
      <c r="G15" s="23" t="n">
        <v>0.25</v>
      </c>
      <c r="H15" s="12" t="n">
        <v>1000</v>
      </c>
      <c r="I15" s="20" t="n">
        <f>G15*H15*7</f>
        <v>1750</v>
      </c>
      <c r="J15" s="12" t="s">
        <v>100</v>
      </c>
      <c r="K15" s="14" t="n">
        <v>431</v>
      </c>
      <c r="L15" s="14" t="n">
        <v>141</v>
      </c>
      <c r="M15" s="14" t="n">
        <v>0</v>
      </c>
      <c r="N15" s="11" t="n">
        <v>0</v>
      </c>
      <c r="O15" s="11" t="n">
        <v>0</v>
      </c>
      <c r="P15" s="11" t="n">
        <v>0</v>
      </c>
      <c r="Q15" s="22" t="n">
        <f>M17/H15</f>
        <v>0</v>
      </c>
    </row>
    <row r="16" ht="22.5" customHeight="1">
      <c r="A16" s="74"/>
      <c r="B16" s="12"/>
      <c r="C16" s="12"/>
      <c r="D16" s="19"/>
      <c r="E16" s="26"/>
      <c r="F16" s="19"/>
      <c r="G16" s="26"/>
      <c r="H16" s="19"/>
      <c r="I16" s="19"/>
      <c r="J16" s="12" t="s">
        <v>101</v>
      </c>
      <c r="K16" s="14"/>
      <c r="L16" s="14"/>
      <c r="M16" s="14"/>
      <c r="N16" s="11"/>
      <c r="O16" s="11"/>
      <c r="P16" s="11"/>
      <c r="Q16" s="25"/>
    </row>
    <row r="17" ht="22.5" customHeight="1">
      <c r="A17" s="74"/>
      <c r="B17" s="12"/>
      <c r="C17" s="12"/>
      <c r="D17" s="19"/>
      <c r="E17" s="26"/>
      <c r="F17" s="19"/>
      <c r="G17" s="26"/>
      <c r="H17" s="19"/>
      <c r="I17" s="19"/>
      <c r="J17" s="12" t="s">
        <v>102</v>
      </c>
      <c r="K17" s="14"/>
      <c r="L17" s="14"/>
      <c r="M17" s="14"/>
      <c r="N17" s="11"/>
      <c r="O17" s="11"/>
      <c r="P17" s="11"/>
      <c r="Q17" s="25"/>
    </row>
    <row r="18" ht="22.5" customHeight="1">
      <c r="A18" s="74"/>
      <c r="B18" s="12"/>
      <c r="C18" s="12" t="n">
        <v>5619156</v>
      </c>
      <c r="D18" s="12" t="s">
        <v>10</v>
      </c>
      <c r="E18" s="13" t="s">
        <v>19</v>
      </c>
      <c r="F18" s="12" t="s">
        <v>12</v>
      </c>
      <c r="G18" s="23" t="n">
        <v>0.24</v>
      </c>
      <c r="H18" s="12" t="n">
        <v>500</v>
      </c>
      <c r="I18" s="20" t="n">
        <f>G18*H18*7</f>
        <v>840</v>
      </c>
      <c r="J18" s="12" t="s">
        <v>100</v>
      </c>
      <c r="K18" s="14" t="n">
        <v>19171</v>
      </c>
      <c r="L18" s="14" t="n">
        <v>3351</v>
      </c>
      <c r="M18" s="14" t="n">
        <v>0</v>
      </c>
      <c r="N18" s="11" t="n">
        <v>0</v>
      </c>
      <c r="O18" s="11" t="n">
        <v>0</v>
      </c>
      <c r="P18" s="11" t="n">
        <v>0.7466</v>
      </c>
      <c r="Q18" s="22" t="n">
        <f>M20/H18</f>
        <v>0</v>
      </c>
    </row>
    <row r="19" ht="22.5" customHeight="1">
      <c r="A19" s="74"/>
      <c r="B19" s="12"/>
      <c r="C19" s="12"/>
      <c r="D19" s="19"/>
      <c r="E19" s="26"/>
      <c r="F19" s="19"/>
      <c r="G19" s="26"/>
      <c r="H19" s="19"/>
      <c r="I19" s="19"/>
      <c r="J19" s="12" t="s">
        <v>101</v>
      </c>
      <c r="K19" s="14"/>
      <c r="L19" s="14"/>
      <c r="M19" s="14"/>
      <c r="N19" s="11"/>
      <c r="O19" s="11"/>
      <c r="P19" s="11"/>
      <c r="Q19" s="25"/>
    </row>
    <row r="20" ht="22.5" customHeight="1">
      <c r="A20" s="74"/>
      <c r="B20" s="12"/>
      <c r="C20" s="12"/>
      <c r="D20" s="19"/>
      <c r="E20" s="26"/>
      <c r="F20" s="19"/>
      <c r="G20" s="26"/>
      <c r="H20" s="19"/>
      <c r="I20" s="19"/>
      <c r="J20" s="12" t="s">
        <v>102</v>
      </c>
      <c r="K20" s="14"/>
      <c r="L20" s="14"/>
      <c r="M20" s="14"/>
      <c r="N20" s="11"/>
      <c r="O20" s="11"/>
      <c r="P20" s="11"/>
      <c r="Q20" s="25"/>
    </row>
    <row r="21" ht="22.5" customHeight="1">
      <c r="A21" s="74"/>
      <c r="B21" s="12"/>
      <c r="C21" s="12" t="n">
        <v>6425889</v>
      </c>
      <c r="D21" s="12" t="s">
        <v>10</v>
      </c>
      <c r="E21" s="13" t="s">
        <v>20</v>
      </c>
      <c r="F21" s="12" t="s">
        <v>15</v>
      </c>
      <c r="G21" s="23" t="n">
        <v>0.25</v>
      </c>
      <c r="H21" s="12" t="n">
        <v>400</v>
      </c>
      <c r="I21" s="20" t="n">
        <f>G21*H21*7</f>
        <v>700</v>
      </c>
      <c r="J21" s="12" t="s">
        <v>100</v>
      </c>
      <c r="K21" s="14" t="n">
        <v>125</v>
      </c>
      <c r="L21" s="14" t="n">
        <v>41</v>
      </c>
      <c r="M21" s="14" t="n">
        <v>0</v>
      </c>
      <c r="N21" s="11" t="n">
        <v>0</v>
      </c>
      <c r="O21" s="11" t="n">
        <v>0</v>
      </c>
      <c r="P21" s="11" t="n">
        <v>0</v>
      </c>
      <c r="Q21" s="22" t="n">
        <v>0.003</v>
      </c>
    </row>
    <row r="22" ht="22.5" customHeight="1">
      <c r="A22" s="74"/>
      <c r="B22" s="12"/>
      <c r="C22" s="12"/>
      <c r="D22" s="19"/>
      <c r="E22" s="26"/>
      <c r="F22" s="19"/>
      <c r="G22" s="26"/>
      <c r="H22" s="19"/>
      <c r="I22" s="19"/>
      <c r="J22" s="12" t="s">
        <v>101</v>
      </c>
      <c r="K22" s="14"/>
      <c r="L22" s="29"/>
      <c r="M22" s="14"/>
      <c r="N22" s="11"/>
      <c r="O22" s="11"/>
      <c r="P22" s="11"/>
      <c r="Q22" s="25"/>
    </row>
    <row r="23" ht="22.5" customHeight="1">
      <c r="A23" s="74"/>
      <c r="B23" s="12"/>
      <c r="C23" s="12"/>
      <c r="D23" s="19"/>
      <c r="E23" s="26"/>
      <c r="F23" s="19"/>
      <c r="G23" s="26"/>
      <c r="H23" s="19"/>
      <c r="I23" s="19"/>
      <c r="J23" s="12" t="s">
        <v>102</v>
      </c>
      <c r="K23" s="14"/>
      <c r="L23" s="14"/>
      <c r="M23" s="14"/>
      <c r="N23" s="11"/>
      <c r="O23" s="11"/>
      <c r="P23" s="11"/>
      <c r="Q23" s="25"/>
    </row>
    <row r="24" ht="22.5" customHeight="1">
      <c r="A24" s="74"/>
      <c r="B24" s="12"/>
      <c r="C24" s="12" t="n">
        <v>6439005</v>
      </c>
      <c r="D24" s="12" t="s">
        <v>10</v>
      </c>
      <c r="E24" s="13" t="s">
        <v>20</v>
      </c>
      <c r="F24" s="12" t="s">
        <v>21</v>
      </c>
      <c r="G24" s="23" t="n">
        <v>0.3</v>
      </c>
      <c r="H24" s="12" t="n">
        <v>300</v>
      </c>
      <c r="I24" s="20" t="n">
        <f>G24*H24*7</f>
        <v>630</v>
      </c>
      <c r="J24" s="12" t="s">
        <v>100</v>
      </c>
      <c r="K24" s="14" t="n">
        <v>0</v>
      </c>
      <c r="L24" s="14" t="n">
        <v>0</v>
      </c>
      <c r="M24" s="14" t="n">
        <v>0</v>
      </c>
      <c r="N24" s="11" t="n">
        <v>0</v>
      </c>
      <c r="O24" s="11" t="n">
        <v>0</v>
      </c>
      <c r="P24" s="11" t="n">
        <v>0</v>
      </c>
      <c r="Q24" s="22" t="n">
        <f>M26/H24</f>
        <v>0</v>
      </c>
    </row>
    <row r="25" ht="22.5" customHeight="1">
      <c r="A25" s="74"/>
      <c r="B25" s="12"/>
      <c r="C25" s="12"/>
      <c r="D25" s="19"/>
      <c r="E25" s="26"/>
      <c r="F25" s="19"/>
      <c r="G25" s="26"/>
      <c r="H25" s="19"/>
      <c r="I25" s="19"/>
      <c r="J25" s="12" t="s">
        <v>101</v>
      </c>
      <c r="K25" s="14"/>
      <c r="L25" s="14"/>
      <c r="M25" s="14"/>
      <c r="N25" s="11"/>
      <c r="O25" s="11"/>
      <c r="P25" s="11"/>
      <c r="Q25" s="25"/>
    </row>
    <row r="26" ht="22.5" customHeight="1">
      <c r="A26" s="74"/>
      <c r="B26" s="12"/>
      <c r="C26" s="12"/>
      <c r="D26" s="19"/>
      <c r="E26" s="26"/>
      <c r="F26" s="19"/>
      <c r="G26" s="26"/>
      <c r="H26" s="19"/>
      <c r="I26" s="19"/>
      <c r="J26" s="12" t="s">
        <v>102</v>
      </c>
      <c r="K26" s="14"/>
      <c r="L26" s="14"/>
      <c r="M26" s="14"/>
      <c r="N26" s="11"/>
      <c r="O26" s="11"/>
      <c r="P26" s="11"/>
      <c r="Q26" s="25"/>
    </row>
    <row r="27" ht="22.5" customHeight="1">
      <c r="A27" s="74"/>
      <c r="B27" s="12"/>
      <c r="C27" s="12" t="n">
        <v>7203110</v>
      </c>
      <c r="D27" s="12" t="s">
        <v>22</v>
      </c>
      <c r="E27" s="13" t="s">
        <v>23</v>
      </c>
      <c r="F27" s="12" t="s">
        <v>15</v>
      </c>
      <c r="G27" s="23" t="n">
        <v>0.2</v>
      </c>
      <c r="H27" s="12" t="n">
        <v>100</v>
      </c>
      <c r="I27" s="20" t="n">
        <f>G27*H27*7</f>
        <v>140</v>
      </c>
      <c r="J27" s="12" t="s">
        <v>100</v>
      </c>
      <c r="K27" s="14" t="n">
        <v>140</v>
      </c>
      <c r="L27" s="14" t="n">
        <v>40</v>
      </c>
      <c r="M27" s="14" t="n">
        <v>0</v>
      </c>
      <c r="N27" s="11" t="n">
        <v>0</v>
      </c>
      <c r="O27" s="11" t="n">
        <v>0</v>
      </c>
      <c r="P27" s="11" t="n">
        <v>0</v>
      </c>
      <c r="Q27" s="22" t="n">
        <f>M29/H27</f>
        <v>0</v>
      </c>
    </row>
    <row r="28" ht="22.5" customHeight="1">
      <c r="A28" s="74"/>
      <c r="B28" s="12"/>
      <c r="C28" s="12"/>
      <c r="D28" s="19"/>
      <c r="E28" s="26"/>
      <c r="F28" s="19"/>
      <c r="G28" s="26"/>
      <c r="H28" s="19"/>
      <c r="I28" s="19"/>
      <c r="J28" s="12" t="s">
        <v>101</v>
      </c>
      <c r="K28" s="14"/>
      <c r="L28" s="14"/>
      <c r="M28" s="14"/>
      <c r="N28" s="11"/>
      <c r="O28" s="11"/>
      <c r="P28" s="11"/>
      <c r="Q28" s="25"/>
    </row>
    <row r="29" ht="22.5" customHeight="1">
      <c r="A29" s="74"/>
      <c r="B29" s="12"/>
      <c r="C29" s="12"/>
      <c r="D29" s="19"/>
      <c r="E29" s="26"/>
      <c r="F29" s="19"/>
      <c r="G29" s="26"/>
      <c r="H29" s="19"/>
      <c r="I29" s="19"/>
      <c r="J29" s="12" t="s">
        <v>102</v>
      </c>
      <c r="K29" s="14"/>
      <c r="L29" s="14"/>
      <c r="M29" s="14"/>
      <c r="N29" s="11"/>
      <c r="O29" s="11"/>
      <c r="P29" s="11"/>
      <c r="Q29" s="25"/>
    </row>
    <row r="30" ht="22.5" customHeight="1">
      <c r="A30" s="74"/>
      <c r="B30" s="12"/>
      <c r="C30" s="12" t="n">
        <v>7202934</v>
      </c>
      <c r="D30" s="12" t="s">
        <v>22</v>
      </c>
      <c r="E30" s="13" t="s">
        <v>24</v>
      </c>
      <c r="F30" s="12" t="s">
        <v>15</v>
      </c>
      <c r="G30" s="23" t="n">
        <v>0.35</v>
      </c>
      <c r="H30" s="12" t="n">
        <v>200</v>
      </c>
      <c r="I30" s="20" t="n">
        <f>G30*H30*7</f>
        <v>490</v>
      </c>
      <c r="J30" s="12" t="s">
        <v>100</v>
      </c>
      <c r="K30" s="14" t="n">
        <v>847</v>
      </c>
      <c r="L30" s="14" t="n">
        <v>355</v>
      </c>
      <c r="M30" s="14" t="n">
        <v>0</v>
      </c>
      <c r="N30" s="11" t="n">
        <v>0</v>
      </c>
      <c r="O30" s="11" t="n">
        <v>0</v>
      </c>
      <c r="P30" s="11" t="n">
        <v>0</v>
      </c>
      <c r="Q30" s="22" t="n">
        <v>0</v>
      </c>
    </row>
    <row r="31" ht="22.5" customHeight="1">
      <c r="A31" s="74"/>
      <c r="B31" s="12"/>
      <c r="C31" s="12"/>
      <c r="D31" s="19"/>
      <c r="E31" s="26"/>
      <c r="F31" s="19"/>
      <c r="G31" s="26"/>
      <c r="H31" s="19"/>
      <c r="I31" s="19"/>
      <c r="J31" s="12" t="s">
        <v>101</v>
      </c>
      <c r="K31" s="16"/>
      <c r="L31" s="14"/>
      <c r="M31" s="14"/>
      <c r="N31" s="11"/>
      <c r="O31" s="11"/>
      <c r="P31" s="11"/>
      <c r="Q31" s="25"/>
    </row>
    <row r="32" ht="22.5" customHeight="1">
      <c r="A32" s="74"/>
      <c r="B32" s="12"/>
      <c r="C32" s="12"/>
      <c r="D32" s="19"/>
      <c r="E32" s="26"/>
      <c r="F32" s="19"/>
      <c r="G32" s="26"/>
      <c r="H32" s="19"/>
      <c r="I32" s="19"/>
      <c r="J32" s="12" t="s">
        <v>102</v>
      </c>
      <c r="K32" s="14"/>
      <c r="L32" s="14"/>
      <c r="M32" s="14"/>
      <c r="N32" s="11"/>
      <c r="O32" s="11"/>
      <c r="P32" s="11"/>
      <c r="Q32" s="25"/>
    </row>
    <row r="33" ht="22.5" customHeight="1">
      <c r="A33" s="74"/>
      <c r="B33" s="12"/>
      <c r="C33" s="12" t="n">
        <v>5847496</v>
      </c>
      <c r="D33" s="12" t="s">
        <v>10</v>
      </c>
      <c r="E33" s="13" t="s">
        <v>25</v>
      </c>
      <c r="F33" s="12" t="s">
        <v>12</v>
      </c>
      <c r="G33" s="23" t="n">
        <v>0.3</v>
      </c>
      <c r="H33" s="12" t="n">
        <v>200</v>
      </c>
      <c r="I33" s="20" t="n">
        <f>G33*H33*7</f>
        <v>420</v>
      </c>
      <c r="J33" s="12" t="s">
        <v>100</v>
      </c>
      <c r="K33" s="14" t="n">
        <v>1422</v>
      </c>
      <c r="L33" s="14" t="n">
        <v>82</v>
      </c>
      <c r="M33" s="14" t="n">
        <v>0</v>
      </c>
      <c r="N33" s="11" t="n">
        <v>0</v>
      </c>
      <c r="O33" s="11" t="n">
        <v>0</v>
      </c>
      <c r="P33" s="11" t="n">
        <v>0.1314</v>
      </c>
      <c r="Q33" s="22" t="n">
        <f>M35/H33</f>
        <v>0</v>
      </c>
    </row>
    <row r="34" ht="22.5" customHeight="1">
      <c r="A34" s="74"/>
      <c r="B34" s="12"/>
      <c r="C34" s="12"/>
      <c r="D34" s="19"/>
      <c r="E34" s="26"/>
      <c r="F34" s="19"/>
      <c r="G34" s="26"/>
      <c r="H34" s="19"/>
      <c r="I34" s="19"/>
      <c r="J34" s="12" t="s">
        <v>101</v>
      </c>
      <c r="K34" s="14"/>
      <c r="L34" s="14"/>
      <c r="M34" s="14"/>
      <c r="N34" s="11"/>
      <c r="O34" s="11"/>
      <c r="P34" s="11"/>
      <c r="Q34" s="25"/>
    </row>
    <row r="35" ht="22.5" customHeight="1">
      <c r="A35" s="74"/>
      <c r="B35" s="12"/>
      <c r="C35" s="12"/>
      <c r="D35" s="19"/>
      <c r="E35" s="26"/>
      <c r="F35" s="19"/>
      <c r="G35" s="26"/>
      <c r="H35" s="19"/>
      <c r="I35" s="19"/>
      <c r="J35" s="12" t="s">
        <v>102</v>
      </c>
      <c r="K35" s="14"/>
      <c r="L35" s="14"/>
      <c r="M35" s="14"/>
      <c r="N35" s="11"/>
      <c r="O35" s="11"/>
      <c r="P35" s="11"/>
      <c r="Q35" s="25"/>
    </row>
    <row r="36" ht="22.5" customHeight="1">
      <c r="A36" s="74"/>
      <c r="B36" s="12"/>
      <c r="C36" s="12" t="n">
        <v>7572369</v>
      </c>
      <c r="D36" s="12" t="s">
        <v>10</v>
      </c>
      <c r="E36" s="13" t="s">
        <v>25</v>
      </c>
      <c r="F36" s="12" t="s">
        <v>15</v>
      </c>
      <c r="G36" s="23" t="n">
        <v>0.3</v>
      </c>
      <c r="H36" s="12" t="n">
        <v>400</v>
      </c>
      <c r="I36" s="20" t="n">
        <f>G36*H36*7</f>
        <v>840</v>
      </c>
      <c r="J36" s="12" t="s">
        <v>100</v>
      </c>
      <c r="K36" s="14" t="n">
        <v>13</v>
      </c>
      <c r="L36" s="14" t="n">
        <v>1</v>
      </c>
      <c r="M36" s="14" t="n">
        <v>0</v>
      </c>
      <c r="N36" s="11" t="n">
        <v>0</v>
      </c>
      <c r="O36" s="11" t="n">
        <v>0</v>
      </c>
      <c r="P36" s="11" t="n">
        <v>0</v>
      </c>
      <c r="Q36" s="22" t="n">
        <f>M38/H36</f>
        <v>0</v>
      </c>
    </row>
    <row r="37" ht="22.5" customHeight="1">
      <c r="A37" s="74"/>
      <c r="B37" s="12"/>
      <c r="C37" s="12"/>
      <c r="D37" s="19"/>
      <c r="E37" s="26"/>
      <c r="F37" s="19"/>
      <c r="G37" s="26"/>
      <c r="H37" s="19"/>
      <c r="I37" s="19"/>
      <c r="J37" s="12" t="s">
        <v>101</v>
      </c>
      <c r="K37" s="14"/>
      <c r="L37" s="14"/>
      <c r="M37" s="14"/>
      <c r="N37" s="11"/>
      <c r="O37" s="11"/>
      <c r="P37" s="11"/>
      <c r="Q37" s="25"/>
    </row>
    <row r="38" ht="22.5" customHeight="1">
      <c r="A38" s="74"/>
      <c r="B38" s="12"/>
      <c r="C38" s="12"/>
      <c r="D38" s="19"/>
      <c r="E38" s="26"/>
      <c r="F38" s="19"/>
      <c r="G38" s="26"/>
      <c r="H38" s="19"/>
      <c r="I38" s="19"/>
      <c r="J38" s="12" t="s">
        <v>102</v>
      </c>
      <c r="K38" s="14"/>
      <c r="L38" s="14"/>
      <c r="M38" s="14"/>
      <c r="N38" s="11"/>
      <c r="O38" s="11"/>
      <c r="P38" s="11"/>
      <c r="Q38" s="25"/>
    </row>
    <row r="39" ht="22.5" customHeight="1">
      <c r="A39" s="74"/>
      <c r="B39" s="12"/>
      <c r="C39" s="12" t="n">
        <v>8460883</v>
      </c>
      <c r="D39" s="12" t="s">
        <v>16</v>
      </c>
      <c r="E39" s="13" t="s">
        <v>11</v>
      </c>
      <c r="F39" s="12" t="s">
        <v>15</v>
      </c>
      <c r="G39" s="23" t="n">
        <v>0.14</v>
      </c>
      <c r="H39" s="12" t="n">
        <v>900</v>
      </c>
      <c r="I39" s="20" t="n">
        <f>G39*H39*7</f>
        <v>882</v>
      </c>
      <c r="J39" s="12" t="s">
        <v>100</v>
      </c>
      <c r="K39" s="14" t="n">
        <v>3952</v>
      </c>
      <c r="L39" s="14" t="n">
        <v>833</v>
      </c>
      <c r="M39" s="14" t="n">
        <v>0</v>
      </c>
      <c r="N39" s="11" t="n">
        <v>0</v>
      </c>
      <c r="O39" s="11" t="n">
        <v>0</v>
      </c>
      <c r="P39" s="11" t="n">
        <v>0</v>
      </c>
      <c r="Q39" s="22" t="n">
        <f>M41/H39</f>
        <v>0</v>
      </c>
    </row>
    <row r="40" ht="22.5" customHeight="1">
      <c r="A40" s="74"/>
      <c r="B40" s="12"/>
      <c r="C40" s="12"/>
      <c r="D40" s="19"/>
      <c r="E40" s="26"/>
      <c r="F40" s="19"/>
      <c r="G40" s="26"/>
      <c r="H40" s="19"/>
      <c r="I40" s="19"/>
      <c r="J40" s="12" t="s">
        <v>101</v>
      </c>
      <c r="K40" s="14"/>
      <c r="L40" s="14"/>
      <c r="M40" s="14"/>
      <c r="N40" s="11"/>
      <c r="O40" s="11"/>
      <c r="P40" s="11"/>
      <c r="Q40" s="25"/>
    </row>
    <row r="41" ht="22.5" customHeight="1">
      <c r="A41" s="74"/>
      <c r="B41" s="12"/>
      <c r="C41" s="12"/>
      <c r="D41" s="19"/>
      <c r="E41" s="26"/>
      <c r="F41" s="19"/>
      <c r="G41" s="26"/>
      <c r="H41" s="19"/>
      <c r="I41" s="19"/>
      <c r="J41" s="12" t="s">
        <v>102</v>
      </c>
      <c r="K41" s="14"/>
      <c r="L41" s="14"/>
      <c r="M41" s="14"/>
      <c r="N41" s="11"/>
      <c r="O41" s="11"/>
      <c r="P41" s="11"/>
      <c r="Q41" s="25"/>
    </row>
    <row r="42" ht="22.5" customHeight="1">
      <c r="A42" s="74"/>
      <c r="B42" s="12"/>
      <c r="C42" s="12" t="n">
        <v>8531973</v>
      </c>
      <c r="D42" s="12" t="s">
        <v>16</v>
      </c>
      <c r="E42" s="13" t="s">
        <v>18</v>
      </c>
      <c r="F42" s="12" t="s">
        <v>26</v>
      </c>
      <c r="G42" s="23" t="n">
        <v>0.45</v>
      </c>
      <c r="H42" s="12" t="n">
        <v>150</v>
      </c>
      <c r="I42" s="20" t="n">
        <f>G42*H42*7</f>
        <v>472.5</v>
      </c>
      <c r="J42" s="12" t="s">
        <v>100</v>
      </c>
      <c r="K42" s="14" t="n">
        <v>0</v>
      </c>
      <c r="L42" s="14" t="n">
        <v>0</v>
      </c>
      <c r="M42" s="14" t="n">
        <v>0</v>
      </c>
      <c r="N42" s="11" t="n">
        <v>0</v>
      </c>
      <c r="O42" s="11" t="n">
        <v>0</v>
      </c>
      <c r="P42" s="11" t="n">
        <v>0</v>
      </c>
      <c r="Q42" s="22" t="n">
        <f>M44/H42</f>
        <v>0</v>
      </c>
    </row>
    <row r="43" ht="22.5" customHeight="1">
      <c r="A43" s="74"/>
      <c r="B43" s="12"/>
      <c r="C43" s="12"/>
      <c r="D43" s="19"/>
      <c r="E43" s="26"/>
      <c r="F43" s="19"/>
      <c r="G43" s="26"/>
      <c r="H43" s="19"/>
      <c r="I43" s="19"/>
      <c r="J43" s="12" t="s">
        <v>101</v>
      </c>
      <c r="K43" s="14"/>
      <c r="L43" s="14"/>
      <c r="M43" s="14"/>
      <c r="N43" s="11"/>
      <c r="O43" s="11"/>
      <c r="P43" s="11"/>
      <c r="Q43" s="25"/>
    </row>
    <row r="44" ht="22.5" customHeight="1">
      <c r="A44" s="74"/>
      <c r="B44" s="12"/>
      <c r="C44" s="12"/>
      <c r="D44" s="19"/>
      <c r="E44" s="26"/>
      <c r="F44" s="19"/>
      <c r="G44" s="26"/>
      <c r="H44" s="19"/>
      <c r="I44" s="19"/>
      <c r="J44" s="12" t="s">
        <v>102</v>
      </c>
      <c r="K44" s="14"/>
      <c r="L44" s="14"/>
      <c r="M44" s="14"/>
      <c r="N44" s="11"/>
      <c r="O44" s="11"/>
      <c r="P44" s="11"/>
      <c r="Q44" s="25"/>
    </row>
    <row r="45" ht="22.5" customHeight="1">
      <c r="A45" s="74"/>
      <c r="B45" s="12"/>
      <c r="C45" s="12" t="n">
        <v>8156506</v>
      </c>
      <c r="D45" s="12" t="s">
        <v>27</v>
      </c>
      <c r="E45" s="13" t="s">
        <v>14</v>
      </c>
      <c r="F45" s="12" t="s">
        <v>15</v>
      </c>
      <c r="G45" s="23" t="n">
        <v>0.13</v>
      </c>
      <c r="H45" s="12" t="n">
        <v>1000</v>
      </c>
      <c r="I45" s="20" t="n">
        <f>G45*H45*7</f>
        <v>910</v>
      </c>
      <c r="J45" s="12" t="s">
        <v>100</v>
      </c>
      <c r="K45" s="14" t="n">
        <v>0</v>
      </c>
      <c r="L45" s="14" t="n">
        <v>0</v>
      </c>
      <c r="M45" s="14" t="n">
        <v>0</v>
      </c>
      <c r="N45" s="11" t="n">
        <v>0</v>
      </c>
      <c r="O45" s="11" t="n">
        <v>0</v>
      </c>
      <c r="P45" s="11" t="n">
        <v>0</v>
      </c>
      <c r="Q45" s="22" t="n">
        <f>M47/H45</f>
        <v>0</v>
      </c>
    </row>
    <row r="46" ht="22.5" customHeight="1">
      <c r="A46" s="74"/>
      <c r="B46" s="12"/>
      <c r="C46" s="12"/>
      <c r="D46" s="19"/>
      <c r="E46" s="26"/>
      <c r="F46" s="19"/>
      <c r="G46" s="26"/>
      <c r="H46" s="19"/>
      <c r="I46" s="19"/>
      <c r="J46" s="12" t="s">
        <v>101</v>
      </c>
      <c r="K46" s="14"/>
      <c r="L46" s="14"/>
      <c r="M46" s="14"/>
      <c r="N46" s="11"/>
      <c r="O46" s="11"/>
      <c r="P46" s="11"/>
      <c r="Q46" s="25"/>
    </row>
    <row r="47" ht="22.5" customHeight="1">
      <c r="A47" s="74"/>
      <c r="B47" s="12"/>
      <c r="C47" s="12"/>
      <c r="D47" s="19"/>
      <c r="E47" s="26"/>
      <c r="F47" s="19"/>
      <c r="G47" s="26"/>
      <c r="H47" s="19"/>
      <c r="I47" s="19"/>
      <c r="J47" s="12" t="s">
        <v>102</v>
      </c>
      <c r="K47" s="14"/>
      <c r="L47" s="14"/>
      <c r="M47" s="14"/>
      <c r="N47" s="11"/>
      <c r="O47" s="11"/>
      <c r="P47" s="11"/>
      <c r="Q47" s="25"/>
    </row>
    <row r="48" ht="22.5" customHeight="1">
      <c r="A48" s="74"/>
      <c r="B48" s="12"/>
      <c r="C48" s="12" t="n">
        <v>8819666</v>
      </c>
      <c r="D48" s="12" t="s">
        <v>27</v>
      </c>
      <c r="E48" s="13" t="s">
        <v>14</v>
      </c>
      <c r="F48" s="12" t="s">
        <v>12</v>
      </c>
      <c r="G48" s="23" t="n">
        <v>0.08</v>
      </c>
      <c r="H48" s="12" t="n">
        <v>200</v>
      </c>
      <c r="I48" s="20" t="n">
        <f>G48*H48*7</f>
        <v>112</v>
      </c>
      <c r="J48" s="12" t="s">
        <v>100</v>
      </c>
      <c r="K48" s="14" t="n">
        <v>0</v>
      </c>
      <c r="L48" s="14" t="n">
        <v>0</v>
      </c>
      <c r="M48" s="14" t="n">
        <v>0</v>
      </c>
      <c r="N48" s="11" t="n">
        <v>0</v>
      </c>
      <c r="O48" s="11" t="n">
        <v>0</v>
      </c>
      <c r="P48" s="11" t="n">
        <v>0</v>
      </c>
      <c r="Q48" s="22" t="n">
        <f>M50/H48</f>
        <v>0</v>
      </c>
    </row>
    <row r="49" ht="22.5" customHeight="1">
      <c r="A49" s="74"/>
      <c r="B49" s="12"/>
      <c r="C49" s="12"/>
      <c r="D49" s="19"/>
      <c r="E49" s="26"/>
      <c r="F49" s="19"/>
      <c r="G49" s="26"/>
      <c r="H49" s="19"/>
      <c r="I49" s="19"/>
      <c r="J49" s="12" t="s">
        <v>101</v>
      </c>
      <c r="K49" s="14"/>
      <c r="L49" s="14"/>
      <c r="M49" s="14"/>
      <c r="N49" s="11"/>
      <c r="O49" s="11"/>
      <c r="P49" s="11"/>
      <c r="Q49" s="25"/>
    </row>
    <row r="50" ht="22.5" customHeight="1">
      <c r="A50" s="74"/>
      <c r="B50" s="12"/>
      <c r="C50" s="12"/>
      <c r="D50" s="19"/>
      <c r="E50" s="26"/>
      <c r="F50" s="19"/>
      <c r="G50" s="26"/>
      <c r="H50" s="19"/>
      <c r="I50" s="19"/>
      <c r="J50" s="12" t="s">
        <v>102</v>
      </c>
      <c r="K50" s="14"/>
      <c r="L50" s="14"/>
      <c r="M50" s="14"/>
      <c r="N50" s="11"/>
      <c r="O50" s="11"/>
      <c r="P50" s="11"/>
      <c r="Q50" s="25"/>
    </row>
    <row r="51" ht="22.5" customHeight="1">
      <c r="A51" s="74"/>
      <c r="B51" s="12"/>
      <c r="C51" s="12" t="n">
        <v>7872826</v>
      </c>
      <c r="D51" s="12" t="s">
        <v>28</v>
      </c>
      <c r="E51" s="13" t="s">
        <v>14</v>
      </c>
      <c r="F51" s="12" t="s">
        <v>15</v>
      </c>
      <c r="G51" s="23" t="n">
        <v>0.48</v>
      </c>
      <c r="H51" s="12" t="n">
        <v>100</v>
      </c>
      <c r="I51" s="20" t="n">
        <f>G51*H51*7</f>
        <v>336</v>
      </c>
      <c r="J51" s="12" t="s">
        <v>100</v>
      </c>
      <c r="K51" s="14" t="n">
        <v>165</v>
      </c>
      <c r="L51" s="14" t="n">
        <v>35</v>
      </c>
      <c r="M51" s="14" t="n">
        <v>0</v>
      </c>
      <c r="N51" s="11" t="n">
        <v>0</v>
      </c>
      <c r="O51" s="11" t="n">
        <v>0</v>
      </c>
      <c r="P51" s="11" t="n">
        <v>0</v>
      </c>
      <c r="Q51" s="22" t="n">
        <f>M53/H51</f>
        <v>0</v>
      </c>
    </row>
    <row r="52" ht="22.5" customHeight="1">
      <c r="A52" s="74"/>
      <c r="B52" s="12"/>
      <c r="C52" s="12"/>
      <c r="D52" s="19"/>
      <c r="E52" s="26"/>
      <c r="F52" s="19"/>
      <c r="G52" s="26"/>
      <c r="H52" s="19"/>
      <c r="I52" s="19"/>
      <c r="J52" s="12" t="s">
        <v>101</v>
      </c>
      <c r="K52" s="14"/>
      <c r="L52" s="14"/>
      <c r="M52" s="14"/>
      <c r="N52" s="11"/>
      <c r="O52" s="11"/>
      <c r="P52" s="11"/>
      <c r="Q52" s="25"/>
    </row>
    <row r="53" ht="22.5" customHeight="1">
      <c r="A53" s="74"/>
      <c r="B53" s="12"/>
      <c r="C53" s="12"/>
      <c r="D53" s="19"/>
      <c r="E53" s="26"/>
      <c r="F53" s="19"/>
      <c r="G53" s="26"/>
      <c r="H53" s="19"/>
      <c r="I53" s="19"/>
      <c r="J53" s="12" t="s">
        <v>102</v>
      </c>
      <c r="K53" s="14"/>
      <c r="L53" s="14"/>
      <c r="M53" s="14"/>
      <c r="N53" s="11"/>
      <c r="O53" s="11"/>
      <c r="P53" s="11"/>
      <c r="Q53" s="25"/>
    </row>
    <row r="54" ht="22.5" customHeight="1">
      <c r="A54" s="74"/>
      <c r="B54" s="12"/>
      <c r="C54" s="12" t="n">
        <v>9311355</v>
      </c>
      <c r="D54" s="12" t="s">
        <v>29</v>
      </c>
      <c r="E54" s="13" t="s">
        <v>14</v>
      </c>
      <c r="F54" s="12" t="s">
        <v>15</v>
      </c>
      <c r="G54" s="23" t="n">
        <v>0.15</v>
      </c>
      <c r="H54" s="12" t="n">
        <v>80</v>
      </c>
      <c r="I54" s="20" t="n">
        <f>G54*H54*7</f>
        <v>84</v>
      </c>
      <c r="J54" s="12" t="s">
        <v>100</v>
      </c>
      <c r="K54" s="14" t="n">
        <v>334</v>
      </c>
      <c r="L54" s="14" t="n">
        <v>45</v>
      </c>
      <c r="M54" s="14" t="n">
        <v>0</v>
      </c>
      <c r="N54" s="11" t="n">
        <v>0</v>
      </c>
      <c r="O54" s="11" t="n">
        <v>0</v>
      </c>
      <c r="P54" s="11" t="n">
        <v>0</v>
      </c>
      <c r="Q54" s="22" t="n">
        <f>M56/H54</f>
        <v>0</v>
      </c>
    </row>
    <row r="55" ht="22.5" customHeight="1">
      <c r="A55" s="74"/>
      <c r="B55" s="12"/>
      <c r="C55" s="12"/>
      <c r="D55" s="19"/>
      <c r="E55" s="26"/>
      <c r="F55" s="19"/>
      <c r="G55" s="26"/>
      <c r="H55" s="19"/>
      <c r="I55" s="19"/>
      <c r="J55" s="12" t="s">
        <v>101</v>
      </c>
      <c r="K55" s="14"/>
      <c r="L55" s="14"/>
      <c r="M55" s="14"/>
      <c r="N55" s="11"/>
      <c r="O55" s="11"/>
      <c r="P55" s="11"/>
      <c r="Q55" s="25"/>
    </row>
    <row r="56" ht="22.5" customHeight="1">
      <c r="A56" s="74"/>
      <c r="B56" s="12"/>
      <c r="C56" s="12"/>
      <c r="D56" s="19"/>
      <c r="E56" s="26"/>
      <c r="F56" s="19"/>
      <c r="G56" s="26"/>
      <c r="H56" s="19"/>
      <c r="I56" s="19"/>
      <c r="J56" s="12" t="s">
        <v>102</v>
      </c>
      <c r="K56" s="14"/>
      <c r="L56" s="14"/>
      <c r="M56" s="14"/>
      <c r="N56" s="11"/>
      <c r="O56" s="11"/>
      <c r="P56" s="11"/>
      <c r="Q56" s="25"/>
    </row>
    <row r="57" ht="22.5" customHeight="1">
      <c r="A57" s="74"/>
      <c r="B57" s="12"/>
      <c r="C57" s="12" t="n">
        <v>12114239</v>
      </c>
      <c r="D57" s="12" t="s">
        <v>27</v>
      </c>
      <c r="E57" s="13" t="s">
        <v>14</v>
      </c>
      <c r="F57" s="12" t="s">
        <v>26</v>
      </c>
      <c r="G57" s="23" t="n">
        <v>0.2</v>
      </c>
      <c r="H57" s="12" t="n">
        <v>100</v>
      </c>
      <c r="I57" s="20" t="n">
        <f>G57*H57*7</f>
        <v>140</v>
      </c>
      <c r="J57" s="12" t="s">
        <v>100</v>
      </c>
      <c r="K57" s="14" t="n">
        <v>0</v>
      </c>
      <c r="L57" s="14" t="n">
        <v>0</v>
      </c>
      <c r="M57" s="14" t="n">
        <v>0</v>
      </c>
      <c r="N57" s="11" t="n">
        <v>0</v>
      </c>
      <c r="O57" s="11" t="n">
        <v>0</v>
      </c>
      <c r="P57" s="11" t="n">
        <v>0</v>
      </c>
      <c r="Q57" s="22" t="n">
        <f>M59/H57</f>
        <v>0</v>
      </c>
    </row>
    <row r="58" ht="22.5" customHeight="1">
      <c r="A58" s="74"/>
      <c r="B58" s="12"/>
      <c r="C58" s="12"/>
      <c r="D58" s="19"/>
      <c r="E58" s="26"/>
      <c r="F58" s="19"/>
      <c r="G58" s="26"/>
      <c r="H58" s="19"/>
      <c r="I58" s="19"/>
      <c r="J58" s="12" t="s">
        <v>101</v>
      </c>
      <c r="K58" s="14"/>
      <c r="L58" s="14"/>
      <c r="M58" s="14"/>
      <c r="N58" s="11"/>
      <c r="O58" s="11"/>
      <c r="P58" s="11"/>
      <c r="Q58" s="25"/>
    </row>
    <row r="59" ht="22.5" customHeight="1">
      <c r="A59" s="74"/>
      <c r="B59" s="12"/>
      <c r="C59" s="12"/>
      <c r="D59" s="19"/>
      <c r="E59" s="26"/>
      <c r="F59" s="19"/>
      <c r="G59" s="26"/>
      <c r="H59" s="19"/>
      <c r="I59" s="19"/>
      <c r="J59" s="12" t="s">
        <v>102</v>
      </c>
      <c r="K59" s="14"/>
      <c r="L59" s="14"/>
      <c r="M59" s="14"/>
      <c r="N59" s="11"/>
      <c r="O59" s="11"/>
      <c r="P59" s="11"/>
      <c r="Q59" s="25"/>
    </row>
    <row r="60" ht="22.5" customHeight="1">
      <c r="A60" s="74"/>
      <c r="B60" s="12"/>
      <c r="C60" s="12" t="n">
        <v>10501490</v>
      </c>
      <c r="D60" s="12" t="s">
        <v>13</v>
      </c>
      <c r="E60" s="13" t="s">
        <v>14</v>
      </c>
      <c r="F60" s="12" t="s">
        <v>15</v>
      </c>
      <c r="G60" s="23" t="n">
        <v>0.15</v>
      </c>
      <c r="H60" s="12" t="n">
        <v>100</v>
      </c>
      <c r="I60" s="20" t="n">
        <f>G60*H60*7</f>
        <v>105</v>
      </c>
      <c r="J60" s="12" t="s">
        <v>100</v>
      </c>
      <c r="K60" s="14" t="n">
        <v>0</v>
      </c>
      <c r="L60" s="14" t="n">
        <v>0</v>
      </c>
      <c r="M60" s="14" t="n">
        <v>0</v>
      </c>
      <c r="N60" s="11" t="n">
        <v>0</v>
      </c>
      <c r="O60" s="11" t="n">
        <v>0</v>
      </c>
      <c r="P60" s="11" t="n">
        <v>0</v>
      </c>
      <c r="Q60" s="22" t="n">
        <f>M62/H60</f>
        <v>0</v>
      </c>
    </row>
    <row r="61" ht="22.5" customHeight="1">
      <c r="A61" s="74"/>
      <c r="B61" s="12"/>
      <c r="C61" s="12"/>
      <c r="D61" s="19"/>
      <c r="E61" s="26"/>
      <c r="F61" s="19"/>
      <c r="G61" s="26"/>
      <c r="H61" s="19"/>
      <c r="I61" s="19"/>
      <c r="J61" s="12" t="s">
        <v>101</v>
      </c>
      <c r="K61" s="14"/>
      <c r="L61" s="14"/>
      <c r="M61" s="14"/>
      <c r="N61" s="11"/>
      <c r="O61" s="11"/>
      <c r="P61" s="11"/>
      <c r="Q61" s="25"/>
    </row>
    <row r="62" ht="22.5" customHeight="1">
      <c r="A62" s="74"/>
      <c r="B62" s="12"/>
      <c r="C62" s="12"/>
      <c r="D62" s="19"/>
      <c r="E62" s="26"/>
      <c r="F62" s="19"/>
      <c r="G62" s="26"/>
      <c r="H62" s="19"/>
      <c r="I62" s="19"/>
      <c r="J62" s="12" t="s">
        <v>102</v>
      </c>
      <c r="K62" s="14"/>
      <c r="L62" s="14"/>
      <c r="M62" s="14"/>
      <c r="N62" s="11"/>
      <c r="O62" s="11"/>
      <c r="P62" s="11"/>
      <c r="Q62" s="25"/>
    </row>
    <row r="63" ht="22.5" customHeight="1">
      <c r="A63" s="74"/>
      <c r="B63" s="12"/>
      <c r="C63" s="39" t="n">
        <v>10912510</v>
      </c>
      <c r="D63" s="12" t="s">
        <v>10</v>
      </c>
      <c r="E63" s="13" t="s">
        <v>11</v>
      </c>
      <c r="F63" s="12" t="s">
        <v>30</v>
      </c>
      <c r="G63" s="23" t="n">
        <v>0.17</v>
      </c>
      <c r="H63" s="12" t="n">
        <v>1500</v>
      </c>
      <c r="I63" s="20" t="n">
        <f>G63*H63*7</f>
        <v>1785</v>
      </c>
      <c r="J63" s="12" t="s">
        <v>100</v>
      </c>
      <c r="K63" s="14" t="n">
        <v>0</v>
      </c>
      <c r="L63" s="14" t="n">
        <v>0</v>
      </c>
      <c r="M63" s="14" t="n">
        <v>0</v>
      </c>
      <c r="N63" s="11" t="n">
        <v>0</v>
      </c>
      <c r="O63" s="11" t="n">
        <v>0</v>
      </c>
      <c r="P63" s="11" t="n">
        <v>0</v>
      </c>
      <c r="Q63" s="22" t="n">
        <f>M65/H63</f>
        <v>0</v>
      </c>
    </row>
    <row r="64" ht="22.5" customHeight="1">
      <c r="A64" s="74"/>
      <c r="B64" s="12"/>
      <c r="C64" s="12"/>
      <c r="D64" s="19"/>
      <c r="E64" s="26"/>
      <c r="F64" s="19"/>
      <c r="G64" s="26"/>
      <c r="H64" s="19"/>
      <c r="I64" s="19"/>
      <c r="J64" s="12" t="s">
        <v>101</v>
      </c>
      <c r="K64" s="14"/>
      <c r="L64" s="14"/>
      <c r="M64" s="14"/>
      <c r="N64" s="11"/>
      <c r="O64" s="11"/>
      <c r="P64" s="11"/>
      <c r="Q64" s="25"/>
    </row>
    <row r="65" ht="22.5" customHeight="1">
      <c r="A65" s="74"/>
      <c r="B65" s="12"/>
      <c r="C65" s="12"/>
      <c r="D65" s="19"/>
      <c r="E65" s="26"/>
      <c r="F65" s="19"/>
      <c r="G65" s="26"/>
      <c r="H65" s="19"/>
      <c r="I65" s="19"/>
      <c r="J65" s="12" t="s">
        <v>102</v>
      </c>
      <c r="K65" s="14"/>
      <c r="L65" s="14"/>
      <c r="M65" s="14"/>
      <c r="N65" s="11"/>
      <c r="O65" s="11"/>
      <c r="P65" s="11"/>
      <c r="Q65" s="25"/>
    </row>
    <row r="66" ht="22.5" customHeight="1">
      <c r="A66" s="74"/>
      <c r="B66" s="12"/>
      <c r="C66" s="39" t="n">
        <v>11080098</v>
      </c>
      <c r="D66" s="12" t="s">
        <v>22</v>
      </c>
      <c r="E66" s="13" t="s">
        <v>24</v>
      </c>
      <c r="F66" s="12" t="s">
        <v>15</v>
      </c>
      <c r="G66" s="23" t="n">
        <v>0.6</v>
      </c>
      <c r="H66" s="12" t="n">
        <v>100</v>
      </c>
      <c r="I66" s="20" t="n">
        <f>G66*H66*7</f>
        <v>420</v>
      </c>
      <c r="J66" s="12" t="s">
        <v>100</v>
      </c>
      <c r="K66" s="14" t="n">
        <v>0</v>
      </c>
      <c r="L66" s="14" t="n">
        <v>0</v>
      </c>
      <c r="M66" s="14" t="n">
        <v>0</v>
      </c>
      <c r="N66" s="11" t="n">
        <v>0</v>
      </c>
      <c r="O66" s="11" t="n">
        <v>0</v>
      </c>
      <c r="P66" s="11" t="n">
        <v>0</v>
      </c>
      <c r="Q66" s="22" t="n">
        <f>M68/H66</f>
        <v>0</v>
      </c>
    </row>
    <row r="67" ht="22.5" customHeight="1">
      <c r="A67" s="74"/>
      <c r="B67" s="12"/>
      <c r="C67" s="12"/>
      <c r="D67" s="19"/>
      <c r="E67" s="26"/>
      <c r="F67" s="19"/>
      <c r="G67" s="26"/>
      <c r="H67" s="19"/>
      <c r="I67" s="19"/>
      <c r="J67" s="12" t="s">
        <v>101</v>
      </c>
      <c r="K67" s="14"/>
      <c r="L67" s="14"/>
      <c r="M67" s="14"/>
      <c r="N67" s="11"/>
      <c r="O67" s="11"/>
      <c r="P67" s="11"/>
      <c r="Q67" s="25"/>
    </row>
    <row r="68" ht="22.5" customHeight="1">
      <c r="A68" s="74"/>
      <c r="B68" s="12"/>
      <c r="C68" s="12"/>
      <c r="D68" s="19"/>
      <c r="E68" s="26"/>
      <c r="F68" s="19"/>
      <c r="G68" s="26"/>
      <c r="H68" s="19"/>
      <c r="I68" s="19"/>
      <c r="J68" s="12" t="s">
        <v>102</v>
      </c>
      <c r="K68" s="14"/>
      <c r="L68" s="14"/>
      <c r="M68" s="14"/>
      <c r="N68" s="11"/>
      <c r="O68" s="11"/>
      <c r="P68" s="11"/>
      <c r="Q68" s="25"/>
    </row>
    <row r="69" ht="22.5" customHeight="1">
      <c r="A69" s="74"/>
      <c r="B69" s="12"/>
      <c r="C69" s="39" t="n">
        <v>11715627</v>
      </c>
      <c r="D69" s="12" t="s">
        <v>29</v>
      </c>
      <c r="E69" s="13" t="s">
        <v>14</v>
      </c>
      <c r="F69" s="12" t="s">
        <v>15</v>
      </c>
      <c r="G69" s="23" t="n">
        <v>0.4</v>
      </c>
      <c r="H69" s="12" t="n">
        <v>100</v>
      </c>
      <c r="I69" s="20" t="n">
        <f>G69*H69*7</f>
        <v>280</v>
      </c>
      <c r="J69" s="12" t="s">
        <v>100</v>
      </c>
      <c r="K69" s="14" t="n">
        <v>0</v>
      </c>
      <c r="L69" s="14" t="n">
        <v>0</v>
      </c>
      <c r="M69" s="14" t="n">
        <v>0</v>
      </c>
      <c r="N69" s="11" t="n">
        <v>0</v>
      </c>
      <c r="O69" s="11" t="n">
        <v>0</v>
      </c>
      <c r="P69" s="11" t="n">
        <v>0</v>
      </c>
      <c r="Q69" s="22" t="n">
        <f>M71/H69</f>
        <v>0</v>
      </c>
    </row>
    <row r="70" ht="22.5" customHeight="1">
      <c r="A70" s="74"/>
      <c r="B70" s="12"/>
      <c r="C70" s="12"/>
      <c r="D70" s="19"/>
      <c r="E70" s="26"/>
      <c r="F70" s="19"/>
      <c r="G70" s="26"/>
      <c r="H70" s="19"/>
      <c r="I70" s="19"/>
      <c r="J70" s="12" t="s">
        <v>101</v>
      </c>
      <c r="K70" s="14"/>
      <c r="L70" s="14"/>
      <c r="M70" s="14"/>
      <c r="N70" s="11"/>
      <c r="O70" s="11"/>
      <c r="P70" s="11"/>
      <c r="Q70" s="25"/>
    </row>
    <row r="71" ht="22.5" customHeight="1">
      <c r="A71" s="74"/>
      <c r="B71" s="12"/>
      <c r="C71" s="12"/>
      <c r="D71" s="19"/>
      <c r="E71" s="26"/>
      <c r="F71" s="19"/>
      <c r="G71" s="26"/>
      <c r="H71" s="19"/>
      <c r="I71" s="19"/>
      <c r="J71" s="12" t="s">
        <v>102</v>
      </c>
      <c r="K71" s="14"/>
      <c r="L71" s="14"/>
      <c r="M71" s="14"/>
      <c r="N71" s="11"/>
      <c r="O71" s="11"/>
      <c r="P71" s="11"/>
      <c r="Q71" s="25"/>
    </row>
    <row r="72" ht="22.5" customHeight="1">
      <c r="A72" s="74"/>
      <c r="B72" s="12"/>
      <c r="C72" s="39" t="n">
        <v>11715655</v>
      </c>
      <c r="D72" s="12" t="s">
        <v>16</v>
      </c>
      <c r="E72" s="13" t="s">
        <v>11</v>
      </c>
      <c r="F72" s="12" t="s">
        <v>15</v>
      </c>
      <c r="G72" s="23" t="n">
        <v>0.15</v>
      </c>
      <c r="H72" s="12" t="n">
        <v>100</v>
      </c>
      <c r="I72" s="20" t="n">
        <f>G72*H72*7</f>
        <v>105</v>
      </c>
      <c r="J72" s="12" t="s">
        <v>100</v>
      </c>
      <c r="K72" s="14" t="n">
        <v>0</v>
      </c>
      <c r="L72" s="14" t="n">
        <v>0</v>
      </c>
      <c r="M72" s="14" t="n">
        <v>0</v>
      </c>
      <c r="N72" s="11" t="n">
        <v>0</v>
      </c>
      <c r="O72" s="11" t="n">
        <v>0</v>
      </c>
      <c r="P72" s="11" t="n">
        <v>0</v>
      </c>
      <c r="Q72" s="22" t="n">
        <f>M74/H72</f>
        <v>0</v>
      </c>
    </row>
    <row r="73" ht="22.5" customHeight="1">
      <c r="A73" s="74"/>
      <c r="B73" s="12"/>
      <c r="C73" s="12"/>
      <c r="D73" s="19"/>
      <c r="E73" s="26"/>
      <c r="F73" s="19"/>
      <c r="G73" s="26"/>
      <c r="H73" s="19"/>
      <c r="I73" s="19"/>
      <c r="J73" s="12" t="s">
        <v>101</v>
      </c>
      <c r="K73" s="14"/>
      <c r="L73" s="14"/>
      <c r="M73" s="14"/>
      <c r="N73" s="11"/>
      <c r="O73" s="11"/>
      <c r="P73" s="11"/>
      <c r="Q73" s="25"/>
    </row>
    <row r="74" ht="22.5" customHeight="1">
      <c r="A74" s="74"/>
      <c r="B74" s="12"/>
      <c r="C74" s="12"/>
      <c r="D74" s="19"/>
      <c r="E74" s="26"/>
      <c r="F74" s="19"/>
      <c r="G74" s="26"/>
      <c r="H74" s="19"/>
      <c r="I74" s="19"/>
      <c r="J74" s="12" t="s">
        <v>102</v>
      </c>
      <c r="K74" s="14"/>
      <c r="L74" s="14"/>
      <c r="M74" s="14"/>
      <c r="N74" s="11"/>
      <c r="O74" s="11"/>
      <c r="P74" s="11"/>
      <c r="Q74" s="25"/>
    </row>
    <row r="75" ht="22.5" customHeight="1">
      <c r="A75" s="74"/>
      <c r="B75" s="12"/>
      <c r="C75" s="39" t="n">
        <v>11715811</v>
      </c>
      <c r="D75" s="12" t="s">
        <v>16</v>
      </c>
      <c r="E75" s="13" t="s">
        <v>17</v>
      </c>
      <c r="F75" s="12" t="s">
        <v>15</v>
      </c>
      <c r="G75" s="23" t="n">
        <v>0.17</v>
      </c>
      <c r="H75" s="12" t="n">
        <v>100</v>
      </c>
      <c r="I75" s="20" t="n">
        <f>G75*H75*7</f>
        <v>119</v>
      </c>
      <c r="J75" s="12" t="s">
        <v>100</v>
      </c>
      <c r="K75" s="14" t="n">
        <v>0</v>
      </c>
      <c r="L75" s="14" t="n">
        <v>0</v>
      </c>
      <c r="M75" s="14" t="n">
        <v>0</v>
      </c>
      <c r="N75" s="11" t="n">
        <v>0</v>
      </c>
      <c r="O75" s="11" t="n">
        <v>0</v>
      </c>
      <c r="P75" s="11" t="n">
        <v>0</v>
      </c>
      <c r="Q75" s="22" t="n">
        <f>M77/H75</f>
        <v>0</v>
      </c>
    </row>
    <row r="76" ht="22.5" customHeight="1">
      <c r="A76" s="74"/>
      <c r="B76" s="12"/>
      <c r="C76" s="12"/>
      <c r="D76" s="19"/>
      <c r="E76" s="26"/>
      <c r="F76" s="19"/>
      <c r="G76" s="26"/>
      <c r="H76" s="19"/>
      <c r="I76" s="19"/>
      <c r="J76" s="12" t="s">
        <v>101</v>
      </c>
      <c r="K76" s="14"/>
      <c r="L76" s="14"/>
      <c r="M76" s="14"/>
      <c r="N76" s="11"/>
      <c r="O76" s="11"/>
      <c r="P76" s="11"/>
      <c r="Q76" s="25"/>
    </row>
    <row r="77" ht="22.5" customHeight="1">
      <c r="A77" s="74"/>
      <c r="B77" s="12"/>
      <c r="C77" s="12"/>
      <c r="D77" s="19"/>
      <c r="E77" s="26"/>
      <c r="F77" s="19"/>
      <c r="G77" s="26"/>
      <c r="H77" s="19"/>
      <c r="I77" s="19"/>
      <c r="J77" s="12" t="s">
        <v>102</v>
      </c>
      <c r="K77" s="14"/>
      <c r="L77" s="14"/>
      <c r="M77" s="14"/>
      <c r="N77" s="11"/>
      <c r="O77" s="11"/>
      <c r="P77" s="11"/>
      <c r="Q77" s="25"/>
    </row>
    <row r="78" ht="22.5" customHeight="1">
      <c r="A78" s="74"/>
      <c r="B78" s="12"/>
      <c r="C78" s="39" t="n">
        <v>11729927</v>
      </c>
      <c r="D78" s="12" t="s">
        <v>10</v>
      </c>
      <c r="E78" s="13" t="s">
        <v>20</v>
      </c>
      <c r="F78" s="12" t="s">
        <v>15</v>
      </c>
      <c r="G78" s="23" t="n">
        <v>0.25</v>
      </c>
      <c r="H78" s="12" t="n">
        <v>100</v>
      </c>
      <c r="I78" s="20" t="n">
        <f>G78*H78*7</f>
        <v>175</v>
      </c>
      <c r="J78" s="12" t="s">
        <v>100</v>
      </c>
      <c r="K78" s="14" t="n">
        <v>0</v>
      </c>
      <c r="L78" s="14" t="n">
        <v>0</v>
      </c>
      <c r="M78" s="14" t="n">
        <v>0</v>
      </c>
      <c r="N78" s="11" t="n">
        <v>0</v>
      </c>
      <c r="O78" s="11" t="n">
        <v>0</v>
      </c>
      <c r="P78" s="11" t="n">
        <v>0</v>
      </c>
      <c r="Q78" s="22" t="n">
        <f>M80/H78</f>
        <v>0</v>
      </c>
    </row>
    <row r="79" ht="22.5" customHeight="1">
      <c r="A79" s="74"/>
      <c r="B79" s="12"/>
      <c r="C79" s="12"/>
      <c r="D79" s="19"/>
      <c r="E79" s="26"/>
      <c r="F79" s="19"/>
      <c r="G79" s="26"/>
      <c r="H79" s="19"/>
      <c r="I79" s="19"/>
      <c r="J79" s="12" t="s">
        <v>101</v>
      </c>
      <c r="K79" s="14"/>
      <c r="L79" s="14"/>
      <c r="M79" s="14"/>
      <c r="N79" s="11"/>
      <c r="O79" s="11"/>
      <c r="P79" s="11"/>
      <c r="Q79" s="25"/>
    </row>
    <row r="80" ht="22.5" customHeight="1">
      <c r="A80" s="74"/>
      <c r="B80" s="12"/>
      <c r="C80" s="12"/>
      <c r="D80" s="19"/>
      <c r="E80" s="26"/>
      <c r="F80" s="19"/>
      <c r="G80" s="26"/>
      <c r="H80" s="19"/>
      <c r="I80" s="19"/>
      <c r="J80" s="12" t="s">
        <v>102</v>
      </c>
      <c r="K80" s="14"/>
      <c r="L80" s="14"/>
      <c r="M80" s="14"/>
      <c r="N80" s="11"/>
      <c r="O80" s="11"/>
      <c r="P80" s="11"/>
      <c r="Q80" s="25"/>
    </row>
    <row r="81" ht="22.5" customHeight="1">
      <c r="A81" s="74"/>
      <c r="B81" s="12"/>
      <c r="C81" s="39" t="n">
        <v>11729820</v>
      </c>
      <c r="D81" s="12" t="s">
        <v>10</v>
      </c>
      <c r="E81" s="13" t="s">
        <v>25</v>
      </c>
      <c r="F81" s="12" t="s">
        <v>15</v>
      </c>
      <c r="G81" s="23" t="n">
        <v>0.3</v>
      </c>
      <c r="H81" s="12" t="n">
        <v>100</v>
      </c>
      <c r="I81" s="20" t="n">
        <f>G81*H81*7</f>
        <v>210</v>
      </c>
      <c r="J81" s="12" t="s">
        <v>100</v>
      </c>
      <c r="K81" s="14" t="n">
        <v>0</v>
      </c>
      <c r="L81" s="14" t="n">
        <v>0</v>
      </c>
      <c r="M81" s="14" t="n">
        <v>0</v>
      </c>
      <c r="N81" s="11" t="n">
        <v>0</v>
      </c>
      <c r="O81" s="11" t="n">
        <v>0</v>
      </c>
      <c r="P81" s="11" t="n">
        <v>0</v>
      </c>
      <c r="Q81" s="22" t="n">
        <f>M83/H81</f>
        <v>0</v>
      </c>
    </row>
    <row r="82" ht="22.5" customHeight="1">
      <c r="A82" s="74"/>
      <c r="B82" s="12"/>
      <c r="C82" s="12"/>
      <c r="D82" s="19"/>
      <c r="E82" s="26"/>
      <c r="F82" s="19"/>
      <c r="G82" s="26"/>
      <c r="H82" s="19"/>
      <c r="I82" s="19"/>
      <c r="J82" s="12" t="s">
        <v>101</v>
      </c>
      <c r="K82" s="14"/>
      <c r="L82" s="14"/>
      <c r="M82" s="14"/>
      <c r="N82" s="11"/>
      <c r="O82" s="11"/>
      <c r="P82" s="11"/>
      <c r="Q82" s="25"/>
    </row>
    <row r="83" ht="22.5" customHeight="1">
      <c r="A83" s="74"/>
      <c r="B83" s="12"/>
      <c r="C83" s="12"/>
      <c r="D83" s="19"/>
      <c r="E83" s="26"/>
      <c r="F83" s="19"/>
      <c r="G83" s="26"/>
      <c r="H83" s="19"/>
      <c r="I83" s="19"/>
      <c r="J83" s="12" t="s">
        <v>102</v>
      </c>
      <c r="K83" s="14"/>
      <c r="L83" s="14"/>
      <c r="M83" s="14"/>
      <c r="N83" s="11"/>
      <c r="O83" s="11"/>
      <c r="P83" s="11"/>
      <c r="Q83" s="25"/>
    </row>
    <row r="84" ht="22.5" customHeight="1">
      <c r="A84" s="74"/>
      <c r="B84" s="12"/>
      <c r="C84" s="39" t="n">
        <v>11729830</v>
      </c>
      <c r="D84" s="12" t="s">
        <v>10</v>
      </c>
      <c r="E84" s="13" t="s">
        <v>11</v>
      </c>
      <c r="F84" s="12" t="s">
        <v>12</v>
      </c>
      <c r="G84" s="23" t="n">
        <v>0.17</v>
      </c>
      <c r="H84" s="12" t="n">
        <v>100</v>
      </c>
      <c r="I84" s="20" t="n">
        <f>G84*H84*7</f>
        <v>119</v>
      </c>
      <c r="J84" s="12" t="s">
        <v>100</v>
      </c>
      <c r="K84" s="14" t="n">
        <v>0</v>
      </c>
      <c r="L84" s="14" t="n">
        <v>0</v>
      </c>
      <c r="M84" s="14" t="n">
        <v>0</v>
      </c>
      <c r="N84" s="11" t="n">
        <v>0</v>
      </c>
      <c r="O84" s="11" t="n">
        <v>0</v>
      </c>
      <c r="P84" s="11" t="n">
        <v>0</v>
      </c>
      <c r="Q84" s="22" t="n">
        <f>M86/H84</f>
        <v>0</v>
      </c>
    </row>
    <row r="85" ht="22.5" customHeight="1">
      <c r="A85" s="74"/>
      <c r="B85" s="12"/>
      <c r="C85" s="12"/>
      <c r="D85" s="19"/>
      <c r="E85" s="26"/>
      <c r="F85" s="19"/>
      <c r="G85" s="26"/>
      <c r="H85" s="19"/>
      <c r="I85" s="19"/>
      <c r="J85" s="12" t="s">
        <v>101</v>
      </c>
      <c r="K85" s="14"/>
      <c r="L85" s="14"/>
      <c r="M85" s="14"/>
      <c r="N85" s="11"/>
      <c r="O85" s="11"/>
      <c r="P85" s="11"/>
      <c r="Q85" s="25"/>
    </row>
    <row r="86" ht="22.5" customHeight="1">
      <c r="A86" s="74"/>
      <c r="B86" s="12"/>
      <c r="C86" s="12"/>
      <c r="D86" s="19"/>
      <c r="E86" s="26"/>
      <c r="F86" s="19"/>
      <c r="G86" s="26"/>
      <c r="H86" s="19"/>
      <c r="I86" s="19"/>
      <c r="J86" s="12" t="s">
        <v>102</v>
      </c>
      <c r="K86" s="14"/>
      <c r="L86" s="14"/>
      <c r="M86" s="14"/>
      <c r="N86" s="11"/>
      <c r="O86" s="11"/>
      <c r="P86" s="11"/>
      <c r="Q86" s="25"/>
    </row>
    <row r="87" ht="22.5" customHeight="1">
      <c r="A87" s="74"/>
      <c r="B87" s="12"/>
      <c r="C87" s="39" t="n">
        <v>11892329</v>
      </c>
      <c r="D87" s="12" t="s">
        <v>10</v>
      </c>
      <c r="E87" s="13" t="s">
        <v>11</v>
      </c>
      <c r="F87" s="12" t="s">
        <v>15</v>
      </c>
      <c r="G87" s="23" t="n">
        <v>0.25</v>
      </c>
      <c r="H87" s="12" t="n">
        <v>1500</v>
      </c>
      <c r="I87" s="20" t="n">
        <f>G87*H87*7</f>
        <v>2625</v>
      </c>
      <c r="J87" s="12" t="s">
        <v>100</v>
      </c>
      <c r="K87" s="14" t="n">
        <v>3137</v>
      </c>
      <c r="L87" s="14" t="n">
        <v>871</v>
      </c>
      <c r="M87" s="14" t="n">
        <v>0</v>
      </c>
      <c r="N87" s="11" t="n">
        <v>0</v>
      </c>
      <c r="O87" s="11" t="n">
        <v>0</v>
      </c>
      <c r="P87" s="11" t="n">
        <v>0</v>
      </c>
      <c r="Q87" s="22" t="n">
        <f>M89/H87</f>
        <v>0</v>
      </c>
    </row>
    <row r="88" ht="22.5" customHeight="1">
      <c r="A88" s="74"/>
      <c r="B88" s="12"/>
      <c r="C88" s="12"/>
      <c r="D88" s="19"/>
      <c r="E88" s="26"/>
      <c r="F88" s="19"/>
      <c r="G88" s="26"/>
      <c r="H88" s="19"/>
      <c r="I88" s="19"/>
      <c r="J88" s="12" t="s">
        <v>101</v>
      </c>
      <c r="K88" s="14"/>
      <c r="L88" s="14"/>
      <c r="M88" s="14"/>
      <c r="N88" s="11"/>
      <c r="O88" s="11"/>
      <c r="P88" s="11"/>
      <c r="Q88" s="25"/>
    </row>
    <row r="89" ht="22.5" customHeight="1">
      <c r="A89" s="74"/>
      <c r="B89" s="12"/>
      <c r="C89" s="12"/>
      <c r="D89" s="19"/>
      <c r="E89" s="26"/>
      <c r="F89" s="19"/>
      <c r="G89" s="26"/>
      <c r="H89" s="19"/>
      <c r="I89" s="19"/>
      <c r="J89" s="12" t="s">
        <v>102</v>
      </c>
      <c r="K89" s="14"/>
      <c r="L89" s="14"/>
      <c r="M89" s="14"/>
      <c r="N89" s="11"/>
      <c r="O89" s="11"/>
      <c r="P89" s="11"/>
      <c r="Q89" s="25"/>
    </row>
    <row r="90" ht="22.5" customHeight="1">
      <c r="A90" s="74"/>
      <c r="B90" s="12"/>
      <c r="C90" s="39" t="n">
        <v>91560708</v>
      </c>
      <c r="D90" s="12" t="s">
        <v>31</v>
      </c>
      <c r="E90" s="13" t="s">
        <v>32</v>
      </c>
      <c r="F90" s="12" t="s">
        <v>15</v>
      </c>
      <c r="G90" s="23" t="n">
        <v>0.09</v>
      </c>
      <c r="H90" s="12" t="n">
        <v>800</v>
      </c>
      <c r="I90" s="20" t="n">
        <f>G90*H90*7</f>
        <v>504</v>
      </c>
      <c r="J90" s="12" t="s">
        <v>100</v>
      </c>
      <c r="K90" s="14" t="n">
        <v>49</v>
      </c>
      <c r="L90" s="14" t="n">
        <v>11</v>
      </c>
      <c r="M90" s="14" t="n">
        <v>0</v>
      </c>
      <c r="N90" s="11" t="n">
        <v>0</v>
      </c>
      <c r="O90" s="11" t="n">
        <v>0</v>
      </c>
      <c r="P90" s="11" t="n">
        <v>0</v>
      </c>
      <c r="Q90" s="22" t="n">
        <f>M92/H90</f>
        <v>0</v>
      </c>
    </row>
    <row r="91" ht="22.5" customHeight="1">
      <c r="A91" s="74"/>
      <c r="B91" s="12"/>
      <c r="C91" s="12"/>
      <c r="D91" s="19"/>
      <c r="E91" s="26"/>
      <c r="F91" s="19"/>
      <c r="G91" s="26"/>
      <c r="H91" s="19"/>
      <c r="I91" s="19"/>
      <c r="J91" s="12" t="s">
        <v>101</v>
      </c>
      <c r="K91" s="14"/>
      <c r="L91" s="14"/>
      <c r="M91" s="14"/>
      <c r="N91" s="11"/>
      <c r="O91" s="11"/>
      <c r="P91" s="11"/>
      <c r="Q91" s="25"/>
    </row>
    <row r="92" ht="22.5" customHeight="1">
      <c r="A92" s="74"/>
      <c r="B92" s="12"/>
      <c r="C92" s="12"/>
      <c r="D92" s="19"/>
      <c r="E92" s="26"/>
      <c r="F92" s="19"/>
      <c r="G92" s="26"/>
      <c r="H92" s="19"/>
      <c r="I92" s="19"/>
      <c r="J92" s="12" t="s">
        <v>102</v>
      </c>
      <c r="K92" s="14"/>
      <c r="L92" s="14"/>
      <c r="M92" s="14"/>
      <c r="N92" s="11"/>
      <c r="O92" s="11"/>
      <c r="P92" s="11"/>
      <c r="Q92" s="25"/>
    </row>
    <row r="93" ht="22.5" customHeight="1">
      <c r="A93" s="74"/>
      <c r="B93" s="12"/>
      <c r="C93" s="39" t="n">
        <v>91560709</v>
      </c>
      <c r="D93" s="12" t="s">
        <v>31</v>
      </c>
      <c r="E93" s="13" t="s">
        <v>33</v>
      </c>
      <c r="F93" s="12" t="s">
        <v>15</v>
      </c>
      <c r="G93" s="23" t="n">
        <v>0.06</v>
      </c>
      <c r="H93" s="12" t="n">
        <v>1000</v>
      </c>
      <c r="I93" s="20" t="n">
        <f>G93*H93*7</f>
        <v>420</v>
      </c>
      <c r="J93" s="12" t="s">
        <v>100</v>
      </c>
      <c r="K93" s="14" t="n">
        <v>108</v>
      </c>
      <c r="L93" s="14" t="n">
        <v>34</v>
      </c>
      <c r="M93" s="14" t="n">
        <v>0</v>
      </c>
      <c r="N93" s="11" t="n">
        <v>0</v>
      </c>
      <c r="O93" s="11" t="n">
        <v>0</v>
      </c>
      <c r="P93" s="11" t="n">
        <v>0</v>
      </c>
      <c r="Q93" s="22" t="n">
        <f>M95/H93</f>
        <v>0</v>
      </c>
    </row>
    <row r="94" ht="22.5" customHeight="1">
      <c r="A94" s="74"/>
      <c r="B94" s="12"/>
      <c r="C94" s="12"/>
      <c r="D94" s="19"/>
      <c r="E94" s="26"/>
      <c r="F94" s="19"/>
      <c r="G94" s="26"/>
      <c r="H94" s="19"/>
      <c r="I94" s="19"/>
      <c r="J94" s="12" t="s">
        <v>101</v>
      </c>
      <c r="K94" s="14"/>
      <c r="L94" s="14"/>
      <c r="M94" s="14"/>
      <c r="N94" s="11"/>
      <c r="O94" s="11"/>
      <c r="P94" s="11"/>
      <c r="Q94" s="25"/>
    </row>
    <row r="95" ht="22.5" customHeight="1">
      <c r="A95" s="74"/>
      <c r="B95" s="12"/>
      <c r="C95" s="12"/>
      <c r="D95" s="19"/>
      <c r="E95" s="26"/>
      <c r="F95" s="19"/>
      <c r="G95" s="26"/>
      <c r="H95" s="19"/>
      <c r="I95" s="19"/>
      <c r="J95" s="12" t="s">
        <v>102</v>
      </c>
      <c r="K95" s="14"/>
      <c r="L95" s="14"/>
      <c r="M95" s="14"/>
      <c r="N95" s="11"/>
      <c r="O95" s="11"/>
      <c r="P95" s="11"/>
      <c r="Q95" s="25"/>
    </row>
    <row r="96" ht="22.5" customHeight="1">
      <c r="A96" s="74"/>
      <c r="B96" s="12"/>
      <c r="C96" s="39" t="n">
        <v>12064281</v>
      </c>
      <c r="D96" s="12" t="s">
        <v>16</v>
      </c>
      <c r="E96" s="13" t="s">
        <v>18</v>
      </c>
      <c r="F96" s="12" t="s">
        <v>15</v>
      </c>
      <c r="G96" s="23" t="n">
        <v>0.7</v>
      </c>
      <c r="H96" s="12" t="n">
        <v>100</v>
      </c>
      <c r="I96" s="20" t="n">
        <f>G96*H96*7</f>
        <v>490</v>
      </c>
      <c r="J96" s="12" t="s">
        <v>100</v>
      </c>
      <c r="K96" s="14" t="n">
        <v>0</v>
      </c>
      <c r="L96" s="14" t="n">
        <v>0</v>
      </c>
      <c r="M96" s="14" t="n">
        <v>0</v>
      </c>
      <c r="N96" s="11" t="n">
        <v>0</v>
      </c>
      <c r="O96" s="11" t="n">
        <v>0</v>
      </c>
      <c r="P96" s="11" t="n">
        <v>0</v>
      </c>
      <c r="Q96" s="22" t="n">
        <f>M98/H96</f>
        <v>0</v>
      </c>
    </row>
    <row r="97" ht="22.5" customHeight="1">
      <c r="A97" s="74"/>
      <c r="B97" s="12"/>
      <c r="C97" s="12"/>
      <c r="D97" s="19"/>
      <c r="E97" s="26"/>
      <c r="F97" s="19"/>
      <c r="G97" s="26"/>
      <c r="H97" s="19"/>
      <c r="I97" s="19"/>
      <c r="J97" s="12" t="s">
        <v>101</v>
      </c>
      <c r="K97" s="14"/>
      <c r="L97" s="14"/>
      <c r="M97" s="14"/>
      <c r="N97" s="11"/>
      <c r="O97" s="11"/>
      <c r="P97" s="11"/>
      <c r="Q97" s="25"/>
    </row>
    <row r="98" ht="22.5" customHeight="1">
      <c r="A98" s="74"/>
      <c r="B98" s="12"/>
      <c r="C98" s="12"/>
      <c r="D98" s="19"/>
      <c r="E98" s="26"/>
      <c r="F98" s="19"/>
      <c r="G98" s="26"/>
      <c r="H98" s="19"/>
      <c r="I98" s="19"/>
      <c r="J98" s="12" t="s">
        <v>102</v>
      </c>
      <c r="K98" s="14"/>
      <c r="L98" s="14"/>
      <c r="M98" s="14"/>
      <c r="N98" s="11"/>
      <c r="O98" s="11"/>
      <c r="P98" s="11"/>
      <c r="Q98" s="25"/>
    </row>
    <row r="99" ht="22.5" customHeight="1">
      <c r="A99" s="74"/>
      <c r="B99" s="12"/>
      <c r="C99" s="39" t="n">
        <v>11987622</v>
      </c>
      <c r="D99" s="12" t="s">
        <v>10</v>
      </c>
      <c r="E99" s="13" t="s">
        <v>11</v>
      </c>
      <c r="F99" s="12" t="s">
        <v>30</v>
      </c>
      <c r="G99" s="23" t="n">
        <v>0.23</v>
      </c>
      <c r="H99" s="12" t="n">
        <v>200</v>
      </c>
      <c r="I99" s="20" t="n">
        <f>G99*H99*7</f>
        <v>322</v>
      </c>
      <c r="J99" s="12" t="s">
        <v>100</v>
      </c>
      <c r="K99" s="14" t="n">
        <v>0</v>
      </c>
      <c r="L99" s="14" t="n">
        <v>0</v>
      </c>
      <c r="M99" s="14" t="n">
        <v>0</v>
      </c>
      <c r="N99" s="11" t="n">
        <v>0</v>
      </c>
      <c r="O99" s="11" t="n">
        <v>0</v>
      </c>
      <c r="P99" s="11" t="n">
        <v>0</v>
      </c>
      <c r="Q99" s="22" t="n">
        <f>M101/H99</f>
        <v>0</v>
      </c>
    </row>
    <row r="100" ht="22.5" customHeight="1">
      <c r="A100" s="74"/>
      <c r="B100" s="12"/>
      <c r="C100" s="12"/>
      <c r="D100" s="19"/>
      <c r="E100" s="26"/>
      <c r="F100" s="19"/>
      <c r="G100" s="26"/>
      <c r="H100" s="19"/>
      <c r="I100" s="19"/>
      <c r="J100" s="12" t="s">
        <v>101</v>
      </c>
      <c r="K100" s="14"/>
      <c r="L100" s="14"/>
      <c r="M100" s="14"/>
      <c r="N100" s="11"/>
      <c r="O100" s="11"/>
      <c r="P100" s="11"/>
      <c r="Q100" s="25"/>
    </row>
    <row r="101" ht="22.5" customHeight="1">
      <c r="A101" s="74"/>
      <c r="B101" s="12"/>
      <c r="C101" s="12"/>
      <c r="D101" s="19"/>
      <c r="E101" s="26"/>
      <c r="F101" s="19"/>
      <c r="G101" s="26"/>
      <c r="H101" s="19"/>
      <c r="I101" s="19"/>
      <c r="J101" s="12" t="s">
        <v>102</v>
      </c>
      <c r="K101" s="14"/>
      <c r="L101" s="14"/>
      <c r="M101" s="14"/>
      <c r="N101" s="11"/>
      <c r="O101" s="11"/>
      <c r="P101" s="11"/>
      <c r="Q101" s="25"/>
    </row>
    <row r="102" ht="22.5" customHeight="1">
      <c r="A102" s="74"/>
      <c r="B102" s="12"/>
      <c r="C102" s="39" t="n">
        <v>91567811</v>
      </c>
      <c r="D102" s="12" t="s">
        <v>34</v>
      </c>
      <c r="E102" s="13" t="s">
        <v>14</v>
      </c>
      <c r="F102" s="12" t="s">
        <v>15</v>
      </c>
      <c r="G102" s="20" t="n">
        <v>1</v>
      </c>
      <c r="H102" s="12" t="n">
        <v>200</v>
      </c>
      <c r="I102" s="20" t="n">
        <f>G102*H102*7</f>
        <v>1400</v>
      </c>
      <c r="J102" s="12" t="s">
        <v>100</v>
      </c>
      <c r="K102" s="14" t="n">
        <v>30</v>
      </c>
      <c r="L102" s="14" t="n">
        <v>9</v>
      </c>
      <c r="M102" s="14" t="n">
        <v>0</v>
      </c>
      <c r="N102" s="11" t="n">
        <v>0</v>
      </c>
      <c r="O102" s="11" t="n">
        <v>0</v>
      </c>
      <c r="P102" s="11" t="n">
        <v>0</v>
      </c>
      <c r="Q102" s="22" t="n">
        <f>M104/H102</f>
        <v>0</v>
      </c>
    </row>
    <row r="103" ht="22.5" customHeight="1">
      <c r="A103" s="74"/>
      <c r="B103" s="12"/>
      <c r="C103" s="12"/>
      <c r="D103" s="19"/>
      <c r="E103" s="26"/>
      <c r="F103" s="19"/>
      <c r="G103" s="19"/>
      <c r="H103" s="19"/>
      <c r="I103" s="19"/>
      <c r="J103" s="12" t="s">
        <v>101</v>
      </c>
      <c r="K103" s="14"/>
      <c r="L103" s="14"/>
      <c r="M103" s="14"/>
      <c r="N103" s="11"/>
      <c r="O103" s="11"/>
      <c r="P103" s="11"/>
      <c r="Q103" s="25"/>
    </row>
    <row r="104" ht="22.5" customHeight="1">
      <c r="A104" s="74"/>
      <c r="B104" s="12"/>
      <c r="C104" s="12"/>
      <c r="D104" s="19"/>
      <c r="E104" s="26"/>
      <c r="F104" s="19"/>
      <c r="G104" s="19"/>
      <c r="H104" s="19"/>
      <c r="I104" s="19"/>
      <c r="J104" s="12" t="s">
        <v>102</v>
      </c>
      <c r="K104" s="14"/>
      <c r="L104" s="14"/>
      <c r="M104" s="14"/>
      <c r="N104" s="11"/>
      <c r="O104" s="11"/>
      <c r="P104" s="11"/>
      <c r="Q104" s="25"/>
    </row>
    <row r="105" ht="22.5" customHeight="1">
      <c r="A105" s="74"/>
      <c r="B105" s="12"/>
      <c r="C105" s="39" t="n">
        <v>91548044</v>
      </c>
      <c r="D105" s="12" t="s">
        <v>34</v>
      </c>
      <c r="E105" s="13" t="s">
        <v>14</v>
      </c>
      <c r="F105" s="12" t="s">
        <v>12</v>
      </c>
      <c r="G105" s="20" t="n">
        <v>1</v>
      </c>
      <c r="H105" s="12" t="n">
        <v>50</v>
      </c>
      <c r="I105" s="20" t="n">
        <f>G105*H105*7</f>
        <v>350</v>
      </c>
      <c r="J105" s="12" t="s">
        <v>100</v>
      </c>
      <c r="K105" s="14" t="n">
        <v>0</v>
      </c>
      <c r="L105" s="14" t="n">
        <v>0</v>
      </c>
      <c r="M105" s="14" t="n">
        <v>0</v>
      </c>
      <c r="N105" s="11" t="n">
        <v>0</v>
      </c>
      <c r="O105" s="11" t="n">
        <v>0</v>
      </c>
      <c r="P105" s="11" t="n">
        <v>0</v>
      </c>
      <c r="Q105" s="22" t="n">
        <f>M107/H105</f>
        <v>0</v>
      </c>
    </row>
    <row r="106" ht="22.5" customHeight="1">
      <c r="A106" s="74"/>
      <c r="B106" s="12"/>
      <c r="C106" s="12"/>
      <c r="D106" s="19"/>
      <c r="E106" s="26"/>
      <c r="F106" s="19"/>
      <c r="G106" s="19"/>
      <c r="H106" s="19"/>
      <c r="I106" s="19"/>
      <c r="J106" s="12" t="s">
        <v>101</v>
      </c>
      <c r="K106" s="14"/>
      <c r="L106" s="14"/>
      <c r="M106" s="14"/>
      <c r="N106" s="11"/>
      <c r="O106" s="11"/>
      <c r="P106" s="11"/>
      <c r="Q106" s="25"/>
    </row>
    <row r="107" ht="22.5" customHeight="1">
      <c r="A107" s="74"/>
      <c r="B107" s="12"/>
      <c r="C107" s="12"/>
      <c r="D107" s="19"/>
      <c r="E107" s="26"/>
      <c r="F107" s="19"/>
      <c r="G107" s="19"/>
      <c r="H107" s="19"/>
      <c r="I107" s="19"/>
      <c r="J107" s="12" t="s">
        <v>102</v>
      </c>
      <c r="K107" s="14"/>
      <c r="L107" s="14"/>
      <c r="M107" s="14"/>
      <c r="N107" s="11"/>
      <c r="O107" s="11"/>
      <c r="P107" s="11"/>
      <c r="Q107" s="25"/>
    </row>
    <row r="108" ht="22.5" customHeight="1">
      <c r="A108" s="74"/>
      <c r="B108" s="12"/>
      <c r="C108" s="39" t="n">
        <v>12801942</v>
      </c>
      <c r="D108" s="12" t="s">
        <v>10</v>
      </c>
      <c r="E108" s="13" t="s">
        <v>11</v>
      </c>
      <c r="F108" s="12" t="s">
        <v>35</v>
      </c>
      <c r="G108" s="20" t="n">
        <v>0.23</v>
      </c>
      <c r="H108" s="12" t="n">
        <v>300</v>
      </c>
      <c r="I108" s="20" t="n">
        <f>G108*H108*7</f>
        <v>483</v>
      </c>
      <c r="J108" s="12" t="s">
        <v>100</v>
      </c>
      <c r="K108" s="14" t="n">
        <v>0</v>
      </c>
      <c r="L108" s="14" t="n">
        <v>0</v>
      </c>
      <c r="M108" s="14" t="n">
        <v>0</v>
      </c>
      <c r="N108" s="11" t="n">
        <v>0</v>
      </c>
      <c r="O108" s="11" t="n">
        <v>0</v>
      </c>
      <c r="P108" s="11" t="n">
        <v>0</v>
      </c>
      <c r="Q108" s="22" t="n">
        <f>M110/H108</f>
        <v>0</v>
      </c>
    </row>
    <row r="109" ht="22.5" customHeight="1">
      <c r="A109" s="74"/>
      <c r="B109" s="12"/>
      <c r="C109" s="12"/>
      <c r="D109" s="19"/>
      <c r="E109" s="26"/>
      <c r="F109" s="19"/>
      <c r="G109" s="19"/>
      <c r="H109" s="19"/>
      <c r="I109" s="19"/>
      <c r="J109" s="12" t="s">
        <v>101</v>
      </c>
      <c r="K109" s="14"/>
      <c r="L109" s="14"/>
      <c r="M109" s="14"/>
      <c r="N109" s="11"/>
      <c r="O109" s="11"/>
      <c r="P109" s="11"/>
      <c r="Q109" s="25"/>
    </row>
    <row r="110" ht="22.5" customHeight="1">
      <c r="A110" s="74"/>
      <c r="B110" s="12"/>
      <c r="C110" s="12"/>
      <c r="D110" s="19"/>
      <c r="E110" s="26"/>
      <c r="F110" s="19"/>
      <c r="G110" s="19"/>
      <c r="H110" s="19"/>
      <c r="I110" s="19"/>
      <c r="J110" s="12" t="s">
        <v>102</v>
      </c>
      <c r="K110" s="14"/>
      <c r="L110" s="14"/>
      <c r="M110" s="14"/>
      <c r="N110" s="11"/>
      <c r="O110" s="11"/>
      <c r="P110" s="11"/>
      <c r="Q110" s="25"/>
    </row>
    <row r="111" ht="22.5" customHeight="1">
      <c r="A111" s="74"/>
      <c r="B111" s="37" t="s">
        <v>103</v>
      </c>
      <c r="C111" s="12" t="n">
        <v>6061077</v>
      </c>
      <c r="D111" s="12" t="s">
        <v>36</v>
      </c>
      <c r="E111" s="13" t="s">
        <v>14</v>
      </c>
      <c r="F111" s="12" t="s">
        <v>15</v>
      </c>
      <c r="G111" s="23" t="n">
        <v>2</v>
      </c>
      <c r="H111" s="12" t="n">
        <v>20</v>
      </c>
      <c r="I111" s="20" t="n">
        <f>G111*H111*7</f>
        <v>280</v>
      </c>
      <c r="J111" s="12" t="s">
        <v>100</v>
      </c>
      <c r="K111" s="16" t="n">
        <v>329</v>
      </c>
      <c r="L111" s="14" t="n">
        <v>0</v>
      </c>
      <c r="M111" s="14" t="n">
        <v>0</v>
      </c>
      <c r="N111" s="11" t="n">
        <v>0</v>
      </c>
      <c r="O111" s="11" t="n">
        <v>0</v>
      </c>
      <c r="P111" s="11" t="n">
        <v>0</v>
      </c>
      <c r="Q111" s="22" t="n">
        <f>M113/H111</f>
        <v>0</v>
      </c>
    </row>
    <row r="112" ht="22.5" customHeight="1">
      <c r="A112" s="74"/>
      <c r="B112" s="12"/>
      <c r="C112" s="12"/>
      <c r="D112" s="19"/>
      <c r="E112" s="26"/>
      <c r="F112" s="19"/>
      <c r="G112" s="26"/>
      <c r="H112" s="19"/>
      <c r="I112" s="19"/>
      <c r="J112" s="12" t="s">
        <v>101</v>
      </c>
      <c r="K112" s="16"/>
      <c r="L112" s="14"/>
      <c r="M112" s="14"/>
      <c r="N112" s="11"/>
      <c r="O112" s="11"/>
      <c r="P112" s="11"/>
      <c r="Q112" s="25"/>
    </row>
    <row r="113" ht="22.5" customHeight="1">
      <c r="A113" s="74"/>
      <c r="B113" s="12"/>
      <c r="C113" s="12"/>
      <c r="D113" s="19"/>
      <c r="E113" s="26"/>
      <c r="F113" s="19"/>
      <c r="G113" s="26"/>
      <c r="H113" s="19"/>
      <c r="I113" s="19"/>
      <c r="J113" s="12" t="s">
        <v>102</v>
      </c>
      <c r="K113" s="16"/>
      <c r="L113" s="14"/>
      <c r="M113" s="14"/>
      <c r="N113" s="11"/>
      <c r="O113" s="11"/>
      <c r="P113" s="11"/>
      <c r="Q113" s="25"/>
    </row>
    <row r="114" ht="22.5" customHeight="1">
      <c r="A114" s="74"/>
      <c r="B114" s="12"/>
      <c r="C114" s="12" t="n">
        <v>6607117</v>
      </c>
      <c r="D114" s="12" t="s">
        <v>36</v>
      </c>
      <c r="E114" s="13" t="s">
        <v>14</v>
      </c>
      <c r="F114" s="12" t="s">
        <v>15</v>
      </c>
      <c r="G114" s="23" t="n">
        <v>2</v>
      </c>
      <c r="H114" s="12" t="n">
        <v>300</v>
      </c>
      <c r="I114" s="20" t="n">
        <f>G114*H114*7</f>
        <v>4200</v>
      </c>
      <c r="J114" s="12" t="s">
        <v>100</v>
      </c>
      <c r="K114" s="16" t="n">
        <v>282</v>
      </c>
      <c r="L114" s="14" t="n">
        <v>30</v>
      </c>
      <c r="M114" s="14" t="n">
        <v>3</v>
      </c>
      <c r="N114" s="11" t="n">
        <v>0.014</v>
      </c>
      <c r="O114" s="11" t="n">
        <v>0.142</v>
      </c>
      <c r="P114" s="11" t="n">
        <v>0.425</v>
      </c>
      <c r="Q114" s="22" t="n">
        <f>M116/H114</f>
        <v>0</v>
      </c>
    </row>
    <row r="115" ht="22.5" customHeight="1">
      <c r="A115" s="74"/>
      <c r="B115" s="12"/>
      <c r="C115" s="12"/>
      <c r="D115" s="19"/>
      <c r="E115" s="26"/>
      <c r="F115" s="19"/>
      <c r="G115" s="26"/>
      <c r="H115" s="19"/>
      <c r="I115" s="19"/>
      <c r="J115" s="12" t="s">
        <v>101</v>
      </c>
      <c r="K115" s="14"/>
      <c r="L115" s="14"/>
      <c r="M115" s="14"/>
      <c r="N115" s="11"/>
      <c r="O115" s="11"/>
      <c r="P115" s="11"/>
      <c r="Q115" s="25"/>
    </row>
    <row r="116" ht="22.5" customHeight="1">
      <c r="A116" s="74"/>
      <c r="B116" s="12"/>
      <c r="C116" s="12"/>
      <c r="D116" s="19"/>
      <c r="E116" s="26"/>
      <c r="F116" s="19"/>
      <c r="G116" s="26"/>
      <c r="H116" s="19"/>
      <c r="I116" s="19"/>
      <c r="J116" s="12" t="s">
        <v>102</v>
      </c>
      <c r="K116" s="16"/>
      <c r="L116" s="14"/>
      <c r="M116" s="14"/>
      <c r="N116" s="11"/>
      <c r="O116" s="11"/>
      <c r="P116" s="11"/>
      <c r="Q116" s="25"/>
    </row>
    <row r="117" ht="22.5" customHeight="1">
      <c r="A117" s="74"/>
      <c r="B117" s="12"/>
      <c r="C117" s="12" t="n">
        <v>5497580</v>
      </c>
      <c r="D117" s="12" t="s">
        <v>31</v>
      </c>
      <c r="E117" s="13" t="s">
        <v>17</v>
      </c>
      <c r="F117" s="12" t="s">
        <v>15</v>
      </c>
      <c r="G117" s="23" t="n">
        <v>0.28</v>
      </c>
      <c r="H117" s="12" t="n">
        <v>1700</v>
      </c>
      <c r="I117" s="20" t="n">
        <f>G117*H117*7</f>
        <v>3332</v>
      </c>
      <c r="J117" s="12" t="s">
        <v>100</v>
      </c>
      <c r="K117" s="16" t="n">
        <v>1806</v>
      </c>
      <c r="L117" s="14" t="n">
        <v>530</v>
      </c>
      <c r="M117" s="14" t="n">
        <v>15</v>
      </c>
      <c r="N117" s="11" t="n">
        <v>0.007</v>
      </c>
      <c r="O117" s="11" t="n">
        <v>0.25</v>
      </c>
      <c r="P117" s="11" t="n">
        <v>3.755</v>
      </c>
      <c r="Q117" s="22" t="n">
        <f>M119/H117</f>
        <v>0</v>
      </c>
    </row>
    <row r="118" ht="22.5" customHeight="1">
      <c r="A118" s="74"/>
      <c r="B118" s="12"/>
      <c r="C118" s="12"/>
      <c r="D118" s="19"/>
      <c r="E118" s="26"/>
      <c r="F118" s="19"/>
      <c r="G118" s="26"/>
      <c r="H118" s="19"/>
      <c r="I118" s="19"/>
      <c r="J118" s="12" t="s">
        <v>101</v>
      </c>
      <c r="K118" s="16"/>
      <c r="L118" s="14"/>
      <c r="M118" s="14"/>
      <c r="N118" s="11"/>
      <c r="O118" s="11"/>
      <c r="P118" s="11"/>
      <c r="Q118" s="25"/>
    </row>
    <row r="119" ht="22.5" customHeight="1">
      <c r="A119" s="74"/>
      <c r="B119" s="12"/>
      <c r="C119" s="12"/>
      <c r="D119" s="19"/>
      <c r="E119" s="26"/>
      <c r="F119" s="19"/>
      <c r="G119" s="26"/>
      <c r="H119" s="19"/>
      <c r="I119" s="19"/>
      <c r="J119" s="12" t="s">
        <v>102</v>
      </c>
      <c r="K119" s="16"/>
      <c r="L119" s="14"/>
      <c r="M119" s="14"/>
      <c r="N119" s="11"/>
      <c r="O119" s="11"/>
      <c r="P119" s="11"/>
      <c r="Q119" s="25"/>
    </row>
    <row r="120" ht="22.5" customHeight="1">
      <c r="A120" s="74"/>
      <c r="B120" s="12"/>
      <c r="C120" s="12" t="n">
        <v>91407542</v>
      </c>
      <c r="D120" s="12" t="s">
        <v>31</v>
      </c>
      <c r="E120" s="13" t="s">
        <v>37</v>
      </c>
      <c r="F120" s="12" t="s">
        <v>15</v>
      </c>
      <c r="G120" s="23" t="n">
        <v>0.02</v>
      </c>
      <c r="H120" s="12" t="n">
        <v>300</v>
      </c>
      <c r="I120" s="20" t="n">
        <f>G120*H120*7</f>
        <v>42</v>
      </c>
      <c r="J120" s="12" t="s">
        <v>100</v>
      </c>
      <c r="K120" s="16" t="n">
        <v>157</v>
      </c>
      <c r="L120" s="14" t="n">
        <v>3</v>
      </c>
      <c r="M120" s="14" t="n">
        <v>0</v>
      </c>
      <c r="N120" s="11" t="n">
        <v>0</v>
      </c>
      <c r="O120" s="11" t="n">
        <v>0</v>
      </c>
      <c r="P120" s="11" t="n">
        <v>0</v>
      </c>
      <c r="Q120" s="22" t="n">
        <f>M122/H120</f>
        <v>0</v>
      </c>
    </row>
    <row r="121" ht="22.5" customHeight="1">
      <c r="A121" s="74"/>
      <c r="B121" s="12"/>
      <c r="C121" s="12"/>
      <c r="D121" s="19"/>
      <c r="E121" s="26"/>
      <c r="F121" s="19"/>
      <c r="G121" s="26"/>
      <c r="H121" s="19"/>
      <c r="I121" s="19"/>
      <c r="J121" s="12" t="s">
        <v>101</v>
      </c>
      <c r="K121" s="16"/>
      <c r="L121" s="14"/>
      <c r="M121" s="14"/>
      <c r="N121" s="11"/>
      <c r="O121" s="11"/>
      <c r="P121" s="11"/>
      <c r="Q121" s="25"/>
    </row>
    <row r="122" ht="22.5" customHeight="1">
      <c r="A122" s="74"/>
      <c r="B122" s="12"/>
      <c r="C122" s="12"/>
      <c r="D122" s="19"/>
      <c r="E122" s="26"/>
      <c r="F122" s="19"/>
      <c r="G122" s="26"/>
      <c r="H122" s="19"/>
      <c r="I122" s="19"/>
      <c r="J122" s="12" t="s">
        <v>102</v>
      </c>
      <c r="K122" s="16"/>
      <c r="L122" s="14"/>
      <c r="M122" s="14"/>
      <c r="N122" s="11"/>
      <c r="O122" s="11"/>
      <c r="P122" s="11"/>
      <c r="Q122" s="25"/>
    </row>
    <row r="123" ht="22.5" customHeight="1">
      <c r="A123" s="74"/>
      <c r="B123" s="12"/>
      <c r="C123" s="12" t="n">
        <v>8998645</v>
      </c>
      <c r="D123" s="12" t="s">
        <v>31</v>
      </c>
      <c r="E123" s="13" t="s">
        <v>17</v>
      </c>
      <c r="F123" s="12" t="s">
        <v>15</v>
      </c>
      <c r="G123" s="23" t="n">
        <v>0.28</v>
      </c>
      <c r="H123" s="12" t="n">
        <v>200</v>
      </c>
      <c r="I123" s="20" t="n">
        <f>G123*H123*7</f>
        <v>392</v>
      </c>
      <c r="J123" s="12" t="s">
        <v>100</v>
      </c>
      <c r="K123" s="16" t="n">
        <v>2857</v>
      </c>
      <c r="L123" s="14" t="n">
        <v>28</v>
      </c>
      <c r="M123" s="14" t="n">
        <v>0</v>
      </c>
      <c r="N123" s="11" t="n">
        <v>0</v>
      </c>
      <c r="O123" s="11" t="n">
        <v>0</v>
      </c>
      <c r="P123" s="11" t="n">
        <v>0</v>
      </c>
      <c r="Q123" s="22" t="n">
        <f>M125/H123</f>
        <v>0</v>
      </c>
    </row>
    <row r="124" ht="22.5" customHeight="1">
      <c r="A124" s="74"/>
      <c r="B124" s="12"/>
      <c r="C124" s="12"/>
      <c r="D124" s="19"/>
      <c r="E124" s="26"/>
      <c r="F124" s="19"/>
      <c r="G124" s="26"/>
      <c r="H124" s="19"/>
      <c r="I124" s="19"/>
      <c r="J124" s="12" t="s">
        <v>101</v>
      </c>
      <c r="K124" s="16"/>
      <c r="L124" s="14"/>
      <c r="M124" s="14"/>
      <c r="N124" s="11"/>
      <c r="O124" s="11"/>
      <c r="P124" s="11"/>
      <c r="Q124" s="25"/>
    </row>
    <row r="125" ht="22.5" customHeight="1">
      <c r="A125" s="74"/>
      <c r="B125" s="12"/>
      <c r="C125" s="12"/>
      <c r="D125" s="19"/>
      <c r="E125" s="26"/>
      <c r="F125" s="19"/>
      <c r="G125" s="26"/>
      <c r="H125" s="19"/>
      <c r="I125" s="19"/>
      <c r="J125" s="12" t="s">
        <v>102</v>
      </c>
      <c r="K125" s="16"/>
      <c r="L125" s="14"/>
      <c r="M125" s="14"/>
      <c r="N125" s="11"/>
      <c r="O125" s="11"/>
      <c r="P125" s="11"/>
      <c r="Q125" s="25"/>
    </row>
    <row r="126" ht="22.5" customHeight="1">
      <c r="A126" s="74"/>
      <c r="B126" s="12"/>
      <c r="C126" s="12" t="n">
        <v>4383473</v>
      </c>
      <c r="D126" s="12" t="s">
        <v>36</v>
      </c>
      <c r="E126" s="13" t="s">
        <v>14</v>
      </c>
      <c r="F126" s="12" t="s">
        <v>15</v>
      </c>
      <c r="G126" s="23" t="n">
        <v>0.2</v>
      </c>
      <c r="H126" s="12" t="n">
        <v>150</v>
      </c>
      <c r="I126" s="20" t="n">
        <f>G126*H126*7</f>
        <v>210</v>
      </c>
      <c r="J126" s="12" t="s">
        <v>100</v>
      </c>
      <c r="K126" s="16" t="n">
        <v>39</v>
      </c>
      <c r="L126" s="14" t="n">
        <v>6</v>
      </c>
      <c r="M126" s="14" t="n">
        <v>0</v>
      </c>
      <c r="N126" s="11" t="n">
        <v>0</v>
      </c>
      <c r="O126" s="11" t="n">
        <v>0</v>
      </c>
      <c r="P126" s="11" t="n">
        <v>0</v>
      </c>
      <c r="Q126" s="22" t="n">
        <f>M128/H126</f>
        <v>0</v>
      </c>
    </row>
    <row r="127" ht="22.5" customHeight="1">
      <c r="A127" s="74"/>
      <c r="B127" s="12"/>
      <c r="C127" s="12"/>
      <c r="D127" s="19"/>
      <c r="E127" s="26"/>
      <c r="F127" s="19"/>
      <c r="G127" s="26"/>
      <c r="H127" s="19"/>
      <c r="I127" s="19"/>
      <c r="J127" s="12" t="s">
        <v>101</v>
      </c>
      <c r="K127" s="16"/>
      <c r="L127" s="14"/>
      <c r="M127" s="14"/>
      <c r="N127" s="11"/>
      <c r="O127" s="11"/>
      <c r="P127" s="11"/>
      <c r="Q127" s="25"/>
    </row>
    <row r="128" ht="22.5" customHeight="1">
      <c r="A128" s="74"/>
      <c r="B128" s="12"/>
      <c r="C128" s="12"/>
      <c r="D128" s="19"/>
      <c r="E128" s="26"/>
      <c r="F128" s="19"/>
      <c r="G128" s="26"/>
      <c r="H128" s="19"/>
      <c r="I128" s="19"/>
      <c r="J128" s="12" t="s">
        <v>102</v>
      </c>
      <c r="K128" s="16"/>
      <c r="L128" s="14"/>
      <c r="M128" s="14"/>
      <c r="N128" s="11"/>
      <c r="O128" s="11"/>
      <c r="P128" s="11"/>
      <c r="Q128" s="25"/>
    </row>
    <row r="129" ht="22.5" customHeight="1">
      <c r="A129" s="74"/>
      <c r="B129" s="12"/>
      <c r="C129" s="12" t="n">
        <v>8094753</v>
      </c>
      <c r="D129" s="12" t="s">
        <v>36</v>
      </c>
      <c r="E129" s="13" t="s">
        <v>14</v>
      </c>
      <c r="F129" s="12" t="s">
        <v>26</v>
      </c>
      <c r="G129" s="23" t="n">
        <v>0.3</v>
      </c>
      <c r="H129" s="12" t="n">
        <v>200</v>
      </c>
      <c r="I129" s="20" t="n">
        <f>G129*H129*7</f>
        <v>420</v>
      </c>
      <c r="J129" s="12" t="s">
        <v>100</v>
      </c>
      <c r="K129" s="16" t="n">
        <v>79498</v>
      </c>
      <c r="L129" s="14" t="n">
        <v>290</v>
      </c>
      <c r="M129" s="14" t="n">
        <v>14</v>
      </c>
      <c r="N129" s="11" t="n">
        <v>0.01</v>
      </c>
      <c r="O129" s="11" t="n">
        <v>0.31</v>
      </c>
      <c r="P129" s="11" t="n">
        <v>4.29</v>
      </c>
      <c r="Q129" s="22" t="n">
        <f>M131/H129</f>
        <v>0</v>
      </c>
    </row>
    <row r="130" ht="22.5" customHeight="1">
      <c r="A130" s="74"/>
      <c r="B130" s="12"/>
      <c r="C130" s="12"/>
      <c r="D130" s="19"/>
      <c r="E130" s="26"/>
      <c r="F130" s="19"/>
      <c r="G130" s="26"/>
      <c r="H130" s="19"/>
      <c r="I130" s="19"/>
      <c r="J130" s="12" t="s">
        <v>101</v>
      </c>
      <c r="K130" s="16"/>
      <c r="L130" s="14"/>
      <c r="M130" s="14"/>
      <c r="N130" s="11"/>
      <c r="O130" s="11"/>
      <c r="P130" s="11"/>
      <c r="Q130" s="25"/>
    </row>
    <row r="131" ht="22.5" customHeight="1">
      <c r="A131" s="74"/>
      <c r="B131" s="12"/>
      <c r="C131" s="12"/>
      <c r="D131" s="19"/>
      <c r="E131" s="26"/>
      <c r="F131" s="19"/>
      <c r="G131" s="26"/>
      <c r="H131" s="19"/>
      <c r="I131" s="19"/>
      <c r="J131" s="12" t="s">
        <v>102</v>
      </c>
      <c r="K131" s="16"/>
      <c r="L131" s="14"/>
      <c r="M131" s="14"/>
      <c r="N131" s="11"/>
      <c r="O131" s="11"/>
      <c r="P131" s="11"/>
      <c r="Q131" s="25"/>
    </row>
    <row r="132" ht="22.5" customHeight="1">
      <c r="A132" s="74"/>
      <c r="B132" s="12"/>
      <c r="C132" s="12" t="n">
        <v>2783561</v>
      </c>
      <c r="D132" s="12" t="s">
        <v>38</v>
      </c>
      <c r="E132" s="13" t="s">
        <v>14</v>
      </c>
      <c r="F132" s="12" t="s">
        <v>15</v>
      </c>
      <c r="G132" s="23" t="n">
        <v>0.1</v>
      </c>
      <c r="H132" s="12" t="n">
        <v>500</v>
      </c>
      <c r="I132" s="20" t="n">
        <f>G132*H132*7</f>
        <v>350</v>
      </c>
      <c r="J132" s="12" t="s">
        <v>100</v>
      </c>
      <c r="K132" s="16" t="n">
        <v>28</v>
      </c>
      <c r="L132" s="14" t="n">
        <v>3</v>
      </c>
      <c r="M132" s="14" t="n">
        <v>0</v>
      </c>
      <c r="N132" s="11" t="n">
        <v>0</v>
      </c>
      <c r="O132" s="11" t="n">
        <v>0</v>
      </c>
      <c r="P132" s="11" t="n">
        <v>0</v>
      </c>
      <c r="Q132" s="22" t="n">
        <f>M134/H132</f>
        <v>0</v>
      </c>
    </row>
    <row r="133" ht="22.5" customHeight="1">
      <c r="A133" s="74"/>
      <c r="B133" s="12"/>
      <c r="C133" s="12"/>
      <c r="D133" s="19"/>
      <c r="E133" s="26"/>
      <c r="F133" s="19"/>
      <c r="G133" s="26"/>
      <c r="H133" s="19"/>
      <c r="I133" s="19"/>
      <c r="J133" s="12" t="s">
        <v>101</v>
      </c>
      <c r="K133" s="16"/>
      <c r="L133" s="14"/>
      <c r="M133" s="16"/>
      <c r="N133" s="11"/>
      <c r="O133" s="11"/>
      <c r="P133" s="11"/>
      <c r="Q133" s="25"/>
    </row>
    <row r="134" ht="22.5" customHeight="1">
      <c r="A134" s="74"/>
      <c r="B134" s="12"/>
      <c r="C134" s="12"/>
      <c r="D134" s="19"/>
      <c r="E134" s="26"/>
      <c r="F134" s="19"/>
      <c r="G134" s="26"/>
      <c r="H134" s="19"/>
      <c r="I134" s="19"/>
      <c r="J134" s="12" t="s">
        <v>102</v>
      </c>
      <c r="K134" s="16"/>
      <c r="L134" s="14"/>
      <c r="M134" s="14"/>
      <c r="N134" s="11"/>
      <c r="O134" s="11"/>
      <c r="P134" s="11"/>
      <c r="Q134" s="25"/>
    </row>
    <row r="135" ht="22.5" customHeight="1">
      <c r="A135" s="74"/>
      <c r="B135" s="12"/>
      <c r="C135" s="12" t="n">
        <v>10599157</v>
      </c>
      <c r="D135" s="12" t="s">
        <v>39</v>
      </c>
      <c r="E135" s="13" t="s">
        <v>14</v>
      </c>
      <c r="F135" s="12" t="s">
        <v>15</v>
      </c>
      <c r="G135" s="23" t="n">
        <v>0.3</v>
      </c>
      <c r="H135" s="12" t="n">
        <v>150</v>
      </c>
      <c r="I135" s="20" t="n">
        <f>G135*H135*7</f>
        <v>315</v>
      </c>
      <c r="J135" s="12" t="s">
        <v>100</v>
      </c>
      <c r="K135" s="16" t="n">
        <v>7</v>
      </c>
      <c r="L135" s="14" t="n">
        <v>2</v>
      </c>
      <c r="M135" s="14" t="n">
        <v>0</v>
      </c>
      <c r="N135" s="11" t="n">
        <v>0</v>
      </c>
      <c r="O135" s="11" t="n">
        <v>0</v>
      </c>
      <c r="P135" s="11" t="n">
        <v>0</v>
      </c>
      <c r="Q135" s="22" t="n">
        <f>M137/H135</f>
        <v>0</v>
      </c>
    </row>
    <row r="136" ht="22.5" customHeight="1">
      <c r="A136" s="74"/>
      <c r="B136" s="12"/>
      <c r="C136" s="12"/>
      <c r="D136" s="19"/>
      <c r="E136" s="26"/>
      <c r="F136" s="19"/>
      <c r="G136" s="26"/>
      <c r="H136" s="19"/>
      <c r="I136" s="19"/>
      <c r="J136" s="12" t="s">
        <v>101</v>
      </c>
      <c r="K136" s="16"/>
      <c r="L136" s="14"/>
      <c r="M136" s="16"/>
      <c r="N136" s="11"/>
      <c r="O136" s="11"/>
      <c r="P136" s="11"/>
      <c r="Q136" s="25"/>
    </row>
    <row r="137" ht="22.5" customHeight="1">
      <c r="A137" s="74"/>
      <c r="B137" s="12"/>
      <c r="C137" s="12"/>
      <c r="D137" s="19"/>
      <c r="E137" s="26"/>
      <c r="F137" s="19"/>
      <c r="G137" s="26"/>
      <c r="H137" s="19"/>
      <c r="I137" s="19"/>
      <c r="J137" s="12" t="s">
        <v>102</v>
      </c>
      <c r="K137" s="16"/>
      <c r="L137" s="14"/>
      <c r="M137" s="14"/>
      <c r="N137" s="11"/>
      <c r="O137" s="11"/>
      <c r="P137" s="11"/>
      <c r="Q137" s="25"/>
    </row>
    <row r="138" ht="22.5" customHeight="1">
      <c r="A138" s="74"/>
      <c r="B138" s="12"/>
      <c r="C138" s="12" t="n">
        <v>10599681</v>
      </c>
      <c r="D138" s="12" t="s">
        <v>40</v>
      </c>
      <c r="E138" s="13" t="s">
        <v>14</v>
      </c>
      <c r="F138" s="12" t="s">
        <v>15</v>
      </c>
      <c r="G138" s="23" t="n">
        <v>0.13</v>
      </c>
      <c r="H138" s="12" t="n">
        <v>400</v>
      </c>
      <c r="I138" s="20" t="n">
        <f>G138*H138*7</f>
        <v>364</v>
      </c>
      <c r="J138" s="12" t="s">
        <v>100</v>
      </c>
      <c r="K138" s="14" t="n">
        <v>171</v>
      </c>
      <c r="L138" s="14" t="n">
        <v>45</v>
      </c>
      <c r="M138" s="14" t="n">
        <v>2</v>
      </c>
      <c r="N138" s="11" t="n">
        <v>0.006</v>
      </c>
      <c r="O138" s="11" t="n">
        <v>0.13</v>
      </c>
      <c r="P138" s="11" t="n">
        <v>0.26</v>
      </c>
      <c r="Q138" s="22" t="n">
        <f>M140/H138</f>
        <v>0</v>
      </c>
    </row>
    <row r="139" ht="22.5" customHeight="1">
      <c r="A139" s="74"/>
      <c r="B139" s="12"/>
      <c r="C139" s="12"/>
      <c r="D139" s="19"/>
      <c r="E139" s="26"/>
      <c r="F139" s="19"/>
      <c r="G139" s="26"/>
      <c r="H139" s="19"/>
      <c r="I139" s="19"/>
      <c r="J139" s="12" t="s">
        <v>101</v>
      </c>
      <c r="K139" s="16"/>
      <c r="L139" s="14"/>
      <c r="M139" s="16"/>
      <c r="N139" s="11"/>
      <c r="O139" s="11"/>
      <c r="P139" s="11"/>
      <c r="Q139" s="25"/>
    </row>
    <row r="140" ht="22.5" customHeight="1">
      <c r="A140" s="74"/>
      <c r="B140" s="12"/>
      <c r="C140" s="12"/>
      <c r="D140" s="19"/>
      <c r="E140" s="26"/>
      <c r="F140" s="19"/>
      <c r="G140" s="26"/>
      <c r="H140" s="19"/>
      <c r="I140" s="19"/>
      <c r="J140" s="12" t="s">
        <v>102</v>
      </c>
      <c r="K140" s="14"/>
      <c r="L140" s="14"/>
      <c r="M140" s="14"/>
      <c r="N140" s="11"/>
      <c r="O140" s="11"/>
      <c r="P140" s="11"/>
      <c r="Q140" s="25"/>
    </row>
    <row r="141" ht="22.5" customHeight="1">
      <c r="A141" s="74"/>
      <c r="B141" s="12"/>
      <c r="C141" s="12" t="n">
        <v>6060965</v>
      </c>
      <c r="D141" s="12" t="s">
        <v>36</v>
      </c>
      <c r="E141" s="13" t="s">
        <v>14</v>
      </c>
      <c r="F141" s="12" t="s">
        <v>15</v>
      </c>
      <c r="G141" s="50" t="n">
        <v>0.3</v>
      </c>
      <c r="H141" s="30" t="n">
        <v>100</v>
      </c>
      <c r="I141" s="31" t="n">
        <f>G141*H141*7</f>
        <v>210</v>
      </c>
      <c r="J141" s="12" t="s">
        <v>100</v>
      </c>
      <c r="K141" s="14" t="n">
        <v>135</v>
      </c>
      <c r="L141" s="14" t="n">
        <v>17</v>
      </c>
      <c r="M141" s="14" t="n">
        <v>0</v>
      </c>
      <c r="N141" s="11" t="n">
        <v>0</v>
      </c>
      <c r="O141" s="11" t="n">
        <v>0</v>
      </c>
      <c r="P141" s="11" t="n">
        <v>0</v>
      </c>
      <c r="Q141" s="22" t="n">
        <f>M143/H141</f>
        <v>0</v>
      </c>
    </row>
    <row r="142" ht="22.5" customHeight="1">
      <c r="A142" s="74"/>
      <c r="B142" s="12"/>
      <c r="C142" s="19"/>
      <c r="D142" s="19"/>
      <c r="E142" s="26"/>
      <c r="F142" s="19"/>
      <c r="G142" s="32"/>
      <c r="H142" s="28"/>
      <c r="I142" s="28"/>
      <c r="J142" s="12" t="s">
        <v>101</v>
      </c>
      <c r="K142" s="14"/>
      <c r="L142" s="14"/>
      <c r="M142" s="15"/>
      <c r="N142" s="11"/>
      <c r="O142" s="11"/>
      <c r="P142" s="11"/>
      <c r="Q142" s="25"/>
    </row>
    <row r="143" ht="22.5" customHeight="1">
      <c r="A143" s="74"/>
      <c r="B143" s="12"/>
      <c r="C143" s="19"/>
      <c r="D143" s="19"/>
      <c r="E143" s="26"/>
      <c r="F143" s="19"/>
      <c r="G143" s="33"/>
      <c r="H143" s="27"/>
      <c r="I143" s="27"/>
      <c r="J143" s="12" t="s">
        <v>102</v>
      </c>
      <c r="K143" s="14"/>
      <c r="L143" s="14"/>
      <c r="M143" s="14"/>
      <c r="N143" s="11"/>
      <c r="O143" s="11"/>
      <c r="P143" s="11"/>
      <c r="Q143" s="25"/>
    </row>
    <row r="144" ht="22.5" customHeight="1">
      <c r="A144" s="74"/>
      <c r="B144" s="12"/>
      <c r="C144" s="12" t="n">
        <v>91535229</v>
      </c>
      <c r="D144" s="12" t="s">
        <v>31</v>
      </c>
      <c r="E144" s="13" t="s">
        <v>37</v>
      </c>
      <c r="F144" s="12" t="s">
        <v>15</v>
      </c>
      <c r="G144" s="50" t="n">
        <v>0.02</v>
      </c>
      <c r="H144" s="30" t="n">
        <v>500</v>
      </c>
      <c r="I144" s="31" t="n">
        <f>G144*H144*7</f>
        <v>70</v>
      </c>
      <c r="J144" s="12" t="s">
        <v>100</v>
      </c>
      <c r="K144" s="14" t="n">
        <v>12</v>
      </c>
      <c r="L144" s="14" t="n">
        <v>0</v>
      </c>
      <c r="M144" s="14" t="n">
        <v>0</v>
      </c>
      <c r="N144" s="11" t="n">
        <v>0</v>
      </c>
      <c r="O144" s="11" t="n">
        <v>0</v>
      </c>
      <c r="P144" s="11" t="n">
        <v>0</v>
      </c>
      <c r="Q144" s="22" t="n">
        <f>M146/H144</f>
        <v>0</v>
      </c>
    </row>
    <row r="145" ht="22.5" customHeight="1">
      <c r="A145" s="74"/>
      <c r="B145" s="12"/>
      <c r="C145" s="19"/>
      <c r="D145" s="19"/>
      <c r="E145" s="26"/>
      <c r="F145" s="19"/>
      <c r="G145" s="32"/>
      <c r="H145" s="28"/>
      <c r="I145" s="28"/>
      <c r="J145" s="12" t="s">
        <v>101</v>
      </c>
      <c r="K145" s="14"/>
      <c r="L145" s="14"/>
      <c r="M145" s="14"/>
      <c r="N145" s="11"/>
      <c r="O145" s="11"/>
      <c r="P145" s="11"/>
      <c r="Q145" s="25"/>
    </row>
    <row r="146" ht="22.5" customHeight="1">
      <c r="A146" s="74"/>
      <c r="B146" s="12"/>
      <c r="C146" s="19"/>
      <c r="D146" s="19"/>
      <c r="E146" s="26"/>
      <c r="F146" s="19"/>
      <c r="G146" s="33"/>
      <c r="H146" s="27"/>
      <c r="I146" s="27"/>
      <c r="J146" s="12" t="s">
        <v>102</v>
      </c>
      <c r="K146" s="14"/>
      <c r="L146" s="14"/>
      <c r="M146" s="14"/>
      <c r="N146" s="11"/>
      <c r="O146" s="11"/>
      <c r="P146" s="11"/>
      <c r="Q146" s="25"/>
    </row>
    <row r="147" ht="22.5" customHeight="1">
      <c r="A147" s="74"/>
      <c r="B147" s="12"/>
      <c r="C147" s="12" t="n">
        <v>91535331</v>
      </c>
      <c r="D147" s="12" t="s">
        <v>31</v>
      </c>
      <c r="E147" s="13" t="s">
        <v>41</v>
      </c>
      <c r="F147" s="12" t="s">
        <v>15</v>
      </c>
      <c r="G147" s="50" t="n">
        <v>0.02</v>
      </c>
      <c r="H147" s="30" t="n">
        <v>750</v>
      </c>
      <c r="I147" s="31" t="n">
        <f>G147*H147*7</f>
        <v>105</v>
      </c>
      <c r="J147" s="12" t="s">
        <v>100</v>
      </c>
      <c r="K147" s="14" t="n">
        <v>69</v>
      </c>
      <c r="L147" s="14" t="n">
        <v>0</v>
      </c>
      <c r="M147" s="14" t="n">
        <v>0</v>
      </c>
      <c r="N147" s="11" t="n">
        <v>0</v>
      </c>
      <c r="O147" s="11" t="n">
        <v>0</v>
      </c>
      <c r="P147" s="11" t="n">
        <v>0</v>
      </c>
      <c r="Q147" s="22" t="n">
        <f>M149/H147</f>
        <v>0</v>
      </c>
    </row>
    <row r="148" ht="22.5" customHeight="1">
      <c r="A148" s="74"/>
      <c r="B148" s="12"/>
      <c r="C148" s="19"/>
      <c r="D148" s="19"/>
      <c r="E148" s="26"/>
      <c r="F148" s="19"/>
      <c r="G148" s="32"/>
      <c r="H148" s="28"/>
      <c r="I148" s="28"/>
      <c r="J148" s="12" t="s">
        <v>101</v>
      </c>
      <c r="K148" s="14"/>
      <c r="L148" s="14"/>
      <c r="M148" s="14"/>
      <c r="N148" s="11"/>
      <c r="O148" s="11"/>
      <c r="P148" s="11"/>
      <c r="Q148" s="25"/>
    </row>
    <row r="149" ht="22.5" customHeight="1">
      <c r="A149" s="74"/>
      <c r="B149" s="12"/>
      <c r="C149" s="19"/>
      <c r="D149" s="19"/>
      <c r="E149" s="26"/>
      <c r="F149" s="19"/>
      <c r="G149" s="33"/>
      <c r="H149" s="27"/>
      <c r="I149" s="27"/>
      <c r="J149" s="12" t="s">
        <v>102</v>
      </c>
      <c r="K149" s="14"/>
      <c r="L149" s="14"/>
      <c r="M149" s="14"/>
      <c r="N149" s="11"/>
      <c r="O149" s="11"/>
      <c r="P149" s="11"/>
      <c r="Q149" s="25"/>
    </row>
    <row r="150" ht="22.5" customHeight="1">
      <c r="A150" s="74"/>
      <c r="B150" s="12"/>
      <c r="C150" s="12" t="n">
        <v>11324493</v>
      </c>
      <c r="D150" s="12" t="s">
        <v>31</v>
      </c>
      <c r="E150" s="13" t="s">
        <v>17</v>
      </c>
      <c r="F150" s="12" t="s">
        <v>15</v>
      </c>
      <c r="G150" s="50" t="n">
        <v>0.28</v>
      </c>
      <c r="H150" s="30" t="n">
        <v>100</v>
      </c>
      <c r="I150" s="31" t="n">
        <f>G150*H150*7</f>
        <v>196</v>
      </c>
      <c r="J150" s="12" t="s">
        <v>100</v>
      </c>
      <c r="K150" s="14" t="n">
        <v>38</v>
      </c>
      <c r="L150" s="14" t="n">
        <v>21</v>
      </c>
      <c r="M150" s="14" t="n">
        <v>0</v>
      </c>
      <c r="N150" s="11" t="n">
        <v>0</v>
      </c>
      <c r="O150" s="11" t="n">
        <v>0</v>
      </c>
      <c r="P150" s="11" t="n">
        <v>0</v>
      </c>
      <c r="Q150" s="22" t="n">
        <f>M152/H150</f>
        <v>0</v>
      </c>
    </row>
    <row r="151" ht="22.5" customHeight="1">
      <c r="A151" s="74"/>
      <c r="B151" s="12"/>
      <c r="C151" s="19"/>
      <c r="D151" s="19"/>
      <c r="E151" s="26"/>
      <c r="F151" s="19"/>
      <c r="G151" s="32"/>
      <c r="H151" s="28"/>
      <c r="I151" s="28"/>
      <c r="J151" s="12" t="s">
        <v>101</v>
      </c>
      <c r="K151" s="14"/>
      <c r="L151" s="14"/>
      <c r="M151" s="14"/>
      <c r="N151" s="11"/>
      <c r="O151" s="11"/>
      <c r="P151" s="11"/>
      <c r="Q151" s="25"/>
    </row>
    <row r="152" ht="22.5" customHeight="1">
      <c r="A152" s="74"/>
      <c r="B152" s="12"/>
      <c r="C152" s="19"/>
      <c r="D152" s="19"/>
      <c r="E152" s="26"/>
      <c r="F152" s="19"/>
      <c r="G152" s="33"/>
      <c r="H152" s="27"/>
      <c r="I152" s="27"/>
      <c r="J152" s="12" t="s">
        <v>102</v>
      </c>
      <c r="K152" s="14"/>
      <c r="L152" s="14"/>
      <c r="M152" s="14"/>
      <c r="N152" s="11"/>
      <c r="O152" s="11"/>
      <c r="P152" s="11"/>
      <c r="Q152" s="25"/>
    </row>
    <row r="153" ht="22.5" customHeight="1">
      <c r="A153" s="74"/>
      <c r="B153" s="12"/>
      <c r="C153" s="12" t="n">
        <v>10298628</v>
      </c>
      <c r="D153" s="12" t="s">
        <v>42</v>
      </c>
      <c r="E153" s="13" t="s">
        <v>14</v>
      </c>
      <c r="F153" s="12" t="s">
        <v>26</v>
      </c>
      <c r="G153" s="50" t="n">
        <v>0.14</v>
      </c>
      <c r="H153" s="30" t="n">
        <v>80</v>
      </c>
      <c r="I153" s="31" t="n">
        <f>G153*H153*7</f>
        <v>78.4</v>
      </c>
      <c r="J153" s="12" t="s">
        <v>100</v>
      </c>
      <c r="K153" s="14" t="n">
        <v>71</v>
      </c>
      <c r="L153" s="14" t="n">
        <v>34</v>
      </c>
      <c r="M153" s="14" t="n">
        <v>0</v>
      </c>
      <c r="N153" s="11" t="n">
        <v>0</v>
      </c>
      <c r="O153" s="11" t="n">
        <v>0</v>
      </c>
      <c r="P153" s="11" t="n">
        <v>0</v>
      </c>
      <c r="Q153" s="22" t="n">
        <f>M155/H153</f>
        <v>0</v>
      </c>
    </row>
    <row r="154" ht="22.5" customHeight="1">
      <c r="A154" s="74"/>
      <c r="B154" s="12"/>
      <c r="C154" s="19"/>
      <c r="D154" s="19"/>
      <c r="E154" s="26"/>
      <c r="F154" s="19"/>
      <c r="G154" s="32"/>
      <c r="H154" s="28"/>
      <c r="I154" s="28"/>
      <c r="J154" s="12" t="s">
        <v>101</v>
      </c>
      <c r="K154" s="14"/>
      <c r="L154" s="14"/>
      <c r="M154" s="14"/>
      <c r="N154" s="11"/>
      <c r="O154" s="11"/>
      <c r="P154" s="11"/>
      <c r="Q154" s="25"/>
    </row>
    <row r="155" ht="22.5" customHeight="1">
      <c r="A155" s="74"/>
      <c r="B155" s="12"/>
      <c r="C155" s="19"/>
      <c r="D155" s="19"/>
      <c r="E155" s="26"/>
      <c r="F155" s="19"/>
      <c r="G155" s="33"/>
      <c r="H155" s="27"/>
      <c r="I155" s="27"/>
      <c r="J155" s="12" t="s">
        <v>102</v>
      </c>
      <c r="K155" s="14"/>
      <c r="L155" s="14"/>
      <c r="M155" s="14"/>
      <c r="N155" s="11"/>
      <c r="O155" s="11"/>
      <c r="P155" s="11"/>
      <c r="Q155" s="25"/>
    </row>
    <row r="156" ht="22.5" customHeight="1">
      <c r="A156" s="74"/>
      <c r="B156" s="12"/>
      <c r="C156" s="12" t="n">
        <v>11655595</v>
      </c>
      <c r="D156" s="12" t="s">
        <v>43</v>
      </c>
      <c r="E156" s="13" t="s">
        <v>14</v>
      </c>
      <c r="F156" s="12" t="s">
        <v>26</v>
      </c>
      <c r="G156" s="50" t="n">
        <v>0.4</v>
      </c>
      <c r="H156" s="30" t="n">
        <v>100</v>
      </c>
      <c r="I156" s="31" t="n">
        <f>G156*H156*7</f>
        <v>280</v>
      </c>
      <c r="J156" s="12" t="s">
        <v>100</v>
      </c>
      <c r="K156" s="14" t="n">
        <v>18</v>
      </c>
      <c r="L156" s="14" t="n">
        <v>7</v>
      </c>
      <c r="M156" s="14" t="n">
        <v>1</v>
      </c>
      <c r="N156" s="11" t="n">
        <v>0.043</v>
      </c>
      <c r="O156" s="11" t="n">
        <v>0.3</v>
      </c>
      <c r="P156" s="11" t="n">
        <v>0.3</v>
      </c>
      <c r="Q156" s="22" t="n">
        <f>M158/H156</f>
        <v>0</v>
      </c>
      <c r="R156" s="4" t="s">
        <v>104</v>
      </c>
    </row>
    <row r="157" ht="22.5" customHeight="1">
      <c r="A157" s="74"/>
      <c r="B157" s="12"/>
      <c r="C157" s="19"/>
      <c r="D157" s="19"/>
      <c r="E157" s="26"/>
      <c r="F157" s="19"/>
      <c r="G157" s="32"/>
      <c r="H157" s="28"/>
      <c r="I157" s="28"/>
      <c r="J157" s="12" t="s">
        <v>101</v>
      </c>
      <c r="K157" s="14"/>
      <c r="L157" s="14"/>
      <c r="M157" s="14"/>
      <c r="N157" s="11"/>
      <c r="O157" s="11"/>
      <c r="P157" s="11"/>
      <c r="Q157" s="25"/>
    </row>
    <row r="158" ht="22.5" customHeight="1">
      <c r="A158" s="74"/>
      <c r="B158" s="12"/>
      <c r="C158" s="19"/>
      <c r="D158" s="19"/>
      <c r="E158" s="26"/>
      <c r="F158" s="19"/>
      <c r="G158" s="33"/>
      <c r="H158" s="27"/>
      <c r="I158" s="27"/>
      <c r="J158" s="12" t="s">
        <v>102</v>
      </c>
      <c r="K158" s="14"/>
      <c r="L158" s="14"/>
      <c r="M158" s="14"/>
      <c r="N158" s="11"/>
      <c r="O158" s="11"/>
      <c r="P158" s="11"/>
      <c r="Q158" s="25"/>
    </row>
    <row r="159" ht="22.5" customHeight="1">
      <c r="A159" s="74"/>
      <c r="B159" s="12"/>
      <c r="C159" s="12" t="n">
        <v>11655596</v>
      </c>
      <c r="D159" s="12" t="s">
        <v>43</v>
      </c>
      <c r="E159" s="13" t="s">
        <v>14</v>
      </c>
      <c r="F159" s="12" t="s">
        <v>12</v>
      </c>
      <c r="G159" s="50" t="n">
        <v>0.3</v>
      </c>
      <c r="H159" s="30" t="n">
        <v>50</v>
      </c>
      <c r="I159" s="31" t="n">
        <f>G159*H159*7</f>
        <v>105</v>
      </c>
      <c r="J159" s="12" t="s">
        <v>100</v>
      </c>
      <c r="K159" s="14" t="n">
        <v>13860</v>
      </c>
      <c r="L159" s="14" t="n">
        <v>38</v>
      </c>
      <c r="M159" s="14" t="n">
        <v>4</v>
      </c>
      <c r="N159" s="11" t="n">
        <v>0.03</v>
      </c>
      <c r="O159" s="11" t="n">
        <v>0.33</v>
      </c>
      <c r="P159" s="11" t="n">
        <v>1.31</v>
      </c>
      <c r="Q159" s="22" t="n">
        <f>M161/H159</f>
        <v>0</v>
      </c>
      <c r="R159" s="4" t="s">
        <v>105</v>
      </c>
    </row>
    <row r="160" ht="22.5" customHeight="1">
      <c r="A160" s="74"/>
      <c r="B160" s="12"/>
      <c r="C160" s="19"/>
      <c r="D160" s="19"/>
      <c r="E160" s="26"/>
      <c r="F160" s="19"/>
      <c r="G160" s="32"/>
      <c r="H160" s="28"/>
      <c r="I160" s="28"/>
      <c r="J160" s="12" t="s">
        <v>101</v>
      </c>
      <c r="K160" s="14"/>
      <c r="L160" s="14"/>
      <c r="M160" s="14"/>
      <c r="N160" s="11"/>
      <c r="O160" s="11"/>
      <c r="P160" s="11"/>
      <c r="Q160" s="25"/>
    </row>
    <row r="161" ht="22.5" customHeight="1">
      <c r="A161" s="74"/>
      <c r="B161" s="12"/>
      <c r="C161" s="19"/>
      <c r="D161" s="19"/>
      <c r="E161" s="26"/>
      <c r="F161" s="19"/>
      <c r="G161" s="33"/>
      <c r="H161" s="27"/>
      <c r="I161" s="27"/>
      <c r="J161" s="12" t="s">
        <v>102</v>
      </c>
      <c r="K161" s="14"/>
      <c r="L161" s="14"/>
      <c r="M161" s="14"/>
      <c r="N161" s="11"/>
      <c r="O161" s="11"/>
      <c r="P161" s="11"/>
      <c r="Q161" s="25"/>
    </row>
    <row r="162" ht="22.5" customHeight="1">
      <c r="A162" s="74"/>
      <c r="B162" s="12"/>
      <c r="C162" s="12" t="n">
        <v>11690183</v>
      </c>
      <c r="D162" s="12" t="s">
        <v>38</v>
      </c>
      <c r="E162" s="13" t="s">
        <v>14</v>
      </c>
      <c r="F162" s="12" t="s">
        <v>15</v>
      </c>
      <c r="G162" s="50" t="n">
        <v>0.1</v>
      </c>
      <c r="H162" s="30" t="n">
        <v>100</v>
      </c>
      <c r="I162" s="31" t="n">
        <f>G162*H162*7</f>
        <v>70</v>
      </c>
      <c r="J162" s="12" t="s">
        <v>100</v>
      </c>
      <c r="K162" s="14" t="n">
        <v>11</v>
      </c>
      <c r="L162" s="14" t="n">
        <v>0</v>
      </c>
      <c r="M162" s="14" t="n">
        <v>0</v>
      </c>
      <c r="N162" s="11" t="n">
        <v>0</v>
      </c>
      <c r="O162" s="11" t="n">
        <v>0</v>
      </c>
      <c r="P162" s="11" t="n">
        <v>0</v>
      </c>
      <c r="Q162" s="22" t="n">
        <f>M164/H162</f>
        <v>0</v>
      </c>
    </row>
    <row r="163" ht="22.5" customHeight="1">
      <c r="A163" s="74"/>
      <c r="B163" s="12"/>
      <c r="C163" s="19"/>
      <c r="D163" s="19"/>
      <c r="E163" s="26"/>
      <c r="F163" s="19"/>
      <c r="G163" s="32"/>
      <c r="H163" s="28"/>
      <c r="I163" s="28"/>
      <c r="J163" s="12" t="s">
        <v>101</v>
      </c>
      <c r="K163" s="14"/>
      <c r="L163" s="14"/>
      <c r="M163" s="15"/>
      <c r="N163" s="11"/>
      <c r="O163" s="11"/>
      <c r="P163" s="11"/>
      <c r="Q163" s="25"/>
    </row>
    <row r="164" ht="22.5" customHeight="1">
      <c r="A164" s="74"/>
      <c r="B164" s="12"/>
      <c r="C164" s="19"/>
      <c r="D164" s="19"/>
      <c r="E164" s="26"/>
      <c r="F164" s="19"/>
      <c r="G164" s="33"/>
      <c r="H164" s="27"/>
      <c r="I164" s="27"/>
      <c r="J164" s="12" t="s">
        <v>102</v>
      </c>
      <c r="K164" s="14"/>
      <c r="L164" s="14"/>
      <c r="M164" s="14"/>
      <c r="N164" s="11"/>
      <c r="O164" s="11"/>
      <c r="P164" s="11"/>
      <c r="Q164" s="25"/>
    </row>
    <row r="165" ht="22.5" customHeight="1">
      <c r="A165" s="74"/>
      <c r="B165" s="12"/>
      <c r="C165" s="12" t="n">
        <v>11763482</v>
      </c>
      <c r="D165" s="12" t="s">
        <v>43</v>
      </c>
      <c r="E165" s="13" t="s">
        <v>14</v>
      </c>
      <c r="F165" s="12" t="s">
        <v>12</v>
      </c>
      <c r="G165" s="50" t="n">
        <v>0.4</v>
      </c>
      <c r="H165" s="30" t="n">
        <v>100</v>
      </c>
      <c r="I165" s="31" t="n">
        <f>G165*H165*7</f>
        <v>280</v>
      </c>
      <c r="J165" s="12" t="s">
        <v>100</v>
      </c>
      <c r="K165" s="14" t="n">
        <v>5</v>
      </c>
      <c r="L165" s="14" t="n">
        <v>0</v>
      </c>
      <c r="M165" s="14" t="n">
        <v>0</v>
      </c>
      <c r="N165" s="11" t="n">
        <v>0</v>
      </c>
      <c r="O165" s="11" t="n">
        <v>0</v>
      </c>
      <c r="P165" s="11" t="n">
        <v>0</v>
      </c>
      <c r="Q165" s="22" t="n">
        <f>M167/H165</f>
        <v>0</v>
      </c>
      <c r="R165" s="4" t="s">
        <v>106</v>
      </c>
    </row>
    <row r="166" ht="22.5" customHeight="1">
      <c r="A166" s="74"/>
      <c r="B166" s="12"/>
      <c r="C166" s="19"/>
      <c r="D166" s="19"/>
      <c r="E166" s="26"/>
      <c r="F166" s="19"/>
      <c r="G166" s="32"/>
      <c r="H166" s="28"/>
      <c r="I166" s="28"/>
      <c r="J166" s="12" t="s">
        <v>101</v>
      </c>
      <c r="K166" s="14"/>
      <c r="L166" s="14"/>
      <c r="M166" s="14"/>
      <c r="N166" s="11"/>
      <c r="O166" s="11"/>
      <c r="P166" s="11"/>
      <c r="Q166" s="25"/>
    </row>
    <row r="167" ht="22.5" customHeight="1">
      <c r="A167" s="74"/>
      <c r="B167" s="12"/>
      <c r="C167" s="19"/>
      <c r="D167" s="19"/>
      <c r="E167" s="26"/>
      <c r="F167" s="19"/>
      <c r="G167" s="33"/>
      <c r="H167" s="27"/>
      <c r="I167" s="27"/>
      <c r="J167" s="12" t="s">
        <v>102</v>
      </c>
      <c r="K167" s="14"/>
      <c r="L167" s="14"/>
      <c r="M167" s="14"/>
      <c r="N167" s="11"/>
      <c r="O167" s="11"/>
      <c r="P167" s="11"/>
      <c r="Q167" s="25"/>
    </row>
    <row r="168" ht="22.5" customHeight="1">
      <c r="A168" s="74"/>
      <c r="B168" s="12"/>
      <c r="C168" s="12" t="n">
        <v>91565942</v>
      </c>
      <c r="D168" s="12" t="s">
        <v>31</v>
      </c>
      <c r="E168" s="13" t="s">
        <v>37</v>
      </c>
      <c r="F168" s="12" t="s">
        <v>15</v>
      </c>
      <c r="G168" s="50" t="n">
        <v>0.03</v>
      </c>
      <c r="H168" s="30" t="n">
        <v>600</v>
      </c>
      <c r="I168" s="31" t="n">
        <f>G168*H168*7</f>
        <v>126</v>
      </c>
      <c r="J168" s="12" t="s">
        <v>100</v>
      </c>
      <c r="K168" s="14" t="n">
        <v>14</v>
      </c>
      <c r="L168" s="14" t="n">
        <v>0</v>
      </c>
      <c r="M168" s="14" t="n">
        <v>0</v>
      </c>
      <c r="N168" s="11" t="n">
        <v>0</v>
      </c>
      <c r="O168" s="11" t="n">
        <v>0</v>
      </c>
      <c r="P168" s="11" t="n">
        <v>0</v>
      </c>
      <c r="Q168" s="22" t="n">
        <f>M170/H168</f>
        <v>0</v>
      </c>
    </row>
    <row r="169" ht="22.5" customHeight="1">
      <c r="A169" s="74"/>
      <c r="B169" s="12"/>
      <c r="C169" s="19"/>
      <c r="D169" s="19"/>
      <c r="E169" s="26"/>
      <c r="F169" s="19"/>
      <c r="G169" s="32"/>
      <c r="H169" s="28"/>
      <c r="I169" s="28"/>
      <c r="J169" s="12" t="s">
        <v>101</v>
      </c>
      <c r="K169" s="14"/>
      <c r="L169" s="14"/>
      <c r="M169" s="14"/>
      <c r="N169" s="11"/>
      <c r="O169" s="11"/>
      <c r="P169" s="11"/>
      <c r="Q169" s="25"/>
    </row>
    <row r="170" ht="22.5" customHeight="1">
      <c r="A170" s="74"/>
      <c r="B170" s="12"/>
      <c r="C170" s="19"/>
      <c r="D170" s="19"/>
      <c r="E170" s="26"/>
      <c r="F170" s="19"/>
      <c r="G170" s="33"/>
      <c r="H170" s="27"/>
      <c r="I170" s="27"/>
      <c r="J170" s="12" t="s">
        <v>102</v>
      </c>
      <c r="K170" s="14"/>
      <c r="L170" s="14"/>
      <c r="M170" s="14"/>
      <c r="N170" s="11"/>
      <c r="O170" s="11"/>
      <c r="P170" s="11"/>
      <c r="Q170" s="25"/>
    </row>
    <row r="171" ht="22.5" customHeight="1">
      <c r="A171" s="74"/>
      <c r="B171" s="12"/>
      <c r="C171" s="12" t="n">
        <v>91565947</v>
      </c>
      <c r="D171" s="12" t="s">
        <v>31</v>
      </c>
      <c r="E171" s="13" t="s">
        <v>41</v>
      </c>
      <c r="F171" s="12" t="s">
        <v>15</v>
      </c>
      <c r="G171" s="50" t="n">
        <v>0.02</v>
      </c>
      <c r="H171" s="30" t="n">
        <v>1000</v>
      </c>
      <c r="I171" s="31" t="n">
        <f>G171*H171*7</f>
        <v>140</v>
      </c>
      <c r="J171" s="12" t="s">
        <v>100</v>
      </c>
      <c r="K171" s="14" t="n">
        <v>42</v>
      </c>
      <c r="L171" s="14" t="n">
        <v>16</v>
      </c>
      <c r="M171" s="14" t="n">
        <v>0</v>
      </c>
      <c r="N171" s="11" t="n">
        <v>0.002</v>
      </c>
      <c r="O171" s="11" t="n">
        <v>0</v>
      </c>
      <c r="P171" s="11" t="n">
        <v>0.0241</v>
      </c>
      <c r="Q171" s="22" t="n">
        <f>M173/H171</f>
        <v>0</v>
      </c>
    </row>
    <row r="172" ht="22.5" customHeight="1">
      <c r="A172" s="74"/>
      <c r="B172" s="12"/>
      <c r="C172" s="19"/>
      <c r="D172" s="19"/>
      <c r="E172" s="26"/>
      <c r="F172" s="19"/>
      <c r="G172" s="32"/>
      <c r="H172" s="28"/>
      <c r="I172" s="28"/>
      <c r="J172" s="12" t="s">
        <v>101</v>
      </c>
      <c r="K172" s="14"/>
      <c r="L172" s="14"/>
      <c r="M172" s="14"/>
      <c r="N172" s="11"/>
      <c r="O172" s="11"/>
      <c r="P172" s="11"/>
      <c r="Q172" s="25"/>
    </row>
    <row r="173" ht="22.5" customHeight="1">
      <c r="A173" s="74"/>
      <c r="B173" s="12"/>
      <c r="C173" s="19"/>
      <c r="D173" s="19"/>
      <c r="E173" s="26"/>
      <c r="F173" s="19"/>
      <c r="G173" s="33"/>
      <c r="H173" s="27"/>
      <c r="I173" s="27"/>
      <c r="J173" s="12" t="s">
        <v>102</v>
      </c>
      <c r="K173" s="14"/>
      <c r="L173" s="14"/>
      <c r="M173" s="14"/>
      <c r="N173" s="11"/>
      <c r="O173" s="11"/>
      <c r="P173" s="11"/>
      <c r="Q173" s="25"/>
    </row>
    <row r="174" ht="22.5" customHeight="1">
      <c r="A174" s="74"/>
      <c r="B174" s="12"/>
      <c r="C174" s="12" t="n">
        <v>12807775</v>
      </c>
      <c r="D174" s="12" t="s">
        <v>38</v>
      </c>
      <c r="E174" s="13" t="s">
        <v>14</v>
      </c>
      <c r="F174" s="12" t="s">
        <v>35</v>
      </c>
      <c r="G174" s="50" t="n">
        <v>0.1</v>
      </c>
      <c r="H174" s="30" t="n">
        <v>100</v>
      </c>
      <c r="I174" s="31" t="n">
        <f>G174*H174*7</f>
        <v>70</v>
      </c>
      <c r="J174" s="12" t="s">
        <v>100</v>
      </c>
      <c r="K174" s="14" t="n">
        <v>4030</v>
      </c>
      <c r="L174" s="14" t="n">
        <v>156</v>
      </c>
      <c r="M174" s="14" t="n">
        <v>0</v>
      </c>
      <c r="N174" s="11" t="n">
        <v>0</v>
      </c>
      <c r="O174" s="11" t="n">
        <v>0</v>
      </c>
      <c r="P174" s="11" t="n">
        <v>0</v>
      </c>
      <c r="Q174" s="22" t="n">
        <f>M176/H174</f>
        <v>0</v>
      </c>
    </row>
    <row r="175" ht="22.5" customHeight="1">
      <c r="A175" s="74"/>
      <c r="B175" s="12"/>
      <c r="C175" s="19"/>
      <c r="D175" s="19"/>
      <c r="E175" s="26"/>
      <c r="F175" s="19"/>
      <c r="G175" s="32"/>
      <c r="H175" s="28"/>
      <c r="I175" s="28"/>
      <c r="J175" s="12" t="s">
        <v>101</v>
      </c>
      <c r="K175" s="14"/>
      <c r="L175" s="14"/>
      <c r="M175" s="14"/>
      <c r="N175" s="11"/>
      <c r="O175" s="11"/>
      <c r="P175" s="11"/>
      <c r="Q175" s="25"/>
    </row>
    <row r="176" ht="22.5" customHeight="1">
      <c r="A176" s="74"/>
      <c r="B176" s="12"/>
      <c r="C176" s="19"/>
      <c r="D176" s="19"/>
      <c r="E176" s="35"/>
      <c r="F176" s="19"/>
      <c r="G176" s="33"/>
      <c r="H176" s="27"/>
      <c r="I176" s="27"/>
      <c r="J176" s="12" t="s">
        <v>102</v>
      </c>
      <c r="K176" s="14"/>
      <c r="L176" s="14"/>
      <c r="M176" s="14"/>
      <c r="N176" s="11"/>
      <c r="O176" s="11"/>
      <c r="P176" s="11"/>
      <c r="Q176" s="25"/>
    </row>
    <row r="177" ht="22.5" customHeight="1">
      <c r="A177" s="74"/>
      <c r="B177" s="12"/>
      <c r="C177" s="12" t="n">
        <v>12808718</v>
      </c>
      <c r="D177" s="12" t="s">
        <v>36</v>
      </c>
      <c r="E177" s="13" t="s">
        <v>14</v>
      </c>
      <c r="F177" s="12" t="s">
        <v>35</v>
      </c>
      <c r="G177" s="50" t="n">
        <v>0.2</v>
      </c>
      <c r="H177" s="30" t="n">
        <v>100</v>
      </c>
      <c r="I177" s="31" t="n">
        <f>G177*H177*7</f>
        <v>140</v>
      </c>
      <c r="J177" s="12" t="s">
        <v>100</v>
      </c>
      <c r="K177" s="14" t="n">
        <v>17043</v>
      </c>
      <c r="L177" s="14" t="n">
        <v>850</v>
      </c>
      <c r="M177" s="14" t="n">
        <v>9</v>
      </c>
      <c r="N177" s="11" t="n">
        <v>0</v>
      </c>
      <c r="O177" s="11" t="n">
        <v>0.02</v>
      </c>
      <c r="P177" s="11" t="n">
        <v>0.18</v>
      </c>
      <c r="Q177" s="22" t="n">
        <f>M179/H177</f>
        <v>0</v>
      </c>
    </row>
    <row r="178" ht="22.5" customHeight="1">
      <c r="A178" s="74"/>
      <c r="B178" s="12"/>
      <c r="C178" s="19"/>
      <c r="D178" s="19"/>
      <c r="E178" s="26"/>
      <c r="F178" s="19"/>
      <c r="G178" s="32"/>
      <c r="H178" s="28"/>
      <c r="I178" s="28"/>
      <c r="J178" s="12" t="s">
        <v>101</v>
      </c>
      <c r="K178" s="14"/>
      <c r="L178" s="14"/>
      <c r="M178" s="14"/>
      <c r="N178" s="11"/>
      <c r="O178" s="11"/>
      <c r="P178" s="11"/>
      <c r="Q178" s="25"/>
    </row>
    <row r="179" ht="22.5" customHeight="1">
      <c r="A179" s="74"/>
      <c r="B179" s="12"/>
      <c r="C179" s="19"/>
      <c r="D179" s="19"/>
      <c r="E179" s="35"/>
      <c r="F179" s="19"/>
      <c r="G179" s="33"/>
      <c r="H179" s="27"/>
      <c r="I179" s="27"/>
      <c r="J179" s="12" t="s">
        <v>102</v>
      </c>
      <c r="K179" s="14"/>
      <c r="L179" s="14"/>
      <c r="M179" s="14"/>
      <c r="N179" s="11"/>
      <c r="O179" s="11"/>
      <c r="P179" s="11"/>
      <c r="Q179" s="25"/>
    </row>
    <row r="180" ht="22.5" customHeight="1">
      <c r="A180" s="74"/>
      <c r="B180" s="37" t="s">
        <v>107</v>
      </c>
      <c r="C180" s="12" t="n">
        <v>5464039</v>
      </c>
      <c r="D180" s="12" t="s">
        <v>31</v>
      </c>
      <c r="E180" s="13" t="s">
        <v>44</v>
      </c>
      <c r="F180" s="13" t="s">
        <v>15</v>
      </c>
      <c r="G180" s="23" t="n">
        <v>0.28</v>
      </c>
      <c r="H180" s="12" t="n">
        <v>1700</v>
      </c>
      <c r="I180" s="20" t="n">
        <f>G180*H180*7</f>
        <v>3332</v>
      </c>
      <c r="J180" s="12" t="s">
        <v>100</v>
      </c>
      <c r="K180" s="14" t="n">
        <v>0</v>
      </c>
      <c r="L180" s="14" t="n">
        <v>0</v>
      </c>
      <c r="M180" s="14" t="n">
        <v>0</v>
      </c>
      <c r="N180" s="11" t="n">
        <v>0</v>
      </c>
      <c r="O180" s="11" t="n">
        <v>0</v>
      </c>
      <c r="P180" s="11" t="n">
        <v>0</v>
      </c>
      <c r="Q180" s="22" t="n">
        <f>M182/H180</f>
        <v>0</v>
      </c>
    </row>
    <row r="181" ht="22.5" customHeight="1">
      <c r="A181" s="74"/>
      <c r="B181" s="12"/>
      <c r="C181" s="12"/>
      <c r="D181" s="19"/>
      <c r="E181" s="26"/>
      <c r="F181" s="26"/>
      <c r="G181" s="26"/>
      <c r="H181" s="19"/>
      <c r="I181" s="19"/>
      <c r="J181" s="12" t="s">
        <v>101</v>
      </c>
      <c r="K181" s="14"/>
      <c r="L181" s="14"/>
      <c r="M181" s="14"/>
      <c r="N181" s="11"/>
      <c r="O181" s="11"/>
      <c r="P181" s="11"/>
      <c r="Q181" s="25"/>
    </row>
    <row r="182" ht="22.5" customHeight="1">
      <c r="A182" s="74"/>
      <c r="B182" s="12"/>
      <c r="C182" s="12"/>
      <c r="D182" s="19"/>
      <c r="E182" s="26"/>
      <c r="F182" s="26"/>
      <c r="G182" s="26"/>
      <c r="H182" s="19"/>
      <c r="I182" s="19"/>
      <c r="J182" s="12" t="s">
        <v>102</v>
      </c>
      <c r="K182" s="14"/>
      <c r="L182" s="14"/>
      <c r="M182" s="14"/>
      <c r="N182" s="11"/>
      <c r="O182" s="11"/>
      <c r="P182" s="11"/>
      <c r="Q182" s="25"/>
    </row>
    <row r="183" ht="22.5" customHeight="1">
      <c r="A183" s="74"/>
      <c r="B183" s="12"/>
      <c r="C183" s="12" t="n">
        <v>8057746</v>
      </c>
      <c r="D183" s="12" t="s">
        <v>31</v>
      </c>
      <c r="E183" s="13" t="s">
        <v>44</v>
      </c>
      <c r="F183" s="13" t="s">
        <v>15</v>
      </c>
      <c r="G183" s="23" t="n">
        <v>0.32</v>
      </c>
      <c r="H183" s="12" t="n">
        <v>300</v>
      </c>
      <c r="I183" s="20" t="n">
        <f>G183*H183*7</f>
        <v>672</v>
      </c>
      <c r="J183" s="12" t="s">
        <v>100</v>
      </c>
      <c r="K183" s="14" t="n">
        <v>0</v>
      </c>
      <c r="L183" s="14" t="n">
        <v>0</v>
      </c>
      <c r="M183" s="14" t="n">
        <v>0</v>
      </c>
      <c r="N183" s="11" t="n">
        <v>0</v>
      </c>
      <c r="O183" s="11" t="n">
        <v>0</v>
      </c>
      <c r="P183" s="11" t="n">
        <v>0</v>
      </c>
      <c r="Q183" s="22" t="n">
        <f>M185/H183</f>
        <v>0</v>
      </c>
    </row>
    <row r="184" ht="22.5" customHeight="1">
      <c r="A184" s="74"/>
      <c r="B184" s="12"/>
      <c r="C184" s="12"/>
      <c r="D184" s="19"/>
      <c r="E184" s="26"/>
      <c r="F184" s="26"/>
      <c r="G184" s="26"/>
      <c r="H184" s="19"/>
      <c r="I184" s="19"/>
      <c r="J184" s="12" t="s">
        <v>101</v>
      </c>
      <c r="K184" s="14"/>
      <c r="L184" s="14"/>
      <c r="M184" s="14"/>
      <c r="N184" s="11"/>
      <c r="O184" s="11"/>
      <c r="P184" s="11"/>
      <c r="Q184" s="25"/>
    </row>
    <row r="185" ht="22.5" customHeight="1">
      <c r="A185" s="74"/>
      <c r="B185" s="12"/>
      <c r="C185" s="12"/>
      <c r="D185" s="19"/>
      <c r="E185" s="26"/>
      <c r="F185" s="26"/>
      <c r="G185" s="26"/>
      <c r="H185" s="19"/>
      <c r="I185" s="19"/>
      <c r="J185" s="12" t="s">
        <v>102</v>
      </c>
      <c r="K185" s="14"/>
      <c r="L185" s="14"/>
      <c r="M185" s="14"/>
      <c r="N185" s="11"/>
      <c r="O185" s="11"/>
      <c r="P185" s="11"/>
      <c r="Q185" s="25"/>
    </row>
    <row r="186" ht="22.5" customHeight="1">
      <c r="A186" s="74"/>
      <c r="B186" s="12"/>
      <c r="C186" s="12" t="n">
        <v>91399821</v>
      </c>
      <c r="D186" s="12" t="s">
        <v>40</v>
      </c>
      <c r="E186" s="13" t="s">
        <v>14</v>
      </c>
      <c r="F186" s="13" t="s">
        <v>26</v>
      </c>
      <c r="G186" s="23" t="n">
        <v>0.1</v>
      </c>
      <c r="H186" s="12" t="n">
        <v>500</v>
      </c>
      <c r="I186" s="20" t="n">
        <f>G186*H186*7</f>
        <v>350</v>
      </c>
      <c r="J186" s="12" t="s">
        <v>100</v>
      </c>
      <c r="K186" s="14" t="n">
        <v>7319</v>
      </c>
      <c r="L186" s="14" t="n">
        <v>1533</v>
      </c>
      <c r="M186" s="14" t="n">
        <v>41</v>
      </c>
      <c r="N186" s="11" t="n">
        <v>0</v>
      </c>
      <c r="O186" s="11" t="n">
        <v>0.18</v>
      </c>
      <c r="P186" s="11" t="n">
        <v>7.36</v>
      </c>
      <c r="Q186" s="22" t="n">
        <f>M194/H186</f>
        <v>0</v>
      </c>
    </row>
    <row r="187" ht="22.5" customHeight="1">
      <c r="A187" s="74"/>
      <c r="B187" s="12"/>
      <c r="C187" s="12"/>
      <c r="D187" s="19"/>
      <c r="E187" s="26"/>
      <c r="F187" s="26"/>
      <c r="G187" s="26"/>
      <c r="H187" s="19"/>
      <c r="I187" s="19"/>
      <c r="J187" s="12" t="s">
        <v>101</v>
      </c>
      <c r="K187" s="14"/>
      <c r="L187" s="14"/>
      <c r="M187" s="14"/>
      <c r="N187" s="11"/>
      <c r="O187" s="11"/>
      <c r="P187" s="11"/>
      <c r="Q187" s="25"/>
    </row>
    <row r="188" ht="22.5" customHeight="1">
      <c r="A188" s="74"/>
      <c r="B188" s="12"/>
      <c r="C188" s="12"/>
      <c r="D188" s="19"/>
      <c r="E188" s="26"/>
      <c r="F188" s="26"/>
      <c r="G188" s="26"/>
      <c r="H188" s="19"/>
      <c r="I188" s="19"/>
      <c r="J188" s="12" t="s">
        <v>102</v>
      </c>
      <c r="K188" s="14"/>
      <c r="L188" s="14"/>
      <c r="M188" s="14"/>
      <c r="N188" s="11"/>
      <c r="O188" s="11"/>
      <c r="P188" s="11"/>
      <c r="Q188" s="25"/>
    </row>
    <row r="189" ht="22.5" customHeight="1">
      <c r="A189" s="74"/>
      <c r="B189" s="12"/>
      <c r="C189" s="12" t="n">
        <v>8670368</v>
      </c>
      <c r="D189" s="12" t="s">
        <v>16</v>
      </c>
      <c r="E189" s="13" t="s">
        <v>11</v>
      </c>
      <c r="F189" s="13" t="s">
        <v>30</v>
      </c>
      <c r="G189" s="23" t="n">
        <v>0.12</v>
      </c>
      <c r="H189" s="12" t="n">
        <v>100</v>
      </c>
      <c r="I189" s="20" t="n">
        <f>G189*H189*7</f>
        <v>84</v>
      </c>
      <c r="J189" s="12" t="s">
        <v>100</v>
      </c>
      <c r="K189" s="14" t="n">
        <v>1299</v>
      </c>
      <c r="L189" s="14" t="n">
        <v>265</v>
      </c>
      <c r="M189" s="14" t="n">
        <v>0</v>
      </c>
      <c r="N189" s="11" t="n">
        <v>0</v>
      </c>
      <c r="O189" s="11" t="n">
        <v>0</v>
      </c>
      <c r="P189" s="11" t="n">
        <v>0.33</v>
      </c>
      <c r="Q189" s="22" t="n">
        <f>M191/H189</f>
        <v>0</v>
      </c>
    </row>
    <row r="190" ht="22.5" customHeight="1">
      <c r="A190" s="74"/>
      <c r="B190" s="12"/>
      <c r="C190" s="12"/>
      <c r="D190" s="19"/>
      <c r="E190" s="26"/>
      <c r="F190" s="26"/>
      <c r="G190" s="26"/>
      <c r="H190" s="19"/>
      <c r="I190" s="19"/>
      <c r="J190" s="12" t="s">
        <v>101</v>
      </c>
      <c r="K190" s="14"/>
      <c r="L190" s="14"/>
      <c r="M190" s="14"/>
      <c r="N190" s="11"/>
      <c r="O190" s="11"/>
      <c r="P190" s="11"/>
      <c r="Q190" s="25"/>
    </row>
    <row r="191" ht="22.5" customHeight="1">
      <c r="A191" s="74"/>
      <c r="B191" s="12"/>
      <c r="C191" s="12"/>
      <c r="D191" s="19"/>
      <c r="E191" s="26"/>
      <c r="F191" s="26"/>
      <c r="G191" s="26"/>
      <c r="H191" s="19"/>
      <c r="I191" s="19"/>
      <c r="J191" s="12" t="s">
        <v>102</v>
      </c>
      <c r="K191" s="14"/>
      <c r="L191" s="14"/>
      <c r="M191" s="14"/>
      <c r="N191" s="11"/>
      <c r="O191" s="11"/>
      <c r="P191" s="11"/>
      <c r="Q191" s="25"/>
    </row>
    <row r="192" ht="22.5" customHeight="1">
      <c r="A192" s="74"/>
      <c r="B192" s="12"/>
      <c r="C192" s="12" t="n">
        <v>10514860</v>
      </c>
      <c r="D192" s="12" t="s">
        <v>43</v>
      </c>
      <c r="E192" s="13" t="s">
        <v>14</v>
      </c>
      <c r="F192" s="13" t="s">
        <v>15</v>
      </c>
      <c r="G192" s="23" t="n">
        <v>0.6</v>
      </c>
      <c r="H192" s="12" t="n">
        <v>150</v>
      </c>
      <c r="I192" s="20" t="n">
        <f>G192*H192*7</f>
        <v>630</v>
      </c>
      <c r="J192" s="12" t="s">
        <v>100</v>
      </c>
      <c r="K192" s="14" t="n">
        <v>273</v>
      </c>
      <c r="L192" s="14" t="n">
        <v>32</v>
      </c>
      <c r="M192" s="14" t="n">
        <v>2</v>
      </c>
      <c r="N192" s="11" t="n">
        <v>0.047</v>
      </c>
      <c r="O192" s="11" t="n">
        <v>0.75</v>
      </c>
      <c r="P192" s="11" t="n">
        <v>1.5</v>
      </c>
      <c r="Q192" s="22" t="n">
        <f>M194/H192</f>
        <v>0</v>
      </c>
    </row>
    <row r="193" ht="22.5" customHeight="1">
      <c r="A193" s="74"/>
      <c r="B193" s="12"/>
      <c r="C193" s="12"/>
      <c r="D193" s="19"/>
      <c r="E193" s="26"/>
      <c r="F193" s="26"/>
      <c r="G193" s="26"/>
      <c r="H193" s="19"/>
      <c r="I193" s="19"/>
      <c r="J193" s="12" t="s">
        <v>101</v>
      </c>
      <c r="K193" s="14"/>
      <c r="L193" s="14"/>
      <c r="M193" s="14"/>
      <c r="N193" s="11"/>
      <c r="O193" s="11"/>
      <c r="P193" s="11"/>
      <c r="Q193" s="25"/>
    </row>
    <row r="194" ht="22.5" customHeight="1">
      <c r="A194" s="74"/>
      <c r="B194" s="12"/>
      <c r="C194" s="12"/>
      <c r="D194" s="19"/>
      <c r="E194" s="26"/>
      <c r="F194" s="26"/>
      <c r="G194" s="26"/>
      <c r="H194" s="19"/>
      <c r="I194" s="19"/>
      <c r="J194" s="12" t="s">
        <v>102</v>
      </c>
      <c r="K194" s="14"/>
      <c r="L194" s="14"/>
      <c r="M194" s="14"/>
      <c r="N194" s="11"/>
      <c r="O194" s="11"/>
      <c r="P194" s="11"/>
      <c r="Q194" s="25"/>
    </row>
    <row r="195" ht="22.5" customHeight="1">
      <c r="A195" s="74"/>
      <c r="B195" s="12"/>
      <c r="C195" s="12" t="n">
        <v>91532857</v>
      </c>
      <c r="D195" s="12" t="s">
        <v>45</v>
      </c>
      <c r="E195" s="13" t="s">
        <v>14</v>
      </c>
      <c r="F195" s="13" t="s">
        <v>12</v>
      </c>
      <c r="G195" s="23" t="n">
        <v>0.12</v>
      </c>
      <c r="H195" s="12" t="n">
        <v>100</v>
      </c>
      <c r="I195" s="20" t="n">
        <f>G195*H195*7</f>
        <v>84</v>
      </c>
      <c r="J195" s="12" t="s">
        <v>100</v>
      </c>
      <c r="K195" s="14" t="n">
        <v>70</v>
      </c>
      <c r="L195" s="14" t="n">
        <v>18</v>
      </c>
      <c r="M195" s="14" t="n">
        <v>1</v>
      </c>
      <c r="N195" s="11" t="n">
        <v>0.009</v>
      </c>
      <c r="O195" s="11" t="n">
        <v>0.154</v>
      </c>
      <c r="P195" s="11" t="n">
        <v>0.1535</v>
      </c>
      <c r="Q195" s="22" t="n">
        <f>M197/H195</f>
        <v>0</v>
      </c>
    </row>
    <row r="196" ht="22.5" customHeight="1">
      <c r="A196" s="74"/>
      <c r="B196" s="12"/>
      <c r="C196" s="12"/>
      <c r="D196" s="19"/>
      <c r="E196" s="26"/>
      <c r="F196" s="26"/>
      <c r="G196" s="26"/>
      <c r="H196" s="19"/>
      <c r="I196" s="19"/>
      <c r="J196" s="12" t="s">
        <v>101</v>
      </c>
      <c r="K196" s="14"/>
      <c r="L196" s="14"/>
      <c r="M196" s="14"/>
      <c r="N196" s="11"/>
      <c r="O196" s="11"/>
      <c r="P196" s="11"/>
      <c r="Q196" s="25"/>
    </row>
    <row r="197" ht="22.5" customHeight="1">
      <c r="A197" s="74"/>
      <c r="B197" s="12"/>
      <c r="C197" s="12"/>
      <c r="D197" s="19"/>
      <c r="E197" s="26"/>
      <c r="F197" s="26"/>
      <c r="G197" s="26"/>
      <c r="H197" s="19"/>
      <c r="I197" s="19"/>
      <c r="J197" s="12" t="s">
        <v>102</v>
      </c>
      <c r="K197" s="14"/>
      <c r="L197" s="14"/>
      <c r="M197" s="14"/>
      <c r="N197" s="11"/>
      <c r="O197" s="11"/>
      <c r="P197" s="11"/>
      <c r="Q197" s="25"/>
    </row>
    <row r="198" ht="22.5" customHeight="1">
      <c r="A198" s="74"/>
      <c r="B198" s="12"/>
      <c r="C198" s="12" t="n">
        <v>91545519</v>
      </c>
      <c r="D198" s="12" t="s">
        <v>46</v>
      </c>
      <c r="E198" s="13" t="s">
        <v>44</v>
      </c>
      <c r="F198" s="13" t="s">
        <v>15</v>
      </c>
      <c r="G198" s="23" t="n">
        <v>0.2</v>
      </c>
      <c r="H198" s="12" t="n">
        <v>100</v>
      </c>
      <c r="I198" s="20" t="n">
        <f>G198*H198*7</f>
        <v>140</v>
      </c>
      <c r="J198" s="12" t="s">
        <v>100</v>
      </c>
      <c r="K198" s="14" t="n">
        <v>283</v>
      </c>
      <c r="L198" s="14" t="n">
        <v>20</v>
      </c>
      <c r="M198" s="14" t="n">
        <v>0</v>
      </c>
      <c r="N198" s="11" t="n">
        <v>0</v>
      </c>
      <c r="O198" s="11" t="n">
        <v>0</v>
      </c>
      <c r="P198" s="11" t="n">
        <v>0</v>
      </c>
      <c r="Q198" s="22" t="n">
        <f>M200/H198</f>
        <v>0</v>
      </c>
    </row>
    <row r="199" ht="22.5" customHeight="1">
      <c r="A199" s="74"/>
      <c r="B199" s="12"/>
      <c r="C199" s="12"/>
      <c r="D199" s="19"/>
      <c r="E199" s="26"/>
      <c r="F199" s="26"/>
      <c r="G199" s="26"/>
      <c r="H199" s="19"/>
      <c r="I199" s="19"/>
      <c r="J199" s="12" t="s">
        <v>101</v>
      </c>
      <c r="K199" s="14"/>
      <c r="L199" s="14"/>
      <c r="M199" s="14"/>
      <c r="N199" s="11"/>
      <c r="O199" s="11"/>
      <c r="P199" s="11"/>
      <c r="Q199" s="25"/>
    </row>
    <row r="200" ht="22.5" customHeight="1">
      <c r="A200" s="74"/>
      <c r="B200" s="12"/>
      <c r="C200" s="12"/>
      <c r="D200" s="19"/>
      <c r="E200" s="26"/>
      <c r="F200" s="26"/>
      <c r="G200" s="26"/>
      <c r="H200" s="19"/>
      <c r="I200" s="19"/>
      <c r="J200" s="12" t="s">
        <v>102</v>
      </c>
      <c r="K200" s="14"/>
      <c r="L200" s="14"/>
      <c r="M200" s="14"/>
      <c r="N200" s="11"/>
      <c r="O200" s="11"/>
      <c r="P200" s="11"/>
      <c r="Q200" s="25"/>
    </row>
    <row r="201" ht="22.5" customHeight="1">
      <c r="A201" s="74"/>
      <c r="B201" s="12"/>
      <c r="C201" s="12" t="n">
        <v>91551388</v>
      </c>
      <c r="D201" s="12" t="s">
        <v>47</v>
      </c>
      <c r="E201" s="13" t="s">
        <v>48</v>
      </c>
      <c r="F201" s="13" t="s">
        <v>12</v>
      </c>
      <c r="G201" s="23" t="n">
        <v>0.8</v>
      </c>
      <c r="H201" s="12" t="n">
        <v>100</v>
      </c>
      <c r="I201" s="20" t="n">
        <f>G201*H201*7</f>
        <v>560</v>
      </c>
      <c r="J201" s="12" t="s">
        <v>100</v>
      </c>
      <c r="K201" s="14" t="n">
        <v>510</v>
      </c>
      <c r="L201" s="14" t="n">
        <v>221</v>
      </c>
      <c r="M201" s="14" t="n">
        <v>13</v>
      </c>
      <c r="N201" s="11" t="n">
        <v>0.023</v>
      </c>
      <c r="O201" s="11" t="n">
        <v>0.393</v>
      </c>
      <c r="P201" s="11" t="n">
        <v>5.108</v>
      </c>
      <c r="Q201" s="22" t="n">
        <f>M203/H201</f>
        <v>0</v>
      </c>
      <c r="S201" s="4" t="s">
        <v>108</v>
      </c>
    </row>
    <row r="202" ht="22.5" customHeight="1">
      <c r="A202" s="74"/>
      <c r="B202" s="12"/>
      <c r="C202" s="12"/>
      <c r="D202" s="19"/>
      <c r="E202" s="26"/>
      <c r="F202" s="26"/>
      <c r="G202" s="26"/>
      <c r="H202" s="19"/>
      <c r="I202" s="19"/>
      <c r="J202" s="12" t="s">
        <v>101</v>
      </c>
      <c r="K202" s="14"/>
      <c r="L202" s="14"/>
      <c r="M202" s="14"/>
      <c r="N202" s="11"/>
      <c r="O202" s="11"/>
      <c r="P202" s="11"/>
      <c r="Q202" s="25"/>
    </row>
    <row r="203" ht="22.5" customHeight="1">
      <c r="A203" s="74"/>
      <c r="B203" s="12"/>
      <c r="C203" s="12"/>
      <c r="D203" s="19"/>
      <c r="E203" s="26"/>
      <c r="F203" s="26"/>
      <c r="G203" s="26"/>
      <c r="H203" s="19"/>
      <c r="I203" s="19"/>
      <c r="J203" s="12" t="s">
        <v>102</v>
      </c>
      <c r="K203" s="14"/>
      <c r="L203" s="14"/>
      <c r="M203" s="14"/>
      <c r="N203" s="11"/>
      <c r="O203" s="11"/>
      <c r="P203" s="11"/>
      <c r="Q203" s="25"/>
    </row>
    <row r="204" ht="22.5" customHeight="1">
      <c r="A204" s="74"/>
      <c r="B204" s="12"/>
      <c r="C204" s="12" t="n">
        <v>91565948</v>
      </c>
      <c r="D204" s="12" t="s">
        <v>45</v>
      </c>
      <c r="E204" s="13" t="s">
        <v>14</v>
      </c>
      <c r="F204" s="13" t="s">
        <v>12</v>
      </c>
      <c r="G204" s="23" t="n">
        <v>0.12</v>
      </c>
      <c r="H204" s="12" t="n">
        <v>170</v>
      </c>
      <c r="I204" s="20" t="n">
        <f>G204*H204*7</f>
        <v>142.8</v>
      </c>
      <c r="J204" s="12" t="s">
        <v>100</v>
      </c>
      <c r="K204" s="14" t="n">
        <v>43</v>
      </c>
      <c r="L204" s="14" t="n">
        <v>4</v>
      </c>
      <c r="M204" s="14" t="n">
        <v>0</v>
      </c>
      <c r="N204" s="11" t="n">
        <v>0</v>
      </c>
      <c r="O204" s="11" t="n">
        <v>0</v>
      </c>
      <c r="P204" s="11" t="n">
        <v>0</v>
      </c>
      <c r="Q204" s="22" t="n">
        <f>M206/H204</f>
        <v>0</v>
      </c>
    </row>
    <row r="205" ht="22.5" customHeight="1">
      <c r="A205" s="74"/>
      <c r="B205" s="12"/>
      <c r="C205" s="12"/>
      <c r="D205" s="19"/>
      <c r="E205" s="26"/>
      <c r="F205" s="26"/>
      <c r="G205" s="26"/>
      <c r="H205" s="19"/>
      <c r="I205" s="19"/>
      <c r="J205" s="12" t="s">
        <v>101</v>
      </c>
      <c r="K205" s="14"/>
      <c r="L205" s="14"/>
      <c r="M205" s="14"/>
      <c r="N205" s="11"/>
      <c r="O205" s="11"/>
      <c r="P205" s="11"/>
      <c r="Q205" s="25"/>
    </row>
    <row r="206" ht="22.5" customHeight="1">
      <c r="A206" s="74"/>
      <c r="B206" s="12"/>
      <c r="C206" s="12"/>
      <c r="D206" s="19"/>
      <c r="E206" s="26"/>
      <c r="F206" s="26"/>
      <c r="G206" s="26"/>
      <c r="H206" s="19"/>
      <c r="I206" s="19"/>
      <c r="J206" s="12" t="s">
        <v>102</v>
      </c>
      <c r="K206" s="14"/>
      <c r="L206" s="14"/>
      <c r="M206" s="14"/>
      <c r="N206" s="11"/>
      <c r="O206" s="11"/>
      <c r="P206" s="11"/>
      <c r="Q206" s="25"/>
    </row>
    <row r="207" ht="22.5" customHeight="1">
      <c r="A207" s="74"/>
      <c r="B207" s="12"/>
      <c r="C207" s="12" t="n">
        <v>91550293</v>
      </c>
      <c r="D207" s="12" t="s">
        <v>49</v>
      </c>
      <c r="E207" s="13" t="s">
        <v>50</v>
      </c>
      <c r="F207" s="13" t="s">
        <v>15</v>
      </c>
      <c r="G207" s="23" t="n">
        <v>0.35</v>
      </c>
      <c r="H207" s="12" t="n">
        <v>155</v>
      </c>
      <c r="I207" s="20" t="n">
        <f>G207*H207*7</f>
        <v>379.75</v>
      </c>
      <c r="J207" s="12" t="s">
        <v>100</v>
      </c>
      <c r="K207" s="14" t="n">
        <v>201</v>
      </c>
      <c r="L207" s="14" t="n">
        <v>4</v>
      </c>
      <c r="M207" s="14" t="n">
        <v>0</v>
      </c>
      <c r="N207" s="11" t="n">
        <v>0</v>
      </c>
      <c r="O207" s="11" t="n">
        <v>0</v>
      </c>
      <c r="P207" s="11" t="n">
        <v>0</v>
      </c>
      <c r="Q207" s="22" t="n">
        <f>M209/H207</f>
        <v>0</v>
      </c>
    </row>
    <row r="208" ht="22.5" customHeight="1">
      <c r="A208" s="74"/>
      <c r="B208" s="12"/>
      <c r="C208" s="12"/>
      <c r="D208" s="19"/>
      <c r="E208" s="26"/>
      <c r="F208" s="26"/>
      <c r="G208" s="26"/>
      <c r="H208" s="19"/>
      <c r="I208" s="19"/>
      <c r="J208" s="12" t="s">
        <v>101</v>
      </c>
      <c r="K208" s="14"/>
      <c r="L208" s="14"/>
      <c r="M208" s="14"/>
      <c r="N208" s="11"/>
      <c r="O208" s="11"/>
      <c r="P208" s="11"/>
      <c r="Q208" s="25"/>
    </row>
    <row r="209" ht="22.5" customHeight="1">
      <c r="A209" s="74"/>
      <c r="B209" s="12"/>
      <c r="C209" s="12"/>
      <c r="D209" s="19"/>
      <c r="E209" s="26"/>
      <c r="F209" s="26"/>
      <c r="G209" s="26"/>
      <c r="H209" s="19"/>
      <c r="I209" s="19"/>
      <c r="J209" s="12" t="s">
        <v>102</v>
      </c>
      <c r="K209" s="14"/>
      <c r="L209" s="14"/>
      <c r="M209" s="14"/>
      <c r="N209" s="11"/>
      <c r="O209" s="11"/>
      <c r="P209" s="11"/>
      <c r="Q209" s="25"/>
    </row>
    <row r="210" ht="22.5" customHeight="1">
      <c r="A210" s="74"/>
      <c r="B210" s="12"/>
      <c r="C210" s="12" t="n">
        <v>91557347</v>
      </c>
      <c r="D210" s="12" t="s">
        <v>51</v>
      </c>
      <c r="E210" s="13" t="s">
        <v>14</v>
      </c>
      <c r="F210" s="13" t="s">
        <v>15</v>
      </c>
      <c r="G210" s="23" t="n">
        <v>0.5</v>
      </c>
      <c r="H210" s="12" t="n">
        <v>50</v>
      </c>
      <c r="I210" s="20" t="n">
        <f>G210*H210*7</f>
        <v>175</v>
      </c>
      <c r="J210" s="12" t="s">
        <v>100</v>
      </c>
      <c r="K210" s="14" t="n">
        <v>220</v>
      </c>
      <c r="L210" s="14" t="n">
        <v>64</v>
      </c>
      <c r="M210" s="14" t="n">
        <v>0</v>
      </c>
      <c r="N210" s="11" t="n">
        <v>0</v>
      </c>
      <c r="O210" s="11" t="n">
        <v>0</v>
      </c>
      <c r="P210" s="11" t="n">
        <v>0</v>
      </c>
      <c r="Q210" s="22" t="n">
        <f>M212/H210</f>
        <v>0</v>
      </c>
    </row>
    <row r="211" ht="22.5" customHeight="1">
      <c r="A211" s="74"/>
      <c r="B211" s="12"/>
      <c r="C211" s="12"/>
      <c r="D211" s="19"/>
      <c r="E211" s="26"/>
      <c r="F211" s="26"/>
      <c r="G211" s="26"/>
      <c r="H211" s="19"/>
      <c r="I211" s="19"/>
      <c r="J211" s="12" t="s">
        <v>101</v>
      </c>
      <c r="K211" s="14"/>
      <c r="L211" s="14"/>
      <c r="M211" s="14"/>
      <c r="N211" s="11"/>
      <c r="O211" s="11"/>
      <c r="P211" s="11"/>
      <c r="Q211" s="25"/>
    </row>
    <row r="212" ht="22.5" customHeight="1">
      <c r="A212" s="74"/>
      <c r="B212" s="12"/>
      <c r="C212" s="12"/>
      <c r="D212" s="19"/>
      <c r="E212" s="26"/>
      <c r="F212" s="26"/>
      <c r="G212" s="26"/>
      <c r="H212" s="19"/>
      <c r="I212" s="19"/>
      <c r="J212" s="12" t="s">
        <v>102</v>
      </c>
      <c r="K212" s="14"/>
      <c r="L212" s="14"/>
      <c r="M212" s="14"/>
      <c r="N212" s="11"/>
      <c r="O212" s="11"/>
      <c r="P212" s="11"/>
      <c r="Q212" s="25"/>
    </row>
    <row r="213" ht="22.5" customHeight="1">
      <c r="A213" s="74"/>
      <c r="B213" s="12"/>
      <c r="C213" s="12" t="n">
        <v>91564896</v>
      </c>
      <c r="D213" s="12" t="s">
        <v>52</v>
      </c>
      <c r="E213" s="13" t="s">
        <v>14</v>
      </c>
      <c r="F213" s="13" t="s">
        <v>15</v>
      </c>
      <c r="G213" s="23" t="n">
        <v>0.35</v>
      </c>
      <c r="H213" s="12" t="n">
        <v>200</v>
      </c>
      <c r="I213" s="20" t="n">
        <f>G213*H213*7</f>
        <v>490</v>
      </c>
      <c r="J213" s="12" t="s">
        <v>100</v>
      </c>
      <c r="K213" s="14" t="n">
        <v>250</v>
      </c>
      <c r="L213" s="14" t="n">
        <v>60</v>
      </c>
      <c r="M213" s="14" t="n">
        <v>1</v>
      </c>
      <c r="N213" s="11" t="n">
        <v>0.006</v>
      </c>
      <c r="O213" s="11" t="n">
        <v>0.35</v>
      </c>
      <c r="P213" s="11" t="n">
        <v>0.35</v>
      </c>
      <c r="Q213" s="22" t="n">
        <f>M215/H213</f>
        <v>0</v>
      </c>
      <c r="S213" s="10"/>
    </row>
    <row r="214" ht="22.5" customHeight="1">
      <c r="A214" s="74"/>
      <c r="B214" s="12"/>
      <c r="C214" s="12"/>
      <c r="D214" s="19"/>
      <c r="E214" s="26"/>
      <c r="F214" s="26"/>
      <c r="G214" s="26"/>
      <c r="H214" s="19"/>
      <c r="I214" s="19"/>
      <c r="J214" s="12" t="s">
        <v>101</v>
      </c>
      <c r="K214" s="14"/>
      <c r="L214" s="14"/>
      <c r="M214" s="14"/>
      <c r="N214" s="11"/>
      <c r="O214" s="11"/>
      <c r="P214" s="11"/>
      <c r="Q214" s="25"/>
    </row>
    <row r="215" ht="22.5" customHeight="1">
      <c r="A215" s="74"/>
      <c r="B215" s="12"/>
      <c r="C215" s="12"/>
      <c r="D215" s="19"/>
      <c r="E215" s="26"/>
      <c r="F215" s="26"/>
      <c r="G215" s="26"/>
      <c r="H215" s="19"/>
      <c r="I215" s="19"/>
      <c r="J215" s="12" t="s">
        <v>102</v>
      </c>
      <c r="K215" s="14"/>
      <c r="L215" s="14"/>
      <c r="M215" s="14"/>
      <c r="N215" s="11"/>
      <c r="O215" s="11"/>
      <c r="P215" s="11"/>
      <c r="Q215" s="25"/>
    </row>
    <row r="216" ht="22.5" customHeight="1">
      <c r="A216" s="74"/>
      <c r="B216" s="12"/>
      <c r="C216" s="12" t="n">
        <v>91566789</v>
      </c>
      <c r="D216" s="12" t="s">
        <v>53</v>
      </c>
      <c r="E216" s="13" t="s">
        <v>41</v>
      </c>
      <c r="F216" s="13" t="s">
        <v>15</v>
      </c>
      <c r="G216" s="23" t="n">
        <v>0.15</v>
      </c>
      <c r="H216" s="12" t="n">
        <v>50</v>
      </c>
      <c r="I216" s="20" t="n">
        <f>G216*H216*7</f>
        <v>52.5</v>
      </c>
      <c r="J216" s="12" t="s">
        <v>100</v>
      </c>
      <c r="K216" s="14" t="n">
        <v>6</v>
      </c>
      <c r="L216" s="14" t="n">
        <v>4</v>
      </c>
      <c r="M216" s="14" t="n">
        <v>0</v>
      </c>
      <c r="N216" s="11" t="n">
        <v>0</v>
      </c>
      <c r="O216" s="11" t="n">
        <v>0</v>
      </c>
      <c r="P216" s="11" t="n">
        <v>0</v>
      </c>
      <c r="Q216" s="22" t="n">
        <f>M218/H216</f>
        <v>0</v>
      </c>
    </row>
    <row r="217" ht="22.5" customHeight="1">
      <c r="A217" s="74"/>
      <c r="B217" s="12"/>
      <c r="C217" s="12"/>
      <c r="D217" s="19"/>
      <c r="E217" s="26"/>
      <c r="F217" s="26"/>
      <c r="G217" s="26"/>
      <c r="H217" s="19"/>
      <c r="I217" s="19"/>
      <c r="J217" s="12" t="s">
        <v>101</v>
      </c>
      <c r="K217" s="14"/>
      <c r="L217" s="14"/>
      <c r="M217" s="14"/>
      <c r="N217" s="11"/>
      <c r="O217" s="11"/>
      <c r="P217" s="11"/>
      <c r="Q217" s="25"/>
    </row>
    <row r="218" ht="22.5" customHeight="1">
      <c r="A218" s="74"/>
      <c r="B218" s="12"/>
      <c r="C218" s="12"/>
      <c r="D218" s="19"/>
      <c r="E218" s="26"/>
      <c r="F218" s="26"/>
      <c r="G218" s="26"/>
      <c r="H218" s="19"/>
      <c r="I218" s="19"/>
      <c r="J218" s="12" t="s">
        <v>102</v>
      </c>
      <c r="K218" s="14"/>
      <c r="L218" s="14"/>
      <c r="M218" s="14"/>
      <c r="N218" s="11"/>
      <c r="O218" s="11"/>
      <c r="P218" s="11"/>
      <c r="Q218" s="25"/>
    </row>
    <row r="219" ht="22.5" customHeight="1">
      <c r="A219" s="74"/>
      <c r="B219" s="12"/>
      <c r="C219" s="12" t="n">
        <v>12306671</v>
      </c>
      <c r="D219" s="12" t="s">
        <v>54</v>
      </c>
      <c r="E219" s="13" t="s">
        <v>55</v>
      </c>
      <c r="F219" s="13" t="s">
        <v>21</v>
      </c>
      <c r="G219" s="23" t="n">
        <v>0.22</v>
      </c>
      <c r="H219" s="12" t="n">
        <v>100</v>
      </c>
      <c r="I219" s="20" t="n">
        <f>G219*H219*7</f>
        <v>154</v>
      </c>
      <c r="J219" s="12" t="s">
        <v>100</v>
      </c>
      <c r="K219" s="14" t="n">
        <v>16562</v>
      </c>
      <c r="L219" s="14" t="n">
        <v>4389</v>
      </c>
      <c r="M219" s="14" t="n">
        <v>10</v>
      </c>
      <c r="N219" s="11" t="n">
        <v>0</v>
      </c>
      <c r="O219" s="11" t="n">
        <v>0.22</v>
      </c>
      <c r="P219" s="11" t="n">
        <v>2.2</v>
      </c>
      <c r="Q219" s="22" t="n">
        <f>M221/H219</f>
        <v>0</v>
      </c>
    </row>
    <row r="220" ht="22.5" customHeight="1">
      <c r="A220" s="74"/>
      <c r="B220" s="12"/>
      <c r="C220" s="12"/>
      <c r="D220" s="19"/>
      <c r="E220" s="26"/>
      <c r="F220" s="26"/>
      <c r="G220" s="26"/>
      <c r="H220" s="19"/>
      <c r="I220" s="19"/>
      <c r="J220" s="12" t="s">
        <v>101</v>
      </c>
      <c r="K220" s="14"/>
      <c r="L220" s="14"/>
      <c r="M220" s="14"/>
      <c r="N220" s="11"/>
      <c r="O220" s="11"/>
      <c r="P220" s="11"/>
      <c r="Q220" s="25"/>
    </row>
    <row r="221" ht="22.5" customHeight="1">
      <c r="A221" s="74"/>
      <c r="B221" s="12"/>
      <c r="C221" s="12"/>
      <c r="D221" s="19"/>
      <c r="E221" s="26"/>
      <c r="F221" s="26"/>
      <c r="G221" s="26"/>
      <c r="H221" s="19"/>
      <c r="I221" s="19"/>
      <c r="J221" s="12" t="s">
        <v>102</v>
      </c>
      <c r="K221" s="14"/>
      <c r="L221" s="14"/>
      <c r="M221" s="14"/>
      <c r="N221" s="11"/>
      <c r="O221" s="11"/>
      <c r="P221" s="11"/>
      <c r="Q221" s="25"/>
    </row>
    <row r="222" ht="22.5" customHeight="1">
      <c r="A222" s="74"/>
      <c r="B222" s="12"/>
      <c r="C222" s="12" t="n">
        <v>91567363</v>
      </c>
      <c r="D222" s="12" t="s">
        <v>56</v>
      </c>
      <c r="E222" s="13" t="s">
        <v>14</v>
      </c>
      <c r="F222" s="13" t="s">
        <v>15</v>
      </c>
      <c r="G222" s="23" t="n">
        <v>0.25</v>
      </c>
      <c r="H222" s="12" t="n">
        <v>200</v>
      </c>
      <c r="I222" s="20" t="n">
        <f>G222*H222*7</f>
        <v>350</v>
      </c>
      <c r="J222" s="12" t="s">
        <v>100</v>
      </c>
      <c r="K222" s="14" t="n">
        <v>145</v>
      </c>
      <c r="L222" s="14" t="n">
        <v>71</v>
      </c>
      <c r="M222" s="14" t="n">
        <v>0</v>
      </c>
      <c r="N222" s="11" t="n">
        <v>0</v>
      </c>
      <c r="O222" s="11" t="n">
        <v>0</v>
      </c>
      <c r="P222" s="11" t="n">
        <v>0</v>
      </c>
      <c r="Q222" s="22" t="n">
        <f>M224/H222</f>
        <v>0</v>
      </c>
    </row>
    <row r="223" ht="22.5" customHeight="1">
      <c r="A223" s="74"/>
      <c r="B223" s="12"/>
      <c r="C223" s="12"/>
      <c r="D223" s="19"/>
      <c r="E223" s="26"/>
      <c r="F223" s="26"/>
      <c r="G223" s="26"/>
      <c r="H223" s="19"/>
      <c r="I223" s="19"/>
      <c r="J223" s="12" t="s">
        <v>101</v>
      </c>
      <c r="K223" s="14"/>
      <c r="L223" s="14"/>
      <c r="M223" s="14"/>
      <c r="N223" s="11"/>
      <c r="O223" s="11"/>
      <c r="P223" s="11"/>
      <c r="Q223" s="25"/>
    </row>
    <row r="224" ht="22.5" customHeight="1">
      <c r="A224" s="74"/>
      <c r="B224" s="12"/>
      <c r="C224" s="12"/>
      <c r="D224" s="19"/>
      <c r="E224" s="26"/>
      <c r="F224" s="26"/>
      <c r="G224" s="26"/>
      <c r="H224" s="19"/>
      <c r="I224" s="19"/>
      <c r="J224" s="12" t="s">
        <v>102</v>
      </c>
      <c r="K224" s="14"/>
      <c r="L224" s="14"/>
      <c r="M224" s="14"/>
      <c r="N224" s="11"/>
      <c r="O224" s="11"/>
      <c r="P224" s="11"/>
      <c r="Q224" s="25"/>
    </row>
    <row r="225" ht="22.5" customHeight="1">
      <c r="A225" s="74"/>
      <c r="B225" s="12"/>
      <c r="C225" s="12" t="n">
        <v>91567806</v>
      </c>
      <c r="D225" s="12" t="s">
        <v>56</v>
      </c>
      <c r="E225" s="13" t="s">
        <v>57</v>
      </c>
      <c r="F225" s="13" t="s">
        <v>15</v>
      </c>
      <c r="G225" s="23" t="n">
        <v>0.15</v>
      </c>
      <c r="H225" s="12" t="n">
        <v>200</v>
      </c>
      <c r="I225" s="20" t="n">
        <f>G225*H225*7</f>
        <v>210</v>
      </c>
      <c r="J225" s="12" t="s">
        <v>100</v>
      </c>
      <c r="K225" s="14" t="n">
        <v>2136</v>
      </c>
      <c r="L225" s="14" t="n">
        <v>337</v>
      </c>
      <c r="M225" s="14" t="n">
        <v>3</v>
      </c>
      <c r="N225" s="11" t="n">
        <v>0</v>
      </c>
      <c r="O225" s="11" t="n">
        <v>0</v>
      </c>
      <c r="P225" s="11" t="n">
        <v>0</v>
      </c>
      <c r="Q225" s="22" t="n">
        <f>M227/H225</f>
        <v>0</v>
      </c>
    </row>
    <row r="226" ht="22.5" customHeight="1">
      <c r="A226" s="74"/>
      <c r="B226" s="12"/>
      <c r="C226" s="12"/>
      <c r="D226" s="19"/>
      <c r="E226" s="26"/>
      <c r="F226" s="26"/>
      <c r="G226" s="26"/>
      <c r="H226" s="19"/>
      <c r="I226" s="19"/>
      <c r="J226" s="12" t="s">
        <v>101</v>
      </c>
      <c r="K226" s="14"/>
      <c r="L226" s="14"/>
      <c r="M226" s="14"/>
      <c r="N226" s="11"/>
      <c r="O226" s="11"/>
      <c r="P226" s="11"/>
      <c r="Q226" s="25"/>
    </row>
    <row r="227" ht="22.5" customHeight="1">
      <c r="A227" s="74"/>
      <c r="B227" s="12"/>
      <c r="C227" s="12"/>
      <c r="D227" s="19"/>
      <c r="E227" s="26"/>
      <c r="F227" s="26"/>
      <c r="G227" s="26"/>
      <c r="H227" s="19"/>
      <c r="I227" s="19"/>
      <c r="J227" s="12" t="s">
        <v>102</v>
      </c>
      <c r="K227" s="14"/>
      <c r="L227" s="14"/>
      <c r="M227" s="14"/>
      <c r="N227" s="11"/>
      <c r="O227" s="11"/>
      <c r="P227" s="11"/>
      <c r="Q227" s="25"/>
    </row>
    <row r="228" ht="22.5" customHeight="1">
      <c r="A228" s="74"/>
      <c r="B228" s="12"/>
      <c r="C228" s="12" t="n">
        <v>12373981</v>
      </c>
      <c r="D228" s="12" t="s">
        <v>58</v>
      </c>
      <c r="E228" s="13" t="s">
        <v>37</v>
      </c>
      <c r="F228" s="13" t="s">
        <v>15</v>
      </c>
      <c r="G228" s="23" t="n">
        <v>0.04</v>
      </c>
      <c r="H228" s="12" t="n">
        <v>250</v>
      </c>
      <c r="I228" s="20" t="n">
        <f>G228*H228*7</f>
        <v>70</v>
      </c>
      <c r="J228" s="12" t="s">
        <v>100</v>
      </c>
      <c r="K228" s="14" t="n">
        <v>1668</v>
      </c>
      <c r="L228" s="14" t="n">
        <v>35</v>
      </c>
      <c r="M228" s="14" t="n">
        <v>4</v>
      </c>
      <c r="N228" s="11" t="n">
        <v>0.005</v>
      </c>
      <c r="O228" s="11" t="n">
        <v>0.04</v>
      </c>
      <c r="P228" s="11" t="n">
        <v>0.16</v>
      </c>
      <c r="Q228" s="22" t="n">
        <f>M230/H228</f>
        <v>0</v>
      </c>
    </row>
    <row r="229" ht="22.5" customHeight="1">
      <c r="A229" s="74"/>
      <c r="B229" s="12"/>
      <c r="C229" s="12"/>
      <c r="D229" s="19"/>
      <c r="E229" s="26"/>
      <c r="F229" s="26"/>
      <c r="G229" s="26"/>
      <c r="H229" s="19"/>
      <c r="I229" s="19"/>
      <c r="J229" s="12" t="s">
        <v>101</v>
      </c>
      <c r="K229" s="14"/>
      <c r="L229" s="14"/>
      <c r="M229" s="14"/>
      <c r="N229" s="11"/>
      <c r="O229" s="11"/>
      <c r="P229" s="11"/>
      <c r="Q229" s="25"/>
    </row>
    <row r="230" ht="22.5" customHeight="1">
      <c r="A230" s="74"/>
      <c r="B230" s="12"/>
      <c r="C230" s="12"/>
      <c r="D230" s="19"/>
      <c r="E230" s="26"/>
      <c r="F230" s="26"/>
      <c r="G230" s="26"/>
      <c r="H230" s="19"/>
      <c r="I230" s="19"/>
      <c r="J230" s="12" t="s">
        <v>102</v>
      </c>
      <c r="K230" s="14"/>
      <c r="L230" s="14"/>
      <c r="M230" s="14"/>
      <c r="N230" s="11"/>
      <c r="O230" s="11"/>
      <c r="P230" s="11"/>
      <c r="Q230" s="25"/>
    </row>
    <row r="231" ht="22.5" customHeight="1">
      <c r="A231" s="74"/>
      <c r="B231" s="12"/>
      <c r="C231" s="12" t="n">
        <v>5365721</v>
      </c>
      <c r="D231" s="12" t="s">
        <v>59</v>
      </c>
      <c r="E231" s="13" t="s">
        <v>57</v>
      </c>
      <c r="F231" s="13" t="s">
        <v>15</v>
      </c>
      <c r="G231" s="23" t="n">
        <v>0.5</v>
      </c>
      <c r="H231" s="12" t="n">
        <v>100</v>
      </c>
      <c r="I231" s="20" t="n">
        <f>G231*H231*7</f>
        <v>350</v>
      </c>
      <c r="J231" s="12" t="s">
        <v>100</v>
      </c>
      <c r="K231" s="14" t="n">
        <v>2402</v>
      </c>
      <c r="L231" s="14" t="n">
        <v>914</v>
      </c>
      <c r="M231" s="14" t="n">
        <v>7</v>
      </c>
      <c r="N231" s="11" t="n">
        <v>0.004</v>
      </c>
      <c r="O231" s="11" t="n">
        <v>0.5</v>
      </c>
      <c r="P231" s="11" t="n">
        <v>3.5</v>
      </c>
      <c r="Q231" s="22" t="n">
        <f>M233/H231</f>
        <v>0</v>
      </c>
    </row>
    <row r="232" ht="22.5" customHeight="1">
      <c r="A232" s="74"/>
      <c r="B232" s="12"/>
      <c r="C232" s="12"/>
      <c r="D232" s="19"/>
      <c r="E232" s="26"/>
      <c r="F232" s="26"/>
      <c r="G232" s="26"/>
      <c r="H232" s="19"/>
      <c r="I232" s="19"/>
      <c r="J232" s="12" t="s">
        <v>101</v>
      </c>
      <c r="K232" s="14"/>
      <c r="L232" s="14"/>
      <c r="M232" s="14"/>
      <c r="N232" s="11"/>
      <c r="O232" s="11"/>
      <c r="P232" s="11"/>
      <c r="Q232" s="25"/>
    </row>
    <row r="233" ht="22.5" customHeight="1">
      <c r="A233" s="74"/>
      <c r="B233" s="12"/>
      <c r="C233" s="12"/>
      <c r="D233" s="19"/>
      <c r="E233" s="26"/>
      <c r="F233" s="26"/>
      <c r="G233" s="26"/>
      <c r="H233" s="19"/>
      <c r="I233" s="19"/>
      <c r="J233" s="12" t="s">
        <v>102</v>
      </c>
      <c r="K233" s="14"/>
      <c r="L233" s="14"/>
      <c r="M233" s="14"/>
      <c r="N233" s="11"/>
      <c r="O233" s="11"/>
      <c r="P233" s="11"/>
      <c r="Q233" s="25"/>
    </row>
    <row r="234" ht="22.5" customHeight="1">
      <c r="A234" s="74"/>
      <c r="B234" s="12"/>
      <c r="C234" s="12" t="n">
        <v>91568575</v>
      </c>
      <c r="D234" s="12" t="s">
        <v>60</v>
      </c>
      <c r="E234" s="13" t="s">
        <v>14</v>
      </c>
      <c r="F234" s="13" t="s">
        <v>15</v>
      </c>
      <c r="G234" s="23" t="n">
        <v>0.4</v>
      </c>
      <c r="H234" s="12" t="n">
        <v>30</v>
      </c>
      <c r="I234" s="20" t="n">
        <f>G234*H234*7</f>
        <v>84</v>
      </c>
      <c r="J234" s="12" t="s">
        <v>100</v>
      </c>
      <c r="K234" s="14" t="n">
        <v>10</v>
      </c>
      <c r="L234" s="14" t="n">
        <v>0</v>
      </c>
      <c r="M234" s="14" t="n">
        <v>0</v>
      </c>
      <c r="N234" s="11" t="n">
        <v>0</v>
      </c>
      <c r="O234" s="11" t="n">
        <v>0</v>
      </c>
      <c r="P234" s="11" t="n">
        <v>0</v>
      </c>
      <c r="Q234" s="22" t="n">
        <f>M236/H234</f>
        <v>0</v>
      </c>
    </row>
    <row r="235" ht="22.5" customHeight="1">
      <c r="A235" s="74"/>
      <c r="B235" s="12"/>
      <c r="C235" s="12"/>
      <c r="D235" s="19"/>
      <c r="E235" s="26"/>
      <c r="F235" s="26"/>
      <c r="G235" s="26"/>
      <c r="H235" s="19"/>
      <c r="I235" s="19"/>
      <c r="J235" s="12" t="s">
        <v>101</v>
      </c>
      <c r="K235" s="14"/>
      <c r="L235" s="14"/>
      <c r="M235" s="14"/>
      <c r="N235" s="11"/>
      <c r="O235" s="11"/>
      <c r="P235" s="11"/>
      <c r="Q235" s="25"/>
    </row>
    <row r="236" ht="22.5" customHeight="1">
      <c r="A236" s="74"/>
      <c r="B236" s="12"/>
      <c r="C236" s="12"/>
      <c r="D236" s="19"/>
      <c r="E236" s="26"/>
      <c r="F236" s="26"/>
      <c r="G236" s="26"/>
      <c r="H236" s="19"/>
      <c r="I236" s="19"/>
      <c r="J236" s="12" t="s">
        <v>102</v>
      </c>
      <c r="K236" s="14"/>
      <c r="L236" s="14"/>
      <c r="M236" s="14"/>
      <c r="N236" s="11"/>
      <c r="O236" s="11"/>
      <c r="P236" s="11"/>
      <c r="Q236" s="25"/>
    </row>
    <row r="237" ht="22.5" customHeight="1">
      <c r="A237" s="74"/>
      <c r="B237" s="12"/>
      <c r="C237" s="12" t="n">
        <v>12811904</v>
      </c>
      <c r="D237" s="12" t="s">
        <v>54</v>
      </c>
      <c r="E237" s="13" t="s">
        <v>55</v>
      </c>
      <c r="F237" s="13" t="s">
        <v>35</v>
      </c>
      <c r="G237" s="23" t="n">
        <v>0.24</v>
      </c>
      <c r="H237" s="12" t="n">
        <v>100</v>
      </c>
      <c r="I237" s="20" t="n">
        <f>G237*H237*7</f>
        <v>168</v>
      </c>
      <c r="J237" s="12" t="s">
        <v>100</v>
      </c>
      <c r="K237" s="14" t="n">
        <v>4065</v>
      </c>
      <c r="L237" s="14" t="n">
        <v>1528</v>
      </c>
      <c r="M237" s="14" t="n">
        <v>0</v>
      </c>
      <c r="N237" s="11" t="n">
        <v>0</v>
      </c>
      <c r="O237" s="11" t="n">
        <v>0</v>
      </c>
      <c r="P237" s="11" t="n">
        <v>1.53</v>
      </c>
      <c r="Q237" s="22" t="n">
        <f>M239/H237</f>
        <v>0</v>
      </c>
    </row>
    <row r="238" ht="22.5" customHeight="1">
      <c r="A238" s="74"/>
      <c r="B238" s="12"/>
      <c r="C238" s="12"/>
      <c r="D238" s="19"/>
      <c r="E238" s="26"/>
      <c r="F238" s="26"/>
      <c r="G238" s="26"/>
      <c r="H238" s="19"/>
      <c r="I238" s="19"/>
      <c r="J238" s="12" t="s">
        <v>101</v>
      </c>
      <c r="K238" s="14"/>
      <c r="L238" s="14"/>
      <c r="M238" s="14"/>
      <c r="N238" s="11"/>
      <c r="O238" s="11"/>
      <c r="P238" s="15"/>
      <c r="Q238" s="25"/>
    </row>
    <row r="239" ht="22.5" customHeight="1">
      <c r="A239" s="74"/>
      <c r="B239" s="12"/>
      <c r="C239" s="12"/>
      <c r="D239" s="19"/>
      <c r="E239" s="26"/>
      <c r="F239" s="26"/>
      <c r="G239" s="26"/>
      <c r="H239" s="19"/>
      <c r="I239" s="19"/>
      <c r="J239" s="12" t="s">
        <v>102</v>
      </c>
      <c r="K239" s="14"/>
      <c r="L239" s="14"/>
      <c r="M239" s="14"/>
      <c r="N239" s="11"/>
      <c r="O239" s="11"/>
      <c r="P239" s="11"/>
      <c r="Q239" s="25"/>
    </row>
    <row r="240" ht="22.5" customHeight="1">
      <c r="A240" s="74"/>
      <c r="B240" s="12"/>
      <c r="C240" s="12" t="n">
        <v>91557160</v>
      </c>
      <c r="D240" s="12" t="s">
        <v>61</v>
      </c>
      <c r="E240" s="13" t="s">
        <v>11</v>
      </c>
      <c r="F240" s="13" t="s">
        <v>15</v>
      </c>
      <c r="G240" s="23" t="n">
        <v>0.2</v>
      </c>
      <c r="H240" s="12" t="n">
        <v>66</v>
      </c>
      <c r="I240" s="20" t="n">
        <f>G240*H240*7</f>
        <v>92.4</v>
      </c>
      <c r="J240" s="12" t="s">
        <v>100</v>
      </c>
      <c r="K240" s="14" t="n">
        <v>286</v>
      </c>
      <c r="L240" s="14" t="n">
        <v>8</v>
      </c>
      <c r="M240" s="14" t="n">
        <v>0</v>
      </c>
      <c r="N240" s="11" t="n">
        <v>0</v>
      </c>
      <c r="O240" s="11" t="n">
        <v>0</v>
      </c>
      <c r="P240" s="11" t="n">
        <v>0</v>
      </c>
      <c r="Q240" s="22" t="n">
        <f>M242/H240</f>
        <v>0</v>
      </c>
    </row>
    <row r="241" ht="22.5" customHeight="1">
      <c r="A241" s="74"/>
      <c r="B241" s="12"/>
      <c r="C241" s="12"/>
      <c r="D241" s="19"/>
      <c r="E241" s="26"/>
      <c r="F241" s="26"/>
      <c r="G241" s="26"/>
      <c r="H241" s="19"/>
      <c r="I241" s="19"/>
      <c r="J241" s="12" t="s">
        <v>101</v>
      </c>
      <c r="K241" s="14"/>
      <c r="L241" s="14"/>
      <c r="M241" s="14"/>
      <c r="N241" s="11"/>
      <c r="O241" s="11"/>
      <c r="P241" s="11"/>
      <c r="Q241" s="25"/>
    </row>
    <row r="242" ht="22.5" customHeight="1">
      <c r="A242" s="74"/>
      <c r="B242" s="12"/>
      <c r="C242" s="12"/>
      <c r="D242" s="19"/>
      <c r="E242" s="26"/>
      <c r="F242" s="26"/>
      <c r="G242" s="26"/>
      <c r="H242" s="19"/>
      <c r="I242" s="19"/>
      <c r="J242" s="12" t="s">
        <v>102</v>
      </c>
      <c r="K242" s="14"/>
      <c r="L242" s="14"/>
      <c r="M242" s="14"/>
      <c r="N242" s="11"/>
      <c r="O242" s="11"/>
      <c r="P242" s="11"/>
      <c r="Q242" s="25"/>
    </row>
    <row r="243" ht="22.5" customHeight="1">
      <c r="A243" s="74"/>
      <c r="B243" s="12" t="s">
        <v>109</v>
      </c>
      <c r="C243" s="12" t="n">
        <v>5556054</v>
      </c>
      <c r="D243" s="12" t="s">
        <v>62</v>
      </c>
      <c r="E243" s="13" t="s">
        <v>37</v>
      </c>
      <c r="F243" s="13" t="s">
        <v>15</v>
      </c>
      <c r="G243" s="23" t="n">
        <v>0.8</v>
      </c>
      <c r="H243" s="12" t="n">
        <v>100</v>
      </c>
      <c r="I243" s="20" t="n">
        <f>G243*H243*7</f>
        <v>560</v>
      </c>
      <c r="J243" s="12" t="s">
        <v>100</v>
      </c>
      <c r="K243" s="16" t="n">
        <v>218</v>
      </c>
      <c r="L243" s="14" t="n">
        <v>6</v>
      </c>
      <c r="M243" s="14" t="n">
        <v>0</v>
      </c>
      <c r="N243" s="11" t="n">
        <v>0</v>
      </c>
      <c r="O243" s="11" t="n">
        <v>0</v>
      </c>
      <c r="P243" s="11" t="n">
        <v>0</v>
      </c>
      <c r="Q243" s="22" t="n">
        <f>M245/H243</f>
        <v>0</v>
      </c>
    </row>
    <row r="244" ht="22.5" customHeight="1">
      <c r="A244" s="74"/>
      <c r="B244" s="12"/>
      <c r="C244" s="12"/>
      <c r="D244" s="19"/>
      <c r="E244" s="26"/>
      <c r="F244" s="26"/>
      <c r="G244" s="26"/>
      <c r="H244" s="19"/>
      <c r="I244" s="19"/>
      <c r="J244" s="12" t="s">
        <v>101</v>
      </c>
      <c r="K244" s="16"/>
      <c r="L244" s="14"/>
      <c r="M244" s="14"/>
      <c r="N244" s="11"/>
      <c r="O244" s="11"/>
      <c r="P244" s="11"/>
      <c r="Q244" s="25"/>
    </row>
    <row r="245" ht="22.5" customHeight="1">
      <c r="A245" s="74"/>
      <c r="B245" s="12"/>
      <c r="C245" s="12"/>
      <c r="D245" s="19"/>
      <c r="E245" s="26"/>
      <c r="F245" s="26"/>
      <c r="G245" s="26"/>
      <c r="H245" s="19"/>
      <c r="I245" s="19"/>
      <c r="J245" s="12" t="s">
        <v>102</v>
      </c>
      <c r="K245" s="16"/>
      <c r="L245" s="14"/>
      <c r="M245" s="16"/>
      <c r="N245" s="11"/>
      <c r="O245" s="11"/>
      <c r="P245" s="11"/>
      <c r="Q245" s="25"/>
    </row>
    <row r="246" ht="22.5" customHeight="1">
      <c r="A246" s="74"/>
      <c r="B246" s="12"/>
      <c r="C246" s="12" t="n">
        <v>8628042</v>
      </c>
      <c r="D246" s="12" t="s">
        <v>28</v>
      </c>
      <c r="E246" s="13" t="s">
        <v>14</v>
      </c>
      <c r="F246" s="13" t="s">
        <v>26</v>
      </c>
      <c r="G246" s="23" t="n">
        <v>0.48</v>
      </c>
      <c r="H246" s="12" t="n">
        <v>400</v>
      </c>
      <c r="I246" s="20" t="n">
        <f>G246*H246*7</f>
        <v>1344</v>
      </c>
      <c r="J246" s="12" t="s">
        <v>100</v>
      </c>
      <c r="K246" s="16" t="n">
        <v>2503</v>
      </c>
      <c r="L246" s="14" t="n">
        <v>1400</v>
      </c>
      <c r="M246" s="16" t="n">
        <v>29</v>
      </c>
      <c r="N246" s="11" t="n">
        <v>0.01</v>
      </c>
      <c r="O246" s="11" t="n">
        <v>0.67</v>
      </c>
      <c r="P246" s="11" t="n">
        <v>19.47</v>
      </c>
      <c r="Q246" s="22" t="n">
        <f>M248/H246</f>
        <v>0</v>
      </c>
    </row>
    <row r="247" ht="22.5" customHeight="1">
      <c r="A247" s="74"/>
      <c r="B247" s="12"/>
      <c r="C247" s="12"/>
      <c r="D247" s="19"/>
      <c r="E247" s="26"/>
      <c r="F247" s="26"/>
      <c r="G247" s="26"/>
      <c r="H247" s="19"/>
      <c r="I247" s="19"/>
      <c r="J247" s="12" t="s">
        <v>101</v>
      </c>
      <c r="K247" s="16"/>
      <c r="L247" s="14"/>
      <c r="M247" s="16"/>
      <c r="N247" s="11"/>
      <c r="O247" s="11"/>
      <c r="P247" s="11"/>
      <c r="Q247" s="25"/>
    </row>
    <row r="248" ht="22.5" customHeight="1">
      <c r="A248" s="74"/>
      <c r="B248" s="12"/>
      <c r="C248" s="12"/>
      <c r="D248" s="19"/>
      <c r="E248" s="26"/>
      <c r="F248" s="26"/>
      <c r="G248" s="26"/>
      <c r="H248" s="19"/>
      <c r="I248" s="19"/>
      <c r="J248" s="12" t="s">
        <v>102</v>
      </c>
      <c r="K248" s="16"/>
      <c r="L248" s="14"/>
      <c r="M248" s="10"/>
      <c r="N248" s="11"/>
      <c r="O248" s="11"/>
      <c r="P248" s="11"/>
      <c r="Q248" s="25"/>
    </row>
    <row r="249" ht="22.5" customHeight="1">
      <c r="A249" s="74"/>
      <c r="B249" s="12"/>
      <c r="C249" s="12" t="n">
        <v>9297014</v>
      </c>
      <c r="D249" s="12" t="s">
        <v>13</v>
      </c>
      <c r="E249" s="13" t="s">
        <v>14</v>
      </c>
      <c r="F249" s="13" t="s">
        <v>26</v>
      </c>
      <c r="G249" s="23" t="n">
        <v>0.18</v>
      </c>
      <c r="H249" s="12" t="n">
        <v>200</v>
      </c>
      <c r="I249" s="20" t="n">
        <f>G249*H249*7</f>
        <v>252</v>
      </c>
      <c r="J249" s="12" t="s">
        <v>100</v>
      </c>
      <c r="K249" s="16" t="n">
        <v>2238</v>
      </c>
      <c r="L249" s="14" t="n">
        <v>277</v>
      </c>
      <c r="M249" s="16" t="n">
        <v>20</v>
      </c>
      <c r="N249" s="11" t="n">
        <v>0.02</v>
      </c>
      <c r="O249" s="11" t="n">
        <v>0.23</v>
      </c>
      <c r="P249" s="11" t="n">
        <v>4.55</v>
      </c>
      <c r="Q249" s="22" t="n">
        <f>M251/H249</f>
        <v>0</v>
      </c>
    </row>
    <row r="250" ht="22.5" customHeight="1">
      <c r="A250" s="74"/>
      <c r="B250" s="12"/>
      <c r="C250" s="12"/>
      <c r="D250" s="19"/>
      <c r="E250" s="26"/>
      <c r="F250" s="26"/>
      <c r="G250" s="26"/>
      <c r="H250" s="19"/>
      <c r="I250" s="19"/>
      <c r="J250" s="12" t="s">
        <v>101</v>
      </c>
      <c r="K250" s="16"/>
      <c r="L250" s="14"/>
      <c r="M250" s="10"/>
      <c r="N250" s="11"/>
      <c r="O250" s="11"/>
      <c r="P250" s="11"/>
      <c r="Q250" s="25"/>
    </row>
    <row r="251" ht="22.5" customHeight="1">
      <c r="A251" s="74"/>
      <c r="B251" s="12"/>
      <c r="C251" s="12"/>
      <c r="D251" s="19"/>
      <c r="E251" s="26"/>
      <c r="F251" s="26"/>
      <c r="G251" s="26"/>
      <c r="H251" s="19"/>
      <c r="I251" s="19"/>
      <c r="J251" s="12" t="s">
        <v>102</v>
      </c>
      <c r="K251" s="16"/>
      <c r="L251" s="14"/>
      <c r="M251" s="10"/>
      <c r="N251" s="11"/>
      <c r="O251" s="11"/>
      <c r="P251" s="11"/>
      <c r="Q251" s="25"/>
    </row>
    <row r="252" ht="22.5" customHeight="1">
      <c r="A252" s="74"/>
      <c r="B252" s="12"/>
      <c r="C252" s="12" t="n">
        <v>7815836</v>
      </c>
      <c r="D252" s="12" t="s">
        <v>63</v>
      </c>
      <c r="E252" s="13" t="s">
        <v>37</v>
      </c>
      <c r="F252" s="13" t="s">
        <v>15</v>
      </c>
      <c r="G252" s="23" t="n">
        <v>0.08</v>
      </c>
      <c r="H252" s="12" t="n">
        <v>12000</v>
      </c>
      <c r="I252" s="20" t="n">
        <f>G252*H252*7</f>
        <v>6720</v>
      </c>
      <c r="J252" s="12" t="s">
        <v>100</v>
      </c>
      <c r="K252" s="16" t="n">
        <v>62941</v>
      </c>
      <c r="L252" s="14" t="n">
        <v>5920</v>
      </c>
      <c r="M252" s="16" t="n">
        <v>135</v>
      </c>
      <c r="N252" s="11" t="n">
        <v>0.003</v>
      </c>
      <c r="O252" s="11" t="n">
        <v>0.112</v>
      </c>
      <c r="P252" s="11" t="n">
        <v>15.07</v>
      </c>
      <c r="Q252" s="22" t="n">
        <f>M254/H252</f>
        <v>0</v>
      </c>
    </row>
    <row r="253" ht="22.5" customHeight="1">
      <c r="A253" s="74"/>
      <c r="B253" s="12"/>
      <c r="C253" s="12"/>
      <c r="D253" s="19"/>
      <c r="E253" s="26"/>
      <c r="F253" s="26"/>
      <c r="G253" s="26"/>
      <c r="H253" s="19"/>
      <c r="I253" s="19"/>
      <c r="J253" s="12" t="s">
        <v>101</v>
      </c>
      <c r="K253" s="16"/>
      <c r="L253" s="14"/>
      <c r="M253" s="16"/>
      <c r="N253" s="11"/>
      <c r="O253" s="11"/>
      <c r="P253" s="11"/>
      <c r="Q253" s="25"/>
    </row>
    <row r="254" ht="22.5" customHeight="1">
      <c r="A254" s="74"/>
      <c r="B254" s="12"/>
      <c r="C254" s="12"/>
      <c r="D254" s="19"/>
      <c r="E254" s="26"/>
      <c r="F254" s="26"/>
      <c r="G254" s="26"/>
      <c r="H254" s="19"/>
      <c r="I254" s="19"/>
      <c r="J254" s="12" t="s">
        <v>102</v>
      </c>
      <c r="K254" s="16"/>
      <c r="L254" s="14"/>
      <c r="M254" s="16"/>
      <c r="N254" s="11"/>
      <c r="O254" s="11"/>
      <c r="P254" s="11"/>
      <c r="Q254" s="25"/>
    </row>
    <row r="255" ht="22.5" customHeight="1">
      <c r="A255" s="74"/>
      <c r="B255" s="12"/>
      <c r="C255" s="12" t="n">
        <v>91467820</v>
      </c>
      <c r="D255" s="12" t="s">
        <v>64</v>
      </c>
      <c r="E255" s="13" t="s">
        <v>37</v>
      </c>
      <c r="F255" s="13" t="s">
        <v>15</v>
      </c>
      <c r="G255" s="23" t="n">
        <v>0.1</v>
      </c>
      <c r="H255" s="13" t="n">
        <v>300</v>
      </c>
      <c r="I255" s="20" t="n">
        <f>G255*H255*7</f>
        <v>210</v>
      </c>
      <c r="J255" s="12" t="s">
        <v>100</v>
      </c>
      <c r="K255" s="16" t="n">
        <v>151</v>
      </c>
      <c r="L255" s="14" t="n">
        <v>26</v>
      </c>
      <c r="M255" s="16" t="n">
        <v>1</v>
      </c>
      <c r="N255" s="11" t="n">
        <v>0.004</v>
      </c>
      <c r="O255" s="11" t="n">
        <v>0.1</v>
      </c>
      <c r="P255" s="11" t="n">
        <v>0.1</v>
      </c>
      <c r="Q255" s="22" t="n">
        <f>M257/H255</f>
        <v>0</v>
      </c>
    </row>
    <row r="256" ht="22.5" customHeight="1">
      <c r="A256" s="74"/>
      <c r="B256" s="12"/>
      <c r="C256" s="12"/>
      <c r="D256" s="19"/>
      <c r="E256" s="26"/>
      <c r="F256" s="26"/>
      <c r="G256" s="26"/>
      <c r="H256" s="26"/>
      <c r="I256" s="19"/>
      <c r="J256" s="12" t="s">
        <v>101</v>
      </c>
      <c r="K256" s="16"/>
      <c r="L256" s="14"/>
      <c r="M256" s="16"/>
      <c r="N256" s="11"/>
      <c r="O256" s="11"/>
      <c r="P256" s="11"/>
      <c r="Q256" s="25"/>
    </row>
    <row r="257" ht="22.5" customHeight="1">
      <c r="A257" s="74"/>
      <c r="B257" s="12"/>
      <c r="C257" s="12"/>
      <c r="D257" s="19"/>
      <c r="E257" s="26"/>
      <c r="F257" s="26"/>
      <c r="G257" s="26"/>
      <c r="H257" s="26"/>
      <c r="I257" s="19"/>
      <c r="J257" s="12" t="s">
        <v>102</v>
      </c>
      <c r="K257" s="16"/>
      <c r="L257" s="14"/>
      <c r="M257" s="16"/>
      <c r="N257" s="11"/>
      <c r="O257" s="11"/>
      <c r="P257" s="11"/>
      <c r="Q257" s="25"/>
    </row>
    <row r="258" ht="22.5" customHeight="1">
      <c r="A258" s="74"/>
      <c r="B258" s="12"/>
      <c r="C258" s="12" t="n">
        <v>91496145</v>
      </c>
      <c r="D258" s="12" t="s">
        <v>64</v>
      </c>
      <c r="E258" s="13" t="s">
        <v>65</v>
      </c>
      <c r="F258" s="13" t="s">
        <v>15</v>
      </c>
      <c r="G258" s="23" t="n">
        <v>0.14</v>
      </c>
      <c r="H258" s="13" t="n">
        <v>50</v>
      </c>
      <c r="I258" s="20" t="n">
        <f>G258*H258*7</f>
        <v>49</v>
      </c>
      <c r="J258" s="12" t="s">
        <v>100</v>
      </c>
      <c r="K258" s="16" t="n">
        <v>27</v>
      </c>
      <c r="L258" s="16" t="n">
        <v>0</v>
      </c>
      <c r="M258" s="14" t="n">
        <v>0</v>
      </c>
      <c r="N258" s="11" t="n">
        <v>0</v>
      </c>
      <c r="O258" s="11" t="n">
        <v>0</v>
      </c>
      <c r="P258" s="11" t="n">
        <v>0</v>
      </c>
      <c r="Q258" s="22" t="n">
        <f>M260/H258</f>
        <v>0</v>
      </c>
    </row>
    <row r="259" ht="22.5" customHeight="1">
      <c r="A259" s="74"/>
      <c r="B259" s="12"/>
      <c r="C259" s="12"/>
      <c r="D259" s="19"/>
      <c r="E259" s="26"/>
      <c r="F259" s="26"/>
      <c r="G259" s="26"/>
      <c r="H259" s="26"/>
      <c r="I259" s="19"/>
      <c r="J259" s="12" t="s">
        <v>101</v>
      </c>
      <c r="K259" s="16"/>
      <c r="L259" s="14"/>
      <c r="M259" s="16"/>
      <c r="N259" s="11"/>
      <c r="O259" s="11"/>
      <c r="P259" s="11"/>
      <c r="Q259" s="25"/>
    </row>
    <row r="260" ht="22.5" customHeight="1">
      <c r="A260" s="74"/>
      <c r="B260" s="12"/>
      <c r="C260" s="12"/>
      <c r="D260" s="19"/>
      <c r="E260" s="26"/>
      <c r="F260" s="26"/>
      <c r="G260" s="26"/>
      <c r="H260" s="26"/>
      <c r="I260" s="19"/>
      <c r="J260" s="12" t="s">
        <v>102</v>
      </c>
      <c r="K260" s="16"/>
      <c r="L260" s="14"/>
      <c r="M260" s="16"/>
      <c r="N260" s="11"/>
      <c r="O260" s="11"/>
      <c r="P260" s="11"/>
      <c r="Q260" s="25"/>
    </row>
    <row r="261" ht="22.5" customHeight="1">
      <c r="A261" s="74"/>
      <c r="B261" s="12"/>
      <c r="C261" s="12" t="n">
        <v>91496146</v>
      </c>
      <c r="D261" s="12" t="s">
        <v>64</v>
      </c>
      <c r="E261" s="13" t="s">
        <v>44</v>
      </c>
      <c r="F261" s="13" t="s">
        <v>15</v>
      </c>
      <c r="G261" s="23" t="n">
        <v>0.14</v>
      </c>
      <c r="H261" s="13" t="n">
        <v>200</v>
      </c>
      <c r="I261" s="20" t="n">
        <f>G261*H261*7</f>
        <v>196</v>
      </c>
      <c r="J261" s="12" t="s">
        <v>100</v>
      </c>
      <c r="K261" s="16" t="n">
        <v>28</v>
      </c>
      <c r="L261" s="14" t="n">
        <v>8</v>
      </c>
      <c r="M261" s="14" t="n">
        <v>0</v>
      </c>
      <c r="N261" s="11" t="n">
        <v>0</v>
      </c>
      <c r="O261" s="11" t="n">
        <v>0</v>
      </c>
      <c r="P261" s="11" t="n">
        <v>0</v>
      </c>
      <c r="Q261" s="22" t="n">
        <f>M263/H261</f>
        <v>0</v>
      </c>
    </row>
    <row r="262" ht="22.5" customHeight="1">
      <c r="A262" s="74"/>
      <c r="B262" s="12"/>
      <c r="C262" s="12"/>
      <c r="D262" s="19"/>
      <c r="E262" s="26"/>
      <c r="F262" s="26"/>
      <c r="G262" s="26"/>
      <c r="H262" s="26"/>
      <c r="I262" s="19"/>
      <c r="J262" s="12" t="s">
        <v>101</v>
      </c>
      <c r="K262" s="16"/>
      <c r="L262" s="14"/>
      <c r="M262" s="16"/>
      <c r="N262" s="11"/>
      <c r="O262" s="11"/>
      <c r="P262" s="11"/>
      <c r="Q262" s="25"/>
    </row>
    <row r="263" ht="22.5" customHeight="1">
      <c r="A263" s="74"/>
      <c r="B263" s="12"/>
      <c r="C263" s="12"/>
      <c r="D263" s="19"/>
      <c r="E263" s="26"/>
      <c r="F263" s="26"/>
      <c r="G263" s="26"/>
      <c r="H263" s="26"/>
      <c r="I263" s="19"/>
      <c r="J263" s="12" t="s">
        <v>102</v>
      </c>
      <c r="K263" s="16"/>
      <c r="L263" s="14"/>
      <c r="M263" s="16"/>
      <c r="N263" s="11"/>
      <c r="O263" s="11"/>
      <c r="P263" s="11"/>
      <c r="Q263" s="25"/>
    </row>
    <row r="264" ht="22.5" customHeight="1">
      <c r="A264" s="74"/>
      <c r="B264" s="12"/>
      <c r="C264" s="12" t="n">
        <v>91496147</v>
      </c>
      <c r="D264" s="12" t="s">
        <v>64</v>
      </c>
      <c r="E264" s="13" t="s">
        <v>11</v>
      </c>
      <c r="F264" s="13" t="s">
        <v>15</v>
      </c>
      <c r="G264" s="23" t="n">
        <v>0.14</v>
      </c>
      <c r="H264" s="13" t="n">
        <v>150</v>
      </c>
      <c r="I264" s="20" t="n">
        <f>G264*H264*7</f>
        <v>147</v>
      </c>
      <c r="J264" s="12" t="s">
        <v>100</v>
      </c>
      <c r="K264" s="16" t="n">
        <v>147</v>
      </c>
      <c r="L264" s="14" t="n">
        <v>5</v>
      </c>
      <c r="M264" s="14" t="n">
        <v>0</v>
      </c>
      <c r="N264" s="11" t="n">
        <v>0</v>
      </c>
      <c r="O264" s="11" t="n">
        <v>0</v>
      </c>
      <c r="P264" s="11" t="n">
        <v>0</v>
      </c>
      <c r="Q264" s="22" t="n">
        <f>M266/H264</f>
        <v>0</v>
      </c>
    </row>
    <row r="265" ht="22.5" customHeight="1">
      <c r="A265" s="74"/>
      <c r="B265" s="12"/>
      <c r="C265" s="12"/>
      <c r="D265" s="19"/>
      <c r="E265" s="26"/>
      <c r="F265" s="26"/>
      <c r="G265" s="26"/>
      <c r="H265" s="26"/>
      <c r="I265" s="19"/>
      <c r="J265" s="12" t="s">
        <v>101</v>
      </c>
      <c r="K265" s="16"/>
      <c r="L265" s="14"/>
      <c r="M265" s="16"/>
      <c r="N265" s="11"/>
      <c r="O265" s="11"/>
      <c r="P265" s="11"/>
      <c r="Q265" s="25"/>
    </row>
    <row r="266" ht="22.5" customHeight="1">
      <c r="A266" s="74"/>
      <c r="B266" s="12"/>
      <c r="C266" s="12"/>
      <c r="D266" s="19"/>
      <c r="E266" s="26"/>
      <c r="F266" s="26"/>
      <c r="G266" s="26"/>
      <c r="H266" s="26"/>
      <c r="I266" s="19"/>
      <c r="J266" s="12" t="s">
        <v>102</v>
      </c>
      <c r="K266" s="16"/>
      <c r="L266" s="14"/>
      <c r="M266" s="16"/>
      <c r="N266" s="11"/>
      <c r="O266" s="11"/>
      <c r="P266" s="11"/>
      <c r="Q266" s="25"/>
    </row>
    <row r="267" ht="22.5" customHeight="1">
      <c r="A267" s="74"/>
      <c r="B267" s="12"/>
      <c r="C267" s="12" t="n">
        <v>91496148</v>
      </c>
      <c r="D267" s="12" t="s">
        <v>64</v>
      </c>
      <c r="E267" s="13" t="s">
        <v>14</v>
      </c>
      <c r="F267" s="13" t="s">
        <v>15</v>
      </c>
      <c r="G267" s="23" t="n">
        <v>0.15</v>
      </c>
      <c r="H267" s="13" t="n">
        <v>160</v>
      </c>
      <c r="I267" s="20" t="n">
        <f>G267*H267*7</f>
        <v>168</v>
      </c>
      <c r="J267" s="12" t="s">
        <v>100</v>
      </c>
      <c r="K267" s="16" t="n">
        <v>7</v>
      </c>
      <c r="L267" s="16" t="n">
        <v>4</v>
      </c>
      <c r="M267" s="14" t="n">
        <v>0</v>
      </c>
      <c r="N267" s="11" t="n">
        <v>0</v>
      </c>
      <c r="O267" s="11" t="n">
        <v>0</v>
      </c>
      <c r="P267" s="11" t="n">
        <v>0</v>
      </c>
      <c r="Q267" s="22" t="n">
        <f>M269/H267</f>
        <v>0</v>
      </c>
    </row>
    <row r="268" ht="22.5" customHeight="1">
      <c r="A268" s="74"/>
      <c r="B268" s="12"/>
      <c r="C268" s="12"/>
      <c r="D268" s="19"/>
      <c r="E268" s="26"/>
      <c r="F268" s="26"/>
      <c r="G268" s="26"/>
      <c r="H268" s="26"/>
      <c r="I268" s="19"/>
      <c r="J268" s="12" t="s">
        <v>101</v>
      </c>
      <c r="K268" s="16"/>
      <c r="L268" s="14"/>
      <c r="M268" s="16"/>
      <c r="N268" s="11"/>
      <c r="O268" s="11"/>
      <c r="P268" s="11"/>
      <c r="Q268" s="25"/>
    </row>
    <row r="269" ht="22.5" customHeight="1">
      <c r="A269" s="74"/>
      <c r="B269" s="12"/>
      <c r="C269" s="12"/>
      <c r="D269" s="19"/>
      <c r="E269" s="26"/>
      <c r="F269" s="26"/>
      <c r="G269" s="26"/>
      <c r="H269" s="26"/>
      <c r="I269" s="19"/>
      <c r="J269" s="12" t="s">
        <v>102</v>
      </c>
      <c r="K269" s="16"/>
      <c r="L269" s="14"/>
      <c r="M269" s="16"/>
      <c r="N269" s="11"/>
      <c r="O269" s="11"/>
      <c r="P269" s="11"/>
      <c r="Q269" s="25"/>
    </row>
    <row r="270" ht="22.5" customHeight="1">
      <c r="A270" s="74"/>
      <c r="B270" s="12"/>
      <c r="C270" s="12" t="n">
        <v>11079953</v>
      </c>
      <c r="D270" s="12" t="s">
        <v>62</v>
      </c>
      <c r="E270" s="13" t="s">
        <v>37</v>
      </c>
      <c r="F270" s="13" t="s">
        <v>15</v>
      </c>
      <c r="G270" s="23" t="n">
        <v>0.8</v>
      </c>
      <c r="H270" s="13" t="n">
        <v>100</v>
      </c>
      <c r="I270" s="20" t="n">
        <f>G270*H270*7</f>
        <v>560</v>
      </c>
      <c r="J270" s="12" t="s">
        <v>100</v>
      </c>
      <c r="K270" s="14" t="n">
        <v>136</v>
      </c>
      <c r="L270" s="14" t="n">
        <v>5</v>
      </c>
      <c r="M270" s="14" t="n">
        <v>0</v>
      </c>
      <c r="N270" s="11" t="n">
        <v>0</v>
      </c>
      <c r="O270" s="11" t="n">
        <v>0</v>
      </c>
      <c r="P270" s="11" t="n">
        <v>0</v>
      </c>
      <c r="Q270" s="22" t="n">
        <f>M272/H270</f>
        <v>0</v>
      </c>
    </row>
    <row r="271" ht="22.5" customHeight="1">
      <c r="A271" s="74"/>
      <c r="B271" s="12"/>
      <c r="C271" s="12"/>
      <c r="D271" s="19"/>
      <c r="E271" s="26"/>
      <c r="F271" s="26"/>
      <c r="G271" s="26"/>
      <c r="H271" s="26"/>
      <c r="I271" s="19"/>
      <c r="J271" s="12" t="s">
        <v>101</v>
      </c>
      <c r="K271" s="16"/>
      <c r="L271" s="16"/>
      <c r="M271" s="16"/>
      <c r="N271" s="11"/>
      <c r="O271" s="11"/>
      <c r="P271" s="11"/>
      <c r="Q271" s="25"/>
    </row>
    <row r="272" ht="22.5" customHeight="1">
      <c r="A272" s="74"/>
      <c r="B272" s="12"/>
      <c r="C272" s="12"/>
      <c r="D272" s="19"/>
      <c r="E272" s="26"/>
      <c r="F272" s="26"/>
      <c r="G272" s="26"/>
      <c r="H272" s="26"/>
      <c r="I272" s="19"/>
      <c r="J272" s="12" t="s">
        <v>102</v>
      </c>
      <c r="K272" s="16"/>
      <c r="L272" s="16"/>
      <c r="M272" s="16"/>
      <c r="N272" s="11"/>
      <c r="O272" s="11"/>
      <c r="P272" s="11"/>
      <c r="Q272" s="25"/>
    </row>
    <row r="273" ht="22.5" customHeight="1">
      <c r="A273" s="74"/>
      <c r="B273" s="12"/>
      <c r="C273" s="12" t="n">
        <v>11690181</v>
      </c>
      <c r="D273" s="12" t="s">
        <v>66</v>
      </c>
      <c r="E273" s="13" t="s">
        <v>14</v>
      </c>
      <c r="F273" s="13" t="s">
        <v>15</v>
      </c>
      <c r="G273" s="23" t="n">
        <v>0.45</v>
      </c>
      <c r="H273" s="13" t="n">
        <v>1300</v>
      </c>
      <c r="I273" s="20" t="n">
        <f>G273*H273*7</f>
        <v>4095</v>
      </c>
      <c r="J273" s="12" t="s">
        <v>100</v>
      </c>
      <c r="K273" s="16" t="n">
        <v>1090</v>
      </c>
      <c r="L273" s="16" t="n">
        <v>39</v>
      </c>
      <c r="M273" s="14" t="n">
        <v>3</v>
      </c>
      <c r="N273" s="11" t="n">
        <v>0.032</v>
      </c>
      <c r="O273" s="11" t="n">
        <v>0.42</v>
      </c>
      <c r="P273" s="17" t="n">
        <v>1.26</v>
      </c>
      <c r="Q273" s="22" t="n">
        <f>M275/H273</f>
        <v>0</v>
      </c>
    </row>
    <row r="274" ht="22.5" customHeight="1">
      <c r="A274" s="74"/>
      <c r="B274" s="12"/>
      <c r="C274" s="12"/>
      <c r="D274" s="19"/>
      <c r="E274" s="26"/>
      <c r="F274" s="26"/>
      <c r="G274" s="26"/>
      <c r="H274" s="26"/>
      <c r="I274" s="19"/>
      <c r="J274" s="12" t="s">
        <v>101</v>
      </c>
      <c r="K274" s="16"/>
      <c r="L274" s="14"/>
      <c r="M274" s="16"/>
      <c r="N274" s="11"/>
      <c r="O274" s="11"/>
      <c r="P274" s="11"/>
      <c r="Q274" s="25"/>
    </row>
    <row r="275" ht="22.5" customHeight="1">
      <c r="A275" s="74"/>
      <c r="B275" s="12"/>
      <c r="C275" s="12"/>
      <c r="D275" s="19"/>
      <c r="E275" s="26"/>
      <c r="F275" s="26"/>
      <c r="G275" s="26"/>
      <c r="H275" s="26"/>
      <c r="I275" s="19"/>
      <c r="J275" s="12" t="s">
        <v>102</v>
      </c>
      <c r="K275" s="16"/>
      <c r="L275" s="14"/>
      <c r="M275" s="16"/>
      <c r="N275" s="11"/>
      <c r="O275" s="11"/>
      <c r="P275" s="11"/>
      <c r="Q275" s="25"/>
    </row>
    <row r="276" ht="22.5" customHeight="1">
      <c r="A276" s="74"/>
      <c r="B276" s="12"/>
      <c r="C276" s="12" t="n">
        <v>11836152</v>
      </c>
      <c r="D276" s="12" t="s">
        <v>63</v>
      </c>
      <c r="E276" s="13" t="s">
        <v>37</v>
      </c>
      <c r="F276" s="13" t="s">
        <v>15</v>
      </c>
      <c r="G276" s="23" t="n">
        <v>0.09</v>
      </c>
      <c r="H276" s="13" t="n">
        <v>100</v>
      </c>
      <c r="I276" s="20" t="n">
        <f>G276*H276*7</f>
        <v>63</v>
      </c>
      <c r="J276" s="12" t="s">
        <v>100</v>
      </c>
      <c r="K276" s="16" t="n">
        <v>12</v>
      </c>
      <c r="L276" s="16" t="n">
        <v>1</v>
      </c>
      <c r="M276" s="14" t="n">
        <v>0</v>
      </c>
      <c r="N276" s="11" t="n">
        <v>0</v>
      </c>
      <c r="O276" s="11" t="n">
        <v>0</v>
      </c>
      <c r="P276" s="11" t="n">
        <v>0</v>
      </c>
      <c r="Q276" s="22" t="n">
        <f>M278/H276</f>
        <v>0</v>
      </c>
    </row>
    <row r="277" ht="22.5" customHeight="1">
      <c r="A277" s="74"/>
      <c r="B277" s="12"/>
      <c r="C277" s="12"/>
      <c r="D277" s="19"/>
      <c r="E277" s="26"/>
      <c r="F277" s="26"/>
      <c r="G277" s="26"/>
      <c r="H277" s="26"/>
      <c r="I277" s="19"/>
      <c r="J277" s="12" t="s">
        <v>101</v>
      </c>
      <c r="K277" s="16"/>
      <c r="L277" s="14"/>
      <c r="M277" s="16"/>
      <c r="N277" s="11"/>
      <c r="O277" s="11"/>
      <c r="P277" s="11"/>
      <c r="Q277" s="25"/>
    </row>
    <row r="278" ht="22.5" customHeight="1">
      <c r="A278" s="74"/>
      <c r="B278" s="12"/>
      <c r="C278" s="12"/>
      <c r="D278" s="19"/>
      <c r="E278" s="26"/>
      <c r="F278" s="26"/>
      <c r="G278" s="26"/>
      <c r="H278" s="26"/>
      <c r="I278" s="19"/>
      <c r="J278" s="12" t="s">
        <v>102</v>
      </c>
      <c r="K278" s="16"/>
      <c r="L278" s="14"/>
      <c r="M278" s="16"/>
      <c r="N278" s="11"/>
      <c r="O278" s="11"/>
      <c r="P278" s="11"/>
      <c r="Q278" s="25"/>
    </row>
    <row r="279" ht="22.5" customHeight="1">
      <c r="A279" s="74"/>
      <c r="B279" s="12"/>
      <c r="C279" s="12" t="n">
        <v>12038500</v>
      </c>
      <c r="D279" s="12" t="s">
        <v>66</v>
      </c>
      <c r="E279" s="13" t="s">
        <v>14</v>
      </c>
      <c r="F279" s="13" t="s">
        <v>15</v>
      </c>
      <c r="G279" s="23" t="n">
        <v>0.4</v>
      </c>
      <c r="H279" s="13" t="n">
        <v>100</v>
      </c>
      <c r="I279" s="20" t="n">
        <f>G279*H279*7</f>
        <v>280</v>
      </c>
      <c r="J279" s="12" t="s">
        <v>100</v>
      </c>
      <c r="K279" s="16" t="n">
        <v>137</v>
      </c>
      <c r="L279" s="14" t="n">
        <v>13</v>
      </c>
      <c r="M279" s="14" t="n">
        <v>0</v>
      </c>
      <c r="N279" s="11" t="n">
        <v>0</v>
      </c>
      <c r="O279" s="11" t="n">
        <v>0</v>
      </c>
      <c r="P279" s="11" t="n">
        <v>0</v>
      </c>
      <c r="Q279" s="22" t="n">
        <f>M281/H279</f>
        <v>0</v>
      </c>
    </row>
    <row r="280" ht="22.5" customHeight="1">
      <c r="A280" s="74"/>
      <c r="B280" s="12"/>
      <c r="C280" s="12"/>
      <c r="D280" s="19"/>
      <c r="E280" s="26"/>
      <c r="F280" s="26"/>
      <c r="G280" s="26"/>
      <c r="H280" s="26"/>
      <c r="I280" s="19"/>
      <c r="J280" s="12" t="s">
        <v>101</v>
      </c>
      <c r="K280" s="16"/>
      <c r="L280" s="16"/>
      <c r="M280" s="16"/>
      <c r="N280" s="11"/>
      <c r="O280" s="11"/>
      <c r="P280" s="11"/>
      <c r="Q280" s="25"/>
    </row>
    <row r="281" ht="22.5" customHeight="1">
      <c r="A281" s="74"/>
      <c r="B281" s="12"/>
      <c r="C281" s="12"/>
      <c r="D281" s="19"/>
      <c r="E281" s="26"/>
      <c r="F281" s="26"/>
      <c r="G281" s="26"/>
      <c r="H281" s="26"/>
      <c r="I281" s="19"/>
      <c r="J281" s="12" t="s">
        <v>102</v>
      </c>
      <c r="K281" s="16"/>
      <c r="L281" s="14"/>
      <c r="M281" s="16"/>
      <c r="N281" s="11"/>
      <c r="O281" s="11"/>
      <c r="P281" s="11"/>
      <c r="Q281" s="25"/>
    </row>
    <row r="282" ht="22.5" customHeight="1">
      <c r="A282" s="74"/>
      <c r="B282" s="12"/>
      <c r="C282" s="12" t="n">
        <v>91565943</v>
      </c>
      <c r="D282" s="12" t="s">
        <v>64</v>
      </c>
      <c r="E282" s="13" t="s">
        <v>44</v>
      </c>
      <c r="F282" s="13" t="s">
        <v>15</v>
      </c>
      <c r="G282" s="23" t="n">
        <v>0.14</v>
      </c>
      <c r="H282" s="13" t="n">
        <v>200</v>
      </c>
      <c r="I282" s="20" t="n">
        <f>G282*H282*7</f>
        <v>196</v>
      </c>
      <c r="J282" s="12" t="s">
        <v>100</v>
      </c>
      <c r="K282" s="16" t="n">
        <v>14</v>
      </c>
      <c r="L282" s="16" t="n">
        <v>0</v>
      </c>
      <c r="M282" s="14" t="n">
        <v>0</v>
      </c>
      <c r="N282" s="11" t="n">
        <v>0</v>
      </c>
      <c r="O282" s="11" t="n">
        <v>0</v>
      </c>
      <c r="P282" s="11" t="n">
        <v>0</v>
      </c>
      <c r="Q282" s="22" t="n">
        <f>M284/H282</f>
        <v>0</v>
      </c>
    </row>
    <row r="283" ht="22.5" customHeight="1">
      <c r="A283" s="74"/>
      <c r="B283" s="12"/>
      <c r="C283" s="12"/>
      <c r="D283" s="19"/>
      <c r="E283" s="26"/>
      <c r="F283" s="26"/>
      <c r="G283" s="26"/>
      <c r="H283" s="26"/>
      <c r="I283" s="19"/>
      <c r="J283" s="12" t="s">
        <v>101</v>
      </c>
      <c r="K283" s="16"/>
      <c r="L283" s="14"/>
      <c r="M283" s="16"/>
      <c r="N283" s="11"/>
      <c r="O283" s="11"/>
      <c r="P283" s="11"/>
      <c r="Q283" s="25"/>
    </row>
    <row r="284" ht="22.5" customHeight="1">
      <c r="A284" s="74"/>
      <c r="B284" s="12"/>
      <c r="C284" s="12"/>
      <c r="D284" s="19"/>
      <c r="E284" s="26"/>
      <c r="F284" s="26"/>
      <c r="G284" s="26"/>
      <c r="H284" s="26"/>
      <c r="I284" s="19"/>
      <c r="J284" s="12" t="s">
        <v>102</v>
      </c>
      <c r="K284" s="16"/>
      <c r="L284" s="14"/>
      <c r="M284" s="16"/>
      <c r="N284" s="11"/>
      <c r="O284" s="11"/>
      <c r="P284" s="11"/>
      <c r="Q284" s="25"/>
    </row>
    <row r="285" ht="22.5" customHeight="1">
      <c r="A285" s="74"/>
      <c r="B285" s="12"/>
      <c r="C285" s="12" t="n">
        <v>91565945</v>
      </c>
      <c r="D285" s="12" t="s">
        <v>64</v>
      </c>
      <c r="E285" s="13" t="s">
        <v>37</v>
      </c>
      <c r="F285" s="13" t="s">
        <v>15</v>
      </c>
      <c r="G285" s="23" t="n">
        <v>0.12</v>
      </c>
      <c r="H285" s="13" t="n">
        <v>200</v>
      </c>
      <c r="I285" s="20" t="n">
        <f>G285*H285*7</f>
        <v>168</v>
      </c>
      <c r="J285" s="12" t="s">
        <v>100</v>
      </c>
      <c r="K285" s="16" t="n">
        <v>191</v>
      </c>
      <c r="L285" s="14" t="n">
        <v>27</v>
      </c>
      <c r="M285" s="16" t="n">
        <v>1</v>
      </c>
      <c r="N285" s="11" t="n">
        <v>0.004</v>
      </c>
      <c r="O285" s="11" t="n">
        <v>0.12</v>
      </c>
      <c r="P285" s="11" t="n">
        <v>0.12</v>
      </c>
      <c r="Q285" s="22" t="n">
        <f>M287/H285</f>
        <v>0</v>
      </c>
    </row>
    <row r="286" ht="22.5" customHeight="1">
      <c r="A286" s="74"/>
      <c r="B286" s="12"/>
      <c r="C286" s="12"/>
      <c r="D286" s="19"/>
      <c r="E286" s="26"/>
      <c r="F286" s="26"/>
      <c r="G286" s="26"/>
      <c r="H286" s="26"/>
      <c r="I286" s="19"/>
      <c r="J286" s="12" t="s">
        <v>101</v>
      </c>
      <c r="K286" s="16"/>
      <c r="L286" s="14"/>
      <c r="M286" s="16"/>
      <c r="N286" s="11"/>
      <c r="O286" s="11"/>
      <c r="P286" s="11"/>
      <c r="Q286" s="25"/>
    </row>
    <row r="287" ht="22.5" customHeight="1">
      <c r="A287" s="74"/>
      <c r="B287" s="12"/>
      <c r="C287" s="12"/>
      <c r="D287" s="19"/>
      <c r="E287" s="26"/>
      <c r="F287" s="26"/>
      <c r="G287" s="26"/>
      <c r="H287" s="26"/>
      <c r="I287" s="19"/>
      <c r="J287" s="12" t="s">
        <v>102</v>
      </c>
      <c r="K287" s="16"/>
      <c r="L287" s="14"/>
      <c r="M287" s="16"/>
      <c r="N287" s="11"/>
      <c r="O287" s="11"/>
      <c r="P287" s="11"/>
      <c r="Q287" s="25"/>
    </row>
    <row r="288" ht="22.5" customHeight="1">
      <c r="A288" s="74"/>
      <c r="B288" s="12"/>
      <c r="C288" s="12" t="n">
        <v>91551845</v>
      </c>
      <c r="D288" s="12" t="s">
        <v>64</v>
      </c>
      <c r="E288" s="13" t="s">
        <v>11</v>
      </c>
      <c r="F288" s="13" t="s">
        <v>15</v>
      </c>
      <c r="G288" s="23" t="n">
        <v>0.14</v>
      </c>
      <c r="H288" s="13" t="n">
        <v>150</v>
      </c>
      <c r="I288" s="20" t="n">
        <f>G288*H288*7</f>
        <v>147</v>
      </c>
      <c r="J288" s="12" t="s">
        <v>100</v>
      </c>
      <c r="K288" s="16" t="n">
        <v>103</v>
      </c>
      <c r="L288" s="14" t="n">
        <v>10</v>
      </c>
      <c r="M288" s="16" t="n">
        <v>1</v>
      </c>
      <c r="N288" s="11" t="n">
        <v>0.014</v>
      </c>
      <c r="O288" s="11" t="n">
        <v>0.14</v>
      </c>
      <c r="P288" s="11" t="n">
        <v>0.14</v>
      </c>
      <c r="Q288" s="22" t="n">
        <f>M290/H288</f>
        <v>0</v>
      </c>
    </row>
    <row r="289" ht="22.5" customHeight="1">
      <c r="A289" s="74"/>
      <c r="B289" s="12"/>
      <c r="C289" s="12"/>
      <c r="D289" s="19"/>
      <c r="E289" s="26"/>
      <c r="F289" s="26"/>
      <c r="G289" s="26"/>
      <c r="H289" s="26"/>
      <c r="I289" s="19"/>
      <c r="J289" s="12" t="s">
        <v>101</v>
      </c>
      <c r="K289" s="16"/>
      <c r="L289" s="14"/>
      <c r="M289" s="16"/>
      <c r="N289" s="11"/>
      <c r="O289" s="11"/>
      <c r="P289" s="11"/>
      <c r="Q289" s="25"/>
    </row>
    <row r="290" ht="22.5" customHeight="1">
      <c r="A290" s="74"/>
      <c r="B290" s="12"/>
      <c r="C290" s="12"/>
      <c r="D290" s="19"/>
      <c r="E290" s="26"/>
      <c r="F290" s="26"/>
      <c r="G290" s="26"/>
      <c r="H290" s="26"/>
      <c r="I290" s="19"/>
      <c r="J290" s="12" t="s">
        <v>102</v>
      </c>
      <c r="K290" s="16"/>
      <c r="L290" s="14"/>
      <c r="M290" s="16"/>
      <c r="N290" s="11"/>
      <c r="O290" s="11"/>
      <c r="P290" s="11"/>
      <c r="Q290" s="25"/>
    </row>
    <row r="291" ht="22.5" customHeight="1">
      <c r="A291" s="74"/>
      <c r="B291" s="12"/>
      <c r="C291" s="12" t="n">
        <v>91565949</v>
      </c>
      <c r="D291" s="12" t="s">
        <v>64</v>
      </c>
      <c r="E291" s="13" t="s">
        <v>65</v>
      </c>
      <c r="F291" s="13" t="s">
        <v>15</v>
      </c>
      <c r="G291" s="23" t="n">
        <v>0.15</v>
      </c>
      <c r="H291" s="13" t="n">
        <v>50</v>
      </c>
      <c r="I291" s="20" t="n">
        <f>G291*H291*7</f>
        <v>52.5</v>
      </c>
      <c r="J291" s="12" t="s">
        <v>100</v>
      </c>
      <c r="K291" s="16" t="n">
        <v>672</v>
      </c>
      <c r="L291" s="14" t="n">
        <v>99</v>
      </c>
      <c r="M291" s="16" t="n">
        <v>1</v>
      </c>
      <c r="N291" s="11" t="n">
        <v>0.002</v>
      </c>
      <c r="O291" s="11" t="n">
        <v>0.15</v>
      </c>
      <c r="P291" s="11" t="n">
        <v>0.15</v>
      </c>
      <c r="Q291" s="22" t="n">
        <f>M293/H291</f>
        <v>0</v>
      </c>
    </row>
    <row r="292" ht="22.5" customHeight="1">
      <c r="A292" s="74"/>
      <c r="B292" s="12"/>
      <c r="C292" s="12"/>
      <c r="D292" s="19"/>
      <c r="E292" s="26"/>
      <c r="F292" s="26"/>
      <c r="G292" s="26"/>
      <c r="H292" s="26"/>
      <c r="I292" s="19"/>
      <c r="J292" s="12" t="s">
        <v>101</v>
      </c>
      <c r="K292" s="16"/>
      <c r="L292" s="14"/>
      <c r="M292" s="16"/>
      <c r="N292" s="11"/>
      <c r="O292" s="11"/>
      <c r="P292" s="11"/>
      <c r="Q292" s="25"/>
    </row>
    <row r="293" ht="22.5" customHeight="1">
      <c r="A293" s="74"/>
      <c r="B293" s="12"/>
      <c r="C293" s="12"/>
      <c r="D293" s="19"/>
      <c r="E293" s="26"/>
      <c r="F293" s="26"/>
      <c r="G293" s="26"/>
      <c r="H293" s="26"/>
      <c r="I293" s="19"/>
      <c r="J293" s="12" t="s">
        <v>102</v>
      </c>
      <c r="K293" s="16"/>
      <c r="L293" s="14"/>
      <c r="M293" s="16"/>
      <c r="N293" s="11"/>
      <c r="O293" s="11"/>
      <c r="P293" s="11"/>
      <c r="Q293" s="25"/>
    </row>
    <row r="294" ht="22.5" customHeight="1">
      <c r="A294" s="74"/>
      <c r="B294" s="12"/>
      <c r="C294" s="12" t="n">
        <v>91573130</v>
      </c>
      <c r="D294" s="12" t="s">
        <v>47</v>
      </c>
      <c r="E294" s="13" t="s">
        <v>17</v>
      </c>
      <c r="F294" s="13" t="s">
        <v>15</v>
      </c>
      <c r="G294" s="23" t="n">
        <v>0.2</v>
      </c>
      <c r="H294" s="13" t="n">
        <v>80</v>
      </c>
      <c r="I294" s="20" t="n">
        <f>G294*H294*7</f>
        <v>112</v>
      </c>
      <c r="J294" s="12" t="s">
        <v>100</v>
      </c>
      <c r="K294" s="16" t="n">
        <v>58</v>
      </c>
      <c r="L294" s="14" t="n">
        <v>7</v>
      </c>
      <c r="M294" s="14" t="n">
        <v>0</v>
      </c>
      <c r="N294" s="11" t="n">
        <v>0</v>
      </c>
      <c r="O294" s="11" t="n">
        <v>0</v>
      </c>
      <c r="P294" s="11" t="n">
        <v>0</v>
      </c>
      <c r="Q294" s="22" t="n">
        <f>M296/H294</f>
        <v>0</v>
      </c>
    </row>
    <row r="295" ht="22.5" customHeight="1">
      <c r="A295" s="74"/>
      <c r="B295" s="12"/>
      <c r="C295" s="12"/>
      <c r="D295" s="19"/>
      <c r="E295" s="26"/>
      <c r="F295" s="26"/>
      <c r="G295" s="26"/>
      <c r="H295" s="26"/>
      <c r="I295" s="19"/>
      <c r="J295" s="12" t="s">
        <v>101</v>
      </c>
      <c r="K295" s="16"/>
      <c r="L295" s="14"/>
      <c r="M295" s="16"/>
      <c r="N295" s="11"/>
      <c r="O295" s="11"/>
      <c r="P295" s="11"/>
      <c r="Q295" s="25"/>
    </row>
    <row r="296" ht="22.5" customHeight="1">
      <c r="A296" s="74"/>
      <c r="B296" s="12"/>
      <c r="C296" s="12"/>
      <c r="D296" s="19"/>
      <c r="E296" s="26"/>
      <c r="F296" s="26"/>
      <c r="G296" s="26"/>
      <c r="H296" s="26"/>
      <c r="I296" s="19"/>
      <c r="J296" s="12" t="s">
        <v>102</v>
      </c>
      <c r="K296" s="16"/>
      <c r="L296" s="14"/>
      <c r="M296" s="16"/>
      <c r="N296" s="11"/>
      <c r="O296" s="11"/>
      <c r="P296" s="11"/>
      <c r="Q296" s="25"/>
    </row>
    <row r="297" ht="22.5" customHeight="1">
      <c r="A297" s="74"/>
      <c r="B297" s="12"/>
      <c r="C297" s="12" t="n">
        <v>91573131</v>
      </c>
      <c r="D297" s="12" t="s">
        <v>47</v>
      </c>
      <c r="E297" s="13" t="s">
        <v>33</v>
      </c>
      <c r="F297" s="13" t="s">
        <v>15</v>
      </c>
      <c r="G297" s="23" t="n">
        <v>0.2</v>
      </c>
      <c r="H297" s="13" t="n">
        <v>80</v>
      </c>
      <c r="I297" s="20" t="n">
        <f>G297*H297*7</f>
        <v>112</v>
      </c>
      <c r="J297" s="12" t="s">
        <v>100</v>
      </c>
      <c r="K297" s="16" t="n">
        <v>10</v>
      </c>
      <c r="L297" s="16" t="n">
        <v>0</v>
      </c>
      <c r="M297" s="14" t="n">
        <v>0</v>
      </c>
      <c r="N297" s="11" t="n">
        <v>0</v>
      </c>
      <c r="O297" s="11" t="n">
        <v>0</v>
      </c>
      <c r="P297" s="11" t="n">
        <v>0</v>
      </c>
      <c r="Q297" s="22" t="n">
        <f>M299/H297</f>
        <v>0</v>
      </c>
    </row>
    <row r="298" ht="22.5" customHeight="1">
      <c r="A298" s="74"/>
      <c r="B298" s="12"/>
      <c r="C298" s="12"/>
      <c r="D298" s="19"/>
      <c r="E298" s="26"/>
      <c r="F298" s="26"/>
      <c r="G298" s="26"/>
      <c r="H298" s="26"/>
      <c r="I298" s="19"/>
      <c r="J298" s="12" t="s">
        <v>101</v>
      </c>
      <c r="K298" s="16"/>
      <c r="L298" s="14"/>
      <c r="M298" s="16"/>
      <c r="N298" s="11"/>
      <c r="O298" s="11"/>
      <c r="P298" s="11"/>
      <c r="Q298" s="25"/>
    </row>
    <row r="299" ht="22.5" customHeight="1">
      <c r="A299" s="74"/>
      <c r="B299" s="12"/>
      <c r="C299" s="12"/>
      <c r="D299" s="19"/>
      <c r="E299" s="26"/>
      <c r="F299" s="26"/>
      <c r="G299" s="26"/>
      <c r="H299" s="26"/>
      <c r="I299" s="19"/>
      <c r="J299" s="12" t="s">
        <v>102</v>
      </c>
      <c r="K299" s="16"/>
      <c r="L299" s="14"/>
      <c r="M299" s="16"/>
      <c r="N299" s="11"/>
      <c r="O299" s="11"/>
      <c r="P299" s="11"/>
      <c r="Q299" s="25"/>
    </row>
    <row r="300" ht="22.5" customHeight="1">
      <c r="A300" s="74"/>
      <c r="B300" s="12"/>
      <c r="C300" s="12" t="n">
        <v>12809532</v>
      </c>
      <c r="D300" s="12" t="s">
        <v>66</v>
      </c>
      <c r="E300" s="13" t="s">
        <v>14</v>
      </c>
      <c r="F300" s="13" t="s">
        <v>35</v>
      </c>
      <c r="G300" s="23" t="n">
        <v>0.4</v>
      </c>
      <c r="H300" s="13" t="n">
        <v>100</v>
      </c>
      <c r="I300" s="20" t="n">
        <f>G300*H300*7</f>
        <v>280</v>
      </c>
      <c r="J300" s="12" t="s">
        <v>100</v>
      </c>
      <c r="K300" s="16" t="n">
        <v>6</v>
      </c>
      <c r="L300" s="14" t="n">
        <v>0</v>
      </c>
      <c r="M300" s="16" t="n">
        <v>0</v>
      </c>
      <c r="N300" s="11" t="n">
        <v>0</v>
      </c>
      <c r="O300" s="11" t="n">
        <v>0</v>
      </c>
      <c r="P300" s="11" t="n">
        <v>0.01</v>
      </c>
      <c r="Q300" s="22" t="n">
        <f>M302/H300</f>
        <v>0</v>
      </c>
    </row>
    <row r="301" ht="22.5" customHeight="1">
      <c r="A301" s="74"/>
      <c r="B301" s="12"/>
      <c r="C301" s="12"/>
      <c r="D301" s="19"/>
      <c r="E301" s="26"/>
      <c r="F301" s="26"/>
      <c r="G301" s="26"/>
      <c r="H301" s="26"/>
      <c r="I301" s="19"/>
      <c r="J301" s="12" t="s">
        <v>101</v>
      </c>
      <c r="K301" s="16"/>
      <c r="L301" s="14"/>
      <c r="M301" s="16"/>
      <c r="N301" s="11"/>
      <c r="O301" s="11"/>
      <c r="P301" s="11"/>
      <c r="Q301" s="25"/>
    </row>
    <row r="302" ht="22.5" customHeight="1">
      <c r="A302" s="74"/>
      <c r="B302" s="12"/>
      <c r="C302" s="12"/>
      <c r="D302" s="19"/>
      <c r="E302" s="26"/>
      <c r="F302" s="26"/>
      <c r="G302" s="26"/>
      <c r="H302" s="26"/>
      <c r="I302" s="19"/>
      <c r="J302" s="12" t="s">
        <v>102</v>
      </c>
      <c r="K302" s="16"/>
      <c r="L302" s="14"/>
      <c r="M302" s="16"/>
      <c r="N302" s="11"/>
      <c r="O302" s="11"/>
      <c r="P302" s="11"/>
      <c r="Q302" s="25"/>
    </row>
    <row r="303" ht="22.5" customHeight="1">
      <c r="A303" s="74"/>
      <c r="B303" s="12"/>
      <c r="C303" s="12" t="n">
        <v>12895313</v>
      </c>
      <c r="D303" s="12" t="s">
        <v>63</v>
      </c>
      <c r="E303" s="13" t="s">
        <v>37</v>
      </c>
      <c r="F303" s="13" t="s">
        <v>35</v>
      </c>
      <c r="G303" s="23" t="n">
        <v>0.09</v>
      </c>
      <c r="H303" s="13" t="n">
        <v>200</v>
      </c>
      <c r="I303" s="20" t="n">
        <f>G303*H303*7</f>
        <v>126</v>
      </c>
      <c r="J303" s="12" t="s">
        <v>100</v>
      </c>
      <c r="K303" s="16" t="n">
        <v>2928</v>
      </c>
      <c r="L303" s="14" t="n">
        <v>928</v>
      </c>
      <c r="M303" s="16" t="n">
        <v>0</v>
      </c>
      <c r="N303" s="11" t="n">
        <v>0</v>
      </c>
      <c r="O303" s="11" t="n">
        <v>0</v>
      </c>
      <c r="P303" s="11" t="n">
        <v>0.93</v>
      </c>
      <c r="Q303" s="22" t="n">
        <f>M305/H303</f>
        <v>0</v>
      </c>
    </row>
    <row r="304" ht="22.5" customHeight="1">
      <c r="A304" s="74"/>
      <c r="B304" s="12"/>
      <c r="C304" s="12"/>
      <c r="D304" s="19"/>
      <c r="E304" s="26"/>
      <c r="F304" s="26"/>
      <c r="G304" s="26"/>
      <c r="H304" s="26"/>
      <c r="I304" s="19"/>
      <c r="J304" s="12" t="s">
        <v>101</v>
      </c>
      <c r="K304" s="16"/>
      <c r="L304" s="14"/>
      <c r="M304" s="16"/>
      <c r="N304" s="11"/>
      <c r="O304" s="11"/>
      <c r="P304" s="11"/>
      <c r="Q304" s="25"/>
    </row>
    <row r="305" ht="22.5" customHeight="1">
      <c r="A305" s="74"/>
      <c r="B305" s="12"/>
      <c r="C305" s="12"/>
      <c r="D305" s="19"/>
      <c r="E305" s="26"/>
      <c r="F305" s="26"/>
      <c r="G305" s="26"/>
      <c r="H305" s="26"/>
      <c r="I305" s="19"/>
      <c r="J305" s="12" t="s">
        <v>102</v>
      </c>
      <c r="K305" s="16"/>
      <c r="L305" s="14"/>
      <c r="M305" s="16"/>
      <c r="N305" s="11"/>
      <c r="O305" s="11"/>
      <c r="P305" s="11"/>
      <c r="Q305" s="25"/>
    </row>
    <row r="306" ht="22.5" customHeight="1">
      <c r="A306" s="74"/>
      <c r="B306" s="12"/>
      <c r="C306" s="12" t="n">
        <v>91574954</v>
      </c>
      <c r="D306" s="12" t="s">
        <v>64</v>
      </c>
      <c r="E306" s="13" t="s">
        <v>11</v>
      </c>
      <c r="F306" s="13" t="s">
        <v>35</v>
      </c>
      <c r="G306" s="23" t="n">
        <v>0.14</v>
      </c>
      <c r="H306" s="13" t="n">
        <v>150</v>
      </c>
      <c r="I306" s="20" t="n">
        <f>G306*H306*7</f>
        <v>147</v>
      </c>
      <c r="J306" s="12" t="s">
        <v>100</v>
      </c>
      <c r="K306" s="16" t="n">
        <v>53</v>
      </c>
      <c r="L306" s="14" t="n">
        <v>30</v>
      </c>
      <c r="M306" s="16" t="n">
        <v>0</v>
      </c>
      <c r="N306" s="11" t="n">
        <v>0</v>
      </c>
      <c r="O306" s="11" t="n">
        <v>0</v>
      </c>
      <c r="P306" s="11" t="n">
        <v>0.03</v>
      </c>
      <c r="Q306" s="22" t="n">
        <f>M308/H306</f>
        <v>0</v>
      </c>
    </row>
    <row r="307" ht="22.5" customHeight="1">
      <c r="A307" s="74"/>
      <c r="B307" s="12"/>
      <c r="C307" s="12"/>
      <c r="D307" s="19"/>
      <c r="E307" s="26"/>
      <c r="F307" s="26"/>
      <c r="G307" s="26"/>
      <c r="H307" s="26"/>
      <c r="I307" s="19"/>
      <c r="J307" s="12" t="s">
        <v>101</v>
      </c>
      <c r="K307" s="16"/>
      <c r="L307" s="14"/>
      <c r="M307" s="16"/>
      <c r="N307" s="11"/>
      <c r="O307" s="11"/>
      <c r="P307" s="11"/>
      <c r="Q307" s="25"/>
    </row>
    <row r="308" ht="22.5" customHeight="1">
      <c r="A308" s="74"/>
      <c r="B308" s="12"/>
      <c r="C308" s="12"/>
      <c r="D308" s="19"/>
      <c r="E308" s="26"/>
      <c r="F308" s="26"/>
      <c r="G308" s="26"/>
      <c r="H308" s="26"/>
      <c r="I308" s="19"/>
      <c r="J308" s="12" t="s">
        <v>102</v>
      </c>
      <c r="K308" s="16"/>
      <c r="L308" s="14"/>
      <c r="M308" s="16"/>
      <c r="N308" s="11"/>
      <c r="O308" s="11"/>
      <c r="P308" s="11"/>
      <c r="Q308" s="25"/>
    </row>
    <row r="309" ht="22.5" customHeight="1">
      <c r="A309" s="74"/>
      <c r="B309" s="12"/>
      <c r="C309" s="12" t="n">
        <v>91574960</v>
      </c>
      <c r="D309" s="12" t="s">
        <v>64</v>
      </c>
      <c r="E309" s="13" t="s">
        <v>65</v>
      </c>
      <c r="F309" s="13" t="s">
        <v>35</v>
      </c>
      <c r="G309" s="23" t="n">
        <v>0.15</v>
      </c>
      <c r="H309" s="13" t="n">
        <v>100</v>
      </c>
      <c r="I309" s="20" t="n">
        <f>G309*H309*7</f>
        <v>105</v>
      </c>
      <c r="J309" s="12" t="s">
        <v>100</v>
      </c>
      <c r="K309" s="16" t="n">
        <v>21</v>
      </c>
      <c r="L309" s="14" t="n">
        <v>6</v>
      </c>
      <c r="M309" s="16" t="n">
        <v>0</v>
      </c>
      <c r="N309" s="11" t="n">
        <v>0</v>
      </c>
      <c r="O309" s="11" t="n">
        <v>0</v>
      </c>
      <c r="P309" s="11" t="n">
        <v>0.01</v>
      </c>
      <c r="Q309" s="22" t="n">
        <f>M311/H309</f>
        <v>0</v>
      </c>
    </row>
    <row r="310" ht="22.5" customHeight="1">
      <c r="A310" s="74"/>
      <c r="B310" s="12"/>
      <c r="C310" s="12"/>
      <c r="D310" s="19"/>
      <c r="E310" s="26"/>
      <c r="F310" s="26"/>
      <c r="G310" s="26"/>
      <c r="H310" s="26"/>
      <c r="I310" s="19"/>
      <c r="J310" s="12" t="s">
        <v>101</v>
      </c>
      <c r="K310" s="16"/>
      <c r="L310" s="14"/>
      <c r="M310" s="16"/>
      <c r="N310" s="11"/>
      <c r="O310" s="11"/>
      <c r="P310" s="11"/>
      <c r="Q310" s="25"/>
    </row>
    <row r="311" ht="22.5" customHeight="1">
      <c r="A311" s="74"/>
      <c r="B311" s="12"/>
      <c r="C311" s="12"/>
      <c r="D311" s="19"/>
      <c r="E311" s="26"/>
      <c r="F311" s="26"/>
      <c r="G311" s="26"/>
      <c r="H311" s="26"/>
      <c r="I311" s="19"/>
      <c r="J311" s="12" t="s">
        <v>102</v>
      </c>
      <c r="K311" s="16"/>
      <c r="L311" s="14"/>
      <c r="M311" s="16"/>
      <c r="N311" s="11"/>
      <c r="O311" s="11"/>
      <c r="P311" s="11"/>
      <c r="Q311" s="25"/>
    </row>
    <row r="312" ht="22.5" customHeight="1">
      <c r="A312" s="74"/>
      <c r="B312" s="12"/>
      <c r="C312" s="12" t="n">
        <v>91574963</v>
      </c>
      <c r="D312" s="12" t="s">
        <v>64</v>
      </c>
      <c r="E312" s="13" t="s">
        <v>37</v>
      </c>
      <c r="F312" s="13" t="s">
        <v>35</v>
      </c>
      <c r="G312" s="23" t="n">
        <v>0.12</v>
      </c>
      <c r="H312" s="13" t="n">
        <v>200</v>
      </c>
      <c r="I312" s="20" t="n">
        <f>G312*H312*7</f>
        <v>168</v>
      </c>
      <c r="J312" s="12" t="s">
        <v>100</v>
      </c>
      <c r="K312" s="16" t="n">
        <v>14</v>
      </c>
      <c r="L312" s="14" t="n">
        <v>6</v>
      </c>
      <c r="M312" s="16" t="n">
        <v>0</v>
      </c>
      <c r="N312" s="11" t="n">
        <v>0</v>
      </c>
      <c r="O312" s="11" t="n">
        <v>0</v>
      </c>
      <c r="P312" s="11" t="n">
        <v>0.01</v>
      </c>
      <c r="Q312" s="22" t="n">
        <f>M314/H312</f>
        <v>0</v>
      </c>
    </row>
    <row r="313" ht="22.5" customHeight="1">
      <c r="A313" s="74"/>
      <c r="B313" s="12"/>
      <c r="C313" s="12"/>
      <c r="D313" s="19"/>
      <c r="E313" s="26"/>
      <c r="F313" s="26"/>
      <c r="G313" s="26"/>
      <c r="H313" s="26"/>
      <c r="I313" s="19"/>
      <c r="J313" s="12" t="s">
        <v>101</v>
      </c>
      <c r="K313" s="16"/>
      <c r="L313" s="14"/>
      <c r="M313" s="16"/>
      <c r="N313" s="11"/>
      <c r="O313" s="11"/>
      <c r="P313" s="11"/>
      <c r="Q313" s="25"/>
    </row>
    <row r="314" ht="22.5" customHeight="1">
      <c r="A314" s="74"/>
      <c r="B314" s="12"/>
      <c r="C314" s="12"/>
      <c r="D314" s="19"/>
      <c r="E314" s="26"/>
      <c r="F314" s="26"/>
      <c r="G314" s="26"/>
      <c r="H314" s="26"/>
      <c r="I314" s="19"/>
      <c r="J314" s="12" t="s">
        <v>102</v>
      </c>
      <c r="K314" s="16"/>
      <c r="L314" s="14"/>
      <c r="M314" s="16"/>
      <c r="N314" s="11"/>
      <c r="O314" s="11"/>
      <c r="P314" s="11"/>
      <c r="Q314" s="25"/>
    </row>
    <row r="315" ht="22.5" customHeight="1">
      <c r="A315" s="74"/>
      <c r="B315" s="12"/>
      <c r="C315" s="12" t="n">
        <v>91574965</v>
      </c>
      <c r="D315" s="12" t="s">
        <v>47</v>
      </c>
      <c r="E315" s="13" t="s">
        <v>17</v>
      </c>
      <c r="F315" s="13" t="s">
        <v>35</v>
      </c>
      <c r="G315" s="23" t="n">
        <v>0.2</v>
      </c>
      <c r="H315" s="13" t="n">
        <v>80</v>
      </c>
      <c r="I315" s="20" t="n">
        <f>G315*H315*7</f>
        <v>112</v>
      </c>
      <c r="J315" s="12" t="s">
        <v>100</v>
      </c>
      <c r="K315" s="16" t="n">
        <v>3</v>
      </c>
      <c r="L315" s="14" t="n">
        <v>3</v>
      </c>
      <c r="M315" s="16" t="n">
        <v>0</v>
      </c>
      <c r="N315" s="11" t="n">
        <v>0</v>
      </c>
      <c r="O315" s="11" t="n">
        <v>0</v>
      </c>
      <c r="P315" s="11" t="n">
        <v>0</v>
      </c>
      <c r="Q315" s="22" t="n">
        <f>M317/H315</f>
        <v>0</v>
      </c>
    </row>
    <row r="316" ht="22.5" customHeight="1">
      <c r="A316" s="74"/>
      <c r="B316" s="12"/>
      <c r="C316" s="12"/>
      <c r="D316" s="19"/>
      <c r="E316" s="26"/>
      <c r="F316" s="26"/>
      <c r="G316" s="26"/>
      <c r="H316" s="26"/>
      <c r="I316" s="19"/>
      <c r="J316" s="12" t="s">
        <v>101</v>
      </c>
      <c r="K316" s="16"/>
      <c r="L316" s="14"/>
      <c r="M316" s="16"/>
      <c r="N316" s="11"/>
      <c r="O316" s="11"/>
      <c r="P316" s="11"/>
      <c r="Q316" s="25"/>
    </row>
    <row r="317" ht="22.5" customHeight="1">
      <c r="A317" s="74"/>
      <c r="B317" s="12"/>
      <c r="C317" s="12"/>
      <c r="D317" s="19"/>
      <c r="E317" s="26"/>
      <c r="F317" s="26"/>
      <c r="G317" s="26"/>
      <c r="H317" s="26"/>
      <c r="I317" s="19"/>
      <c r="J317" s="12" t="s">
        <v>102</v>
      </c>
      <c r="K317" s="16"/>
      <c r="L317" s="14"/>
      <c r="M317" s="16"/>
      <c r="N317" s="11"/>
      <c r="O317" s="11"/>
      <c r="P317" s="11"/>
      <c r="Q317" s="25"/>
    </row>
    <row r="318" ht="22.5" customHeight="1">
      <c r="A318" s="74"/>
      <c r="B318" s="37" t="s">
        <v>110</v>
      </c>
      <c r="C318" s="12" t="n">
        <v>6395488</v>
      </c>
      <c r="D318" s="12" t="s">
        <v>39</v>
      </c>
      <c r="E318" s="46" t="s">
        <v>14</v>
      </c>
      <c r="F318" s="12" t="s">
        <v>15</v>
      </c>
      <c r="G318" s="23" t="n">
        <v>0.3</v>
      </c>
      <c r="H318" s="12" t="n">
        <v>200</v>
      </c>
      <c r="I318" s="20" t="n">
        <f>G318*H318*7</f>
        <v>420</v>
      </c>
      <c r="J318" s="12" t="s">
        <v>100</v>
      </c>
      <c r="K318" s="14" t="n">
        <v>19</v>
      </c>
      <c r="L318" s="14" t="n">
        <v>7</v>
      </c>
      <c r="M318" s="15" t="n">
        <v>0</v>
      </c>
      <c r="N318" s="11" t="n">
        <v>0</v>
      </c>
      <c r="O318" s="11" t="n">
        <v>0</v>
      </c>
      <c r="P318" s="11" t="n">
        <v>0</v>
      </c>
      <c r="Q318" s="22" t="n">
        <f>M320/H318</f>
        <v>0</v>
      </c>
    </row>
    <row r="319" ht="22.5" customHeight="1">
      <c r="A319" s="74"/>
      <c r="B319" s="19"/>
      <c r="C319" s="12"/>
      <c r="D319" s="19"/>
      <c r="E319" s="26"/>
      <c r="F319" s="19"/>
      <c r="G319" s="26"/>
      <c r="H319" s="19"/>
      <c r="I319" s="19"/>
      <c r="J319" s="12" t="s">
        <v>101</v>
      </c>
      <c r="K319" s="14"/>
      <c r="L319" s="14"/>
      <c r="M319" s="10"/>
      <c r="N319" s="11"/>
      <c r="O319" s="11"/>
      <c r="P319" s="11"/>
      <c r="Q319" s="25"/>
    </row>
    <row r="320" ht="22.5" customHeight="1">
      <c r="A320" s="74"/>
      <c r="B320" s="19"/>
      <c r="C320" s="12"/>
      <c r="D320" s="19"/>
      <c r="E320" s="26"/>
      <c r="F320" s="19"/>
      <c r="G320" s="26"/>
      <c r="H320" s="19"/>
      <c r="I320" s="19"/>
      <c r="J320" s="12" t="s">
        <v>102</v>
      </c>
      <c r="K320" s="14"/>
      <c r="L320" s="14"/>
      <c r="M320" s="10"/>
      <c r="N320" s="11"/>
      <c r="O320" s="11"/>
      <c r="P320" s="11"/>
      <c r="Q320" s="25"/>
    </row>
    <row r="321" ht="22.5" customHeight="1">
      <c r="A321" s="74"/>
      <c r="B321" s="19"/>
      <c r="C321" s="12" t="n">
        <v>8291713</v>
      </c>
      <c r="D321" s="12" t="s">
        <v>40</v>
      </c>
      <c r="E321" s="13" t="s">
        <v>14</v>
      </c>
      <c r="F321" s="12" t="s">
        <v>15</v>
      </c>
      <c r="G321" s="23" t="n">
        <v>0.14</v>
      </c>
      <c r="H321" s="12" t="n">
        <v>2000</v>
      </c>
      <c r="I321" s="20" t="n">
        <f>G321*H321*7</f>
        <v>1960</v>
      </c>
      <c r="J321" s="12" t="s">
        <v>100</v>
      </c>
      <c r="K321" s="14" t="n">
        <v>59</v>
      </c>
      <c r="L321" s="14" t="n">
        <v>11</v>
      </c>
      <c r="M321" s="15" t="n">
        <v>68</v>
      </c>
      <c r="N321" s="11" t="n">
        <v>0.865</v>
      </c>
      <c r="O321" s="11" t="n">
        <v>0.14</v>
      </c>
      <c r="P321" s="11" t="n">
        <v>9.52</v>
      </c>
      <c r="Q321" s="22" t="n">
        <f>M323/H321</f>
        <v>0</v>
      </c>
    </row>
    <row r="322" ht="22.5" customHeight="1">
      <c r="A322" s="74"/>
      <c r="B322" s="19"/>
      <c r="C322" s="12"/>
      <c r="D322" s="19"/>
      <c r="E322" s="26"/>
      <c r="F322" s="19"/>
      <c r="G322" s="26"/>
      <c r="H322" s="19"/>
      <c r="I322" s="19"/>
      <c r="J322" s="12" t="s">
        <v>101</v>
      </c>
      <c r="K322" s="14"/>
      <c r="L322" s="14"/>
      <c r="M322" s="14"/>
      <c r="N322" s="11"/>
      <c r="O322" s="11"/>
      <c r="P322" s="11"/>
      <c r="Q322" s="25"/>
    </row>
    <row r="323" ht="22.5" customHeight="1">
      <c r="A323" s="74"/>
      <c r="B323" s="19"/>
      <c r="C323" s="12"/>
      <c r="D323" s="19"/>
      <c r="E323" s="26"/>
      <c r="F323" s="19"/>
      <c r="G323" s="26"/>
      <c r="H323" s="19"/>
      <c r="I323" s="19"/>
      <c r="J323" s="12" t="s">
        <v>102</v>
      </c>
      <c r="K323" s="14"/>
      <c r="L323" s="14"/>
      <c r="M323" s="14"/>
      <c r="N323" s="11"/>
      <c r="O323" s="11"/>
      <c r="P323" s="11"/>
      <c r="Q323" s="25"/>
    </row>
    <row r="324" ht="22.5" customHeight="1">
      <c r="A324" s="74"/>
      <c r="B324" s="19"/>
      <c r="C324" s="12" t="n">
        <v>8566541</v>
      </c>
      <c r="D324" s="12" t="s">
        <v>67</v>
      </c>
      <c r="E324" s="13" t="s">
        <v>14</v>
      </c>
      <c r="F324" s="12" t="s">
        <v>26</v>
      </c>
      <c r="G324" s="23" t="n">
        <v>0.13</v>
      </c>
      <c r="H324" s="12" t="n">
        <v>500</v>
      </c>
      <c r="I324" s="20" t="n">
        <f>G324*H324*7</f>
        <v>455</v>
      </c>
      <c r="J324" s="12" t="s">
        <v>100</v>
      </c>
      <c r="K324" s="14" t="n">
        <v>113451</v>
      </c>
      <c r="L324" s="14" t="n">
        <v>121</v>
      </c>
      <c r="M324" s="15" t="n">
        <v>25</v>
      </c>
      <c r="N324" s="11" t="n">
        <v>0.02</v>
      </c>
      <c r="O324" s="11" t="n">
        <v>0.11</v>
      </c>
      <c r="P324" s="11" t="n">
        <v>2.76</v>
      </c>
      <c r="Q324" s="22" t="n">
        <f>M326/H324</f>
        <v>0</v>
      </c>
    </row>
    <row r="325" ht="22.5" customHeight="1">
      <c r="A325" s="74"/>
      <c r="B325" s="19"/>
      <c r="C325" s="12"/>
      <c r="D325" s="19"/>
      <c r="E325" s="26"/>
      <c r="F325" s="19"/>
      <c r="G325" s="26"/>
      <c r="H325" s="19"/>
      <c r="I325" s="19"/>
      <c r="J325" s="12" t="s">
        <v>101</v>
      </c>
      <c r="K325" s="14"/>
      <c r="L325" s="14"/>
      <c r="M325" s="15"/>
      <c r="N325" s="11"/>
      <c r="O325" s="11"/>
      <c r="P325" s="11"/>
      <c r="Q325" s="25"/>
    </row>
    <row r="326" ht="22.5" customHeight="1">
      <c r="A326" s="74"/>
      <c r="B326" s="19"/>
      <c r="C326" s="12"/>
      <c r="D326" s="19"/>
      <c r="E326" s="26"/>
      <c r="F326" s="19"/>
      <c r="G326" s="26"/>
      <c r="H326" s="19"/>
      <c r="I326" s="19"/>
      <c r="J326" s="12" t="s">
        <v>102</v>
      </c>
      <c r="K326" s="14"/>
      <c r="L326" s="14"/>
      <c r="M326" s="14"/>
      <c r="N326" s="11"/>
      <c r="O326" s="11"/>
      <c r="P326" s="11"/>
      <c r="Q326" s="25"/>
    </row>
    <row r="327" ht="22.5" customHeight="1">
      <c r="A327" s="74"/>
      <c r="B327" s="19"/>
      <c r="C327" s="12" t="n">
        <v>8566084</v>
      </c>
      <c r="D327" s="12" t="s">
        <v>68</v>
      </c>
      <c r="E327" s="13" t="s">
        <v>41</v>
      </c>
      <c r="F327" s="12" t="s">
        <v>15</v>
      </c>
      <c r="G327" s="23" t="n">
        <v>0.12</v>
      </c>
      <c r="H327" s="12" t="n">
        <v>100</v>
      </c>
      <c r="I327" s="20" t="n">
        <f>G327*H327*7</f>
        <v>84</v>
      </c>
      <c r="J327" s="12" t="s">
        <v>100</v>
      </c>
      <c r="K327" s="14" t="n">
        <v>131</v>
      </c>
      <c r="L327" s="14" t="n">
        <v>57</v>
      </c>
      <c r="M327" s="15" t="n">
        <v>0</v>
      </c>
      <c r="N327" s="11" t="n">
        <v>0</v>
      </c>
      <c r="O327" s="11" t="n">
        <v>0</v>
      </c>
      <c r="P327" s="11" t="n">
        <v>0</v>
      </c>
      <c r="Q327" s="22" t="n">
        <f>M329/H327</f>
        <v>0</v>
      </c>
    </row>
    <row r="328" ht="22.5" customHeight="1">
      <c r="A328" s="74"/>
      <c r="B328" s="19"/>
      <c r="C328" s="12"/>
      <c r="D328" s="19"/>
      <c r="E328" s="26"/>
      <c r="F328" s="19"/>
      <c r="G328" s="26"/>
      <c r="H328" s="19"/>
      <c r="I328" s="19"/>
      <c r="J328" s="12" t="s">
        <v>101</v>
      </c>
      <c r="K328" s="14"/>
      <c r="L328" s="14"/>
      <c r="M328" s="15"/>
      <c r="N328" s="11"/>
      <c r="O328" s="11"/>
      <c r="P328" s="11"/>
      <c r="Q328" s="25"/>
    </row>
    <row r="329" ht="22.5" customHeight="1">
      <c r="A329" s="74"/>
      <c r="B329" s="19"/>
      <c r="C329" s="12"/>
      <c r="D329" s="19"/>
      <c r="E329" s="26"/>
      <c r="F329" s="19"/>
      <c r="G329" s="26"/>
      <c r="H329" s="19"/>
      <c r="I329" s="19"/>
      <c r="J329" s="12" t="s">
        <v>102</v>
      </c>
      <c r="K329" s="14"/>
      <c r="L329" s="14"/>
      <c r="M329" s="15"/>
      <c r="N329" s="11"/>
      <c r="O329" s="11"/>
      <c r="P329" s="11"/>
      <c r="Q329" s="25"/>
    </row>
    <row r="330" ht="22.5" customHeight="1">
      <c r="A330" s="74"/>
      <c r="B330" s="19"/>
      <c r="C330" s="12" t="n">
        <v>2937658</v>
      </c>
      <c r="D330" s="12" t="s">
        <v>69</v>
      </c>
      <c r="E330" s="13" t="s">
        <v>14</v>
      </c>
      <c r="F330" s="12" t="s">
        <v>15</v>
      </c>
      <c r="G330" s="23" t="n">
        <v>0.15</v>
      </c>
      <c r="H330" s="12" t="n">
        <v>100</v>
      </c>
      <c r="I330" s="20" t="n">
        <f>G330*H330*7</f>
        <v>105</v>
      </c>
      <c r="J330" s="12" t="s">
        <v>100</v>
      </c>
      <c r="K330" s="14" t="s">
        <v>111</v>
      </c>
      <c r="L330" s="14"/>
      <c r="M330" s="15"/>
      <c r="N330" s="11"/>
      <c r="O330" s="11"/>
      <c r="P330" s="11"/>
      <c r="Q330" s="22" t="n">
        <f>M332/H330</f>
        <v>0</v>
      </c>
    </row>
    <row r="331" ht="22.5" customHeight="1">
      <c r="A331" s="74"/>
      <c r="B331" s="19"/>
      <c r="C331" s="12"/>
      <c r="D331" s="19"/>
      <c r="E331" s="26"/>
      <c r="F331" s="19"/>
      <c r="G331" s="26"/>
      <c r="H331" s="19"/>
      <c r="I331" s="19"/>
      <c r="J331" s="12" t="s">
        <v>101</v>
      </c>
      <c r="K331" s="14"/>
      <c r="L331" s="14"/>
      <c r="M331" s="15"/>
      <c r="N331" s="11"/>
      <c r="O331" s="11"/>
      <c r="P331" s="11"/>
      <c r="Q331" s="25"/>
    </row>
    <row r="332" ht="22.5" customHeight="1">
      <c r="A332" s="74"/>
      <c r="B332" s="19"/>
      <c r="C332" s="12"/>
      <c r="D332" s="19"/>
      <c r="E332" s="26"/>
      <c r="F332" s="19"/>
      <c r="G332" s="26"/>
      <c r="H332" s="19"/>
      <c r="I332" s="19"/>
      <c r="J332" s="12" t="s">
        <v>102</v>
      </c>
      <c r="K332" s="14"/>
      <c r="L332" s="14"/>
      <c r="M332" s="15"/>
      <c r="N332" s="11"/>
      <c r="O332" s="11"/>
      <c r="P332" s="11"/>
      <c r="Q332" s="25"/>
    </row>
    <row r="333" ht="22.5" customHeight="1">
      <c r="A333" s="74"/>
      <c r="B333" s="19"/>
      <c r="C333" s="12" t="n">
        <v>6706444</v>
      </c>
      <c r="D333" s="12" t="s">
        <v>70</v>
      </c>
      <c r="E333" s="13" t="s">
        <v>71</v>
      </c>
      <c r="F333" s="12" t="s">
        <v>12</v>
      </c>
      <c r="G333" s="23" t="n">
        <v>0.5</v>
      </c>
      <c r="H333" s="12" t="n">
        <v>100</v>
      </c>
      <c r="I333" s="20" t="n">
        <f>G333*H333*7</f>
        <v>350</v>
      </c>
      <c r="J333" s="12" t="s">
        <v>100</v>
      </c>
      <c r="K333" s="14" t="n">
        <v>538</v>
      </c>
      <c r="L333" s="14" t="n">
        <v>29</v>
      </c>
      <c r="M333" s="15" t="n">
        <v>0</v>
      </c>
      <c r="N333" s="11" t="n">
        <v>0.001</v>
      </c>
      <c r="O333" s="11" t="n">
        <v>0</v>
      </c>
      <c r="P333" s="11" t="n">
        <v>0.0423</v>
      </c>
      <c r="Q333" s="22" t="n">
        <f>M335/H333</f>
        <v>0</v>
      </c>
    </row>
    <row r="334" ht="22.5" customHeight="1">
      <c r="A334" s="74"/>
      <c r="B334" s="19"/>
      <c r="C334" s="12"/>
      <c r="D334" s="19"/>
      <c r="E334" s="26"/>
      <c r="F334" s="19"/>
      <c r="G334" s="26"/>
      <c r="H334" s="19"/>
      <c r="I334" s="19"/>
      <c r="J334" s="12" t="s">
        <v>101</v>
      </c>
      <c r="K334" s="14"/>
      <c r="L334" s="14"/>
      <c r="M334" s="15"/>
      <c r="N334" s="11"/>
      <c r="O334" s="11"/>
      <c r="P334" s="11"/>
      <c r="Q334" s="25"/>
    </row>
    <row r="335" ht="22.5" customHeight="1">
      <c r="A335" s="74"/>
      <c r="B335" s="19"/>
      <c r="C335" s="12"/>
      <c r="D335" s="19"/>
      <c r="E335" s="26"/>
      <c r="F335" s="19"/>
      <c r="G335" s="26"/>
      <c r="H335" s="19"/>
      <c r="I335" s="19"/>
      <c r="J335" s="12" t="s">
        <v>102</v>
      </c>
      <c r="K335" s="14"/>
      <c r="L335" s="14"/>
      <c r="M335" s="15"/>
      <c r="N335" s="11"/>
      <c r="O335" s="11"/>
      <c r="P335" s="11"/>
      <c r="Q335" s="25"/>
    </row>
    <row r="336" ht="22.5" customHeight="1">
      <c r="A336" s="74"/>
      <c r="B336" s="19"/>
      <c r="C336" s="12" t="n">
        <v>5963354</v>
      </c>
      <c r="D336" s="12" t="s">
        <v>70</v>
      </c>
      <c r="E336" s="13" t="s">
        <v>71</v>
      </c>
      <c r="F336" s="12" t="s">
        <v>15</v>
      </c>
      <c r="G336" s="23" t="n">
        <v>0.55</v>
      </c>
      <c r="H336" s="12" t="n">
        <v>500</v>
      </c>
      <c r="I336" s="20" t="n">
        <f>G336*H336*7</f>
        <v>1925</v>
      </c>
      <c r="J336" s="12" t="s">
        <v>100</v>
      </c>
      <c r="K336" s="14" t="n">
        <v>2468</v>
      </c>
      <c r="L336" s="14" t="n">
        <v>304</v>
      </c>
      <c r="M336" s="15" t="n">
        <v>4</v>
      </c>
      <c r="N336" s="11" t="n">
        <v>0.008</v>
      </c>
      <c r="O336" s="11" t="n">
        <v>0.57</v>
      </c>
      <c r="P336" s="11" t="n">
        <v>2.28</v>
      </c>
      <c r="Q336" s="22" t="n">
        <f>M338/H336</f>
        <v>0</v>
      </c>
    </row>
    <row r="337" ht="22.5" customHeight="1">
      <c r="A337" s="74"/>
      <c r="B337" s="19"/>
      <c r="C337" s="12"/>
      <c r="D337" s="19"/>
      <c r="E337" s="26"/>
      <c r="F337" s="19"/>
      <c r="G337" s="26"/>
      <c r="H337" s="19"/>
      <c r="I337" s="19"/>
      <c r="J337" s="12" t="s">
        <v>101</v>
      </c>
      <c r="K337" s="14"/>
      <c r="L337" s="14"/>
      <c r="M337" s="15"/>
      <c r="N337" s="11"/>
      <c r="O337" s="11"/>
      <c r="P337" s="11"/>
      <c r="Q337" s="25"/>
    </row>
    <row r="338" ht="22.5" customHeight="1">
      <c r="A338" s="74"/>
      <c r="B338" s="19"/>
      <c r="C338" s="12"/>
      <c r="D338" s="19"/>
      <c r="E338" s="26"/>
      <c r="F338" s="19"/>
      <c r="G338" s="26"/>
      <c r="H338" s="19"/>
      <c r="I338" s="19"/>
      <c r="J338" s="12" t="s">
        <v>102</v>
      </c>
      <c r="K338" s="14"/>
      <c r="L338" s="14"/>
      <c r="M338" s="15"/>
      <c r="N338" s="11"/>
      <c r="O338" s="11"/>
      <c r="P338" s="11"/>
      <c r="Q338" s="25"/>
    </row>
    <row r="339" ht="22.5" customHeight="1">
      <c r="A339" s="74"/>
      <c r="B339" s="19"/>
      <c r="C339" s="12" t="n">
        <v>9686529</v>
      </c>
      <c r="D339" s="12" t="s">
        <v>70</v>
      </c>
      <c r="E339" s="13" t="s">
        <v>72</v>
      </c>
      <c r="F339" s="12" t="s">
        <v>15</v>
      </c>
      <c r="G339" s="23" t="n">
        <v>0.4</v>
      </c>
      <c r="H339" s="12" t="n">
        <v>200</v>
      </c>
      <c r="I339" s="20" t="n">
        <f>G339*H339*7</f>
        <v>560</v>
      </c>
      <c r="J339" s="12" t="s">
        <v>100</v>
      </c>
      <c r="K339" s="14" t="n">
        <v>793</v>
      </c>
      <c r="L339" s="14" t="n">
        <v>147</v>
      </c>
      <c r="M339" s="15" t="n">
        <v>1</v>
      </c>
      <c r="N339" s="11" t="n">
        <v>0.003</v>
      </c>
      <c r="O339" s="11" t="n">
        <v>0.5</v>
      </c>
      <c r="P339" s="11" t="n">
        <v>0.5</v>
      </c>
      <c r="Q339" s="22" t="n">
        <f>M341/H339</f>
        <v>0</v>
      </c>
    </row>
    <row r="340" ht="22.5" customHeight="1">
      <c r="A340" s="74"/>
      <c r="B340" s="19"/>
      <c r="C340" s="12"/>
      <c r="D340" s="19"/>
      <c r="E340" s="26"/>
      <c r="F340" s="19"/>
      <c r="G340" s="26"/>
      <c r="H340" s="19"/>
      <c r="I340" s="19"/>
      <c r="J340" s="12" t="s">
        <v>101</v>
      </c>
      <c r="K340" s="14"/>
      <c r="L340" s="14"/>
      <c r="M340" s="15"/>
      <c r="N340" s="11"/>
      <c r="O340" s="11"/>
      <c r="P340" s="11"/>
      <c r="Q340" s="25"/>
    </row>
    <row r="341" ht="22.5" customHeight="1">
      <c r="A341" s="74"/>
      <c r="B341" s="19"/>
      <c r="C341" s="12"/>
      <c r="D341" s="19"/>
      <c r="E341" s="26"/>
      <c r="F341" s="19"/>
      <c r="G341" s="26"/>
      <c r="H341" s="19"/>
      <c r="I341" s="19"/>
      <c r="J341" s="12" t="s">
        <v>102</v>
      </c>
      <c r="K341" s="14"/>
      <c r="L341" s="14"/>
      <c r="M341" s="15"/>
      <c r="N341" s="11"/>
      <c r="O341" s="11"/>
      <c r="P341" s="11"/>
      <c r="Q341" s="25"/>
    </row>
    <row r="342" ht="22.5" customHeight="1">
      <c r="A342" s="74"/>
      <c r="B342" s="19"/>
      <c r="C342" s="12" t="n">
        <v>5963400</v>
      </c>
      <c r="D342" s="12" t="s">
        <v>70</v>
      </c>
      <c r="E342" s="13" t="s">
        <v>73</v>
      </c>
      <c r="F342" s="12" t="s">
        <v>15</v>
      </c>
      <c r="G342" s="23" t="n">
        <v>0.2</v>
      </c>
      <c r="H342" s="12" t="n">
        <v>50</v>
      </c>
      <c r="I342" s="20" t="n">
        <f>G342*H342*7</f>
        <v>70</v>
      </c>
      <c r="J342" s="12" t="s">
        <v>100</v>
      </c>
      <c r="K342" s="14" t="n">
        <v>74</v>
      </c>
      <c r="L342" s="14" t="n">
        <v>12</v>
      </c>
      <c r="M342" s="15" t="n">
        <v>0</v>
      </c>
      <c r="N342" s="11" t="n">
        <v>0</v>
      </c>
      <c r="O342" s="11" t="n">
        <v>0</v>
      </c>
      <c r="P342" s="11" t="n">
        <v>0</v>
      </c>
      <c r="Q342" s="22" t="n">
        <f>M344/H342</f>
        <v>0</v>
      </c>
    </row>
    <row r="343" ht="22.5" customHeight="1">
      <c r="A343" s="74"/>
      <c r="B343" s="19"/>
      <c r="C343" s="12"/>
      <c r="D343" s="19"/>
      <c r="E343" s="26"/>
      <c r="F343" s="19"/>
      <c r="G343" s="51"/>
      <c r="H343" s="19"/>
      <c r="I343" s="19"/>
      <c r="J343" s="12" t="s">
        <v>101</v>
      </c>
      <c r="K343" s="14"/>
      <c r="L343" s="14"/>
      <c r="M343" s="15"/>
      <c r="N343" s="11"/>
      <c r="O343" s="11"/>
      <c r="P343" s="11"/>
      <c r="Q343" s="25"/>
    </row>
    <row r="344" ht="22.5" customHeight="1">
      <c r="A344" s="74"/>
      <c r="B344" s="19"/>
      <c r="C344" s="12"/>
      <c r="D344" s="19"/>
      <c r="E344" s="26"/>
      <c r="F344" s="19"/>
      <c r="G344" s="51"/>
      <c r="H344" s="19"/>
      <c r="I344" s="19"/>
      <c r="J344" s="12" t="s">
        <v>102</v>
      </c>
      <c r="K344" s="14"/>
      <c r="L344" s="14"/>
      <c r="M344" s="15"/>
      <c r="N344" s="11"/>
      <c r="O344" s="11"/>
      <c r="P344" s="11"/>
      <c r="Q344" s="25"/>
    </row>
    <row r="345" ht="22.5" customHeight="1">
      <c r="A345" s="74"/>
      <c r="B345" s="19"/>
      <c r="C345" s="12" t="n">
        <v>10080665</v>
      </c>
      <c r="D345" s="12" t="s">
        <v>70</v>
      </c>
      <c r="E345" s="13" t="s">
        <v>74</v>
      </c>
      <c r="F345" s="12" t="s">
        <v>15</v>
      </c>
      <c r="G345" s="23" t="n">
        <v>0.38</v>
      </c>
      <c r="H345" s="12" t="n">
        <v>40</v>
      </c>
      <c r="I345" s="20" t="n">
        <f>G345*H345*7</f>
        <v>106.4</v>
      </c>
      <c r="J345" s="12" t="s">
        <v>100</v>
      </c>
      <c r="K345" s="14" t="s">
        <v>111</v>
      </c>
      <c r="L345" s="14"/>
      <c r="M345" s="15"/>
      <c r="N345" s="11"/>
      <c r="O345" s="11"/>
      <c r="P345" s="11"/>
      <c r="Q345" s="22" t="n">
        <f>M347/H345</f>
        <v>0</v>
      </c>
    </row>
    <row r="346" ht="22.5" customHeight="1">
      <c r="A346" s="74"/>
      <c r="B346" s="19"/>
      <c r="C346" s="12"/>
      <c r="D346" s="19"/>
      <c r="E346" s="26"/>
      <c r="F346" s="19"/>
      <c r="G346" s="51"/>
      <c r="H346" s="19"/>
      <c r="I346" s="19"/>
      <c r="J346" s="12" t="s">
        <v>101</v>
      </c>
      <c r="K346" s="14"/>
      <c r="L346" s="14"/>
      <c r="M346" s="15"/>
      <c r="N346" s="11"/>
      <c r="O346" s="11"/>
      <c r="P346" s="11"/>
      <c r="Q346" s="25"/>
    </row>
    <row r="347" ht="22.5" customHeight="1">
      <c r="A347" s="74"/>
      <c r="B347" s="19"/>
      <c r="C347" s="12"/>
      <c r="D347" s="19"/>
      <c r="E347" s="26"/>
      <c r="F347" s="19"/>
      <c r="G347" s="51"/>
      <c r="H347" s="19"/>
      <c r="I347" s="19"/>
      <c r="J347" s="12" t="s">
        <v>102</v>
      </c>
      <c r="K347" s="14"/>
      <c r="L347" s="14"/>
      <c r="M347" s="15"/>
      <c r="N347" s="11"/>
      <c r="O347" s="11"/>
      <c r="P347" s="11"/>
      <c r="Q347" s="25"/>
    </row>
    <row r="348" ht="22.5" customHeight="1">
      <c r="A348" s="74"/>
      <c r="B348" s="19"/>
      <c r="C348" s="12" t="n">
        <v>91520433</v>
      </c>
      <c r="D348" s="12" t="s">
        <v>64</v>
      </c>
      <c r="E348" s="13" t="s">
        <v>14</v>
      </c>
      <c r="F348" s="12" t="s">
        <v>15</v>
      </c>
      <c r="G348" s="23" t="n">
        <v>0.16</v>
      </c>
      <c r="H348" s="12" t="n">
        <v>200</v>
      </c>
      <c r="I348" s="20" t="n">
        <f>G348*H348*7</f>
        <v>224</v>
      </c>
      <c r="J348" s="12" t="s">
        <v>100</v>
      </c>
      <c r="K348" s="14" t="s">
        <v>111</v>
      </c>
      <c r="L348" s="14"/>
      <c r="M348" s="15"/>
      <c r="N348" s="11"/>
      <c r="O348" s="11"/>
      <c r="P348" s="11"/>
      <c r="Q348" s="22" t="n">
        <f>M350/H348</f>
        <v>0</v>
      </c>
    </row>
    <row r="349" ht="22.5" customHeight="1">
      <c r="A349" s="74"/>
      <c r="B349" s="19"/>
      <c r="C349" s="12"/>
      <c r="D349" s="19"/>
      <c r="E349" s="26"/>
      <c r="F349" s="19"/>
      <c r="G349" s="51"/>
      <c r="H349" s="19"/>
      <c r="I349" s="19"/>
      <c r="J349" s="12" t="s">
        <v>101</v>
      </c>
      <c r="K349" s="14"/>
      <c r="L349" s="14"/>
      <c r="M349" s="15"/>
      <c r="N349" s="11"/>
      <c r="O349" s="11"/>
      <c r="P349" s="11"/>
      <c r="Q349" s="25"/>
    </row>
    <row r="350" ht="22.5" customHeight="1">
      <c r="A350" s="74"/>
      <c r="B350" s="19"/>
      <c r="C350" s="12"/>
      <c r="D350" s="19"/>
      <c r="E350" s="26"/>
      <c r="F350" s="19"/>
      <c r="G350" s="51"/>
      <c r="H350" s="19"/>
      <c r="I350" s="19"/>
      <c r="J350" s="12" t="s">
        <v>102</v>
      </c>
      <c r="K350" s="14"/>
      <c r="L350" s="14"/>
      <c r="M350" s="15"/>
      <c r="N350" s="11"/>
      <c r="O350" s="11"/>
      <c r="P350" s="11"/>
      <c r="Q350" s="25"/>
    </row>
    <row r="351" ht="22.5" customHeight="1">
      <c r="A351" s="74"/>
      <c r="B351" s="19"/>
      <c r="C351" s="12" t="n">
        <v>11078827</v>
      </c>
      <c r="D351" s="12" t="s">
        <v>70</v>
      </c>
      <c r="E351" s="13" t="s">
        <v>73</v>
      </c>
      <c r="F351" s="12" t="s">
        <v>15</v>
      </c>
      <c r="G351" s="23" t="n">
        <v>0.2</v>
      </c>
      <c r="H351" s="12" t="n">
        <v>50</v>
      </c>
      <c r="I351" s="20" t="n">
        <f>G351*H351*7</f>
        <v>70</v>
      </c>
      <c r="J351" s="12" t="s">
        <v>100</v>
      </c>
      <c r="K351" s="14" t="s">
        <v>111</v>
      </c>
      <c r="L351" s="14"/>
      <c r="M351" s="15"/>
      <c r="N351" s="11"/>
      <c r="O351" s="11"/>
      <c r="P351" s="11"/>
      <c r="Q351" s="22" t="n">
        <f>M353/H351</f>
        <v>0</v>
      </c>
    </row>
    <row r="352" ht="22.5" customHeight="1">
      <c r="A352" s="74"/>
      <c r="B352" s="19"/>
      <c r="C352" s="12"/>
      <c r="D352" s="19"/>
      <c r="E352" s="26"/>
      <c r="F352" s="19"/>
      <c r="G352" s="51"/>
      <c r="H352" s="19"/>
      <c r="I352" s="19"/>
      <c r="J352" s="12" t="s">
        <v>101</v>
      </c>
      <c r="K352" s="14"/>
      <c r="L352" s="14"/>
      <c r="M352" s="15"/>
      <c r="N352" s="11"/>
      <c r="O352" s="11"/>
      <c r="P352" s="11"/>
      <c r="Q352" s="25"/>
    </row>
    <row r="353" ht="22.5" customHeight="1">
      <c r="A353" s="74"/>
      <c r="B353" s="19"/>
      <c r="C353" s="12"/>
      <c r="D353" s="19"/>
      <c r="E353" s="26"/>
      <c r="F353" s="19"/>
      <c r="G353" s="51"/>
      <c r="H353" s="19"/>
      <c r="I353" s="19"/>
      <c r="J353" s="12" t="s">
        <v>102</v>
      </c>
      <c r="K353" s="14"/>
      <c r="L353" s="14"/>
      <c r="M353" s="15"/>
      <c r="N353" s="11"/>
      <c r="O353" s="11"/>
      <c r="P353" s="11"/>
      <c r="Q353" s="25"/>
    </row>
    <row r="354" ht="22.5" customHeight="1">
      <c r="A354" s="74"/>
      <c r="B354" s="19"/>
      <c r="C354" s="12" t="n">
        <v>11078981</v>
      </c>
      <c r="D354" s="12" t="s">
        <v>70</v>
      </c>
      <c r="E354" s="13" t="s">
        <v>71</v>
      </c>
      <c r="F354" s="12" t="s">
        <v>15</v>
      </c>
      <c r="G354" s="23" t="n">
        <v>0.2</v>
      </c>
      <c r="H354" s="12" t="n">
        <v>50</v>
      </c>
      <c r="I354" s="20" t="n">
        <f>G354*H354*7</f>
        <v>70</v>
      </c>
      <c r="J354" s="12" t="s">
        <v>100</v>
      </c>
      <c r="K354" s="14" t="s">
        <v>111</v>
      </c>
      <c r="L354" s="14"/>
      <c r="M354" s="15"/>
      <c r="N354" s="11"/>
      <c r="O354" s="11"/>
      <c r="P354" s="11"/>
      <c r="Q354" s="22" t="n">
        <f>M356/H354</f>
        <v>0</v>
      </c>
    </row>
    <row r="355" ht="22.5" customHeight="1">
      <c r="A355" s="74"/>
      <c r="B355" s="19"/>
      <c r="C355" s="12"/>
      <c r="D355" s="19"/>
      <c r="E355" s="26"/>
      <c r="F355" s="19"/>
      <c r="G355" s="51"/>
      <c r="H355" s="19"/>
      <c r="I355" s="19"/>
      <c r="J355" s="12" t="s">
        <v>101</v>
      </c>
      <c r="K355" s="14"/>
      <c r="L355" s="14"/>
      <c r="M355" s="15"/>
      <c r="N355" s="11"/>
      <c r="O355" s="11"/>
      <c r="P355" s="11"/>
      <c r="Q355" s="25"/>
    </row>
    <row r="356" ht="22.5" customHeight="1">
      <c r="A356" s="74"/>
      <c r="B356" s="19"/>
      <c r="C356" s="12"/>
      <c r="D356" s="19"/>
      <c r="E356" s="26"/>
      <c r="F356" s="19"/>
      <c r="G356" s="51"/>
      <c r="H356" s="19"/>
      <c r="I356" s="19"/>
      <c r="J356" s="12" t="s">
        <v>102</v>
      </c>
      <c r="K356" s="14"/>
      <c r="L356" s="14"/>
      <c r="M356" s="15"/>
      <c r="N356" s="11"/>
      <c r="O356" s="11"/>
      <c r="P356" s="11"/>
      <c r="Q356" s="25"/>
    </row>
    <row r="357" ht="22.5" customHeight="1">
      <c r="A357" s="74"/>
      <c r="B357" s="19"/>
      <c r="C357" s="12" t="n">
        <v>11080833</v>
      </c>
      <c r="D357" s="12" t="s">
        <v>70</v>
      </c>
      <c r="E357" s="13" t="s">
        <v>72</v>
      </c>
      <c r="F357" s="12" t="s">
        <v>15</v>
      </c>
      <c r="G357" s="23" t="n">
        <v>0.2</v>
      </c>
      <c r="H357" s="12" t="n">
        <v>50</v>
      </c>
      <c r="I357" s="20" t="n">
        <f>G357*H357*7</f>
        <v>70</v>
      </c>
      <c r="J357" s="12" t="s">
        <v>100</v>
      </c>
      <c r="K357" s="14" t="s">
        <v>111</v>
      </c>
      <c r="L357" s="14"/>
      <c r="M357" s="15"/>
      <c r="N357" s="11"/>
      <c r="O357" s="11"/>
      <c r="P357" s="11"/>
      <c r="Q357" s="22" t="n">
        <f>M359/H357</f>
        <v>0</v>
      </c>
    </row>
    <row r="358" ht="22.5" customHeight="1">
      <c r="A358" s="74"/>
      <c r="B358" s="19"/>
      <c r="C358" s="12"/>
      <c r="D358" s="19"/>
      <c r="E358" s="26"/>
      <c r="F358" s="19"/>
      <c r="G358" s="51"/>
      <c r="H358" s="19"/>
      <c r="I358" s="19"/>
      <c r="J358" s="12" t="s">
        <v>101</v>
      </c>
      <c r="K358" s="14"/>
      <c r="L358" s="14"/>
      <c r="M358" s="15"/>
      <c r="N358" s="11"/>
      <c r="O358" s="11"/>
      <c r="P358" s="11"/>
      <c r="Q358" s="25"/>
    </row>
    <row r="359" ht="22.5" customHeight="1">
      <c r="A359" s="74"/>
      <c r="B359" s="19"/>
      <c r="C359" s="12"/>
      <c r="D359" s="19"/>
      <c r="E359" s="26"/>
      <c r="F359" s="19"/>
      <c r="G359" s="51"/>
      <c r="H359" s="19"/>
      <c r="I359" s="19"/>
      <c r="J359" s="12" t="s">
        <v>102</v>
      </c>
      <c r="K359" s="14"/>
      <c r="L359" s="14"/>
      <c r="M359" s="15"/>
      <c r="N359" s="11"/>
      <c r="O359" s="11"/>
      <c r="P359" s="11"/>
      <c r="Q359" s="25"/>
    </row>
    <row r="360" ht="22.5" customHeight="1">
      <c r="A360" s="74"/>
      <c r="B360" s="19"/>
      <c r="C360" s="12" t="n">
        <v>11081056</v>
      </c>
      <c r="D360" s="12" t="s">
        <v>70</v>
      </c>
      <c r="E360" s="13" t="s">
        <v>74</v>
      </c>
      <c r="F360" s="12" t="s">
        <v>15</v>
      </c>
      <c r="G360" s="23" t="n">
        <v>0.2</v>
      </c>
      <c r="H360" s="12" t="n">
        <v>50</v>
      </c>
      <c r="I360" s="20" t="n">
        <f>G360*H360*7</f>
        <v>70</v>
      </c>
      <c r="J360" s="12" t="s">
        <v>100</v>
      </c>
      <c r="K360" s="14" t="s">
        <v>111</v>
      </c>
      <c r="L360" s="14"/>
      <c r="M360" s="15"/>
      <c r="N360" s="11"/>
      <c r="O360" s="11"/>
      <c r="P360" s="11"/>
      <c r="Q360" s="22" t="n">
        <f>M362/H360</f>
        <v>0</v>
      </c>
    </row>
    <row r="361" ht="22.5" customHeight="1">
      <c r="A361" s="74"/>
      <c r="B361" s="19"/>
      <c r="C361" s="12"/>
      <c r="D361" s="19"/>
      <c r="E361" s="26"/>
      <c r="F361" s="19"/>
      <c r="G361" s="51"/>
      <c r="H361" s="19"/>
      <c r="I361" s="19"/>
      <c r="J361" s="12" t="s">
        <v>101</v>
      </c>
      <c r="K361" s="14"/>
      <c r="L361" s="14"/>
      <c r="M361" s="15"/>
      <c r="N361" s="11"/>
      <c r="O361" s="11"/>
      <c r="P361" s="11"/>
      <c r="Q361" s="25"/>
    </row>
    <row r="362" ht="22.5" customHeight="1">
      <c r="A362" s="74"/>
      <c r="B362" s="19"/>
      <c r="C362" s="12"/>
      <c r="D362" s="19"/>
      <c r="E362" s="26"/>
      <c r="F362" s="19"/>
      <c r="G362" s="51"/>
      <c r="H362" s="19"/>
      <c r="I362" s="19"/>
      <c r="J362" s="12" t="s">
        <v>102</v>
      </c>
      <c r="K362" s="14"/>
      <c r="L362" s="14"/>
      <c r="M362" s="15"/>
      <c r="N362" s="11"/>
      <c r="O362" s="11"/>
      <c r="P362" s="11"/>
      <c r="Q362" s="25"/>
    </row>
    <row r="363" ht="22.5" customHeight="1">
      <c r="A363" s="74"/>
      <c r="B363" s="19"/>
      <c r="C363" s="12" t="n">
        <v>11078963</v>
      </c>
      <c r="D363" s="12" t="s">
        <v>69</v>
      </c>
      <c r="E363" s="13" t="s">
        <v>14</v>
      </c>
      <c r="F363" s="12" t="s">
        <v>15</v>
      </c>
      <c r="G363" s="23" t="n">
        <v>0.4</v>
      </c>
      <c r="H363" s="12" t="n">
        <v>100</v>
      </c>
      <c r="I363" s="20" t="n">
        <f>G363*H363*7</f>
        <v>280</v>
      </c>
      <c r="J363" s="12" t="s">
        <v>100</v>
      </c>
      <c r="K363" s="14" t="n">
        <v>104</v>
      </c>
      <c r="L363" s="14" t="n">
        <v>6</v>
      </c>
      <c r="M363" s="15" t="n">
        <v>0</v>
      </c>
      <c r="N363" s="11" t="n">
        <v>0</v>
      </c>
      <c r="O363" s="11" t="n">
        <v>0</v>
      </c>
      <c r="P363" s="11" t="n">
        <v>0</v>
      </c>
      <c r="Q363" s="22" t="n">
        <f>M365/H363</f>
        <v>0</v>
      </c>
    </row>
    <row r="364" ht="22.5" customHeight="1">
      <c r="A364" s="74"/>
      <c r="B364" s="19"/>
      <c r="C364" s="12"/>
      <c r="D364" s="19"/>
      <c r="E364" s="26"/>
      <c r="F364" s="19"/>
      <c r="G364" s="51"/>
      <c r="H364" s="19"/>
      <c r="I364" s="19"/>
      <c r="J364" s="12" t="s">
        <v>101</v>
      </c>
      <c r="K364" s="14"/>
      <c r="L364" s="14"/>
      <c r="M364" s="15"/>
      <c r="N364" s="11"/>
      <c r="O364" s="11"/>
      <c r="P364" s="11"/>
      <c r="Q364" s="25"/>
    </row>
    <row r="365" ht="22.5" customHeight="1">
      <c r="A365" s="74"/>
      <c r="B365" s="19"/>
      <c r="C365" s="12"/>
      <c r="D365" s="19"/>
      <c r="E365" s="26"/>
      <c r="F365" s="19"/>
      <c r="G365" s="51"/>
      <c r="H365" s="19"/>
      <c r="I365" s="19"/>
      <c r="J365" s="12" t="s">
        <v>102</v>
      </c>
      <c r="K365" s="14"/>
      <c r="L365" s="14"/>
      <c r="M365" s="15"/>
      <c r="N365" s="11"/>
      <c r="O365" s="11"/>
      <c r="P365" s="11"/>
      <c r="Q365" s="25"/>
    </row>
    <row r="366" ht="22.5" customHeight="1">
      <c r="A366" s="74"/>
      <c r="B366" s="19"/>
      <c r="C366" s="12" t="n">
        <v>91538300</v>
      </c>
      <c r="D366" s="12" t="s">
        <v>64</v>
      </c>
      <c r="E366" s="13" t="s">
        <v>37</v>
      </c>
      <c r="F366" s="12" t="s">
        <v>15</v>
      </c>
      <c r="G366" s="23" t="n">
        <v>0.14</v>
      </c>
      <c r="H366" s="12" t="n">
        <v>300</v>
      </c>
      <c r="I366" s="20" t="n">
        <f>G366*H366*7</f>
        <v>294</v>
      </c>
      <c r="J366" s="12" t="s">
        <v>100</v>
      </c>
      <c r="K366" s="14" t="s">
        <v>111</v>
      </c>
      <c r="L366" s="14"/>
      <c r="M366" s="15"/>
      <c r="N366" s="11"/>
      <c r="O366" s="11"/>
      <c r="P366" s="11"/>
      <c r="Q366" s="22" t="n">
        <f>M368/H366</f>
        <v>0</v>
      </c>
    </row>
    <row r="367" ht="22.5" customHeight="1">
      <c r="A367" s="74"/>
      <c r="B367" s="19"/>
      <c r="C367" s="12"/>
      <c r="D367" s="19"/>
      <c r="E367" s="26"/>
      <c r="F367" s="19"/>
      <c r="G367" s="51"/>
      <c r="H367" s="19"/>
      <c r="I367" s="19"/>
      <c r="J367" s="12" t="s">
        <v>101</v>
      </c>
      <c r="K367" s="14"/>
      <c r="L367" s="14"/>
      <c r="M367" s="15"/>
      <c r="N367" s="11"/>
      <c r="O367" s="11"/>
      <c r="P367" s="11"/>
      <c r="Q367" s="25"/>
    </row>
    <row r="368" ht="22.5" customHeight="1">
      <c r="A368" s="74"/>
      <c r="B368" s="19"/>
      <c r="C368" s="12"/>
      <c r="D368" s="19"/>
      <c r="E368" s="26"/>
      <c r="F368" s="19"/>
      <c r="G368" s="51"/>
      <c r="H368" s="19"/>
      <c r="I368" s="19"/>
      <c r="J368" s="12" t="s">
        <v>102</v>
      </c>
      <c r="K368" s="14"/>
      <c r="L368" s="14"/>
      <c r="M368" s="15"/>
      <c r="N368" s="11"/>
      <c r="O368" s="11"/>
      <c r="P368" s="11"/>
      <c r="Q368" s="25"/>
    </row>
    <row r="369" ht="22.5" customHeight="1">
      <c r="A369" s="74"/>
      <c r="B369" s="19"/>
      <c r="C369" s="12" t="n">
        <v>91538301</v>
      </c>
      <c r="D369" s="12" t="s">
        <v>64</v>
      </c>
      <c r="E369" s="13" t="s">
        <v>14</v>
      </c>
      <c r="F369" s="12" t="s">
        <v>15</v>
      </c>
      <c r="G369" s="23" t="n">
        <v>0.22</v>
      </c>
      <c r="H369" s="12" t="n">
        <v>200</v>
      </c>
      <c r="I369" s="20" t="n">
        <f>G369*H369*7</f>
        <v>308</v>
      </c>
      <c r="J369" s="12" t="s">
        <v>100</v>
      </c>
      <c r="K369" s="14" t="s">
        <v>111</v>
      </c>
      <c r="L369" s="14"/>
      <c r="M369" s="15"/>
      <c r="N369" s="11"/>
      <c r="O369" s="11"/>
      <c r="P369" s="11"/>
      <c r="Q369" s="22" t="n">
        <f>M371/H369</f>
        <v>0</v>
      </c>
    </row>
    <row r="370" ht="22.5" customHeight="1">
      <c r="A370" s="74"/>
      <c r="B370" s="19"/>
      <c r="C370" s="12"/>
      <c r="D370" s="19"/>
      <c r="E370" s="26"/>
      <c r="F370" s="19"/>
      <c r="G370" s="51"/>
      <c r="H370" s="19"/>
      <c r="I370" s="19"/>
      <c r="J370" s="12" t="s">
        <v>101</v>
      </c>
      <c r="K370" s="14"/>
      <c r="L370" s="14"/>
      <c r="M370" s="15"/>
      <c r="N370" s="11"/>
      <c r="O370" s="11"/>
      <c r="P370" s="11"/>
      <c r="Q370" s="25"/>
    </row>
    <row r="371" ht="22.5" customHeight="1">
      <c r="A371" s="74"/>
      <c r="B371" s="19"/>
      <c r="C371" s="12"/>
      <c r="D371" s="19"/>
      <c r="E371" s="26"/>
      <c r="F371" s="19"/>
      <c r="G371" s="51"/>
      <c r="H371" s="19"/>
      <c r="I371" s="19"/>
      <c r="J371" s="12" t="s">
        <v>102</v>
      </c>
      <c r="K371" s="14"/>
      <c r="L371" s="14"/>
      <c r="M371" s="15"/>
      <c r="N371" s="11"/>
      <c r="O371" s="11"/>
      <c r="P371" s="11"/>
      <c r="Q371" s="25"/>
    </row>
    <row r="372" ht="22.5" customHeight="1">
      <c r="A372" s="74"/>
      <c r="B372" s="19"/>
      <c r="C372" s="12" t="n">
        <v>91538306</v>
      </c>
      <c r="D372" s="12" t="s">
        <v>64</v>
      </c>
      <c r="E372" s="13" t="s">
        <v>65</v>
      </c>
      <c r="F372" s="12" t="s">
        <v>15</v>
      </c>
      <c r="G372" s="23" t="n">
        <v>0.18</v>
      </c>
      <c r="H372" s="12" t="n">
        <v>250</v>
      </c>
      <c r="I372" s="20" t="n">
        <f>G372*H372*7</f>
        <v>315</v>
      </c>
      <c r="J372" s="12" t="s">
        <v>100</v>
      </c>
      <c r="K372" s="14" t="s">
        <v>111</v>
      </c>
      <c r="L372" s="14"/>
      <c r="M372" s="15"/>
      <c r="N372" s="11"/>
      <c r="O372" s="11"/>
      <c r="P372" s="11"/>
      <c r="Q372" s="22" t="n">
        <f>M374/H372</f>
        <v>0</v>
      </c>
    </row>
    <row r="373" ht="22.5" customHeight="1">
      <c r="A373" s="74"/>
      <c r="B373" s="19"/>
      <c r="C373" s="12"/>
      <c r="D373" s="19"/>
      <c r="E373" s="26"/>
      <c r="F373" s="19"/>
      <c r="G373" s="51"/>
      <c r="H373" s="19"/>
      <c r="I373" s="19"/>
      <c r="J373" s="12" t="s">
        <v>101</v>
      </c>
      <c r="K373" s="14"/>
      <c r="L373" s="14"/>
      <c r="M373" s="15"/>
      <c r="N373" s="11"/>
      <c r="O373" s="11"/>
      <c r="P373" s="11"/>
      <c r="Q373" s="25"/>
    </row>
    <row r="374" ht="22.5" customHeight="1">
      <c r="A374" s="74"/>
      <c r="B374" s="19"/>
      <c r="C374" s="12"/>
      <c r="D374" s="19"/>
      <c r="E374" s="26"/>
      <c r="F374" s="19"/>
      <c r="G374" s="51"/>
      <c r="H374" s="19"/>
      <c r="I374" s="19"/>
      <c r="J374" s="12" t="s">
        <v>102</v>
      </c>
      <c r="K374" s="14"/>
      <c r="L374" s="14"/>
      <c r="M374" s="15"/>
      <c r="N374" s="11"/>
      <c r="O374" s="11"/>
      <c r="P374" s="11"/>
      <c r="Q374" s="25"/>
    </row>
    <row r="375" ht="22.5" customHeight="1">
      <c r="A375" s="74"/>
      <c r="B375" s="19"/>
      <c r="C375" s="12" t="n">
        <v>91538307</v>
      </c>
      <c r="D375" s="12" t="s">
        <v>64</v>
      </c>
      <c r="E375" s="13" t="s">
        <v>17</v>
      </c>
      <c r="F375" s="12" t="s">
        <v>15</v>
      </c>
      <c r="G375" s="23" t="n">
        <v>0.22</v>
      </c>
      <c r="H375" s="12" t="n">
        <v>200</v>
      </c>
      <c r="I375" s="20" t="n">
        <f>G375*H375*7</f>
        <v>308</v>
      </c>
      <c r="J375" s="12" t="s">
        <v>100</v>
      </c>
      <c r="K375" s="14" t="s">
        <v>111</v>
      </c>
      <c r="L375" s="14"/>
      <c r="M375" s="15"/>
      <c r="N375" s="11"/>
      <c r="O375" s="11"/>
      <c r="P375" s="11"/>
      <c r="Q375" s="22" t="n">
        <f>M377/H375</f>
        <v>0</v>
      </c>
    </row>
    <row r="376" ht="22.5" customHeight="1">
      <c r="A376" s="74"/>
      <c r="B376" s="19"/>
      <c r="C376" s="12"/>
      <c r="D376" s="19"/>
      <c r="E376" s="26"/>
      <c r="F376" s="19"/>
      <c r="G376" s="51"/>
      <c r="H376" s="19"/>
      <c r="I376" s="19"/>
      <c r="J376" s="12" t="s">
        <v>101</v>
      </c>
      <c r="K376" s="14"/>
      <c r="L376" s="14"/>
      <c r="M376" s="15"/>
      <c r="N376" s="11"/>
      <c r="O376" s="11"/>
      <c r="P376" s="11"/>
      <c r="Q376" s="25"/>
    </row>
    <row r="377" ht="22.5" customHeight="1">
      <c r="A377" s="74"/>
      <c r="B377" s="19"/>
      <c r="C377" s="12"/>
      <c r="D377" s="19"/>
      <c r="E377" s="26"/>
      <c r="F377" s="19"/>
      <c r="G377" s="51"/>
      <c r="H377" s="19"/>
      <c r="I377" s="19"/>
      <c r="J377" s="12" t="s">
        <v>102</v>
      </c>
      <c r="K377" s="14"/>
      <c r="L377" s="14"/>
      <c r="M377" s="15"/>
      <c r="N377" s="11"/>
      <c r="O377" s="11"/>
      <c r="P377" s="11"/>
      <c r="Q377" s="25"/>
    </row>
    <row r="378" ht="22.5" customHeight="1">
      <c r="A378" s="74"/>
      <c r="B378" s="19"/>
      <c r="C378" s="12" t="n">
        <v>91538308</v>
      </c>
      <c r="D378" s="12" t="s">
        <v>64</v>
      </c>
      <c r="E378" s="13" t="s">
        <v>11</v>
      </c>
      <c r="F378" s="12" t="s">
        <v>15</v>
      </c>
      <c r="G378" s="23" t="n">
        <v>0.18</v>
      </c>
      <c r="H378" s="12" t="n">
        <v>200</v>
      </c>
      <c r="I378" s="20" t="n">
        <f>G378*H378*7</f>
        <v>252</v>
      </c>
      <c r="J378" s="12" t="s">
        <v>100</v>
      </c>
      <c r="K378" s="14" t="s">
        <v>111</v>
      </c>
      <c r="L378" s="14"/>
      <c r="M378" s="15"/>
      <c r="N378" s="11"/>
      <c r="O378" s="11"/>
      <c r="P378" s="11"/>
      <c r="Q378" s="22" t="n">
        <f>M380/H378</f>
        <v>0</v>
      </c>
    </row>
    <row r="379" ht="22.5" customHeight="1">
      <c r="A379" s="74"/>
      <c r="B379" s="19"/>
      <c r="C379" s="12"/>
      <c r="D379" s="19"/>
      <c r="E379" s="26"/>
      <c r="F379" s="19"/>
      <c r="G379" s="51"/>
      <c r="H379" s="19"/>
      <c r="I379" s="19"/>
      <c r="J379" s="12" t="s">
        <v>101</v>
      </c>
      <c r="K379" s="14"/>
      <c r="L379" s="14"/>
      <c r="M379" s="15"/>
      <c r="N379" s="11"/>
      <c r="O379" s="11"/>
      <c r="P379" s="11"/>
      <c r="Q379" s="25"/>
    </row>
    <row r="380" ht="22.5" customHeight="1">
      <c r="A380" s="74"/>
      <c r="B380" s="19"/>
      <c r="C380" s="12"/>
      <c r="D380" s="19"/>
      <c r="E380" s="26"/>
      <c r="F380" s="19"/>
      <c r="G380" s="51"/>
      <c r="H380" s="19"/>
      <c r="I380" s="19"/>
      <c r="J380" s="12" t="s">
        <v>102</v>
      </c>
      <c r="K380" s="14"/>
      <c r="L380" s="14"/>
      <c r="M380" s="15"/>
      <c r="N380" s="11"/>
      <c r="O380" s="11"/>
      <c r="P380" s="11"/>
      <c r="Q380" s="25"/>
    </row>
    <row r="381" ht="22.5" customHeight="1">
      <c r="A381" s="74"/>
      <c r="B381" s="19"/>
      <c r="C381" s="12" t="n">
        <v>91538309</v>
      </c>
      <c r="D381" s="12" t="s">
        <v>64</v>
      </c>
      <c r="E381" s="13" t="s">
        <v>44</v>
      </c>
      <c r="F381" s="12" t="s">
        <v>15</v>
      </c>
      <c r="G381" s="23" t="n">
        <v>0.18</v>
      </c>
      <c r="H381" s="12" t="n">
        <v>198</v>
      </c>
      <c r="I381" s="20" t="n">
        <f>G381*H381*7</f>
        <v>249.48</v>
      </c>
      <c r="J381" s="12" t="s">
        <v>100</v>
      </c>
      <c r="K381" s="14" t="s">
        <v>111</v>
      </c>
      <c r="L381" s="14"/>
      <c r="M381" s="15"/>
      <c r="N381" s="11"/>
      <c r="O381" s="11"/>
      <c r="P381" s="11"/>
      <c r="Q381" s="22" t="n">
        <f>M383/H381</f>
        <v>0</v>
      </c>
    </row>
    <row r="382" ht="22.5" customHeight="1">
      <c r="A382" s="74"/>
      <c r="B382" s="19"/>
      <c r="C382" s="12"/>
      <c r="D382" s="19"/>
      <c r="E382" s="26"/>
      <c r="F382" s="19"/>
      <c r="G382" s="51"/>
      <c r="H382" s="19"/>
      <c r="I382" s="19"/>
      <c r="J382" s="12" t="s">
        <v>101</v>
      </c>
      <c r="K382" s="14"/>
      <c r="L382" s="14"/>
      <c r="M382" s="15"/>
      <c r="N382" s="11"/>
      <c r="O382" s="11"/>
      <c r="P382" s="11"/>
      <c r="Q382" s="25"/>
    </row>
    <row r="383" ht="22.5" customHeight="1">
      <c r="A383" s="74"/>
      <c r="B383" s="19"/>
      <c r="C383" s="12"/>
      <c r="D383" s="19"/>
      <c r="E383" s="26"/>
      <c r="F383" s="19"/>
      <c r="G383" s="51"/>
      <c r="H383" s="19"/>
      <c r="I383" s="19"/>
      <c r="J383" s="12" t="s">
        <v>102</v>
      </c>
      <c r="K383" s="14"/>
      <c r="L383" s="14"/>
      <c r="M383" s="15"/>
      <c r="N383" s="11"/>
      <c r="O383" s="11"/>
      <c r="P383" s="11"/>
      <c r="Q383" s="25"/>
    </row>
    <row r="384" ht="22.5" customHeight="1">
      <c r="A384" s="74"/>
      <c r="B384" s="19"/>
      <c r="C384" s="12" t="n">
        <v>11511535</v>
      </c>
      <c r="D384" s="12" t="s">
        <v>69</v>
      </c>
      <c r="E384" s="13" t="s">
        <v>14</v>
      </c>
      <c r="F384" s="12" t="s">
        <v>26</v>
      </c>
      <c r="G384" s="23" t="n">
        <v>0.4</v>
      </c>
      <c r="H384" s="12" t="n">
        <v>600</v>
      </c>
      <c r="I384" s="20" t="n">
        <f>G384*H384*7</f>
        <v>1680</v>
      </c>
      <c r="J384" s="12" t="s">
        <v>100</v>
      </c>
      <c r="K384" s="14" t="n">
        <v>6179</v>
      </c>
      <c r="L384" s="14" t="n">
        <v>2601</v>
      </c>
      <c r="M384" s="15" t="n">
        <v>175</v>
      </c>
      <c r="N384" s="11" t="n">
        <v>0.03</v>
      </c>
      <c r="O384" s="11" t="n">
        <v>0.43</v>
      </c>
      <c r="P384" s="11" t="n">
        <v>74.67</v>
      </c>
      <c r="Q384" s="22" t="n">
        <f>M386/H384</f>
        <v>0</v>
      </c>
    </row>
    <row r="385" ht="22.5" customHeight="1">
      <c r="A385" s="74"/>
      <c r="B385" s="19"/>
      <c r="C385" s="12"/>
      <c r="D385" s="19"/>
      <c r="E385" s="26"/>
      <c r="F385" s="19"/>
      <c r="G385" s="51"/>
      <c r="H385" s="19"/>
      <c r="I385" s="19"/>
      <c r="J385" s="12" t="s">
        <v>101</v>
      </c>
      <c r="K385" s="14"/>
      <c r="L385" s="14"/>
      <c r="M385" s="14"/>
      <c r="N385" s="11"/>
      <c r="O385" s="11"/>
      <c r="P385" s="11"/>
      <c r="Q385" s="25"/>
    </row>
    <row r="386" ht="22.5" customHeight="1">
      <c r="A386" s="74"/>
      <c r="B386" s="19"/>
      <c r="C386" s="12"/>
      <c r="D386" s="19"/>
      <c r="E386" s="26"/>
      <c r="F386" s="19"/>
      <c r="G386" s="51"/>
      <c r="H386" s="19"/>
      <c r="I386" s="34"/>
      <c r="J386" s="30" t="s">
        <v>102</v>
      </c>
      <c r="K386" s="14"/>
      <c r="L386" s="14"/>
      <c r="M386" s="15"/>
      <c r="N386" s="11"/>
      <c r="O386" s="11"/>
      <c r="P386" s="11"/>
      <c r="Q386" s="25"/>
    </row>
    <row r="387" ht="22.5" customHeight="1">
      <c r="A387" s="74"/>
      <c r="B387" s="19"/>
      <c r="C387" s="12" t="n">
        <v>11792342</v>
      </c>
      <c r="D387" s="12" t="s">
        <v>75</v>
      </c>
      <c r="E387" s="13" t="s">
        <v>41</v>
      </c>
      <c r="F387" s="12" t="s">
        <v>15</v>
      </c>
      <c r="G387" s="23" t="n">
        <v>0.2</v>
      </c>
      <c r="H387" s="38" t="n">
        <v>40</v>
      </c>
      <c r="I387" s="20" t="n">
        <f>G387*H387*7</f>
        <v>56</v>
      </c>
      <c r="J387" s="12" t="s">
        <v>100</v>
      </c>
      <c r="K387" s="14" t="s">
        <v>111</v>
      </c>
      <c r="L387" s="14"/>
      <c r="M387" s="15"/>
      <c r="N387" s="11"/>
      <c r="O387" s="11"/>
      <c r="P387" s="11"/>
      <c r="Q387" s="22" t="n">
        <f>M389/H387</f>
        <v>0</v>
      </c>
    </row>
    <row r="388" ht="22.5" customHeight="1">
      <c r="A388" s="74"/>
      <c r="B388" s="19"/>
      <c r="C388" s="12"/>
      <c r="D388" s="19"/>
      <c r="E388" s="26"/>
      <c r="F388" s="19"/>
      <c r="G388" s="51"/>
      <c r="H388" s="43"/>
      <c r="I388" s="19"/>
      <c r="J388" s="12" t="s">
        <v>101</v>
      </c>
      <c r="K388" s="14"/>
      <c r="L388" s="14"/>
      <c r="M388" s="15"/>
      <c r="N388" s="11"/>
      <c r="O388" s="11"/>
      <c r="P388" s="11"/>
      <c r="Q388" s="25"/>
    </row>
    <row r="389" ht="22.5" customHeight="1">
      <c r="A389" s="74"/>
      <c r="B389" s="19"/>
      <c r="C389" s="12"/>
      <c r="D389" s="19"/>
      <c r="E389" s="26"/>
      <c r="F389" s="19"/>
      <c r="G389" s="52"/>
      <c r="H389" s="44"/>
      <c r="I389" s="19"/>
      <c r="J389" s="12" t="s">
        <v>102</v>
      </c>
      <c r="K389" s="14"/>
      <c r="L389" s="14"/>
      <c r="M389" s="15"/>
      <c r="N389" s="11"/>
      <c r="O389" s="11"/>
      <c r="P389" s="11"/>
      <c r="Q389" s="25"/>
    </row>
    <row r="390" ht="22.5" customHeight="1">
      <c r="A390" s="74"/>
      <c r="B390" s="19"/>
      <c r="C390" s="12" t="n">
        <v>5365722</v>
      </c>
      <c r="D390" s="12" t="s">
        <v>59</v>
      </c>
      <c r="E390" s="13" t="s">
        <v>57</v>
      </c>
      <c r="F390" s="12" t="s">
        <v>12</v>
      </c>
      <c r="G390" s="23" t="n">
        <v>0.3</v>
      </c>
      <c r="H390" s="38" t="n">
        <v>50</v>
      </c>
      <c r="I390" s="20" t="n">
        <f>G390*H390*7</f>
        <v>105</v>
      </c>
      <c r="J390" s="12" t="s">
        <v>100</v>
      </c>
      <c r="K390" s="14" t="n">
        <v>774</v>
      </c>
      <c r="L390" s="14" t="n">
        <v>391</v>
      </c>
      <c r="M390" s="15" t="n">
        <v>7</v>
      </c>
      <c r="N390" s="11" t="n">
        <v>0</v>
      </c>
      <c r="O390" s="11" t="n">
        <v>0.022</v>
      </c>
      <c r="P390" s="11" t="n">
        <v>0.1542</v>
      </c>
      <c r="Q390" s="22" t="n">
        <f>M392/H390</f>
        <v>0</v>
      </c>
    </row>
    <row r="391" ht="22.5" customHeight="1">
      <c r="A391" s="74"/>
      <c r="B391" s="19"/>
      <c r="C391" s="12"/>
      <c r="D391" s="19"/>
      <c r="E391" s="26"/>
      <c r="F391" s="19"/>
      <c r="G391" s="51"/>
      <c r="H391" s="43"/>
      <c r="I391" s="19"/>
      <c r="J391" s="12" t="s">
        <v>101</v>
      </c>
      <c r="K391" s="14"/>
      <c r="L391" s="14"/>
      <c r="M391" s="15"/>
      <c r="N391" s="11"/>
      <c r="O391" s="11"/>
      <c r="P391" s="11"/>
      <c r="Q391" s="25"/>
    </row>
    <row r="392" ht="22.5" customHeight="1">
      <c r="A392" s="74"/>
      <c r="B392" s="19"/>
      <c r="C392" s="12"/>
      <c r="D392" s="19"/>
      <c r="E392" s="26"/>
      <c r="F392" s="19"/>
      <c r="G392" s="52"/>
      <c r="H392" s="44"/>
      <c r="I392" s="19"/>
      <c r="J392" s="12" t="s">
        <v>102</v>
      </c>
      <c r="K392" s="14"/>
      <c r="L392" s="14"/>
      <c r="M392" s="15"/>
      <c r="N392" s="11"/>
      <c r="O392" s="11"/>
      <c r="P392" s="11"/>
      <c r="Q392" s="25"/>
    </row>
    <row r="393" ht="22.5" customHeight="1">
      <c r="A393" s="74"/>
      <c r="B393" s="19"/>
      <c r="C393" s="12" t="n">
        <v>11924654</v>
      </c>
      <c r="D393" s="12" t="s">
        <v>59</v>
      </c>
      <c r="E393" s="13" t="s">
        <v>57</v>
      </c>
      <c r="F393" s="12" t="s">
        <v>12</v>
      </c>
      <c r="G393" s="23" t="n">
        <v>0.3</v>
      </c>
      <c r="H393" s="38" t="n">
        <v>50</v>
      </c>
      <c r="I393" s="20" t="n">
        <f>G393*H393*7</f>
        <v>105</v>
      </c>
      <c r="J393" s="12" t="s">
        <v>100</v>
      </c>
      <c r="K393" s="14" t="s">
        <v>111</v>
      </c>
      <c r="L393" s="14"/>
      <c r="M393" s="15"/>
      <c r="N393" s="11"/>
      <c r="O393" s="11"/>
      <c r="P393" s="11"/>
      <c r="Q393" s="22" t="n">
        <f>M395/H393</f>
        <v>0</v>
      </c>
    </row>
    <row r="394" ht="22.5" customHeight="1">
      <c r="A394" s="74"/>
      <c r="B394" s="19"/>
      <c r="C394" s="12"/>
      <c r="D394" s="19"/>
      <c r="E394" s="26"/>
      <c r="F394" s="19"/>
      <c r="G394" s="51"/>
      <c r="H394" s="43"/>
      <c r="I394" s="19"/>
      <c r="J394" s="12" t="s">
        <v>101</v>
      </c>
      <c r="K394" s="14"/>
      <c r="L394" s="14"/>
      <c r="M394" s="15"/>
      <c r="N394" s="11"/>
      <c r="O394" s="11"/>
      <c r="P394" s="11"/>
      <c r="Q394" s="25"/>
    </row>
    <row r="395" ht="22.5" customHeight="1">
      <c r="A395" s="74"/>
      <c r="B395" s="19"/>
      <c r="C395" s="12"/>
      <c r="D395" s="19"/>
      <c r="E395" s="26"/>
      <c r="F395" s="19"/>
      <c r="G395" s="52"/>
      <c r="H395" s="44"/>
      <c r="I395" s="19"/>
      <c r="J395" s="12" t="s">
        <v>102</v>
      </c>
      <c r="K395" s="14"/>
      <c r="L395" s="14"/>
      <c r="M395" s="15"/>
      <c r="N395" s="11"/>
      <c r="O395" s="11"/>
      <c r="P395" s="11"/>
      <c r="Q395" s="25"/>
    </row>
    <row r="396" ht="22.5" customHeight="1">
      <c r="A396" s="74"/>
      <c r="B396" s="19"/>
      <c r="C396" s="12" t="n">
        <v>12072287</v>
      </c>
      <c r="D396" s="12" t="s">
        <v>69</v>
      </c>
      <c r="E396" s="13" t="s">
        <v>14</v>
      </c>
      <c r="F396" s="12" t="s">
        <v>15</v>
      </c>
      <c r="G396" s="23" t="n">
        <v>0.5</v>
      </c>
      <c r="H396" s="38" t="n">
        <v>200</v>
      </c>
      <c r="I396" s="20" t="n">
        <f>G396*H396*7</f>
        <v>700</v>
      </c>
      <c r="J396" s="12" t="s">
        <v>100</v>
      </c>
      <c r="K396" s="14" t="n">
        <v>1085</v>
      </c>
      <c r="L396" s="14" t="n">
        <v>9</v>
      </c>
      <c r="M396" s="15" t="n">
        <v>2</v>
      </c>
      <c r="N396" s="11" t="n">
        <v>0.16</v>
      </c>
      <c r="O396" s="11" t="n">
        <v>0.721</v>
      </c>
      <c r="P396" s="11" t="n">
        <v>1.441</v>
      </c>
      <c r="Q396" s="22" t="n">
        <f>M398/H396</f>
        <v>0</v>
      </c>
    </row>
    <row r="397" ht="22.5" customHeight="1">
      <c r="A397" s="74"/>
      <c r="B397" s="19"/>
      <c r="C397" s="12"/>
      <c r="D397" s="19"/>
      <c r="E397" s="26"/>
      <c r="F397" s="19"/>
      <c r="G397" s="51"/>
      <c r="H397" s="43"/>
      <c r="I397" s="19"/>
      <c r="J397" s="12" t="s">
        <v>101</v>
      </c>
      <c r="K397" s="14"/>
      <c r="L397" s="14"/>
      <c r="M397" s="15"/>
      <c r="N397" s="11"/>
      <c r="O397" s="11"/>
      <c r="P397" s="11"/>
      <c r="Q397" s="25"/>
    </row>
    <row r="398" ht="22.5" customHeight="1">
      <c r="A398" s="74"/>
      <c r="B398" s="19"/>
      <c r="C398" s="12"/>
      <c r="D398" s="19"/>
      <c r="E398" s="26"/>
      <c r="F398" s="19"/>
      <c r="G398" s="52"/>
      <c r="H398" s="44"/>
      <c r="I398" s="19"/>
      <c r="J398" s="12" t="s">
        <v>102</v>
      </c>
      <c r="K398" s="14"/>
      <c r="L398" s="14"/>
      <c r="M398" s="15"/>
      <c r="N398" s="11"/>
      <c r="O398" s="11"/>
      <c r="P398" s="11"/>
      <c r="Q398" s="25"/>
    </row>
    <row r="399" ht="22.5" customHeight="1">
      <c r="A399" s="74"/>
      <c r="B399" s="19"/>
      <c r="C399" s="12" t="n">
        <v>6529449</v>
      </c>
      <c r="D399" s="12" t="s">
        <v>69</v>
      </c>
      <c r="E399" s="13" t="s">
        <v>14</v>
      </c>
      <c r="F399" s="12" t="s">
        <v>12</v>
      </c>
      <c r="G399" s="23" t="n">
        <v>0.2</v>
      </c>
      <c r="H399" s="38" t="n">
        <v>200</v>
      </c>
      <c r="I399" s="20" t="n">
        <f>G399*H399*7</f>
        <v>280</v>
      </c>
      <c r="J399" s="12" t="s">
        <v>100</v>
      </c>
      <c r="K399" s="14" t="n">
        <v>2019</v>
      </c>
      <c r="L399" s="14" t="n">
        <v>278</v>
      </c>
      <c r="M399" s="15" t="n">
        <v>28</v>
      </c>
      <c r="N399" s="11" t="n">
        <v>0.029</v>
      </c>
      <c r="O399" s="11" t="n">
        <v>0.285</v>
      </c>
      <c r="P399" s="11" t="n">
        <v>7.991</v>
      </c>
      <c r="Q399" s="22" t="n">
        <f>M401/H399</f>
        <v>0</v>
      </c>
    </row>
    <row r="400" ht="22.5" customHeight="1">
      <c r="A400" s="74"/>
      <c r="B400" s="19"/>
      <c r="C400" s="12"/>
      <c r="D400" s="19"/>
      <c r="E400" s="26"/>
      <c r="F400" s="19"/>
      <c r="G400" s="51"/>
      <c r="H400" s="43"/>
      <c r="I400" s="19"/>
      <c r="J400" s="12" t="s">
        <v>101</v>
      </c>
      <c r="K400" s="14"/>
      <c r="L400" s="14"/>
      <c r="M400" s="15"/>
      <c r="N400" s="11"/>
      <c r="O400" s="11"/>
      <c r="P400" s="11"/>
      <c r="Q400" s="25"/>
    </row>
    <row r="401" ht="22.5" customHeight="1">
      <c r="A401" s="74"/>
      <c r="B401" s="19"/>
      <c r="C401" s="12"/>
      <c r="D401" s="19"/>
      <c r="E401" s="26"/>
      <c r="F401" s="19"/>
      <c r="G401" s="52"/>
      <c r="H401" s="44"/>
      <c r="I401" s="19"/>
      <c r="J401" s="12" t="s">
        <v>102</v>
      </c>
      <c r="K401" s="14"/>
      <c r="L401" s="14"/>
      <c r="M401" s="15"/>
      <c r="N401" s="11"/>
      <c r="O401" s="11"/>
      <c r="P401" s="11"/>
      <c r="Q401" s="25"/>
    </row>
    <row r="402" ht="22.5" customHeight="1">
      <c r="A402" s="74"/>
      <c r="B402" s="19"/>
      <c r="C402" s="12" t="n">
        <v>5623760</v>
      </c>
      <c r="D402" s="12" t="s">
        <v>76</v>
      </c>
      <c r="E402" s="13" t="s">
        <v>14</v>
      </c>
      <c r="F402" s="12" t="s">
        <v>15</v>
      </c>
      <c r="G402" s="23" t="n">
        <v>0.15</v>
      </c>
      <c r="H402" s="12" t="n">
        <v>50</v>
      </c>
      <c r="I402" s="20" t="n">
        <f>G402*H402*7</f>
        <v>52.5</v>
      </c>
      <c r="J402" s="12" t="s">
        <v>100</v>
      </c>
      <c r="K402" s="14" t="s">
        <v>111</v>
      </c>
      <c r="L402" s="14"/>
      <c r="M402" s="15"/>
      <c r="N402" s="11"/>
      <c r="O402" s="11"/>
      <c r="P402" s="11"/>
      <c r="Q402" s="22" t="n">
        <f>M404/H402</f>
        <v>0</v>
      </c>
    </row>
    <row r="403" ht="22.5" customHeight="1">
      <c r="A403" s="74"/>
      <c r="B403" s="19"/>
      <c r="C403" s="12"/>
      <c r="D403" s="19"/>
      <c r="E403" s="26"/>
      <c r="F403" s="19"/>
      <c r="G403" s="51"/>
      <c r="H403" s="19"/>
      <c r="I403" s="19"/>
      <c r="J403" s="12" t="s">
        <v>101</v>
      </c>
      <c r="K403" s="14"/>
      <c r="L403" s="14"/>
      <c r="M403" s="15"/>
      <c r="N403" s="11"/>
      <c r="O403" s="11"/>
      <c r="P403" s="11"/>
      <c r="Q403" s="25"/>
    </row>
    <row r="404" ht="22.5" customHeight="1">
      <c r="A404" s="74"/>
      <c r="B404" s="19"/>
      <c r="C404" s="12"/>
      <c r="D404" s="19"/>
      <c r="E404" s="26"/>
      <c r="F404" s="19"/>
      <c r="G404" s="51"/>
      <c r="H404" s="19"/>
      <c r="I404" s="19"/>
      <c r="J404" s="12" t="s">
        <v>102</v>
      </c>
      <c r="K404" s="14"/>
      <c r="L404" s="14"/>
      <c r="M404" s="15"/>
      <c r="N404" s="11"/>
      <c r="O404" s="11"/>
      <c r="P404" s="11"/>
      <c r="Q404" s="25"/>
    </row>
    <row r="405" ht="22.5" customHeight="1">
      <c r="A405" s="74"/>
      <c r="B405" s="19"/>
      <c r="C405" s="12" t="n">
        <v>91573327</v>
      </c>
      <c r="D405" s="12" t="s">
        <v>77</v>
      </c>
      <c r="E405" s="13" t="s">
        <v>14</v>
      </c>
      <c r="F405" s="12" t="s">
        <v>15</v>
      </c>
      <c r="G405" s="23" t="n">
        <v>0.25</v>
      </c>
      <c r="H405" s="38" t="n">
        <v>300</v>
      </c>
      <c r="I405" s="20" t="n">
        <f>G405*H405*7</f>
        <v>525</v>
      </c>
      <c r="J405" s="12" t="s">
        <v>100</v>
      </c>
      <c r="K405" s="14" t="s">
        <v>111</v>
      </c>
      <c r="L405" s="14"/>
      <c r="M405" s="15"/>
      <c r="N405" s="11"/>
      <c r="O405" s="11"/>
      <c r="P405" s="11"/>
      <c r="Q405" s="22" t="n">
        <f>M407/H405</f>
        <v>0</v>
      </c>
    </row>
    <row r="406" ht="22.5" customHeight="1">
      <c r="A406" s="74"/>
      <c r="B406" s="19"/>
      <c r="C406" s="12"/>
      <c r="D406" s="19"/>
      <c r="E406" s="26"/>
      <c r="F406" s="19"/>
      <c r="G406" s="51"/>
      <c r="H406" s="43"/>
      <c r="I406" s="19"/>
      <c r="J406" s="12" t="s">
        <v>101</v>
      </c>
      <c r="K406" s="14"/>
      <c r="L406" s="14"/>
      <c r="M406" s="15"/>
      <c r="N406" s="11"/>
      <c r="O406" s="11"/>
      <c r="P406" s="11"/>
      <c r="Q406" s="25"/>
    </row>
    <row r="407" ht="22.5" customHeight="1">
      <c r="A407" s="74"/>
      <c r="B407" s="19"/>
      <c r="C407" s="12"/>
      <c r="D407" s="19"/>
      <c r="E407" s="26"/>
      <c r="F407" s="19"/>
      <c r="G407" s="52"/>
      <c r="H407" s="44"/>
      <c r="I407" s="19"/>
      <c r="J407" s="12" t="s">
        <v>102</v>
      </c>
      <c r="K407" s="14"/>
      <c r="L407" s="14"/>
      <c r="M407" s="15"/>
      <c r="N407" s="11"/>
      <c r="O407" s="11"/>
      <c r="P407" s="11"/>
      <c r="Q407" s="25"/>
    </row>
    <row r="408" ht="22.5" customHeight="1">
      <c r="A408" s="74"/>
      <c r="B408" s="19"/>
      <c r="C408" s="12" t="n">
        <v>12829886</v>
      </c>
      <c r="D408" s="12" t="s">
        <v>70</v>
      </c>
      <c r="E408" s="13" t="s">
        <v>71</v>
      </c>
      <c r="F408" s="12" t="s">
        <v>35</v>
      </c>
      <c r="G408" s="23" t="n">
        <v>0.5</v>
      </c>
      <c r="H408" s="38" t="n">
        <v>200</v>
      </c>
      <c r="I408" s="20" t="n">
        <f>G408*H408*7</f>
        <v>700</v>
      </c>
      <c r="J408" s="12" t="s">
        <v>100</v>
      </c>
      <c r="K408" s="14" t="s">
        <v>111</v>
      </c>
      <c r="L408" s="14"/>
      <c r="M408" s="15"/>
      <c r="N408" s="11"/>
      <c r="O408" s="11"/>
      <c r="P408" s="11"/>
      <c r="Q408" s="22" t="n">
        <f>M410/H408</f>
        <v>0</v>
      </c>
    </row>
    <row r="409" ht="22.5" customHeight="1">
      <c r="A409" s="74"/>
      <c r="B409" s="19"/>
      <c r="C409" s="12"/>
      <c r="D409" s="19"/>
      <c r="E409" s="26"/>
      <c r="F409" s="19"/>
      <c r="G409" s="51"/>
      <c r="H409" s="43"/>
      <c r="I409" s="19"/>
      <c r="J409" s="12" t="s">
        <v>101</v>
      </c>
      <c r="K409" s="14"/>
      <c r="L409" s="14"/>
      <c r="M409" s="15"/>
      <c r="N409" s="11"/>
      <c r="O409" s="11"/>
      <c r="P409" s="11"/>
      <c r="Q409" s="25"/>
    </row>
    <row r="410" ht="22.5" customHeight="1">
      <c r="A410" s="74"/>
      <c r="B410" s="19"/>
      <c r="C410" s="12"/>
      <c r="D410" s="19"/>
      <c r="E410" s="26"/>
      <c r="F410" s="19"/>
      <c r="G410" s="52"/>
      <c r="H410" s="44"/>
      <c r="I410" s="19"/>
      <c r="J410" s="12" t="s">
        <v>102</v>
      </c>
      <c r="K410" s="14"/>
      <c r="L410" s="14"/>
      <c r="M410" s="15"/>
      <c r="N410" s="11"/>
      <c r="O410" s="11"/>
      <c r="P410" s="11"/>
      <c r="Q410" s="25"/>
    </row>
    <row r="411" ht="22.5" customHeight="1">
      <c r="A411" s="18"/>
      <c r="C411" s="10"/>
      <c r="D411" s="10"/>
      <c r="E411" s="10"/>
      <c r="F411" s="10"/>
      <c r="G411" s="17"/>
      <c r="H411" s="10"/>
      <c r="I411" s="17"/>
      <c r="J411" s="10"/>
      <c r="K411" s="15"/>
      <c r="L411" s="15"/>
      <c r="M411" s="15"/>
      <c r="N411" s="15"/>
      <c r="O411" s="15"/>
      <c r="P411" s="75"/>
      <c r="Q411" s="7"/>
    </row>
    <row r="412" ht="22.5" customHeight="1">
      <c r="A412" s="18" t="s">
        <v>97</v>
      </c>
      <c r="B412" s="8" t="s">
        <v>112</v>
      </c>
      <c r="C412" s="10"/>
      <c r="D412" s="10"/>
      <c r="E412" s="10"/>
      <c r="F412" s="10"/>
      <c r="G412" s="17"/>
      <c r="H412" s="10"/>
      <c r="I412" s="17"/>
      <c r="J412" s="10"/>
      <c r="K412" s="21" t="n">
        <f>K415+K418+K421+K424+K427+K430+K433+K436+K439+K442+K445+K448+K451+K454+K457+K460+K463+K466+K469+K472+K475+K478+K481+K484+K487+K490+K493+K496+K499+K502+K505+K508+K511+K514+K517+K520+K523+K526+K529+K532+K535+K538+K541+K544+K547+K550+K553+K556+K559+K562+K565+K568+K571+K574+K577+K580+K583+K586+K589+K592+K595+K598+K601+K604+K607+K610+K613+K616+K619+K622+K625+K628+K631+K634+K637+K640+K643+K646+K649+K652+K655+K658+K661+K664+K667+K670+K673+K676+K679+K682+K685+K688+K691+K694+K697+K700+K703+K706+K709+K712+K715+K718+K721+K724+K727+K730+K733+K736+K739+K742+K745+K748+K751+K754+K757+K760+K763+K766+K769+K772+K775+K778+K781+K784+K787+K790+K793+K796+K799+K802+K805+K808+K811+K814+K817+K823+K820</f>
        <v>18108396</v>
      </c>
      <c r="L412" s="21" t="n">
        <f>L415+L418+L421+L424+L427+L430+L433+L436+L439+L442+L445+L448+L451+L454+L457+L460+L463+L466+L469+L472+L475+L478+L481+L484+L487+L490+L493+L496+L499+L502+L505+L508+L511+L514+L517+L520+L523+L526+L529+L532+L535+L538+L541+L544+L547+L550+L553+L556+L559+L562+L565+L568+L571+L574+L577+L580+L583+L586+L589+L592+L595+L598+L601+L604+L607+L610+L613+L616+L619+L622+L625+L628+L631+L634+L637+L640+L643+L646+L649+L652+L655+L658+L661+L664+L667+L670+L673+L676+L679+L682+L685+L688+L691+L694+L697+L700+L703+L706+L709+L712+L715+L718+L721+L724+L727+L730+L733+L736+L739+L742+L745+L748+L751+L754+L757+L760+L763+L766+L769+L772+L775+L778+L781+L784+L787+L790+L793+L796+L799+L802+L805+L808+L811+L814+L817+L823+L820</f>
        <v>1528135</v>
      </c>
      <c r="M412" s="15"/>
      <c r="N412" s="15"/>
      <c r="O412" s="15"/>
      <c r="P412" s="40" t="n">
        <f>P415+P418+P421+P424+P427+P430+P433+P436+P439+P442+P445+P448+P451+P454+P457+P460+P463+P466+P469+P472+P475+P478+P481+P484+P487+P490+P493+P496+P499+P502+P505+P508+P511+P514+P517+P520+P523+P526+P529+P532+P535+P538+P541+P544+P547+P550+P553+P556+P559+P562+P565+P568+P571+P574+P577+P580+P583+P586+P589+P592+P595+P598+P601+P604+P607+P610+P613+P616+P619+P622+P625+P628+P631+P634+P637+P640+P643+P646+P649+P652+P655+P658+P661+P664+P667+P670+P673+P676+P679+P682+P685+P688+P691+P694+P697+P700+P703+P706+P709+P712+P715+P718+P721+P724+P727+P730+P733+P736+P739+P742+P745+P748+P751+P754+P757+P760+P763+P766+P769+P772+P775+P778+P781+P784+P787+P790+P793+P796+P799+P802+P805+P808+P811+P814+P817+P823+P820</f>
        <v>5068.2581</v>
      </c>
      <c r="Q412" s="7"/>
    </row>
    <row r="413" ht="22.5" customHeight="1">
      <c r="A413" s="73" t="n">
        <v>46304</v>
      </c>
      <c r="B413" s="37" t="s">
        <v>99</v>
      </c>
      <c r="C413" s="12" t="n">
        <v>10813123</v>
      </c>
      <c r="D413" s="12" t="s">
        <v>10</v>
      </c>
      <c r="E413" s="13" t="s">
        <v>11</v>
      </c>
      <c r="F413" s="12" t="s">
        <v>12</v>
      </c>
      <c r="G413" s="23" t="n">
        <v>0.25</v>
      </c>
      <c r="H413" s="12" t="n">
        <v>1000</v>
      </c>
      <c r="I413" s="20" t="n">
        <f>G413*H413*7</f>
        <v>1750</v>
      </c>
      <c r="J413" s="12" t="s">
        <v>100</v>
      </c>
      <c r="K413" s="14" t="n">
        <v>0</v>
      </c>
      <c r="L413" s="14" t="n">
        <v>0</v>
      </c>
      <c r="M413" s="14" t="n">
        <v>0</v>
      </c>
      <c r="N413" s="11" t="n">
        <v>0</v>
      </c>
      <c r="O413" s="11" t="n">
        <v>0</v>
      </c>
      <c r="P413" s="11" t="n">
        <v>0</v>
      </c>
      <c r="Q413" s="22" t="n">
        <f>M415/H413</f>
        <v>0.036</v>
      </c>
    </row>
    <row r="414" ht="22.5" customHeight="1">
      <c r="A414" s="19"/>
      <c r="B414" s="12"/>
      <c r="C414" s="12"/>
      <c r="D414" s="19"/>
      <c r="E414" s="26"/>
      <c r="F414" s="19"/>
      <c r="G414" s="26"/>
      <c r="H414" s="19"/>
      <c r="I414" s="19"/>
      <c r="J414" s="12" t="s">
        <v>101</v>
      </c>
      <c r="K414" s="10" t="n">
        <v>16413</v>
      </c>
      <c r="L414" s="10" t="n">
        <v>241</v>
      </c>
      <c r="M414" s="14" t="n">
        <v>0</v>
      </c>
      <c r="N414" s="11" t="n">
        <v>0</v>
      </c>
      <c r="O414" s="11" t="n">
        <v>0</v>
      </c>
      <c r="P414" s="11" t="n">
        <v>1.6182</v>
      </c>
      <c r="Q414" s="25"/>
    </row>
    <row r="415" ht="22.5" customHeight="1">
      <c r="A415" s="19"/>
      <c r="B415" s="12"/>
      <c r="C415" s="12"/>
      <c r="D415" s="19"/>
      <c r="E415" s="26"/>
      <c r="F415" s="19"/>
      <c r="G415" s="26"/>
      <c r="H415" s="19"/>
      <c r="I415" s="19"/>
      <c r="J415" s="12" t="s">
        <v>102</v>
      </c>
      <c r="K415" s="10" t="n">
        <v>64971</v>
      </c>
      <c r="L415" s="10" t="n">
        <v>2740</v>
      </c>
      <c r="M415" s="10" t="n">
        <v>36</v>
      </c>
      <c r="N415" s="11" t="n">
        <v>0</v>
      </c>
      <c r="O415" s="11" t="n">
        <v>0.3155</v>
      </c>
      <c r="P415" s="11" t="n">
        <v>11.3569</v>
      </c>
      <c r="Q415" s="25"/>
    </row>
    <row r="416" ht="22.5" customHeight="1">
      <c r="A416" s="19"/>
      <c r="B416" s="12"/>
      <c r="C416" s="12" t="n">
        <v>1745925</v>
      </c>
      <c r="D416" s="12" t="s">
        <v>13</v>
      </c>
      <c r="E416" s="13" t="s">
        <v>14</v>
      </c>
      <c r="F416" s="12" t="s">
        <v>15</v>
      </c>
      <c r="G416" s="23" t="n">
        <v>0.15</v>
      </c>
      <c r="H416" s="12" t="n">
        <v>400</v>
      </c>
      <c r="I416" s="20" t="n">
        <f>G416*H416*7</f>
        <v>420</v>
      </c>
      <c r="J416" s="12" t="s">
        <v>100</v>
      </c>
      <c r="K416" s="14" t="n">
        <v>0</v>
      </c>
      <c r="L416" s="14" t="n">
        <v>0</v>
      </c>
      <c r="M416" s="14" t="n">
        <v>0</v>
      </c>
      <c r="N416" s="11" t="n">
        <v>0</v>
      </c>
      <c r="O416" s="11" t="n">
        <v>0</v>
      </c>
      <c r="P416" s="11" t="n">
        <v>0</v>
      </c>
      <c r="Q416" s="22" t="n">
        <f>M418/H416</f>
        <v>0.8725</v>
      </c>
    </row>
    <row r="417" ht="22.5" customHeight="1">
      <c r="A417" s="19"/>
      <c r="B417" s="12"/>
      <c r="C417" s="12"/>
      <c r="D417" s="19"/>
      <c r="E417" s="26"/>
      <c r="F417" s="19"/>
      <c r="G417" s="26"/>
      <c r="H417" s="19"/>
      <c r="I417" s="19"/>
      <c r="J417" s="12" t="s">
        <v>101</v>
      </c>
      <c r="K417" s="16" t="n">
        <v>3762</v>
      </c>
      <c r="L417" s="14" t="n">
        <v>1321</v>
      </c>
      <c r="M417" s="14" t="n">
        <v>43</v>
      </c>
      <c r="N417" s="11" t="n">
        <v>0.005</v>
      </c>
      <c r="O417" s="11" t="n">
        <v>0.15</v>
      </c>
      <c r="P417" s="11" t="n">
        <v>6.45</v>
      </c>
      <c r="Q417" s="25"/>
    </row>
    <row r="418" ht="22.5" customHeight="1">
      <c r="A418" s="19"/>
      <c r="B418" s="12"/>
      <c r="C418" s="12"/>
      <c r="D418" s="19"/>
      <c r="E418" s="26"/>
      <c r="F418" s="19"/>
      <c r="G418" s="26"/>
      <c r="H418" s="19"/>
      <c r="I418" s="19"/>
      <c r="J418" s="12" t="s">
        <v>102</v>
      </c>
      <c r="K418" s="14" t="n">
        <v>31016</v>
      </c>
      <c r="L418" s="14" t="n">
        <v>12084</v>
      </c>
      <c r="M418" s="14" t="n">
        <v>349</v>
      </c>
      <c r="N418" s="11" t="n">
        <v>0.004</v>
      </c>
      <c r="O418" s="11" t="n">
        <v>0.15</v>
      </c>
      <c r="P418" s="11" t="n">
        <v>52.35</v>
      </c>
      <c r="Q418" s="25"/>
    </row>
    <row r="419" ht="22.5" customHeight="1">
      <c r="A419" s="19"/>
      <c r="B419" s="12"/>
      <c r="C419" s="12" t="n">
        <v>6951600</v>
      </c>
      <c r="D419" s="12" t="s">
        <v>16</v>
      </c>
      <c r="E419" s="13" t="s">
        <v>17</v>
      </c>
      <c r="F419" s="12" t="s">
        <v>15</v>
      </c>
      <c r="G419" s="23" t="n">
        <v>0.17</v>
      </c>
      <c r="H419" s="12" t="n">
        <v>100</v>
      </c>
      <c r="I419" s="20" t="n">
        <f>G419*H419*7</f>
        <v>119</v>
      </c>
      <c r="J419" s="12" t="s">
        <v>100</v>
      </c>
      <c r="K419" s="14" t="n">
        <v>0</v>
      </c>
      <c r="L419" s="14" t="n">
        <v>0</v>
      </c>
      <c r="M419" s="14" t="n">
        <v>0</v>
      </c>
      <c r="N419" s="11" t="n">
        <v>0</v>
      </c>
      <c r="O419" s="11" t="n">
        <v>0</v>
      </c>
      <c r="P419" s="11" t="n">
        <v>0</v>
      </c>
      <c r="Q419" s="22" t="n">
        <f>M421/H419</f>
        <v>0.62</v>
      </c>
    </row>
    <row r="420" ht="22.5" customHeight="1">
      <c r="A420" s="19"/>
      <c r="B420" s="12"/>
      <c r="C420" s="12"/>
      <c r="D420" s="19"/>
      <c r="E420" s="26"/>
      <c r="F420" s="19"/>
      <c r="G420" s="26"/>
      <c r="H420" s="19"/>
      <c r="I420" s="19"/>
      <c r="J420" s="12" t="s">
        <v>101</v>
      </c>
      <c r="K420" s="14" t="n">
        <v>6937</v>
      </c>
      <c r="L420" s="14" t="n">
        <v>2686</v>
      </c>
      <c r="M420" s="14" t="n">
        <v>39</v>
      </c>
      <c r="N420" s="11" t="n">
        <v>0.003</v>
      </c>
      <c r="O420" s="11" t="n">
        <v>0.177</v>
      </c>
      <c r="P420" s="11" t="n">
        <v>6.902</v>
      </c>
      <c r="Q420" s="25"/>
    </row>
    <row r="421" ht="22.5" customHeight="1">
      <c r="A421" s="19"/>
      <c r="B421" s="12"/>
      <c r="C421" s="12"/>
      <c r="D421" s="19"/>
      <c r="E421" s="26"/>
      <c r="F421" s="19"/>
      <c r="G421" s="26"/>
      <c r="H421" s="19"/>
      <c r="I421" s="19"/>
      <c r="J421" s="12" t="s">
        <v>102</v>
      </c>
      <c r="K421" s="14" t="n">
        <v>11854</v>
      </c>
      <c r="L421" s="14" t="n">
        <v>3746</v>
      </c>
      <c r="M421" s="14" t="n">
        <v>62</v>
      </c>
      <c r="N421" s="11" t="n">
        <v>0.003</v>
      </c>
      <c r="O421" s="11" t="n">
        <v>0.176</v>
      </c>
      <c r="P421" s="11" t="n">
        <v>10.914</v>
      </c>
      <c r="Q421" s="25"/>
    </row>
    <row r="422" ht="22.5" customHeight="1">
      <c r="A422" s="19"/>
      <c r="B422" s="12"/>
      <c r="C422" s="12" t="n">
        <v>6951594</v>
      </c>
      <c r="D422" s="12" t="s">
        <v>16</v>
      </c>
      <c r="E422" s="13" t="s">
        <v>18</v>
      </c>
      <c r="F422" s="12" t="s">
        <v>15</v>
      </c>
      <c r="G422" s="23" t="n">
        <v>0.7</v>
      </c>
      <c r="H422" s="12" t="n">
        <v>400</v>
      </c>
      <c r="I422" s="20" t="n">
        <f>G422*H422*7</f>
        <v>1960</v>
      </c>
      <c r="J422" s="12" t="s">
        <v>100</v>
      </c>
      <c r="K422" s="14" t="n">
        <v>0</v>
      </c>
      <c r="L422" s="14" t="n">
        <v>0</v>
      </c>
      <c r="M422" s="14" t="n">
        <v>0</v>
      </c>
      <c r="N422" s="11" t="n">
        <v>0</v>
      </c>
      <c r="O422" s="11" t="n">
        <v>0</v>
      </c>
      <c r="P422" s="11" t="n">
        <v>0</v>
      </c>
      <c r="Q422" s="22" t="n">
        <f>M424/H422</f>
        <v>0.435</v>
      </c>
    </row>
    <row r="423" ht="22.5" customHeight="1">
      <c r="A423" s="19"/>
      <c r="B423" s="12"/>
      <c r="C423" s="12"/>
      <c r="D423" s="19"/>
      <c r="E423" s="26"/>
      <c r="F423" s="19"/>
      <c r="G423" s="26"/>
      <c r="H423" s="19"/>
      <c r="I423" s="19"/>
      <c r="J423" s="12" t="s">
        <v>101</v>
      </c>
      <c r="K423" s="14" t="n">
        <v>16767</v>
      </c>
      <c r="L423" s="14" t="n">
        <v>6992</v>
      </c>
      <c r="M423" s="14" t="n">
        <v>35</v>
      </c>
      <c r="N423" s="11" t="n">
        <v>0.004</v>
      </c>
      <c r="O423" s="11" t="n">
        <v>0.718</v>
      </c>
      <c r="P423" s="11" t="n">
        <v>25.13</v>
      </c>
      <c r="Q423" s="25"/>
    </row>
    <row r="424" ht="22.5" customHeight="1">
      <c r="A424" s="19"/>
      <c r="B424" s="12"/>
      <c r="C424" s="12"/>
      <c r="D424" s="19"/>
      <c r="E424" s="26"/>
      <c r="F424" s="19"/>
      <c r="G424" s="26"/>
      <c r="H424" s="19"/>
      <c r="I424" s="19"/>
      <c r="J424" s="12" t="s">
        <v>102</v>
      </c>
      <c r="K424" s="14" t="n">
        <v>80457</v>
      </c>
      <c r="L424" s="14" t="n">
        <v>32454</v>
      </c>
      <c r="M424" s="14" t="n">
        <v>174</v>
      </c>
      <c r="N424" s="11" t="n">
        <v>0.004</v>
      </c>
      <c r="O424" s="11" t="n">
        <v>0.711</v>
      </c>
      <c r="P424" s="11" t="n">
        <v>123.69</v>
      </c>
      <c r="Q424" s="25"/>
    </row>
    <row r="425" ht="22.5" customHeight="1">
      <c r="A425" s="19"/>
      <c r="B425" s="12"/>
      <c r="C425" s="12" t="n">
        <v>2732727</v>
      </c>
      <c r="D425" s="12" t="s">
        <v>10</v>
      </c>
      <c r="E425" s="13" t="s">
        <v>19</v>
      </c>
      <c r="F425" s="12" t="s">
        <v>15</v>
      </c>
      <c r="G425" s="23" t="n">
        <v>0.25</v>
      </c>
      <c r="H425" s="12" t="n">
        <v>1000</v>
      </c>
      <c r="I425" s="20" t="n">
        <f>G425*H425*7</f>
        <v>1750</v>
      </c>
      <c r="J425" s="12" t="s">
        <v>100</v>
      </c>
      <c r="K425" s="14" t="n">
        <v>0</v>
      </c>
      <c r="L425" s="14" t="n">
        <v>0</v>
      </c>
      <c r="M425" s="14" t="n">
        <v>0</v>
      </c>
      <c r="N425" s="11" t="n">
        <v>0</v>
      </c>
      <c r="O425" s="11" t="n">
        <v>0</v>
      </c>
      <c r="P425" s="11" t="n">
        <v>0</v>
      </c>
      <c r="Q425" s="22" t="n">
        <f>M427/H425</f>
        <v>0.618</v>
      </c>
    </row>
    <row r="426" ht="22.5" customHeight="1">
      <c r="A426" s="19"/>
      <c r="B426" s="12"/>
      <c r="C426" s="12"/>
      <c r="D426" s="19"/>
      <c r="E426" s="26"/>
      <c r="F426" s="19"/>
      <c r="G426" s="26"/>
      <c r="H426" s="19"/>
      <c r="I426" s="19"/>
      <c r="J426" s="12" t="s">
        <v>101</v>
      </c>
      <c r="K426" s="14" t="n">
        <v>8157</v>
      </c>
      <c r="L426" s="14" t="n">
        <v>2838</v>
      </c>
      <c r="M426" s="14" t="n">
        <v>80</v>
      </c>
      <c r="N426" s="11" t="n">
        <v>0.007</v>
      </c>
      <c r="O426" s="11" t="n">
        <v>0.25</v>
      </c>
      <c r="P426" s="11" t="n">
        <v>19.975</v>
      </c>
      <c r="Q426" s="25"/>
    </row>
    <row r="427" ht="22.5" customHeight="1">
      <c r="A427" s="19"/>
      <c r="B427" s="12"/>
      <c r="C427" s="12"/>
      <c r="D427" s="19"/>
      <c r="E427" s="26"/>
      <c r="F427" s="19"/>
      <c r="G427" s="26"/>
      <c r="H427" s="19"/>
      <c r="I427" s="19"/>
      <c r="J427" s="12" t="s">
        <v>102</v>
      </c>
      <c r="K427" s="14" t="n">
        <v>42495</v>
      </c>
      <c r="L427" s="14" t="n">
        <v>15517</v>
      </c>
      <c r="M427" s="14" t="n">
        <v>618</v>
      </c>
      <c r="N427" s="11" t="n">
        <v>0.01</v>
      </c>
      <c r="O427" s="11" t="n">
        <v>0.249</v>
      </c>
      <c r="P427" s="11" t="n">
        <v>154.075</v>
      </c>
      <c r="Q427" s="25"/>
    </row>
    <row r="428" ht="22.5" customHeight="1">
      <c r="A428" s="19"/>
      <c r="B428" s="12"/>
      <c r="C428" s="12" t="n">
        <v>5619156</v>
      </c>
      <c r="D428" s="12" t="s">
        <v>10</v>
      </c>
      <c r="E428" s="13" t="s">
        <v>19</v>
      </c>
      <c r="F428" s="12" t="s">
        <v>12</v>
      </c>
      <c r="G428" s="23" t="n">
        <v>0.24</v>
      </c>
      <c r="H428" s="12" t="n">
        <v>500</v>
      </c>
      <c r="I428" s="20" t="n">
        <f>G428*H428*7</f>
        <v>840</v>
      </c>
      <c r="J428" s="12" t="s">
        <v>100</v>
      </c>
      <c r="K428" s="14" t="n">
        <v>0</v>
      </c>
      <c r="L428" s="14" t="n">
        <v>0</v>
      </c>
      <c r="M428" s="14" t="n">
        <v>0</v>
      </c>
      <c r="N428" s="11" t="n">
        <v>0</v>
      </c>
      <c r="O428" s="11" t="n">
        <v>0</v>
      </c>
      <c r="P428" s="11" t="n">
        <v>0</v>
      </c>
      <c r="Q428" s="22" t="n">
        <f>M430/H428</f>
        <v>0.108</v>
      </c>
    </row>
    <row r="429" ht="22.5" customHeight="1">
      <c r="A429" s="19"/>
      <c r="B429" s="12"/>
      <c r="C429" s="12"/>
      <c r="D429" s="19"/>
      <c r="E429" s="26"/>
      <c r="F429" s="19"/>
      <c r="G429" s="26"/>
      <c r="H429" s="19"/>
      <c r="I429" s="19"/>
      <c r="J429" s="12" t="s">
        <v>101</v>
      </c>
      <c r="K429" s="14" t="n">
        <v>144144</v>
      </c>
      <c r="L429" s="14" t="n">
        <v>26284</v>
      </c>
      <c r="M429" s="14" t="n">
        <v>0</v>
      </c>
      <c r="N429" s="11" t="n">
        <v>0</v>
      </c>
      <c r="O429" s="11" t="n">
        <v>0</v>
      </c>
      <c r="P429" s="11" t="n">
        <v>4.7848</v>
      </c>
      <c r="Q429" s="25"/>
    </row>
    <row r="430" ht="22.5" customHeight="1">
      <c r="A430" s="19"/>
      <c r="B430" s="12"/>
      <c r="C430" s="12"/>
      <c r="D430" s="19"/>
      <c r="E430" s="26"/>
      <c r="F430" s="19"/>
      <c r="G430" s="26"/>
      <c r="H430" s="19"/>
      <c r="I430" s="19"/>
      <c r="J430" s="12" t="s">
        <v>102</v>
      </c>
      <c r="K430" s="14" t="n">
        <v>449256</v>
      </c>
      <c r="L430" s="14" t="n">
        <v>83495</v>
      </c>
      <c r="M430" s="14" t="n">
        <v>54</v>
      </c>
      <c r="N430" s="11" t="n">
        <v>0</v>
      </c>
      <c r="O430" s="11" t="n">
        <v>0.3524</v>
      </c>
      <c r="P430" s="11" t="n">
        <v>15.1547</v>
      </c>
      <c r="Q430" s="25"/>
    </row>
    <row r="431" ht="22.5" customHeight="1">
      <c r="A431" s="19"/>
      <c r="B431" s="12"/>
      <c r="C431" s="12" t="n">
        <v>6425889</v>
      </c>
      <c r="D431" s="12" t="s">
        <v>10</v>
      </c>
      <c r="E431" s="13" t="s">
        <v>20</v>
      </c>
      <c r="F431" s="12" t="s">
        <v>15</v>
      </c>
      <c r="G431" s="23" t="n">
        <v>0.25</v>
      </c>
      <c r="H431" s="12" t="n">
        <v>400</v>
      </c>
      <c r="I431" s="20" t="n">
        <f>G431*H431*7</f>
        <v>700</v>
      </c>
      <c r="J431" s="12" t="s">
        <v>100</v>
      </c>
      <c r="K431" s="14" t="n">
        <v>0</v>
      </c>
      <c r="L431" s="14" t="n">
        <v>0</v>
      </c>
      <c r="M431" s="14" t="n">
        <v>0</v>
      </c>
      <c r="N431" s="11" t="n">
        <v>0</v>
      </c>
      <c r="O431" s="11" t="n">
        <v>0</v>
      </c>
      <c r="P431" s="11" t="n">
        <v>0</v>
      </c>
      <c r="Q431" s="22" t="n">
        <v>0.003</v>
      </c>
    </row>
    <row r="432" ht="22.5" customHeight="1">
      <c r="A432" s="19"/>
      <c r="B432" s="12"/>
      <c r="C432" s="12"/>
      <c r="D432" s="19"/>
      <c r="E432" s="26"/>
      <c r="F432" s="19"/>
      <c r="G432" s="26"/>
      <c r="H432" s="19"/>
      <c r="I432" s="19"/>
      <c r="J432" s="12" t="s">
        <v>101</v>
      </c>
      <c r="K432" s="14" t="n">
        <v>5419</v>
      </c>
      <c r="L432" s="29" t="n">
        <v>1807</v>
      </c>
      <c r="M432" s="14" t="n">
        <v>43</v>
      </c>
      <c r="N432" s="11" t="n">
        <v>0.006</v>
      </c>
      <c r="O432" s="11" t="n">
        <v>0.251</v>
      </c>
      <c r="P432" s="11" t="n">
        <v>10.8</v>
      </c>
      <c r="Q432" s="25"/>
    </row>
    <row r="433" ht="22.5" customHeight="1">
      <c r="A433" s="19"/>
      <c r="B433" s="12"/>
      <c r="C433" s="12"/>
      <c r="D433" s="19"/>
      <c r="E433" s="26"/>
      <c r="F433" s="19"/>
      <c r="G433" s="26"/>
      <c r="H433" s="19"/>
      <c r="I433" s="19"/>
      <c r="J433" s="12" t="s">
        <v>102</v>
      </c>
      <c r="K433" s="14" t="n">
        <v>23585</v>
      </c>
      <c r="L433" s="14" t="n">
        <v>7582</v>
      </c>
      <c r="M433" s="14" t="n">
        <v>225</v>
      </c>
      <c r="N433" s="11" t="n">
        <v>0.007</v>
      </c>
      <c r="O433" s="11" t="n">
        <v>0.251</v>
      </c>
      <c r="P433" s="11" t="n">
        <v>56.425</v>
      </c>
      <c r="Q433" s="25"/>
    </row>
    <row r="434" ht="22.5" customHeight="1">
      <c r="A434" s="19"/>
      <c r="B434" s="12"/>
      <c r="C434" s="12" t="n">
        <v>6439005</v>
      </c>
      <c r="D434" s="12" t="s">
        <v>10</v>
      </c>
      <c r="E434" s="13" t="s">
        <v>20</v>
      </c>
      <c r="F434" s="12" t="s">
        <v>21</v>
      </c>
      <c r="G434" s="23" t="n">
        <v>0.3</v>
      </c>
      <c r="H434" s="12" t="n">
        <v>300</v>
      </c>
      <c r="I434" s="20" t="n">
        <f>G434*H434*7</f>
        <v>630</v>
      </c>
      <c r="J434" s="12" t="s">
        <v>100</v>
      </c>
      <c r="K434" s="14" t="n">
        <v>0</v>
      </c>
      <c r="L434" s="14" t="n">
        <v>0</v>
      </c>
      <c r="M434" s="14" t="n">
        <v>0</v>
      </c>
      <c r="N434" s="11" t="n">
        <v>0</v>
      </c>
      <c r="O434" s="11" t="n">
        <v>0</v>
      </c>
      <c r="P434" s="11" t="n">
        <v>0</v>
      </c>
      <c r="Q434" s="22" t="n">
        <f>M436/H434</f>
        <v>0.123333333333333</v>
      </c>
    </row>
    <row r="435" ht="22.5" customHeight="1">
      <c r="A435" s="19"/>
      <c r="B435" s="12"/>
      <c r="C435" s="12"/>
      <c r="D435" s="19"/>
      <c r="E435" s="26"/>
      <c r="F435" s="19"/>
      <c r="G435" s="26"/>
      <c r="H435" s="19"/>
      <c r="I435" s="19"/>
      <c r="J435" s="12" t="s">
        <v>101</v>
      </c>
      <c r="K435" s="14" t="n">
        <v>5785</v>
      </c>
      <c r="L435" s="14" t="n">
        <v>1889</v>
      </c>
      <c r="M435" s="14" t="n">
        <v>8</v>
      </c>
      <c r="N435" s="11" t="n">
        <v>0</v>
      </c>
      <c r="O435" s="11" t="n">
        <v>0.3</v>
      </c>
      <c r="P435" s="11" t="n">
        <v>2.4</v>
      </c>
      <c r="Q435" s="25"/>
    </row>
    <row r="436" ht="22.5" customHeight="1">
      <c r="A436" s="19"/>
      <c r="B436" s="12"/>
      <c r="C436" s="12"/>
      <c r="D436" s="19"/>
      <c r="E436" s="26"/>
      <c r="F436" s="19"/>
      <c r="G436" s="26"/>
      <c r="H436" s="19"/>
      <c r="I436" s="19"/>
      <c r="J436" s="12" t="s">
        <v>102</v>
      </c>
      <c r="K436" s="14" t="n">
        <v>28067</v>
      </c>
      <c r="L436" s="14" t="n">
        <v>9012</v>
      </c>
      <c r="M436" s="14" t="n">
        <v>37</v>
      </c>
      <c r="N436" s="11" t="n">
        <v>0.0012</v>
      </c>
      <c r="O436" s="11" t="n">
        <v>0.3</v>
      </c>
      <c r="P436" s="11" t="n">
        <v>11.1</v>
      </c>
      <c r="Q436" s="25"/>
    </row>
    <row r="437" ht="22.5" customHeight="1">
      <c r="A437" s="19"/>
      <c r="B437" s="12"/>
      <c r="C437" s="12" t="n">
        <v>7203110</v>
      </c>
      <c r="D437" s="12" t="s">
        <v>22</v>
      </c>
      <c r="E437" s="13" t="s">
        <v>23</v>
      </c>
      <c r="F437" s="12" t="s">
        <v>15</v>
      </c>
      <c r="G437" s="23" t="n">
        <v>0.2</v>
      </c>
      <c r="H437" s="12" t="n">
        <v>100</v>
      </c>
      <c r="I437" s="20" t="n">
        <f>G437*H437*7</f>
        <v>140</v>
      </c>
      <c r="J437" s="12" t="s">
        <v>100</v>
      </c>
      <c r="K437" s="14" t="n">
        <v>0</v>
      </c>
      <c r="L437" s="14" t="n">
        <v>0</v>
      </c>
      <c r="M437" s="14" t="n">
        <v>0</v>
      </c>
      <c r="N437" s="11" t="n">
        <v>0</v>
      </c>
      <c r="O437" s="11" t="n">
        <v>0</v>
      </c>
      <c r="P437" s="11" t="n">
        <v>0</v>
      </c>
      <c r="Q437" s="22" t="n">
        <f>M439/H437</f>
        <v>0.06</v>
      </c>
    </row>
    <row r="438" ht="22.5" customHeight="1">
      <c r="A438" s="19"/>
      <c r="B438" s="12"/>
      <c r="C438" s="12"/>
      <c r="D438" s="19"/>
      <c r="E438" s="26"/>
      <c r="F438" s="19"/>
      <c r="G438" s="26"/>
      <c r="H438" s="19"/>
      <c r="I438" s="19"/>
      <c r="J438" s="12" t="s">
        <v>101</v>
      </c>
      <c r="K438" s="14" t="n">
        <v>3899</v>
      </c>
      <c r="L438" s="14" t="n">
        <v>1162</v>
      </c>
      <c r="M438" s="14" t="n">
        <v>1</v>
      </c>
      <c r="N438" s="11" t="n">
        <v>0</v>
      </c>
      <c r="O438" s="11" t="n">
        <v>0.2</v>
      </c>
      <c r="P438" s="11" t="n">
        <v>0.2</v>
      </c>
      <c r="Q438" s="25"/>
    </row>
    <row r="439" ht="22.5" customHeight="1">
      <c r="A439" s="19"/>
      <c r="B439" s="12"/>
      <c r="C439" s="12"/>
      <c r="D439" s="19"/>
      <c r="E439" s="26"/>
      <c r="F439" s="19"/>
      <c r="G439" s="26"/>
      <c r="H439" s="19"/>
      <c r="I439" s="19"/>
      <c r="J439" s="12" t="s">
        <v>102</v>
      </c>
      <c r="K439" s="14" t="n">
        <v>16964</v>
      </c>
      <c r="L439" s="14" t="n">
        <v>6838</v>
      </c>
      <c r="M439" s="14" t="n">
        <v>6</v>
      </c>
      <c r="N439" s="11" t="n">
        <v>0</v>
      </c>
      <c r="O439" s="11" t="n">
        <v>0.2</v>
      </c>
      <c r="P439" s="11" t="n">
        <v>1.2</v>
      </c>
      <c r="Q439" s="25"/>
    </row>
    <row r="440" ht="22.5" customHeight="1">
      <c r="A440" s="19"/>
      <c r="B440" s="12"/>
      <c r="C440" s="12" t="n">
        <v>7202934</v>
      </c>
      <c r="D440" s="12" t="s">
        <v>22</v>
      </c>
      <c r="E440" s="13" t="s">
        <v>24</v>
      </c>
      <c r="F440" s="12" t="s">
        <v>15</v>
      </c>
      <c r="G440" s="23" t="n">
        <v>0.35</v>
      </c>
      <c r="H440" s="12" t="n">
        <v>200</v>
      </c>
      <c r="I440" s="20" t="n">
        <f>G440*H440*7</f>
        <v>490</v>
      </c>
      <c r="J440" s="12" t="s">
        <v>100</v>
      </c>
      <c r="K440" s="14" t="n">
        <v>0</v>
      </c>
      <c r="L440" s="14" t="n">
        <v>0</v>
      </c>
      <c r="M440" s="14" t="n">
        <v>0</v>
      </c>
      <c r="N440" s="11" t="n">
        <v>0</v>
      </c>
      <c r="O440" s="11" t="n">
        <v>0</v>
      </c>
      <c r="P440" s="11" t="n">
        <v>0</v>
      </c>
      <c r="Q440" s="22" t="n">
        <v>0</v>
      </c>
    </row>
    <row r="441" ht="22.5" customHeight="1">
      <c r="A441" s="19"/>
      <c r="B441" s="12"/>
      <c r="C441" s="12"/>
      <c r="D441" s="19"/>
      <c r="E441" s="26"/>
      <c r="F441" s="19"/>
      <c r="G441" s="26"/>
      <c r="H441" s="19"/>
      <c r="I441" s="19"/>
      <c r="J441" s="12" t="s">
        <v>101</v>
      </c>
      <c r="K441" s="16" t="n">
        <v>111370</v>
      </c>
      <c r="L441" s="14" t="n">
        <v>68682</v>
      </c>
      <c r="M441" s="14" t="n">
        <v>44</v>
      </c>
      <c r="N441" s="11" t="n">
        <v>0</v>
      </c>
      <c r="O441" s="11" t="n">
        <v>0.35</v>
      </c>
      <c r="P441" s="11" t="n">
        <v>15.4</v>
      </c>
      <c r="Q441" s="25"/>
    </row>
    <row r="442" ht="22.5" customHeight="1">
      <c r="A442" s="19"/>
      <c r="B442" s="12"/>
      <c r="C442" s="12"/>
      <c r="D442" s="19"/>
      <c r="E442" s="26"/>
      <c r="F442" s="19"/>
      <c r="G442" s="26"/>
      <c r="H442" s="19"/>
      <c r="I442" s="19"/>
      <c r="J442" s="12" t="s">
        <v>102</v>
      </c>
      <c r="K442" s="14" t="n">
        <v>214771</v>
      </c>
      <c r="L442" s="14" t="n">
        <v>123591</v>
      </c>
      <c r="M442" s="14" t="n">
        <v>74</v>
      </c>
      <c r="N442" s="11" t="n">
        <v>0</v>
      </c>
      <c r="O442" s="11" t="n">
        <v>0.35</v>
      </c>
      <c r="P442" s="11" t="n">
        <v>25.9</v>
      </c>
      <c r="Q442" s="25"/>
    </row>
    <row r="443" ht="22.5" customHeight="1">
      <c r="A443" s="19"/>
      <c r="B443" s="12"/>
      <c r="C443" s="12" t="n">
        <v>5847496</v>
      </c>
      <c r="D443" s="12" t="s">
        <v>10</v>
      </c>
      <c r="E443" s="13" t="s">
        <v>25</v>
      </c>
      <c r="F443" s="12" t="s">
        <v>12</v>
      </c>
      <c r="G443" s="23" t="n">
        <v>0.3</v>
      </c>
      <c r="H443" s="12" t="n">
        <v>200</v>
      </c>
      <c r="I443" s="20" t="n">
        <f>G443*H443*7</f>
        <v>420</v>
      </c>
      <c r="J443" s="12" t="s">
        <v>100</v>
      </c>
      <c r="K443" s="14" t="n">
        <v>0</v>
      </c>
      <c r="L443" s="14" t="n">
        <v>0</v>
      </c>
      <c r="M443" s="14" t="n">
        <v>0</v>
      </c>
      <c r="N443" s="11" t="n">
        <v>0</v>
      </c>
      <c r="O443" s="11" t="n">
        <v>0</v>
      </c>
      <c r="P443" s="11" t="n">
        <v>0</v>
      </c>
      <c r="Q443" s="22" t="n">
        <f>M445/H443</f>
        <v>0.095</v>
      </c>
    </row>
    <row r="444" ht="22.5" customHeight="1">
      <c r="A444" s="19"/>
      <c r="B444" s="12"/>
      <c r="C444" s="12"/>
      <c r="D444" s="19"/>
      <c r="E444" s="26"/>
      <c r="F444" s="19"/>
      <c r="G444" s="26"/>
      <c r="H444" s="19"/>
      <c r="I444" s="19"/>
      <c r="J444" s="12" t="s">
        <v>101</v>
      </c>
      <c r="K444" s="14" t="n">
        <v>16342</v>
      </c>
      <c r="L444" s="14" t="n">
        <v>375</v>
      </c>
      <c r="M444" s="14" t="n">
        <v>0</v>
      </c>
      <c r="N444" s="11" t="n">
        <v>0</v>
      </c>
      <c r="O444" s="11" t="n">
        <v>0</v>
      </c>
      <c r="P444" s="11" t="n">
        <v>0.636</v>
      </c>
      <c r="Q444" s="25"/>
    </row>
    <row r="445" ht="22.5" customHeight="1">
      <c r="A445" s="19"/>
      <c r="B445" s="12"/>
      <c r="C445" s="12"/>
      <c r="D445" s="19"/>
      <c r="E445" s="26"/>
      <c r="F445" s="19"/>
      <c r="G445" s="26"/>
      <c r="H445" s="19"/>
      <c r="I445" s="19"/>
      <c r="J445" s="12" t="s">
        <v>102</v>
      </c>
      <c r="K445" s="14" t="n">
        <v>86833</v>
      </c>
      <c r="L445" s="14" t="n">
        <v>3382</v>
      </c>
      <c r="M445" s="14" t="n">
        <v>19</v>
      </c>
      <c r="N445" s="11" t="n">
        <v>0</v>
      </c>
      <c r="O445" s="11" t="n">
        <v>0.3081</v>
      </c>
      <c r="P445" s="11" t="n">
        <v>5.8534</v>
      </c>
      <c r="Q445" s="25"/>
    </row>
    <row r="446" ht="22.5" customHeight="1">
      <c r="A446" s="19"/>
      <c r="B446" s="12"/>
      <c r="C446" s="12" t="n">
        <v>7572369</v>
      </c>
      <c r="D446" s="12" t="s">
        <v>10</v>
      </c>
      <c r="E446" s="13" t="s">
        <v>25</v>
      </c>
      <c r="F446" s="12" t="s">
        <v>15</v>
      </c>
      <c r="G446" s="23" t="n">
        <v>0.3</v>
      </c>
      <c r="H446" s="12" t="n">
        <v>400</v>
      </c>
      <c r="I446" s="20" t="n">
        <f>G446*H446*7</f>
        <v>840</v>
      </c>
      <c r="J446" s="12" t="s">
        <v>100</v>
      </c>
      <c r="K446" s="14" t="n">
        <v>0</v>
      </c>
      <c r="L446" s="14" t="n">
        <v>0</v>
      </c>
      <c r="M446" s="14" t="n">
        <v>0</v>
      </c>
      <c r="N446" s="11" t="n">
        <v>0</v>
      </c>
      <c r="O446" s="11" t="n">
        <v>0</v>
      </c>
      <c r="P446" s="11" t="n">
        <v>0</v>
      </c>
      <c r="Q446" s="22" t="n">
        <f>M448/H446</f>
        <v>0.35</v>
      </c>
    </row>
    <row r="447" ht="22.5" customHeight="1">
      <c r="A447" s="19"/>
      <c r="B447" s="12"/>
      <c r="C447" s="12"/>
      <c r="D447" s="19"/>
      <c r="E447" s="26"/>
      <c r="F447" s="19"/>
      <c r="G447" s="26"/>
      <c r="H447" s="19"/>
      <c r="I447" s="19"/>
      <c r="J447" s="12" t="s">
        <v>101</v>
      </c>
      <c r="K447" s="14" t="n">
        <v>5115</v>
      </c>
      <c r="L447" s="14" t="n">
        <v>1343</v>
      </c>
      <c r="M447" s="14" t="n">
        <v>32</v>
      </c>
      <c r="N447" s="11" t="n">
        <v>0.007</v>
      </c>
      <c r="O447" s="11" t="n">
        <v>0.302</v>
      </c>
      <c r="P447" s="11" t="n">
        <v>9.66</v>
      </c>
      <c r="Q447" s="25"/>
    </row>
    <row r="448" ht="22.5" customHeight="1">
      <c r="A448" s="19"/>
      <c r="B448" s="12"/>
      <c r="C448" s="12"/>
      <c r="D448" s="19"/>
      <c r="E448" s="26"/>
      <c r="F448" s="19"/>
      <c r="G448" s="26"/>
      <c r="H448" s="19"/>
      <c r="I448" s="19"/>
      <c r="J448" s="12" t="s">
        <v>102</v>
      </c>
      <c r="K448" s="14" t="n">
        <v>10489</v>
      </c>
      <c r="L448" s="14" t="n">
        <v>2894</v>
      </c>
      <c r="M448" s="14" t="n">
        <v>140</v>
      </c>
      <c r="N448" s="11" t="n">
        <v>0.015</v>
      </c>
      <c r="O448" s="11" t="n">
        <v>0.305</v>
      </c>
      <c r="P448" s="11" t="n">
        <v>42.69</v>
      </c>
      <c r="Q448" s="25"/>
    </row>
    <row r="449" ht="22.5" customHeight="1">
      <c r="A449" s="19"/>
      <c r="B449" s="12"/>
      <c r="C449" s="12" t="n">
        <v>8460883</v>
      </c>
      <c r="D449" s="12" t="s">
        <v>16</v>
      </c>
      <c r="E449" s="13" t="s">
        <v>11</v>
      </c>
      <c r="F449" s="12" t="s">
        <v>15</v>
      </c>
      <c r="G449" s="23" t="n">
        <v>0.14</v>
      </c>
      <c r="H449" s="12" t="n">
        <v>900</v>
      </c>
      <c r="I449" s="20" t="n">
        <f>G449*H449*7</f>
        <v>882</v>
      </c>
      <c r="J449" s="12" t="s">
        <v>100</v>
      </c>
      <c r="K449" s="14" t="n">
        <v>0</v>
      </c>
      <c r="L449" s="14" t="n">
        <v>0</v>
      </c>
      <c r="M449" s="14" t="n">
        <v>0</v>
      </c>
      <c r="N449" s="11" t="n">
        <v>0</v>
      </c>
      <c r="O449" s="11" t="n">
        <v>0</v>
      </c>
      <c r="P449" s="11" t="n">
        <v>0</v>
      </c>
      <c r="Q449" s="22" t="n">
        <f>M451/H449</f>
        <v>0.734444444444445</v>
      </c>
    </row>
    <row r="450" ht="22.5" customHeight="1">
      <c r="A450" s="19"/>
      <c r="B450" s="12"/>
      <c r="C450" s="12"/>
      <c r="D450" s="19"/>
      <c r="E450" s="26"/>
      <c r="F450" s="19"/>
      <c r="G450" s="26"/>
      <c r="H450" s="19"/>
      <c r="I450" s="19"/>
      <c r="J450" s="12" t="s">
        <v>101</v>
      </c>
      <c r="K450" s="14" t="n">
        <v>17917</v>
      </c>
      <c r="L450" s="14" t="n">
        <v>4732</v>
      </c>
      <c r="M450" s="14" t="n">
        <v>202</v>
      </c>
      <c r="N450" s="11" t="n">
        <v>0.006</v>
      </c>
      <c r="O450" s="11" t="n">
        <v>0.141</v>
      </c>
      <c r="P450" s="11" t="n">
        <v>28.504</v>
      </c>
      <c r="Q450" s="25"/>
    </row>
    <row r="451" ht="22.5" customHeight="1">
      <c r="A451" s="19"/>
      <c r="B451" s="12"/>
      <c r="C451" s="12"/>
      <c r="D451" s="19"/>
      <c r="E451" s="26"/>
      <c r="F451" s="19"/>
      <c r="G451" s="26"/>
      <c r="H451" s="19"/>
      <c r="I451" s="19"/>
      <c r="J451" s="12" t="s">
        <v>102</v>
      </c>
      <c r="K451" s="14" t="n">
        <v>51065</v>
      </c>
      <c r="L451" s="14" t="n">
        <v>13343</v>
      </c>
      <c r="M451" s="14" t="n">
        <v>661</v>
      </c>
      <c r="N451" s="11" t="n">
        <v>0.007</v>
      </c>
      <c r="O451" s="11" t="n">
        <v>0.141</v>
      </c>
      <c r="P451" s="11" t="n">
        <v>92.918</v>
      </c>
      <c r="Q451" s="25"/>
    </row>
    <row r="452" ht="22.5" customHeight="1">
      <c r="A452" s="19"/>
      <c r="B452" s="12"/>
      <c r="C452" s="12" t="n">
        <v>8531973</v>
      </c>
      <c r="D452" s="12" t="s">
        <v>16</v>
      </c>
      <c r="E452" s="13" t="s">
        <v>18</v>
      </c>
      <c r="F452" s="12" t="s">
        <v>26</v>
      </c>
      <c r="G452" s="23" t="n">
        <v>0.45</v>
      </c>
      <c r="H452" s="12" t="n">
        <v>150</v>
      </c>
      <c r="I452" s="20" t="n">
        <f>G452*H452*7</f>
        <v>472.5</v>
      </c>
      <c r="J452" s="12" t="s">
        <v>100</v>
      </c>
      <c r="K452" s="14" t="n">
        <v>0</v>
      </c>
      <c r="L452" s="14" t="n">
        <v>0</v>
      </c>
      <c r="M452" s="14" t="n">
        <v>0</v>
      </c>
      <c r="N452" s="11" t="n">
        <v>0</v>
      </c>
      <c r="O452" s="11" t="n">
        <v>0</v>
      </c>
      <c r="P452" s="11" t="n">
        <v>0</v>
      </c>
      <c r="Q452" s="22" t="n">
        <f>M454/H452</f>
        <v>0.22</v>
      </c>
    </row>
    <row r="453" ht="22.5" customHeight="1">
      <c r="A453" s="19"/>
      <c r="B453" s="12"/>
      <c r="C453" s="12"/>
      <c r="D453" s="19"/>
      <c r="E453" s="26"/>
      <c r="F453" s="19"/>
      <c r="G453" s="26"/>
      <c r="H453" s="19"/>
      <c r="I453" s="19"/>
      <c r="J453" s="12" t="s">
        <v>101</v>
      </c>
      <c r="K453" s="14" t="n">
        <v>38528</v>
      </c>
      <c r="L453" s="14" t="n">
        <v>80</v>
      </c>
      <c r="M453" s="14" t="n">
        <v>5</v>
      </c>
      <c r="N453" s="11" t="n">
        <v>0.02</v>
      </c>
      <c r="O453" s="11" t="n">
        <v>0.27</v>
      </c>
      <c r="P453" s="11" t="n">
        <v>1.37</v>
      </c>
      <c r="Q453" s="25"/>
    </row>
    <row r="454" ht="22.5" customHeight="1">
      <c r="A454" s="19"/>
      <c r="B454" s="12"/>
      <c r="C454" s="12"/>
      <c r="D454" s="19"/>
      <c r="E454" s="26"/>
      <c r="F454" s="19"/>
      <c r="G454" s="26"/>
      <c r="H454" s="19"/>
      <c r="I454" s="19"/>
      <c r="J454" s="12" t="s">
        <v>102</v>
      </c>
      <c r="K454" s="14" t="n">
        <v>206212</v>
      </c>
      <c r="L454" s="14" t="n">
        <v>489</v>
      </c>
      <c r="M454" s="14" t="n">
        <v>33</v>
      </c>
      <c r="N454" s="11" t="n">
        <v>0.02</v>
      </c>
      <c r="O454" s="11" t="n">
        <v>0.3</v>
      </c>
      <c r="P454" s="11" t="n">
        <v>9.95</v>
      </c>
      <c r="Q454" s="25"/>
    </row>
    <row r="455" ht="22.5" customHeight="1">
      <c r="A455" s="19"/>
      <c r="B455" s="12"/>
      <c r="C455" s="12" t="n">
        <v>8156506</v>
      </c>
      <c r="D455" s="12" t="s">
        <v>27</v>
      </c>
      <c r="E455" s="13" t="s">
        <v>14</v>
      </c>
      <c r="F455" s="12" t="s">
        <v>15</v>
      </c>
      <c r="G455" s="23" t="n">
        <v>0.13</v>
      </c>
      <c r="H455" s="12" t="n">
        <v>1000</v>
      </c>
      <c r="I455" s="20" t="n">
        <f>G455*H455*7</f>
        <v>910</v>
      </c>
      <c r="J455" s="12" t="s">
        <v>100</v>
      </c>
      <c r="K455" s="14" t="n">
        <v>0</v>
      </c>
      <c r="L455" s="14" t="n">
        <v>0</v>
      </c>
      <c r="M455" s="14" t="n">
        <v>0</v>
      </c>
      <c r="N455" s="11" t="n">
        <v>0</v>
      </c>
      <c r="O455" s="11" t="n">
        <v>0</v>
      </c>
      <c r="P455" s="11" t="n">
        <v>0</v>
      </c>
      <c r="Q455" s="22" t="n">
        <f>M457/H455</f>
        <v>1</v>
      </c>
    </row>
    <row r="456" ht="22.5" customHeight="1">
      <c r="A456" s="19"/>
      <c r="B456" s="12"/>
      <c r="C456" s="12"/>
      <c r="D456" s="19"/>
      <c r="E456" s="26"/>
      <c r="F456" s="19"/>
      <c r="G456" s="26"/>
      <c r="H456" s="19"/>
      <c r="I456" s="19"/>
      <c r="J456" s="12" t="s">
        <v>101</v>
      </c>
      <c r="K456" s="14" t="n">
        <v>10986</v>
      </c>
      <c r="L456" s="14" t="n">
        <v>4706</v>
      </c>
      <c r="M456" s="14" t="n">
        <v>358</v>
      </c>
      <c r="N456" s="11" t="n">
        <v>0.011</v>
      </c>
      <c r="O456" s="11" t="n">
        <v>0.139</v>
      </c>
      <c r="P456" s="11" t="n">
        <v>49.745</v>
      </c>
      <c r="Q456" s="25"/>
    </row>
    <row r="457" ht="22.5" customHeight="1">
      <c r="A457" s="19"/>
      <c r="B457" s="12"/>
      <c r="C457" s="12"/>
      <c r="D457" s="19"/>
      <c r="E457" s="26"/>
      <c r="F457" s="19"/>
      <c r="G457" s="26"/>
      <c r="H457" s="19"/>
      <c r="I457" s="19"/>
      <c r="J457" s="12" t="s">
        <v>102</v>
      </c>
      <c r="K457" s="14" t="n">
        <v>52750</v>
      </c>
      <c r="L457" s="14" t="n">
        <v>18874</v>
      </c>
      <c r="M457" s="14" t="n">
        <v>1000</v>
      </c>
      <c r="N457" s="11" t="n">
        <v>0.007</v>
      </c>
      <c r="O457" s="11" t="n">
        <v>0.137</v>
      </c>
      <c r="P457" s="11" t="n">
        <v>136.952</v>
      </c>
      <c r="Q457" s="25"/>
    </row>
    <row r="458" ht="22.5" customHeight="1">
      <c r="A458" s="19"/>
      <c r="B458" s="12"/>
      <c r="C458" s="12" t="n">
        <v>8819666</v>
      </c>
      <c r="D458" s="12" t="s">
        <v>27</v>
      </c>
      <c r="E458" s="13" t="s">
        <v>14</v>
      </c>
      <c r="F458" s="12" t="s">
        <v>12</v>
      </c>
      <c r="G458" s="23" t="n">
        <v>0.08</v>
      </c>
      <c r="H458" s="12" t="n">
        <v>200</v>
      </c>
      <c r="I458" s="20" t="n">
        <f>G458*H458*7</f>
        <v>112</v>
      </c>
      <c r="J458" s="12" t="s">
        <v>100</v>
      </c>
      <c r="K458" s="14" t="n">
        <v>0</v>
      </c>
      <c r="L458" s="14" t="n">
        <v>0</v>
      </c>
      <c r="M458" s="14" t="n">
        <v>0</v>
      </c>
      <c r="N458" s="11" t="n">
        <v>0</v>
      </c>
      <c r="O458" s="11" t="n">
        <v>0</v>
      </c>
      <c r="P458" s="11" t="n">
        <v>0</v>
      </c>
      <c r="Q458" s="22" t="n">
        <f>M460/H458</f>
        <v>0.99</v>
      </c>
    </row>
    <row r="459" ht="22.5" customHeight="1">
      <c r="A459" s="19"/>
      <c r="B459" s="12"/>
      <c r="C459" s="12"/>
      <c r="D459" s="19"/>
      <c r="E459" s="26"/>
      <c r="F459" s="19"/>
      <c r="G459" s="26"/>
      <c r="H459" s="19"/>
      <c r="I459" s="19"/>
      <c r="J459" s="12" t="s">
        <v>101</v>
      </c>
      <c r="K459" s="14" t="n">
        <v>4137</v>
      </c>
      <c r="L459" s="14" t="n">
        <v>556</v>
      </c>
      <c r="M459" s="14" t="n">
        <v>66</v>
      </c>
      <c r="N459" s="11" t="n">
        <v>0.014</v>
      </c>
      <c r="O459" s="11" t="n">
        <v>0.12</v>
      </c>
      <c r="P459" s="11" t="n">
        <v>7.9321</v>
      </c>
      <c r="Q459" s="25"/>
    </row>
    <row r="460" ht="22.5" customHeight="1">
      <c r="A460" s="19"/>
      <c r="B460" s="12"/>
      <c r="C460" s="12"/>
      <c r="D460" s="19"/>
      <c r="E460" s="26"/>
      <c r="F460" s="19"/>
      <c r="G460" s="26"/>
      <c r="H460" s="19"/>
      <c r="I460" s="19"/>
      <c r="J460" s="12" t="s">
        <v>102</v>
      </c>
      <c r="K460" s="14" t="n">
        <v>10124</v>
      </c>
      <c r="L460" s="14" t="n">
        <v>1527</v>
      </c>
      <c r="M460" s="14" t="n">
        <v>198</v>
      </c>
      <c r="N460" s="11" t="n">
        <v>0.013</v>
      </c>
      <c r="O460" s="11" t="n">
        <v>0.101</v>
      </c>
      <c r="P460" s="11" t="n">
        <v>20.0969</v>
      </c>
      <c r="Q460" s="25"/>
    </row>
    <row r="461" ht="22.5" customHeight="1">
      <c r="A461" s="19"/>
      <c r="B461" s="12"/>
      <c r="C461" s="12" t="n">
        <v>7872826</v>
      </c>
      <c r="D461" s="12" t="s">
        <v>28</v>
      </c>
      <c r="E461" s="13" t="s">
        <v>14</v>
      </c>
      <c r="F461" s="12" t="s">
        <v>15</v>
      </c>
      <c r="G461" s="23" t="n">
        <v>0.48</v>
      </c>
      <c r="H461" s="12" t="n">
        <v>100</v>
      </c>
      <c r="I461" s="20" t="n">
        <f>G461*H461*7</f>
        <v>336</v>
      </c>
      <c r="J461" s="12" t="s">
        <v>100</v>
      </c>
      <c r="K461" s="14" t="n">
        <v>0</v>
      </c>
      <c r="L461" s="14" t="n">
        <v>0</v>
      </c>
      <c r="M461" s="14" t="n">
        <v>0</v>
      </c>
      <c r="N461" s="11" t="n">
        <v>0</v>
      </c>
      <c r="O461" s="11" t="n">
        <v>0</v>
      </c>
      <c r="P461" s="11" t="n">
        <v>0</v>
      </c>
      <c r="Q461" s="22" t="n">
        <f>M463/H461</f>
        <v>1</v>
      </c>
    </row>
    <row r="462" ht="22.5" customHeight="1">
      <c r="A462" s="19"/>
      <c r="B462" s="12"/>
      <c r="C462" s="12"/>
      <c r="D462" s="19"/>
      <c r="E462" s="26"/>
      <c r="F462" s="19"/>
      <c r="G462" s="26"/>
      <c r="H462" s="19"/>
      <c r="I462" s="19"/>
      <c r="J462" s="12" t="s">
        <v>101</v>
      </c>
      <c r="K462" s="14" t="n">
        <v>7679</v>
      </c>
      <c r="L462" s="14" t="n">
        <v>1851</v>
      </c>
      <c r="M462" s="14" t="n">
        <v>29</v>
      </c>
      <c r="N462" s="11" t="n">
        <v>0.008</v>
      </c>
      <c r="O462" s="11" t="n">
        <v>0.48</v>
      </c>
      <c r="P462" s="11" t="n">
        <v>13.92</v>
      </c>
      <c r="Q462" s="25"/>
    </row>
    <row r="463" ht="22.5" customHeight="1">
      <c r="A463" s="19"/>
      <c r="B463" s="12"/>
      <c r="C463" s="12"/>
      <c r="D463" s="19"/>
      <c r="E463" s="26"/>
      <c r="F463" s="19"/>
      <c r="G463" s="26"/>
      <c r="H463" s="19"/>
      <c r="I463" s="19"/>
      <c r="J463" s="12" t="s">
        <v>102</v>
      </c>
      <c r="K463" s="14" t="n">
        <v>31093</v>
      </c>
      <c r="L463" s="14" t="n">
        <v>8176</v>
      </c>
      <c r="M463" s="14" t="n">
        <v>100</v>
      </c>
      <c r="N463" s="11" t="n">
        <v>0.006</v>
      </c>
      <c r="O463" s="11" t="n">
        <v>0.487</v>
      </c>
      <c r="P463" s="11" t="n">
        <v>48.672</v>
      </c>
      <c r="Q463" s="25"/>
    </row>
    <row r="464" ht="22.5" customHeight="1">
      <c r="A464" s="19"/>
      <c r="B464" s="12"/>
      <c r="C464" s="12" t="n">
        <v>9311355</v>
      </c>
      <c r="D464" s="12" t="s">
        <v>29</v>
      </c>
      <c r="E464" s="13" t="s">
        <v>14</v>
      </c>
      <c r="F464" s="12" t="s">
        <v>15</v>
      </c>
      <c r="G464" s="23" t="n">
        <v>0.15</v>
      </c>
      <c r="H464" s="12" t="n">
        <v>80</v>
      </c>
      <c r="I464" s="20" t="n">
        <f>G464*H464*7</f>
        <v>84</v>
      </c>
      <c r="J464" s="12" t="s">
        <v>100</v>
      </c>
      <c r="K464" s="14" t="n">
        <v>0</v>
      </c>
      <c r="L464" s="14" t="n">
        <v>0</v>
      </c>
      <c r="M464" s="14" t="n">
        <v>0</v>
      </c>
      <c r="N464" s="11" t="n">
        <v>0</v>
      </c>
      <c r="O464" s="11" t="n">
        <v>0</v>
      </c>
      <c r="P464" s="11" t="n">
        <v>0</v>
      </c>
      <c r="Q464" s="22" t="n">
        <f>M466/H464</f>
        <v>1.525</v>
      </c>
    </row>
    <row r="465" ht="22.5" customHeight="1">
      <c r="A465" s="19"/>
      <c r="B465" s="12"/>
      <c r="C465" s="12"/>
      <c r="D465" s="19"/>
      <c r="E465" s="26"/>
      <c r="F465" s="19"/>
      <c r="G465" s="26"/>
      <c r="H465" s="19"/>
      <c r="I465" s="19"/>
      <c r="J465" s="12" t="s">
        <v>101</v>
      </c>
      <c r="K465" s="14" t="n">
        <v>15814</v>
      </c>
      <c r="L465" s="14" t="n">
        <v>4015</v>
      </c>
      <c r="M465" s="14" t="n">
        <v>38</v>
      </c>
      <c r="N465" s="11" t="n">
        <v>0.002</v>
      </c>
      <c r="O465" s="11" t="n">
        <v>0.25</v>
      </c>
      <c r="P465" s="11" t="n">
        <v>9.5</v>
      </c>
      <c r="Q465" s="25"/>
    </row>
    <row r="466" ht="22.5" customHeight="1">
      <c r="A466" s="19"/>
      <c r="B466" s="12"/>
      <c r="C466" s="12"/>
      <c r="D466" s="19"/>
      <c r="E466" s="26"/>
      <c r="F466" s="19"/>
      <c r="G466" s="26"/>
      <c r="H466" s="19"/>
      <c r="I466" s="19"/>
      <c r="J466" s="12" t="s">
        <v>102</v>
      </c>
      <c r="K466" s="14" t="n">
        <v>49916</v>
      </c>
      <c r="L466" s="14" t="n">
        <v>9416</v>
      </c>
      <c r="M466" s="14" t="n">
        <v>122</v>
      </c>
      <c r="N466" s="11" t="n">
        <v>0.003</v>
      </c>
      <c r="O466" s="11" t="n">
        <v>0.25</v>
      </c>
      <c r="P466" s="11" t="n">
        <v>30.5</v>
      </c>
      <c r="Q466" s="25"/>
    </row>
    <row r="467" ht="22.5" customHeight="1">
      <c r="A467" s="19"/>
      <c r="B467" s="12"/>
      <c r="C467" s="12" t="n">
        <v>12114239</v>
      </c>
      <c r="D467" s="12" t="s">
        <v>27</v>
      </c>
      <c r="E467" s="13" t="s">
        <v>14</v>
      </c>
      <c r="F467" s="12" t="s">
        <v>26</v>
      </c>
      <c r="G467" s="23" t="n">
        <v>0.2</v>
      </c>
      <c r="H467" s="12" t="n">
        <v>100</v>
      </c>
      <c r="I467" s="20" t="n">
        <f>G467*H467*7</f>
        <v>140</v>
      </c>
      <c r="J467" s="12" t="s">
        <v>100</v>
      </c>
      <c r="K467" s="14" t="n">
        <v>0</v>
      </c>
      <c r="L467" s="14" t="n">
        <v>0</v>
      </c>
      <c r="M467" s="14" t="n">
        <v>0</v>
      </c>
      <c r="N467" s="11" t="n">
        <v>0</v>
      </c>
      <c r="O467" s="11" t="n">
        <v>0</v>
      </c>
      <c r="P467" s="11" t="n">
        <v>0</v>
      </c>
      <c r="Q467" s="22" t="n">
        <f>M469/H467</f>
        <v>0.37</v>
      </c>
    </row>
    <row r="468" ht="22.5" customHeight="1">
      <c r="A468" s="19"/>
      <c r="B468" s="12"/>
      <c r="C468" s="12"/>
      <c r="D468" s="19"/>
      <c r="E468" s="26"/>
      <c r="F468" s="19"/>
      <c r="G468" s="26"/>
      <c r="H468" s="19"/>
      <c r="I468" s="19"/>
      <c r="J468" s="12" t="s">
        <v>101</v>
      </c>
      <c r="K468" s="14" t="n">
        <v>16760</v>
      </c>
      <c r="L468" s="14" t="n">
        <v>112</v>
      </c>
      <c r="M468" s="14" t="n">
        <v>4</v>
      </c>
      <c r="N468" s="11" t="n">
        <v>0.02</v>
      </c>
      <c r="O468" s="11" t="n">
        <v>0.51</v>
      </c>
      <c r="P468" s="11" t="n">
        <v>2.03</v>
      </c>
      <c r="Q468" s="25"/>
    </row>
    <row r="469" ht="22.5" customHeight="1">
      <c r="A469" s="19"/>
      <c r="B469" s="12"/>
      <c r="C469" s="12"/>
      <c r="D469" s="19"/>
      <c r="E469" s="26"/>
      <c r="F469" s="19"/>
      <c r="G469" s="26"/>
      <c r="H469" s="19"/>
      <c r="I469" s="19"/>
      <c r="J469" s="12" t="s">
        <v>102</v>
      </c>
      <c r="K469" s="14" t="n">
        <v>79259</v>
      </c>
      <c r="L469" s="14" t="n">
        <v>403</v>
      </c>
      <c r="M469" s="14" t="n">
        <v>37</v>
      </c>
      <c r="N469" s="11" t="n">
        <v>0.02</v>
      </c>
      <c r="O469" s="11" t="n">
        <v>0.2</v>
      </c>
      <c r="P469" s="11" t="n">
        <v>7.29</v>
      </c>
      <c r="Q469" s="25"/>
    </row>
    <row r="470" ht="22.5" customHeight="1">
      <c r="A470" s="19"/>
      <c r="B470" s="12"/>
      <c r="C470" s="12" t="n">
        <v>10501490</v>
      </c>
      <c r="D470" s="12" t="s">
        <v>13</v>
      </c>
      <c r="E470" s="13" t="s">
        <v>14</v>
      </c>
      <c r="F470" s="12" t="s">
        <v>15</v>
      </c>
      <c r="G470" s="23" t="n">
        <v>0.15</v>
      </c>
      <c r="H470" s="12" t="n">
        <v>100</v>
      </c>
      <c r="I470" s="20" t="n">
        <f>G470*H470*7</f>
        <v>105</v>
      </c>
      <c r="J470" s="12" t="s">
        <v>100</v>
      </c>
      <c r="K470" s="14" t="n">
        <v>0</v>
      </c>
      <c r="L470" s="14" t="n">
        <v>0</v>
      </c>
      <c r="M470" s="14" t="n">
        <v>0</v>
      </c>
      <c r="N470" s="11" t="n">
        <v>0</v>
      </c>
      <c r="O470" s="11" t="n">
        <v>0</v>
      </c>
      <c r="P470" s="11" t="n">
        <v>0</v>
      </c>
      <c r="Q470" s="22" t="n">
        <f>M472/H470</f>
        <v>0.09</v>
      </c>
    </row>
    <row r="471" ht="22.5" customHeight="1">
      <c r="A471" s="19"/>
      <c r="B471" s="12"/>
      <c r="C471" s="12"/>
      <c r="D471" s="19"/>
      <c r="E471" s="26"/>
      <c r="F471" s="19"/>
      <c r="G471" s="26"/>
      <c r="H471" s="19"/>
      <c r="I471" s="19"/>
      <c r="J471" s="12" t="s">
        <v>101</v>
      </c>
      <c r="K471" s="14" t="n">
        <v>3</v>
      </c>
      <c r="L471" s="14" t="n">
        <v>0</v>
      </c>
      <c r="M471" s="14" t="n">
        <v>0</v>
      </c>
      <c r="N471" s="11" t="n">
        <v>0</v>
      </c>
      <c r="O471" s="11" t="n">
        <v>0</v>
      </c>
      <c r="P471" s="11" t="n">
        <v>0</v>
      </c>
      <c r="Q471" s="25"/>
    </row>
    <row r="472" ht="22.5" customHeight="1">
      <c r="A472" s="19"/>
      <c r="B472" s="12"/>
      <c r="C472" s="12"/>
      <c r="D472" s="19"/>
      <c r="E472" s="26"/>
      <c r="F472" s="19"/>
      <c r="G472" s="26"/>
      <c r="H472" s="19"/>
      <c r="I472" s="19"/>
      <c r="J472" s="12" t="s">
        <v>102</v>
      </c>
      <c r="K472" s="14" t="n">
        <v>1044</v>
      </c>
      <c r="L472" s="14" t="n">
        <v>414</v>
      </c>
      <c r="M472" s="14" t="n">
        <v>9</v>
      </c>
      <c r="N472" s="11" t="n">
        <v>0.003</v>
      </c>
      <c r="O472" s="11" t="n">
        <v>0.13</v>
      </c>
      <c r="P472" s="11" t="n">
        <v>1.17</v>
      </c>
      <c r="Q472" s="25"/>
    </row>
    <row r="473" ht="22.5" customHeight="1">
      <c r="A473" s="19"/>
      <c r="B473" s="12"/>
      <c r="C473" s="39" t="n">
        <v>10912510</v>
      </c>
      <c r="D473" s="12" t="s">
        <v>10</v>
      </c>
      <c r="E473" s="13" t="s">
        <v>11</v>
      </c>
      <c r="F473" s="12" t="s">
        <v>30</v>
      </c>
      <c r="G473" s="23" t="n">
        <v>0.17</v>
      </c>
      <c r="H473" s="12" t="n">
        <v>1500</v>
      </c>
      <c r="I473" s="20" t="n">
        <f>G473*H473*7</f>
        <v>1785</v>
      </c>
      <c r="J473" s="12" t="s">
        <v>100</v>
      </c>
      <c r="K473" s="14" t="n">
        <v>0</v>
      </c>
      <c r="L473" s="14" t="n">
        <v>0</v>
      </c>
      <c r="M473" s="14" t="n">
        <v>0</v>
      </c>
      <c r="N473" s="11" t="n">
        <v>0</v>
      </c>
      <c r="O473" s="11" t="n">
        <v>0</v>
      </c>
      <c r="P473" s="11" t="n">
        <v>0</v>
      </c>
      <c r="Q473" s="22" t="n">
        <f>M475/H473</f>
        <v>0.0873333333333333</v>
      </c>
    </row>
    <row r="474" ht="22.5" customHeight="1">
      <c r="A474" s="19"/>
      <c r="B474" s="12"/>
      <c r="C474" s="12"/>
      <c r="D474" s="19"/>
      <c r="E474" s="26"/>
      <c r="F474" s="19"/>
      <c r="G474" s="26"/>
      <c r="H474" s="19"/>
      <c r="I474" s="19"/>
      <c r="J474" s="12" t="s">
        <v>101</v>
      </c>
      <c r="K474" s="14" t="n">
        <v>5060</v>
      </c>
      <c r="L474" s="14" t="n">
        <v>1558</v>
      </c>
      <c r="M474" s="14" t="n">
        <v>28</v>
      </c>
      <c r="N474" s="11" t="n">
        <v>0.01</v>
      </c>
      <c r="O474" s="11" t="n">
        <v>0.32</v>
      </c>
      <c r="P474" s="11" t="n">
        <v>8.91</v>
      </c>
      <c r="Q474" s="25"/>
    </row>
    <row r="475" ht="22.5" customHeight="1">
      <c r="A475" s="19"/>
      <c r="B475" s="12"/>
      <c r="C475" s="12"/>
      <c r="D475" s="19"/>
      <c r="E475" s="26"/>
      <c r="F475" s="19"/>
      <c r="G475" s="26"/>
      <c r="H475" s="19"/>
      <c r="I475" s="19"/>
      <c r="J475" s="12" t="s">
        <v>102</v>
      </c>
      <c r="K475" s="14" t="n">
        <v>21390</v>
      </c>
      <c r="L475" s="14" t="n">
        <v>6890</v>
      </c>
      <c r="M475" s="14" t="n">
        <v>131</v>
      </c>
      <c r="N475" s="11" t="n">
        <v>0.01</v>
      </c>
      <c r="O475" s="11" t="n">
        <v>0.32</v>
      </c>
      <c r="P475" s="11" t="n">
        <v>42.03</v>
      </c>
      <c r="Q475" s="25"/>
    </row>
    <row r="476" ht="22.5" customHeight="1">
      <c r="A476" s="19"/>
      <c r="B476" s="12"/>
      <c r="C476" s="39" t="n">
        <v>11080098</v>
      </c>
      <c r="D476" s="12" t="s">
        <v>22</v>
      </c>
      <c r="E476" s="13" t="s">
        <v>24</v>
      </c>
      <c r="F476" s="12" t="s">
        <v>15</v>
      </c>
      <c r="G476" s="23" t="n">
        <v>0.6</v>
      </c>
      <c r="H476" s="12" t="n">
        <v>100</v>
      </c>
      <c r="I476" s="20" t="n">
        <f>G476*H476*7</f>
        <v>420</v>
      </c>
      <c r="J476" s="12" t="s">
        <v>100</v>
      </c>
      <c r="K476" s="14" t="n">
        <v>0</v>
      </c>
      <c r="L476" s="14" t="n">
        <v>0</v>
      </c>
      <c r="M476" s="14" t="n">
        <v>0</v>
      </c>
      <c r="N476" s="11" t="n">
        <v>0</v>
      </c>
      <c r="O476" s="11" t="n">
        <v>0</v>
      </c>
      <c r="P476" s="11" t="n">
        <v>0</v>
      </c>
      <c r="Q476" s="22" t="n">
        <f>M478/H476</f>
        <v>0.02</v>
      </c>
    </row>
    <row r="477" ht="22.5" customHeight="1">
      <c r="A477" s="19"/>
      <c r="B477" s="12"/>
      <c r="C477" s="12"/>
      <c r="D477" s="19"/>
      <c r="E477" s="26"/>
      <c r="F477" s="19"/>
      <c r="G477" s="26"/>
      <c r="H477" s="19"/>
      <c r="I477" s="19"/>
      <c r="J477" s="12" t="s">
        <v>101</v>
      </c>
      <c r="K477" s="14" t="n">
        <v>3</v>
      </c>
      <c r="L477" s="14" t="n">
        <v>0</v>
      </c>
      <c r="M477" s="14" t="n">
        <v>0</v>
      </c>
      <c r="N477" s="11" t="n">
        <v>0</v>
      </c>
      <c r="O477" s="11" t="n">
        <v>0</v>
      </c>
      <c r="P477" s="11" t="n">
        <v>0</v>
      </c>
      <c r="Q477" s="25"/>
    </row>
    <row r="478" ht="22.5" customHeight="1">
      <c r="A478" s="19"/>
      <c r="B478" s="12"/>
      <c r="C478" s="12"/>
      <c r="D478" s="19"/>
      <c r="E478" s="26"/>
      <c r="F478" s="19"/>
      <c r="G478" s="26"/>
      <c r="H478" s="19"/>
      <c r="I478" s="19"/>
      <c r="J478" s="12" t="s">
        <v>102</v>
      </c>
      <c r="K478" s="14" t="n">
        <v>3325</v>
      </c>
      <c r="L478" s="14" t="n">
        <v>1607</v>
      </c>
      <c r="M478" s="14" t="n">
        <v>2</v>
      </c>
      <c r="N478" s="11" t="n">
        <v>0.001</v>
      </c>
      <c r="O478" s="11" t="n">
        <v>0.6</v>
      </c>
      <c r="P478" s="11" t="n">
        <v>1.2</v>
      </c>
      <c r="Q478" s="25"/>
    </row>
    <row r="479" ht="22.5" customHeight="1">
      <c r="A479" s="19"/>
      <c r="B479" s="12"/>
      <c r="C479" s="39" t="n">
        <v>11715627</v>
      </c>
      <c r="D479" s="12" t="s">
        <v>29</v>
      </c>
      <c r="E479" s="13" t="s">
        <v>14</v>
      </c>
      <c r="F479" s="12" t="s">
        <v>15</v>
      </c>
      <c r="G479" s="23" t="n">
        <v>0.4</v>
      </c>
      <c r="H479" s="12" t="n">
        <v>100</v>
      </c>
      <c r="I479" s="20" t="n">
        <f>G479*H479*7</f>
        <v>280</v>
      </c>
      <c r="J479" s="12" t="s">
        <v>100</v>
      </c>
      <c r="K479" s="14" t="n">
        <v>0</v>
      </c>
      <c r="L479" s="14" t="n">
        <v>0</v>
      </c>
      <c r="M479" s="14" t="n">
        <v>0</v>
      </c>
      <c r="N479" s="11" t="n">
        <v>0</v>
      </c>
      <c r="O479" s="11" t="n">
        <v>0</v>
      </c>
      <c r="P479" s="11" t="n">
        <v>0</v>
      </c>
      <c r="Q479" s="22" t="n">
        <f>M481/H479</f>
        <v>0</v>
      </c>
    </row>
    <row r="480" ht="22.5" customHeight="1">
      <c r="A480" s="19"/>
      <c r="B480" s="12"/>
      <c r="C480" s="12"/>
      <c r="D480" s="19"/>
      <c r="E480" s="26"/>
      <c r="F480" s="19"/>
      <c r="G480" s="26"/>
      <c r="H480" s="19"/>
      <c r="I480" s="19"/>
      <c r="J480" s="12" t="s">
        <v>101</v>
      </c>
      <c r="K480" s="14" t="n">
        <v>2</v>
      </c>
      <c r="L480" s="14" t="n">
        <v>0</v>
      </c>
      <c r="M480" s="14" t="n">
        <v>0</v>
      </c>
      <c r="N480" s="11" t="n">
        <v>0</v>
      </c>
      <c r="O480" s="11" t="n">
        <v>0</v>
      </c>
      <c r="P480" s="11" t="n">
        <v>0</v>
      </c>
      <c r="Q480" s="25"/>
    </row>
    <row r="481" ht="22.5" customHeight="1">
      <c r="A481" s="19"/>
      <c r="B481" s="12"/>
      <c r="C481" s="12"/>
      <c r="D481" s="19"/>
      <c r="E481" s="26"/>
      <c r="F481" s="19"/>
      <c r="G481" s="26"/>
      <c r="H481" s="19"/>
      <c r="I481" s="19"/>
      <c r="J481" s="12" t="s">
        <v>102</v>
      </c>
      <c r="K481" s="14" t="n">
        <v>101</v>
      </c>
      <c r="L481" s="14" t="n">
        <v>3</v>
      </c>
      <c r="M481" s="14" t="n">
        <v>0</v>
      </c>
      <c r="N481" s="11" t="n">
        <v>0</v>
      </c>
      <c r="O481" s="11" t="n">
        <v>0</v>
      </c>
      <c r="P481" s="11" t="n">
        <v>0</v>
      </c>
      <c r="Q481" s="25"/>
    </row>
    <row r="482" ht="22.5" customHeight="1">
      <c r="A482" s="19"/>
      <c r="B482" s="12"/>
      <c r="C482" s="39" t="n">
        <v>11715655</v>
      </c>
      <c r="D482" s="12" t="s">
        <v>16</v>
      </c>
      <c r="E482" s="13" t="s">
        <v>11</v>
      </c>
      <c r="F482" s="12" t="s">
        <v>15</v>
      </c>
      <c r="G482" s="23" t="n">
        <v>0.15</v>
      </c>
      <c r="H482" s="12" t="n">
        <v>100</v>
      </c>
      <c r="I482" s="20" t="n">
        <f>G482*H482*7</f>
        <v>105</v>
      </c>
      <c r="J482" s="12" t="s">
        <v>100</v>
      </c>
      <c r="K482" s="14" t="n">
        <v>0</v>
      </c>
      <c r="L482" s="14" t="n">
        <v>0</v>
      </c>
      <c r="M482" s="14" t="n">
        <v>0</v>
      </c>
      <c r="N482" s="11" t="n">
        <v>0</v>
      </c>
      <c r="O482" s="11" t="n">
        <v>0</v>
      </c>
      <c r="P482" s="11" t="n">
        <v>0</v>
      </c>
      <c r="Q482" s="22" t="n">
        <f>M484/H482</f>
        <v>0</v>
      </c>
    </row>
    <row r="483" ht="22.5" customHeight="1">
      <c r="A483" s="19"/>
      <c r="B483" s="12"/>
      <c r="C483" s="12"/>
      <c r="D483" s="19"/>
      <c r="E483" s="26"/>
      <c r="F483" s="19"/>
      <c r="G483" s="26"/>
      <c r="H483" s="19"/>
      <c r="I483" s="19"/>
      <c r="J483" s="12" t="s">
        <v>101</v>
      </c>
      <c r="K483" s="14" t="n">
        <v>3</v>
      </c>
      <c r="L483" s="14" t="n">
        <v>0</v>
      </c>
      <c r="M483" s="14" t="n">
        <v>0</v>
      </c>
      <c r="N483" s="11" t="n">
        <v>0</v>
      </c>
      <c r="O483" s="11" t="n">
        <v>0</v>
      </c>
      <c r="P483" s="11" t="n">
        <v>0</v>
      </c>
      <c r="Q483" s="25"/>
    </row>
    <row r="484" ht="22.5" customHeight="1">
      <c r="A484" s="19"/>
      <c r="B484" s="12"/>
      <c r="C484" s="12"/>
      <c r="D484" s="19"/>
      <c r="E484" s="26"/>
      <c r="F484" s="19"/>
      <c r="G484" s="26"/>
      <c r="H484" s="19"/>
      <c r="I484" s="19"/>
      <c r="J484" s="12" t="s">
        <v>102</v>
      </c>
      <c r="K484" s="14" t="n">
        <v>317</v>
      </c>
      <c r="L484" s="14" t="n">
        <v>2</v>
      </c>
      <c r="M484" s="14" t="n">
        <v>0</v>
      </c>
      <c r="N484" s="11" t="n">
        <v>0</v>
      </c>
      <c r="O484" s="11" t="n">
        <v>0</v>
      </c>
      <c r="P484" s="11" t="n">
        <v>0</v>
      </c>
      <c r="Q484" s="25"/>
    </row>
    <row r="485" ht="22.5" customHeight="1">
      <c r="A485" s="19"/>
      <c r="B485" s="12"/>
      <c r="C485" s="39" t="n">
        <v>11715811</v>
      </c>
      <c r="D485" s="12" t="s">
        <v>16</v>
      </c>
      <c r="E485" s="13" t="s">
        <v>17</v>
      </c>
      <c r="F485" s="12" t="s">
        <v>15</v>
      </c>
      <c r="G485" s="23" t="n">
        <v>0.17</v>
      </c>
      <c r="H485" s="12" t="n">
        <v>100</v>
      </c>
      <c r="I485" s="20" t="n">
        <f>G485*H485*7</f>
        <v>119</v>
      </c>
      <c r="J485" s="12" t="s">
        <v>100</v>
      </c>
      <c r="K485" s="14" t="n">
        <v>0</v>
      </c>
      <c r="L485" s="14" t="n">
        <v>0</v>
      </c>
      <c r="M485" s="14" t="n">
        <v>0</v>
      </c>
      <c r="N485" s="11" t="n">
        <v>0</v>
      </c>
      <c r="O485" s="11" t="n">
        <v>0</v>
      </c>
      <c r="P485" s="11" t="n">
        <v>0</v>
      </c>
      <c r="Q485" s="22" t="n">
        <f>M487/H485</f>
        <v>0</v>
      </c>
    </row>
    <row r="486" ht="22.5" customHeight="1">
      <c r="A486" s="19"/>
      <c r="B486" s="12"/>
      <c r="C486" s="12"/>
      <c r="D486" s="19"/>
      <c r="E486" s="26"/>
      <c r="F486" s="19"/>
      <c r="G486" s="26"/>
      <c r="H486" s="19"/>
      <c r="I486" s="19"/>
      <c r="J486" s="12" t="s">
        <v>101</v>
      </c>
      <c r="K486" s="14" t="n">
        <v>3</v>
      </c>
      <c r="L486" s="14" t="n">
        <v>0</v>
      </c>
      <c r="M486" s="14" t="n">
        <v>0</v>
      </c>
      <c r="N486" s="11" t="n">
        <v>0</v>
      </c>
      <c r="O486" s="11" t="n">
        <v>0</v>
      </c>
      <c r="P486" s="11" t="n">
        <v>0</v>
      </c>
      <c r="Q486" s="25"/>
    </row>
    <row r="487" ht="22.5" customHeight="1">
      <c r="A487" s="19"/>
      <c r="B487" s="12"/>
      <c r="C487" s="12"/>
      <c r="D487" s="19"/>
      <c r="E487" s="26"/>
      <c r="F487" s="19"/>
      <c r="G487" s="26"/>
      <c r="H487" s="19"/>
      <c r="I487" s="19"/>
      <c r="J487" s="12" t="s">
        <v>102</v>
      </c>
      <c r="K487" s="14" t="n">
        <v>92</v>
      </c>
      <c r="L487" s="14" t="n">
        <v>1</v>
      </c>
      <c r="M487" s="14" t="n">
        <v>0</v>
      </c>
      <c r="N487" s="11" t="n">
        <v>0</v>
      </c>
      <c r="O487" s="11" t="n">
        <v>0</v>
      </c>
      <c r="P487" s="11" t="n">
        <v>0</v>
      </c>
      <c r="Q487" s="25"/>
    </row>
    <row r="488" ht="22.5" customHeight="1">
      <c r="A488" s="19"/>
      <c r="B488" s="12"/>
      <c r="C488" s="39" t="n">
        <v>11729927</v>
      </c>
      <c r="D488" s="12" t="s">
        <v>10</v>
      </c>
      <c r="E488" s="13" t="s">
        <v>20</v>
      </c>
      <c r="F488" s="12" t="s">
        <v>15</v>
      </c>
      <c r="G488" s="23" t="n">
        <v>0.25</v>
      </c>
      <c r="H488" s="12" t="n">
        <v>100</v>
      </c>
      <c r="I488" s="20" t="n">
        <f>G488*H488*7</f>
        <v>175</v>
      </c>
      <c r="J488" s="12" t="s">
        <v>100</v>
      </c>
      <c r="K488" s="14" t="n">
        <v>0</v>
      </c>
      <c r="L488" s="14" t="n">
        <v>0</v>
      </c>
      <c r="M488" s="14" t="n">
        <v>0</v>
      </c>
      <c r="N488" s="11" t="n">
        <v>0</v>
      </c>
      <c r="O488" s="11" t="n">
        <v>0</v>
      </c>
      <c r="P488" s="11" t="n">
        <v>0</v>
      </c>
      <c r="Q488" s="22" t="n">
        <f>M490/H488</f>
        <v>0</v>
      </c>
    </row>
    <row r="489" ht="22.5" customHeight="1">
      <c r="A489" s="19"/>
      <c r="B489" s="12"/>
      <c r="C489" s="12"/>
      <c r="D489" s="19"/>
      <c r="E489" s="26"/>
      <c r="F489" s="19"/>
      <c r="G489" s="26"/>
      <c r="H489" s="19"/>
      <c r="I489" s="19"/>
      <c r="J489" s="12" t="s">
        <v>101</v>
      </c>
      <c r="K489" s="14" t="n">
        <v>2</v>
      </c>
      <c r="L489" s="14" t="n">
        <v>0</v>
      </c>
      <c r="M489" s="14" t="n">
        <v>0</v>
      </c>
      <c r="N489" s="11" t="n">
        <v>0</v>
      </c>
      <c r="O489" s="11" t="n">
        <v>0</v>
      </c>
      <c r="P489" s="11" t="n">
        <v>0</v>
      </c>
      <c r="Q489" s="25"/>
    </row>
    <row r="490" ht="22.5" customHeight="1">
      <c r="A490" s="19"/>
      <c r="B490" s="12"/>
      <c r="C490" s="12"/>
      <c r="D490" s="19"/>
      <c r="E490" s="26"/>
      <c r="F490" s="19"/>
      <c r="G490" s="26"/>
      <c r="H490" s="19"/>
      <c r="I490" s="19"/>
      <c r="J490" s="12" t="s">
        <v>102</v>
      </c>
      <c r="K490" s="14" t="n">
        <v>613</v>
      </c>
      <c r="L490" s="14" t="n">
        <v>16</v>
      </c>
      <c r="M490" s="14" t="n">
        <v>0</v>
      </c>
      <c r="N490" s="11" t="n">
        <v>0</v>
      </c>
      <c r="O490" s="11" t="n">
        <v>0</v>
      </c>
      <c r="P490" s="11" t="n">
        <v>0</v>
      </c>
      <c r="Q490" s="25"/>
    </row>
    <row r="491" ht="22.5" customHeight="1">
      <c r="A491" s="19"/>
      <c r="B491" s="12"/>
      <c r="C491" s="39" t="n">
        <v>11729820</v>
      </c>
      <c r="D491" s="12" t="s">
        <v>10</v>
      </c>
      <c r="E491" s="13" t="s">
        <v>25</v>
      </c>
      <c r="F491" s="12" t="s">
        <v>15</v>
      </c>
      <c r="G491" s="23" t="n">
        <v>0.3</v>
      </c>
      <c r="H491" s="12" t="n">
        <v>100</v>
      </c>
      <c r="I491" s="20" t="n">
        <f>G491*H491*7</f>
        <v>210</v>
      </c>
      <c r="J491" s="12" t="s">
        <v>100</v>
      </c>
      <c r="K491" s="14" t="n">
        <v>0</v>
      </c>
      <c r="L491" s="14" t="n">
        <v>0</v>
      </c>
      <c r="M491" s="14" t="n">
        <v>0</v>
      </c>
      <c r="N491" s="11" t="n">
        <v>0</v>
      </c>
      <c r="O491" s="11" t="n">
        <v>0</v>
      </c>
      <c r="P491" s="11" t="n">
        <v>0</v>
      </c>
      <c r="Q491" s="22" t="n">
        <f>M493/H491</f>
        <v>0</v>
      </c>
    </row>
    <row r="492" ht="22.5" customHeight="1">
      <c r="A492" s="19"/>
      <c r="B492" s="12"/>
      <c r="C492" s="12"/>
      <c r="D492" s="19"/>
      <c r="E492" s="26"/>
      <c r="F492" s="19"/>
      <c r="G492" s="26"/>
      <c r="H492" s="19"/>
      <c r="I492" s="19"/>
      <c r="J492" s="12" t="s">
        <v>101</v>
      </c>
      <c r="K492" s="14" t="n">
        <v>1</v>
      </c>
      <c r="L492" s="14" t="n">
        <v>0</v>
      </c>
      <c r="M492" s="14" t="n">
        <v>0</v>
      </c>
      <c r="N492" s="11" t="n">
        <v>0</v>
      </c>
      <c r="O492" s="11" t="n">
        <v>0</v>
      </c>
      <c r="P492" s="11" t="n">
        <v>0</v>
      </c>
      <c r="Q492" s="25"/>
    </row>
    <row r="493" ht="22.5" customHeight="1">
      <c r="A493" s="19"/>
      <c r="B493" s="12"/>
      <c r="C493" s="12"/>
      <c r="D493" s="19"/>
      <c r="E493" s="26"/>
      <c r="F493" s="19"/>
      <c r="G493" s="26"/>
      <c r="H493" s="19"/>
      <c r="I493" s="19"/>
      <c r="J493" s="12" t="s">
        <v>102</v>
      </c>
      <c r="K493" s="14" t="n">
        <v>11</v>
      </c>
      <c r="L493" s="14" t="n">
        <v>2</v>
      </c>
      <c r="M493" s="14" t="n">
        <v>0</v>
      </c>
      <c r="N493" s="11" t="n">
        <v>0</v>
      </c>
      <c r="O493" s="11" t="n">
        <v>0</v>
      </c>
      <c r="P493" s="11" t="n">
        <v>0</v>
      </c>
      <c r="Q493" s="25"/>
    </row>
    <row r="494" ht="22.5" customHeight="1">
      <c r="A494" s="19"/>
      <c r="B494" s="12"/>
      <c r="C494" s="39" t="n">
        <v>11729830</v>
      </c>
      <c r="D494" s="12" t="s">
        <v>10</v>
      </c>
      <c r="E494" s="13" t="s">
        <v>11</v>
      </c>
      <c r="F494" s="12" t="s">
        <v>12</v>
      </c>
      <c r="G494" s="23" t="n">
        <v>0.17</v>
      </c>
      <c r="H494" s="12" t="n">
        <v>100</v>
      </c>
      <c r="I494" s="20" t="n">
        <f>G494*H494*7</f>
        <v>119</v>
      </c>
      <c r="J494" s="12" t="s">
        <v>100</v>
      </c>
      <c r="K494" s="14" t="n">
        <v>0</v>
      </c>
      <c r="L494" s="14" t="n">
        <v>0</v>
      </c>
      <c r="M494" s="14" t="n">
        <v>0</v>
      </c>
      <c r="N494" s="11" t="n">
        <v>0</v>
      </c>
      <c r="O494" s="11" t="n">
        <v>0</v>
      </c>
      <c r="P494" s="11" t="n">
        <v>0</v>
      </c>
      <c r="Q494" s="22" t="n">
        <f>M496/H494</f>
        <v>0</v>
      </c>
    </row>
    <row r="495" ht="22.5" customHeight="1">
      <c r="A495" s="19"/>
      <c r="B495" s="12"/>
      <c r="C495" s="12"/>
      <c r="D495" s="19"/>
      <c r="E495" s="26"/>
      <c r="F495" s="19"/>
      <c r="G495" s="26"/>
      <c r="H495" s="19"/>
      <c r="I495" s="19"/>
      <c r="J495" s="12" t="s">
        <v>101</v>
      </c>
      <c r="K495" s="14" t="n">
        <v>1</v>
      </c>
      <c r="L495" s="14" t="n">
        <v>0</v>
      </c>
      <c r="M495" s="14" t="n">
        <v>0</v>
      </c>
      <c r="N495" s="11" t="n">
        <v>0</v>
      </c>
      <c r="O495" s="11" t="n">
        <v>0</v>
      </c>
      <c r="P495" s="11" t="n">
        <v>0</v>
      </c>
      <c r="Q495" s="25"/>
    </row>
    <row r="496" ht="22.5" customHeight="1">
      <c r="A496" s="19"/>
      <c r="B496" s="12"/>
      <c r="C496" s="12"/>
      <c r="D496" s="19"/>
      <c r="E496" s="26"/>
      <c r="F496" s="19"/>
      <c r="G496" s="26"/>
      <c r="H496" s="19"/>
      <c r="I496" s="19"/>
      <c r="J496" s="12" t="s">
        <v>102</v>
      </c>
      <c r="K496" s="14" t="n">
        <v>76</v>
      </c>
      <c r="L496" s="14" t="n">
        <v>5</v>
      </c>
      <c r="M496" s="14" t="n">
        <v>0</v>
      </c>
      <c r="N496" s="11" t="n">
        <v>0</v>
      </c>
      <c r="O496" s="11" t="n">
        <v>0</v>
      </c>
      <c r="P496" s="11" t="n">
        <v>0.0006</v>
      </c>
      <c r="Q496" s="25"/>
    </row>
    <row r="497" ht="22.5" customHeight="1">
      <c r="A497" s="19"/>
      <c r="B497" s="12"/>
      <c r="C497" s="39" t="n">
        <v>11892329</v>
      </c>
      <c r="D497" s="12" t="s">
        <v>10</v>
      </c>
      <c r="E497" s="13" t="s">
        <v>11</v>
      </c>
      <c r="F497" s="12" t="s">
        <v>15</v>
      </c>
      <c r="G497" s="23" t="n">
        <v>0.25</v>
      </c>
      <c r="H497" s="12" t="n">
        <v>1500</v>
      </c>
      <c r="I497" s="20" t="n">
        <f>G497*H497*7</f>
        <v>2625</v>
      </c>
      <c r="J497" s="12" t="s">
        <v>100</v>
      </c>
      <c r="K497" s="14" t="n">
        <v>0</v>
      </c>
      <c r="L497" s="14" t="n">
        <v>0</v>
      </c>
      <c r="M497" s="14" t="n">
        <v>0</v>
      </c>
      <c r="N497" s="11" t="n">
        <v>0</v>
      </c>
      <c r="O497" s="11" t="n">
        <v>0</v>
      </c>
      <c r="P497" s="11" t="n">
        <v>0</v>
      </c>
      <c r="Q497" s="22" t="n">
        <f>M499/H497</f>
        <v>1</v>
      </c>
    </row>
    <row r="498" ht="22.5" customHeight="1">
      <c r="A498" s="19"/>
      <c r="B498" s="12"/>
      <c r="C498" s="12"/>
      <c r="D498" s="19"/>
      <c r="E498" s="26"/>
      <c r="F498" s="19"/>
      <c r="G498" s="26"/>
      <c r="H498" s="19"/>
      <c r="I498" s="19"/>
      <c r="J498" s="12" t="s">
        <v>101</v>
      </c>
      <c r="K498" s="14" t="n">
        <v>25657</v>
      </c>
      <c r="L498" s="14" t="n">
        <v>7355</v>
      </c>
      <c r="M498" s="14" t="n">
        <v>532</v>
      </c>
      <c r="N498" s="11" t="n">
        <v>0.018</v>
      </c>
      <c r="O498" s="11" t="n">
        <v>0.25</v>
      </c>
      <c r="P498" s="11" t="n">
        <v>133</v>
      </c>
      <c r="Q498" s="25"/>
      <c r="R498" s="4" t="s">
        <v>113</v>
      </c>
    </row>
    <row r="499" ht="22.5" customHeight="1">
      <c r="A499" s="19"/>
      <c r="B499" s="12"/>
      <c r="C499" s="12"/>
      <c r="D499" s="19"/>
      <c r="E499" s="26"/>
      <c r="F499" s="19"/>
      <c r="G499" s="26"/>
      <c r="H499" s="19"/>
      <c r="I499" s="19"/>
      <c r="J499" s="12" t="s">
        <v>102</v>
      </c>
      <c r="K499" s="14" t="n">
        <v>124874</v>
      </c>
      <c r="L499" s="14" t="n">
        <v>42496</v>
      </c>
      <c r="M499" s="14" t="n">
        <v>1500</v>
      </c>
      <c r="N499" s="11" t="n">
        <v>0.009</v>
      </c>
      <c r="O499" s="11" t="n">
        <v>0.25</v>
      </c>
      <c r="P499" s="11" t="n">
        <v>375</v>
      </c>
      <c r="Q499" s="25"/>
    </row>
    <row r="500" ht="22.5" customHeight="1">
      <c r="A500" s="19"/>
      <c r="B500" s="12"/>
      <c r="C500" s="39" t="n">
        <v>91560708</v>
      </c>
      <c r="D500" s="12" t="s">
        <v>31</v>
      </c>
      <c r="E500" s="13" t="s">
        <v>32</v>
      </c>
      <c r="F500" s="12" t="s">
        <v>15</v>
      </c>
      <c r="G500" s="23" t="n">
        <v>0.09</v>
      </c>
      <c r="H500" s="12" t="n">
        <v>800</v>
      </c>
      <c r="I500" s="20" t="n">
        <f>G500*H500*7</f>
        <v>504</v>
      </c>
      <c r="J500" s="12" t="s">
        <v>100</v>
      </c>
      <c r="K500" s="14" t="n">
        <v>0</v>
      </c>
      <c r="L500" s="14" t="n">
        <v>0</v>
      </c>
      <c r="M500" s="14" t="n">
        <v>0</v>
      </c>
      <c r="N500" s="11" t="n">
        <v>0</v>
      </c>
      <c r="O500" s="11" t="n">
        <v>0</v>
      </c>
      <c r="P500" s="11" t="n">
        <v>0</v>
      </c>
      <c r="Q500" s="22" t="n">
        <f>M502/H500</f>
        <v>0.11625</v>
      </c>
    </row>
    <row r="501" ht="22.5" customHeight="1">
      <c r="A501" s="19"/>
      <c r="B501" s="12"/>
      <c r="C501" s="12"/>
      <c r="D501" s="19"/>
      <c r="E501" s="26"/>
      <c r="F501" s="19"/>
      <c r="G501" s="26"/>
      <c r="H501" s="19"/>
      <c r="I501" s="19"/>
      <c r="J501" s="12" t="s">
        <v>101</v>
      </c>
      <c r="K501" s="14" t="n">
        <v>3347</v>
      </c>
      <c r="L501" s="14" t="n">
        <v>1195</v>
      </c>
      <c r="M501" s="14" t="n">
        <v>27</v>
      </c>
      <c r="N501" s="11" t="n">
        <v>0.002</v>
      </c>
      <c r="O501" s="11" t="n">
        <v>0.1</v>
      </c>
      <c r="P501" s="11" t="n">
        <v>2.7</v>
      </c>
      <c r="Q501" s="25"/>
    </row>
    <row r="502" ht="22.5" customHeight="1">
      <c r="A502" s="19"/>
      <c r="B502" s="12"/>
      <c r="C502" s="12"/>
      <c r="D502" s="19"/>
      <c r="E502" s="26"/>
      <c r="F502" s="19"/>
      <c r="G502" s="26"/>
      <c r="H502" s="19"/>
      <c r="I502" s="19"/>
      <c r="J502" s="12" t="s">
        <v>102</v>
      </c>
      <c r="K502" s="14" t="n">
        <v>14869</v>
      </c>
      <c r="L502" s="14" t="n">
        <v>4061</v>
      </c>
      <c r="M502" s="14" t="n">
        <v>93</v>
      </c>
      <c r="N502" s="11" t="n">
        <v>0.002</v>
      </c>
      <c r="O502" s="11" t="n">
        <v>0.101</v>
      </c>
      <c r="P502" s="11" t="n">
        <v>9.36</v>
      </c>
      <c r="Q502" s="25"/>
    </row>
    <row r="503" ht="22.5" customHeight="1">
      <c r="A503" s="19"/>
      <c r="B503" s="12"/>
      <c r="C503" s="39" t="n">
        <v>91560709</v>
      </c>
      <c r="D503" s="12" t="s">
        <v>31</v>
      </c>
      <c r="E503" s="13" t="s">
        <v>33</v>
      </c>
      <c r="F503" s="12" t="s">
        <v>15</v>
      </c>
      <c r="G503" s="23" t="n">
        <v>0.06</v>
      </c>
      <c r="H503" s="12" t="n">
        <v>1000</v>
      </c>
      <c r="I503" s="20" t="n">
        <f>G503*H503*7</f>
        <v>420</v>
      </c>
      <c r="J503" s="12" t="s">
        <v>100</v>
      </c>
      <c r="K503" s="14" t="n">
        <v>0</v>
      </c>
      <c r="L503" s="14" t="n">
        <v>0</v>
      </c>
      <c r="M503" s="14" t="n">
        <v>0</v>
      </c>
      <c r="N503" s="11" t="n">
        <v>0</v>
      </c>
      <c r="O503" s="11" t="n">
        <v>0</v>
      </c>
      <c r="P503" s="11" t="n">
        <v>0</v>
      </c>
      <c r="Q503" s="22" t="n">
        <f>M505/H503</f>
        <v>0.517</v>
      </c>
    </row>
    <row r="504" ht="22.5" customHeight="1">
      <c r="A504" s="19"/>
      <c r="B504" s="12"/>
      <c r="C504" s="12"/>
      <c r="D504" s="19"/>
      <c r="E504" s="26"/>
      <c r="F504" s="19"/>
      <c r="G504" s="26"/>
      <c r="H504" s="19"/>
      <c r="I504" s="19"/>
      <c r="J504" s="12" t="s">
        <v>101</v>
      </c>
      <c r="K504" s="14" t="n">
        <v>15833</v>
      </c>
      <c r="L504" s="14" t="n">
        <v>9912</v>
      </c>
      <c r="M504" s="14" t="n">
        <v>245</v>
      </c>
      <c r="N504" s="11" t="n">
        <v>0.001</v>
      </c>
      <c r="O504" s="11" t="n">
        <v>0.06</v>
      </c>
      <c r="P504" s="11" t="n">
        <v>14.7</v>
      </c>
      <c r="Q504" s="25"/>
      <c r="R504" s="4" t="s">
        <v>114</v>
      </c>
    </row>
    <row r="505" ht="22.5" customHeight="1">
      <c r="A505" s="19"/>
      <c r="B505" s="12"/>
      <c r="C505" s="12"/>
      <c r="D505" s="19"/>
      <c r="E505" s="26"/>
      <c r="F505" s="19"/>
      <c r="G505" s="26"/>
      <c r="H505" s="19"/>
      <c r="I505" s="19"/>
      <c r="J505" s="12" t="s">
        <v>102</v>
      </c>
      <c r="K505" s="14" t="n">
        <v>36838</v>
      </c>
      <c r="L505" s="14" t="n">
        <v>21346</v>
      </c>
      <c r="M505" s="14" t="n">
        <v>517</v>
      </c>
      <c r="N505" s="11" t="n">
        <v>0.001</v>
      </c>
      <c r="O505" s="11" t="n">
        <v>0.06</v>
      </c>
      <c r="P505" s="11" t="n">
        <v>31.02</v>
      </c>
      <c r="Q505" s="25"/>
    </row>
    <row r="506" ht="22.5" customHeight="1">
      <c r="A506" s="19"/>
      <c r="B506" s="12"/>
      <c r="C506" s="39" t="n">
        <v>12064281</v>
      </c>
      <c r="D506" s="12" t="s">
        <v>16</v>
      </c>
      <c r="E506" s="13" t="s">
        <v>18</v>
      </c>
      <c r="F506" s="12" t="s">
        <v>15</v>
      </c>
      <c r="G506" s="23" t="n">
        <v>0.7</v>
      </c>
      <c r="H506" s="12" t="n">
        <v>100</v>
      </c>
      <c r="I506" s="20" t="n">
        <f>G506*H506*7</f>
        <v>490</v>
      </c>
      <c r="J506" s="12" t="s">
        <v>100</v>
      </c>
      <c r="K506" s="14" t="n">
        <v>0</v>
      </c>
      <c r="L506" s="14" t="n">
        <v>0</v>
      </c>
      <c r="M506" s="14" t="n">
        <v>0</v>
      </c>
      <c r="N506" s="11" t="n">
        <v>0</v>
      </c>
      <c r="O506" s="11" t="n">
        <v>0</v>
      </c>
      <c r="P506" s="11" t="n">
        <v>0</v>
      </c>
      <c r="Q506" s="22" t="n">
        <f>M508/H506</f>
        <v>0</v>
      </c>
    </row>
    <row r="507" ht="22.5" customHeight="1">
      <c r="A507" s="19"/>
      <c r="B507" s="12"/>
      <c r="C507" s="12"/>
      <c r="D507" s="19"/>
      <c r="E507" s="26"/>
      <c r="F507" s="19"/>
      <c r="G507" s="26"/>
      <c r="H507" s="19"/>
      <c r="I507" s="19"/>
      <c r="J507" s="12" t="s">
        <v>101</v>
      </c>
      <c r="K507" s="14" t="n">
        <v>3</v>
      </c>
      <c r="L507" s="14" t="n">
        <v>0</v>
      </c>
      <c r="M507" s="14" t="n">
        <v>0</v>
      </c>
      <c r="N507" s="11" t="n">
        <v>0</v>
      </c>
      <c r="O507" s="11" t="n">
        <v>0</v>
      </c>
      <c r="P507" s="11" t="n">
        <v>0</v>
      </c>
      <c r="Q507" s="25"/>
    </row>
    <row r="508" ht="22.5" customHeight="1">
      <c r="A508" s="19"/>
      <c r="B508" s="12"/>
      <c r="C508" s="12"/>
      <c r="D508" s="19"/>
      <c r="E508" s="26"/>
      <c r="F508" s="19"/>
      <c r="G508" s="26"/>
      <c r="H508" s="19"/>
      <c r="I508" s="19"/>
      <c r="J508" s="12" t="s">
        <v>102</v>
      </c>
      <c r="K508" s="14" t="n">
        <v>3064</v>
      </c>
      <c r="L508" s="14" t="n">
        <v>0</v>
      </c>
      <c r="M508" s="14" t="n">
        <v>0</v>
      </c>
      <c r="N508" s="11" t="n">
        <v>0</v>
      </c>
      <c r="O508" s="11" t="n">
        <v>0</v>
      </c>
      <c r="P508" s="11" t="n">
        <v>0</v>
      </c>
      <c r="Q508" s="25"/>
    </row>
    <row r="509" ht="22.5" customHeight="1">
      <c r="A509" s="19"/>
      <c r="B509" s="12"/>
      <c r="C509" s="39" t="n">
        <v>11987622</v>
      </c>
      <c r="D509" s="12" t="s">
        <v>10</v>
      </c>
      <c r="E509" s="13" t="s">
        <v>11</v>
      </c>
      <c r="F509" s="12" t="s">
        <v>30</v>
      </c>
      <c r="G509" s="23" t="n">
        <v>0.23</v>
      </c>
      <c r="H509" s="12" t="n">
        <v>200</v>
      </c>
      <c r="I509" s="20" t="n">
        <f>G509*H509*7</f>
        <v>322</v>
      </c>
      <c r="J509" s="12" t="s">
        <v>100</v>
      </c>
      <c r="K509" s="14" t="n">
        <v>0</v>
      </c>
      <c r="L509" s="14" t="n">
        <v>0</v>
      </c>
      <c r="M509" s="14" t="n">
        <v>0</v>
      </c>
      <c r="N509" s="11" t="n">
        <v>0</v>
      </c>
      <c r="O509" s="11" t="n">
        <v>0</v>
      </c>
      <c r="P509" s="11" t="n">
        <v>0</v>
      </c>
      <c r="Q509" s="22" t="n">
        <f>M511/H509</f>
        <v>0.005</v>
      </c>
    </row>
    <row r="510" ht="22.5" customHeight="1">
      <c r="A510" s="19"/>
      <c r="B510" s="12"/>
      <c r="C510" s="12"/>
      <c r="D510" s="19"/>
      <c r="E510" s="26"/>
      <c r="F510" s="19"/>
      <c r="G510" s="26"/>
      <c r="H510" s="19"/>
      <c r="I510" s="19"/>
      <c r="J510" s="12" t="s">
        <v>101</v>
      </c>
      <c r="K510" s="14" t="n">
        <v>7947</v>
      </c>
      <c r="L510" s="14" t="n">
        <v>1872</v>
      </c>
      <c r="M510" s="14" t="n">
        <v>0</v>
      </c>
      <c r="N510" s="11" t="n">
        <v>0</v>
      </c>
      <c r="O510" s="11" t="n">
        <v>0</v>
      </c>
      <c r="P510" s="11" t="n">
        <v>0.16</v>
      </c>
      <c r="Q510" s="25"/>
    </row>
    <row r="511" ht="22.5" customHeight="1">
      <c r="A511" s="19"/>
      <c r="B511" s="12"/>
      <c r="C511" s="12"/>
      <c r="D511" s="19"/>
      <c r="E511" s="26"/>
      <c r="F511" s="19"/>
      <c r="G511" s="26"/>
      <c r="H511" s="19"/>
      <c r="I511" s="19"/>
      <c r="J511" s="12" t="s">
        <v>102</v>
      </c>
      <c r="K511" s="14" t="n">
        <v>29220</v>
      </c>
      <c r="L511" s="14" t="n">
        <v>6604</v>
      </c>
      <c r="M511" s="14" t="n">
        <v>1</v>
      </c>
      <c r="N511" s="11" t="n">
        <v>0</v>
      </c>
      <c r="O511" s="11" t="n">
        <v>0.67</v>
      </c>
      <c r="P511" s="11" t="n">
        <v>0.67</v>
      </c>
      <c r="Q511" s="25"/>
    </row>
    <row r="512" ht="22.5" customHeight="1">
      <c r="A512" s="19"/>
      <c r="B512" s="12"/>
      <c r="C512" s="39" t="n">
        <v>91567811</v>
      </c>
      <c r="D512" s="12" t="s">
        <v>34</v>
      </c>
      <c r="E512" s="13" t="s">
        <v>14</v>
      </c>
      <c r="F512" s="12" t="s">
        <v>15</v>
      </c>
      <c r="G512" s="20" t="n">
        <v>1</v>
      </c>
      <c r="H512" s="12" t="n">
        <v>200</v>
      </c>
      <c r="I512" s="20" t="n">
        <f>G512*H512*7</f>
        <v>1400</v>
      </c>
      <c r="J512" s="12" t="s">
        <v>100</v>
      </c>
      <c r="K512" s="14" t="n">
        <v>0</v>
      </c>
      <c r="L512" s="14" t="n">
        <v>0</v>
      </c>
      <c r="M512" s="14" t="n">
        <v>0</v>
      </c>
      <c r="N512" s="11" t="n">
        <v>0</v>
      </c>
      <c r="O512" s="11" t="n">
        <v>0</v>
      </c>
      <c r="P512" s="11" t="n">
        <v>0</v>
      </c>
      <c r="Q512" s="22" t="n">
        <f>M514/H512</f>
        <v>0.1</v>
      </c>
    </row>
    <row r="513" ht="22.5" customHeight="1">
      <c r="A513" s="19"/>
      <c r="B513" s="12"/>
      <c r="C513" s="12"/>
      <c r="D513" s="19"/>
      <c r="E513" s="26"/>
      <c r="F513" s="19"/>
      <c r="G513" s="19"/>
      <c r="H513" s="19"/>
      <c r="I513" s="19"/>
      <c r="J513" s="12" t="s">
        <v>101</v>
      </c>
      <c r="K513" s="14" t="n">
        <v>17811</v>
      </c>
      <c r="L513" s="14" t="n">
        <v>5539</v>
      </c>
      <c r="M513" s="14" t="n">
        <v>18</v>
      </c>
      <c r="N513" s="11" t="n">
        <v>0.003</v>
      </c>
      <c r="O513" s="11" t="n">
        <v>1</v>
      </c>
      <c r="P513" s="11" t="n">
        <v>18</v>
      </c>
      <c r="Q513" s="25"/>
    </row>
    <row r="514" ht="22.5" customHeight="1">
      <c r="A514" s="19"/>
      <c r="B514" s="12"/>
      <c r="C514" s="12"/>
      <c r="D514" s="19"/>
      <c r="E514" s="26"/>
      <c r="F514" s="19"/>
      <c r="G514" s="19"/>
      <c r="H514" s="19"/>
      <c r="I514" s="19"/>
      <c r="J514" s="12" t="s">
        <v>102</v>
      </c>
      <c r="K514" s="14" t="n">
        <v>23118</v>
      </c>
      <c r="L514" s="14" t="n">
        <v>6138</v>
      </c>
      <c r="M514" s="14" t="n">
        <v>20</v>
      </c>
      <c r="N514" s="11" t="n">
        <v>0.003</v>
      </c>
      <c r="O514" s="11" t="n">
        <v>1</v>
      </c>
      <c r="P514" s="11" t="n">
        <v>20</v>
      </c>
      <c r="Q514" s="25"/>
    </row>
    <row r="515" ht="22.5" customHeight="1">
      <c r="A515" s="19"/>
      <c r="B515" s="12"/>
      <c r="C515" s="39" t="n">
        <v>91548044</v>
      </c>
      <c r="D515" s="12" t="s">
        <v>34</v>
      </c>
      <c r="E515" s="13" t="s">
        <v>14</v>
      </c>
      <c r="F515" s="12" t="s">
        <v>12</v>
      </c>
      <c r="G515" s="20" t="n">
        <v>1</v>
      </c>
      <c r="H515" s="12" t="n">
        <v>50</v>
      </c>
      <c r="I515" s="20" t="n">
        <f>G515*H515*7</f>
        <v>350</v>
      </c>
      <c r="J515" s="12" t="s">
        <v>100</v>
      </c>
      <c r="K515" s="14" t="n">
        <v>0</v>
      </c>
      <c r="L515" s="14" t="n">
        <v>0</v>
      </c>
      <c r="M515" s="14" t="n">
        <v>0</v>
      </c>
      <c r="N515" s="11" t="n">
        <v>0</v>
      </c>
      <c r="O515" s="11" t="n">
        <v>0</v>
      </c>
      <c r="P515" s="11" t="n">
        <v>0</v>
      </c>
      <c r="Q515" s="22" t="n">
        <f>M517/H515</f>
        <v>1</v>
      </c>
    </row>
    <row r="516" ht="22.5" customHeight="1">
      <c r="A516" s="19"/>
      <c r="B516" s="12"/>
      <c r="C516" s="12"/>
      <c r="D516" s="19"/>
      <c r="E516" s="26"/>
      <c r="F516" s="19"/>
      <c r="G516" s="19"/>
      <c r="H516" s="19"/>
      <c r="I516" s="19"/>
      <c r="J516" s="12" t="s">
        <v>101</v>
      </c>
      <c r="K516" s="14" t="n">
        <v>23640</v>
      </c>
      <c r="L516" s="14" t="n">
        <v>1848</v>
      </c>
      <c r="M516" s="14" t="n">
        <v>38</v>
      </c>
      <c r="N516" s="11" t="n">
        <v>0.021</v>
      </c>
      <c r="O516" s="11" t="n">
        <v>1.039</v>
      </c>
      <c r="P516" s="11" t="n">
        <v>39.4851</v>
      </c>
      <c r="Q516" s="25"/>
    </row>
    <row r="517" ht="22.5" customHeight="1">
      <c r="A517" s="19"/>
      <c r="B517" s="12"/>
      <c r="C517" s="12"/>
      <c r="D517" s="19"/>
      <c r="E517" s="26"/>
      <c r="F517" s="19"/>
      <c r="G517" s="19"/>
      <c r="H517" s="19"/>
      <c r="I517" s="19"/>
      <c r="J517" s="12" t="s">
        <v>102</v>
      </c>
      <c r="K517" s="14" t="n">
        <v>42103</v>
      </c>
      <c r="L517" s="14" t="n">
        <v>2909</v>
      </c>
      <c r="M517" s="14" t="n">
        <v>50</v>
      </c>
      <c r="N517" s="11" t="n">
        <v>0.017</v>
      </c>
      <c r="O517" s="11" t="n">
        <v>0.999</v>
      </c>
      <c r="P517" s="11" t="n">
        <v>49.9723</v>
      </c>
      <c r="Q517" s="25"/>
    </row>
    <row r="518" ht="22.5" customHeight="1">
      <c r="A518" s="19"/>
      <c r="B518" s="12"/>
      <c r="C518" s="39" t="n">
        <v>12801942</v>
      </c>
      <c r="D518" s="12" t="s">
        <v>10</v>
      </c>
      <c r="E518" s="13" t="s">
        <v>11</v>
      </c>
      <c r="F518" s="12" t="s">
        <v>35</v>
      </c>
      <c r="G518" s="20" t="n">
        <v>0.23</v>
      </c>
      <c r="H518" s="12" t="n">
        <v>300</v>
      </c>
      <c r="I518" s="20" t="n">
        <f>G518*H518*7</f>
        <v>483</v>
      </c>
      <c r="J518" s="12" t="s">
        <v>100</v>
      </c>
      <c r="K518" s="14" t="n">
        <v>0</v>
      </c>
      <c r="L518" s="14" t="n">
        <v>0</v>
      </c>
      <c r="M518" s="14" t="n">
        <v>0</v>
      </c>
      <c r="N518" s="11" t="n">
        <v>0</v>
      </c>
      <c r="O518" s="11" t="n">
        <v>0</v>
      </c>
      <c r="P518" s="11" t="n">
        <v>0</v>
      </c>
      <c r="Q518" s="22" t="n">
        <f>M520/H518</f>
        <v>0</v>
      </c>
    </row>
    <row r="519" ht="22.5" customHeight="1">
      <c r="A519" s="19"/>
      <c r="B519" s="12"/>
      <c r="C519" s="12"/>
      <c r="D519" s="19"/>
      <c r="E519" s="26"/>
      <c r="F519" s="19"/>
      <c r="G519" s="19"/>
      <c r="H519" s="19"/>
      <c r="I519" s="19"/>
      <c r="J519" s="12" t="s">
        <v>101</v>
      </c>
      <c r="K519" s="14" t="n">
        <v>0</v>
      </c>
      <c r="L519" s="14" t="n">
        <v>0</v>
      </c>
      <c r="M519" s="14" t="n">
        <v>0</v>
      </c>
      <c r="N519" s="11" t="n">
        <v>0</v>
      </c>
      <c r="O519" s="11" t="n">
        <v>0</v>
      </c>
      <c r="P519" s="11" t="n">
        <v>0</v>
      </c>
      <c r="Q519" s="25"/>
    </row>
    <row r="520" ht="22.5" customHeight="1">
      <c r="A520" s="19"/>
      <c r="B520" s="12"/>
      <c r="C520" s="12"/>
      <c r="D520" s="19"/>
      <c r="E520" s="26"/>
      <c r="F520" s="19"/>
      <c r="G520" s="19"/>
      <c r="H520" s="19"/>
      <c r="I520" s="19"/>
      <c r="J520" s="12" t="s">
        <v>102</v>
      </c>
      <c r="K520" s="14" t="n">
        <v>0</v>
      </c>
      <c r="L520" s="14" t="n">
        <v>0</v>
      </c>
      <c r="M520" s="14" t="n">
        <v>0</v>
      </c>
      <c r="N520" s="11" t="n">
        <v>0</v>
      </c>
      <c r="O520" s="11" t="n">
        <v>0</v>
      </c>
      <c r="P520" s="11" t="n">
        <v>0</v>
      </c>
      <c r="Q520" s="25"/>
    </row>
    <row r="521" ht="22.5" customHeight="1">
      <c r="A521" s="19"/>
      <c r="B521" s="37" t="s">
        <v>103</v>
      </c>
      <c r="C521" s="12" t="n">
        <v>6061077</v>
      </c>
      <c r="D521" s="12" t="s">
        <v>36</v>
      </c>
      <c r="E521" s="13" t="s">
        <v>14</v>
      </c>
      <c r="F521" s="12" t="s">
        <v>15</v>
      </c>
      <c r="G521" s="23" t="n">
        <v>2</v>
      </c>
      <c r="H521" s="12" t="n">
        <v>20</v>
      </c>
      <c r="I521" s="20" t="n">
        <f>G521*H521*7</f>
        <v>280</v>
      </c>
      <c r="J521" s="12" t="s">
        <v>100</v>
      </c>
      <c r="K521" s="16" t="n">
        <v>198</v>
      </c>
      <c r="L521" s="14" t="n">
        <v>0</v>
      </c>
      <c r="M521" s="14" t="n">
        <v>0</v>
      </c>
      <c r="N521" s="11" t="n">
        <v>0</v>
      </c>
      <c r="O521" s="11" t="n">
        <v>0</v>
      </c>
      <c r="P521" s="11" t="n">
        <v>0</v>
      </c>
      <c r="Q521" s="22" t="n">
        <f>M523/H521</f>
        <v>0.15</v>
      </c>
    </row>
    <row r="522" ht="22.5" customHeight="1">
      <c r="A522" s="19"/>
      <c r="B522" s="12"/>
      <c r="C522" s="12"/>
      <c r="D522" s="19"/>
      <c r="E522" s="26"/>
      <c r="F522" s="19"/>
      <c r="G522" s="26"/>
      <c r="H522" s="19"/>
      <c r="I522" s="19"/>
      <c r="J522" s="12" t="s">
        <v>101</v>
      </c>
      <c r="K522" s="16" t="n">
        <v>6975</v>
      </c>
      <c r="L522" s="14" t="n">
        <v>207</v>
      </c>
      <c r="M522" s="14" t="n">
        <v>2</v>
      </c>
      <c r="N522" s="11" t="n">
        <v>0.005</v>
      </c>
      <c r="O522" s="11" t="n">
        <v>0.564</v>
      </c>
      <c r="P522" s="11" t="n">
        <v>1.129</v>
      </c>
      <c r="Q522" s="25"/>
    </row>
    <row r="523" ht="22.5" customHeight="1">
      <c r="A523" s="19"/>
      <c r="B523" s="12"/>
      <c r="C523" s="12"/>
      <c r="D523" s="19"/>
      <c r="E523" s="26"/>
      <c r="F523" s="19"/>
      <c r="G523" s="26"/>
      <c r="H523" s="19"/>
      <c r="I523" s="19"/>
      <c r="J523" s="12" t="s">
        <v>102</v>
      </c>
      <c r="K523" s="16" t="n">
        <v>18019</v>
      </c>
      <c r="L523" s="14" t="n">
        <v>350</v>
      </c>
      <c r="M523" s="14" t="n">
        <v>3</v>
      </c>
      <c r="N523" s="11" t="n">
        <v>0.007</v>
      </c>
      <c r="O523" s="11" t="n">
        <v>0.864</v>
      </c>
      <c r="P523" s="11" t="n">
        <v>2.593</v>
      </c>
      <c r="Q523" s="25"/>
    </row>
    <row r="524" ht="22.5" customHeight="1">
      <c r="A524" s="19"/>
      <c r="B524" s="12"/>
      <c r="C524" s="12" t="n">
        <v>6607117</v>
      </c>
      <c r="D524" s="12" t="s">
        <v>36</v>
      </c>
      <c r="E524" s="13" t="s">
        <v>14</v>
      </c>
      <c r="F524" s="12" t="s">
        <v>15</v>
      </c>
      <c r="G524" s="23" t="n">
        <v>2</v>
      </c>
      <c r="H524" s="12" t="n">
        <v>300</v>
      </c>
      <c r="I524" s="20" t="n">
        <f>G524*H524*7</f>
        <v>4200</v>
      </c>
      <c r="J524" s="12" t="s">
        <v>100</v>
      </c>
      <c r="K524" s="16" t="n">
        <v>467</v>
      </c>
      <c r="L524" s="14" t="n">
        <v>8</v>
      </c>
      <c r="M524" s="14" t="n">
        <v>2</v>
      </c>
      <c r="N524" s="11" t="n">
        <v>0.093</v>
      </c>
      <c r="O524" s="11" t="n">
        <v>0.371</v>
      </c>
      <c r="P524" s="11" t="n">
        <v>0.742</v>
      </c>
      <c r="Q524" s="22" t="n">
        <f>M526/H524</f>
        <v>0.416666666666667</v>
      </c>
    </row>
    <row r="525" ht="22.5" customHeight="1">
      <c r="A525" s="19"/>
      <c r="B525" s="12"/>
      <c r="C525" s="12"/>
      <c r="D525" s="19"/>
      <c r="E525" s="26"/>
      <c r="F525" s="19"/>
      <c r="G525" s="26"/>
      <c r="H525" s="19"/>
      <c r="I525" s="19"/>
      <c r="J525" s="12" t="s">
        <v>101</v>
      </c>
      <c r="K525" s="14" t="n">
        <v>15291</v>
      </c>
      <c r="L525" s="14" t="n">
        <v>460</v>
      </c>
      <c r="M525" s="14" t="n">
        <v>19</v>
      </c>
      <c r="N525" s="11" t="n">
        <v>0.035</v>
      </c>
      <c r="O525" s="11" t="n">
        <v>0.859</v>
      </c>
      <c r="P525" s="11" t="n">
        <v>16.314</v>
      </c>
      <c r="Q525" s="25"/>
    </row>
    <row r="526" ht="22.5" customHeight="1">
      <c r="A526" s="19"/>
      <c r="B526" s="12"/>
      <c r="C526" s="12"/>
      <c r="D526" s="19"/>
      <c r="E526" s="26"/>
      <c r="F526" s="19"/>
      <c r="G526" s="26"/>
      <c r="H526" s="19"/>
      <c r="I526" s="19"/>
      <c r="J526" s="12" t="s">
        <v>102</v>
      </c>
      <c r="K526" s="16" t="n">
        <v>46675</v>
      </c>
      <c r="L526" s="14" t="n">
        <v>1712</v>
      </c>
      <c r="M526" s="14" t="n">
        <v>125</v>
      </c>
      <c r="N526" s="11" t="n">
        <v>0.059</v>
      </c>
      <c r="O526" s="11" t="n">
        <v>0.815</v>
      </c>
      <c r="P526" s="11" t="n">
        <v>101.816</v>
      </c>
      <c r="Q526" s="25"/>
    </row>
    <row r="527" ht="22.5" customHeight="1">
      <c r="A527" s="19"/>
      <c r="B527" s="12"/>
      <c r="C527" s="12" t="n">
        <v>5497580</v>
      </c>
      <c r="D527" s="12" t="s">
        <v>31</v>
      </c>
      <c r="E527" s="13" t="s">
        <v>17</v>
      </c>
      <c r="F527" s="12" t="s">
        <v>15</v>
      </c>
      <c r="G527" s="23" t="n">
        <v>0.28</v>
      </c>
      <c r="H527" s="12" t="n">
        <v>1700</v>
      </c>
      <c r="I527" s="20" t="n">
        <f>G527*H527*7</f>
        <v>3332</v>
      </c>
      <c r="J527" s="12" t="s">
        <v>100</v>
      </c>
      <c r="K527" s="16" t="n">
        <v>8069</v>
      </c>
      <c r="L527" s="14" t="n">
        <v>2437</v>
      </c>
      <c r="M527" s="14" t="n">
        <v>42</v>
      </c>
      <c r="N527" s="11" t="n">
        <v>0.004</v>
      </c>
      <c r="O527" s="11" t="n">
        <v>0.253</v>
      </c>
      <c r="P527" s="11" t="n">
        <v>10.611</v>
      </c>
      <c r="Q527" s="22" t="n">
        <f>M529/H527</f>
        <v>0.777058823529412</v>
      </c>
    </row>
    <row r="528" ht="22.5" customHeight="1">
      <c r="A528" s="19"/>
      <c r="B528" s="12"/>
      <c r="C528" s="12"/>
      <c r="D528" s="19"/>
      <c r="E528" s="26"/>
      <c r="F528" s="19"/>
      <c r="G528" s="26"/>
      <c r="H528" s="19"/>
      <c r="I528" s="19"/>
      <c r="J528" s="12" t="s">
        <v>101</v>
      </c>
      <c r="K528" s="16" t="n">
        <v>86225</v>
      </c>
      <c r="L528" s="14" t="n">
        <v>25557</v>
      </c>
      <c r="M528" s="14" t="n">
        <v>527</v>
      </c>
      <c r="N528" s="11" t="n">
        <v>0.005</v>
      </c>
      <c r="O528" s="11" t="n">
        <v>0.251</v>
      </c>
      <c r="P528" s="11" t="n">
        <v>132.496</v>
      </c>
      <c r="Q528" s="25"/>
    </row>
    <row r="529" ht="22.5" customHeight="1">
      <c r="A529" s="19"/>
      <c r="B529" s="12"/>
      <c r="C529" s="12"/>
      <c r="D529" s="19"/>
      <c r="E529" s="26"/>
      <c r="F529" s="19"/>
      <c r="G529" s="26"/>
      <c r="H529" s="19"/>
      <c r="I529" s="19"/>
      <c r="J529" s="12" t="s">
        <v>102</v>
      </c>
      <c r="K529" s="16" t="n">
        <v>182888</v>
      </c>
      <c r="L529" s="14" t="n">
        <v>56017</v>
      </c>
      <c r="M529" s="14" t="n">
        <v>1321</v>
      </c>
      <c r="N529" s="11" t="n">
        <v>0.006</v>
      </c>
      <c r="O529" s="11" t="n">
        <v>0.254</v>
      </c>
      <c r="P529" s="11" t="n">
        <v>335.274</v>
      </c>
      <c r="Q529" s="25"/>
    </row>
    <row r="530" ht="22.5" customHeight="1">
      <c r="A530" s="19"/>
      <c r="B530" s="12"/>
      <c r="C530" s="12" t="n">
        <v>91407542</v>
      </c>
      <c r="D530" s="12" t="s">
        <v>31</v>
      </c>
      <c r="E530" s="13" t="s">
        <v>37</v>
      </c>
      <c r="F530" s="12" t="s">
        <v>15</v>
      </c>
      <c r="G530" s="23" t="n">
        <v>0.02</v>
      </c>
      <c r="H530" s="12" t="n">
        <v>300</v>
      </c>
      <c r="I530" s="20" t="n">
        <f>G530*H530*7</f>
        <v>42</v>
      </c>
      <c r="J530" s="12" t="s">
        <v>100</v>
      </c>
      <c r="K530" s="16" t="n">
        <v>916</v>
      </c>
      <c r="L530" s="14" t="n">
        <v>241</v>
      </c>
      <c r="M530" s="14" t="n">
        <v>6</v>
      </c>
      <c r="N530" s="11" t="n">
        <v>0.001</v>
      </c>
      <c r="O530" s="11" t="n">
        <v>0.02</v>
      </c>
      <c r="P530" s="11" t="n">
        <v>0.12</v>
      </c>
      <c r="Q530" s="22" t="n">
        <f>M532/H530</f>
        <v>0.256666666666667</v>
      </c>
    </row>
    <row r="531" ht="22.5" customHeight="1">
      <c r="A531" s="19"/>
      <c r="B531" s="12"/>
      <c r="C531" s="12"/>
      <c r="D531" s="19"/>
      <c r="E531" s="26"/>
      <c r="F531" s="19"/>
      <c r="G531" s="26"/>
      <c r="H531" s="19"/>
      <c r="I531" s="19"/>
      <c r="J531" s="12" t="s">
        <v>101</v>
      </c>
      <c r="K531" s="16" t="n">
        <v>33250</v>
      </c>
      <c r="L531" s="14" t="n">
        <v>7459</v>
      </c>
      <c r="M531" s="14" t="n">
        <v>77</v>
      </c>
      <c r="N531" s="11" t="n">
        <v>0</v>
      </c>
      <c r="O531" s="11" t="n">
        <v>0.021</v>
      </c>
      <c r="P531" s="11" t="n">
        <v>1.63</v>
      </c>
      <c r="Q531" s="25"/>
    </row>
    <row r="532" ht="22.5" customHeight="1">
      <c r="A532" s="19"/>
      <c r="B532" s="12"/>
      <c r="C532" s="12"/>
      <c r="D532" s="19"/>
      <c r="E532" s="26"/>
      <c r="F532" s="19"/>
      <c r="G532" s="26"/>
      <c r="H532" s="19"/>
      <c r="I532" s="19"/>
      <c r="J532" s="12" t="s">
        <v>102</v>
      </c>
      <c r="K532" s="16" t="n">
        <v>38586</v>
      </c>
      <c r="L532" s="14" t="n">
        <v>8188</v>
      </c>
      <c r="M532" s="14" t="n">
        <v>77</v>
      </c>
      <c r="N532" s="11" t="n">
        <v>0</v>
      </c>
      <c r="O532" s="11" t="n">
        <v>0.021</v>
      </c>
      <c r="P532" s="11" t="n">
        <v>1.63</v>
      </c>
      <c r="Q532" s="25"/>
    </row>
    <row r="533" ht="22.5" customHeight="1">
      <c r="A533" s="19"/>
      <c r="B533" s="12"/>
      <c r="C533" s="12" t="n">
        <v>8998645</v>
      </c>
      <c r="D533" s="12" t="s">
        <v>31</v>
      </c>
      <c r="E533" s="13" t="s">
        <v>17</v>
      </c>
      <c r="F533" s="12" t="s">
        <v>15</v>
      </c>
      <c r="G533" s="23" t="n">
        <v>0.28</v>
      </c>
      <c r="H533" s="12" t="n">
        <v>200</v>
      </c>
      <c r="I533" s="20" t="n">
        <f>G533*H533*7</f>
        <v>392</v>
      </c>
      <c r="J533" s="12" t="s">
        <v>100</v>
      </c>
      <c r="K533" s="16" t="n">
        <v>18496</v>
      </c>
      <c r="L533" s="14" t="n">
        <v>790</v>
      </c>
      <c r="M533" s="14" t="n">
        <v>4</v>
      </c>
      <c r="N533" s="11" t="n">
        <v>0.002</v>
      </c>
      <c r="O533" s="11" t="n">
        <v>0.338</v>
      </c>
      <c r="P533" s="11" t="n">
        <v>1.352</v>
      </c>
      <c r="Q533" s="22" t="n">
        <f>M535/H533</f>
        <v>0.95</v>
      </c>
    </row>
    <row r="534" ht="22.5" customHeight="1">
      <c r="A534" s="19"/>
      <c r="B534" s="12"/>
      <c r="C534" s="12"/>
      <c r="D534" s="19"/>
      <c r="E534" s="26"/>
      <c r="F534" s="19"/>
      <c r="G534" s="26"/>
      <c r="H534" s="19"/>
      <c r="I534" s="19"/>
      <c r="J534" s="12" t="s">
        <v>101</v>
      </c>
      <c r="K534" s="16" t="n">
        <v>172972</v>
      </c>
      <c r="L534" s="14" t="n">
        <v>9385</v>
      </c>
      <c r="M534" s="14" t="n">
        <v>85</v>
      </c>
      <c r="N534" s="11" t="n">
        <v>0.006</v>
      </c>
      <c r="O534" s="11" t="n">
        <v>0.671</v>
      </c>
      <c r="P534" s="11" t="n">
        <v>57.031</v>
      </c>
      <c r="Q534" s="25"/>
    </row>
    <row r="535" ht="22.5" customHeight="1">
      <c r="A535" s="19"/>
      <c r="B535" s="12"/>
      <c r="C535" s="12"/>
      <c r="D535" s="19"/>
      <c r="E535" s="26"/>
      <c r="F535" s="19"/>
      <c r="G535" s="26"/>
      <c r="H535" s="19"/>
      <c r="I535" s="19"/>
      <c r="J535" s="12" t="s">
        <v>102</v>
      </c>
      <c r="K535" s="16" t="n">
        <v>465749</v>
      </c>
      <c r="L535" s="14" t="n">
        <v>27649</v>
      </c>
      <c r="M535" s="14" t="n">
        <v>190</v>
      </c>
      <c r="N535" s="11" t="n">
        <v>0.005</v>
      </c>
      <c r="O535" s="11" t="n">
        <v>0.733</v>
      </c>
      <c r="P535" s="11" t="n">
        <v>139.19</v>
      </c>
      <c r="Q535" s="25"/>
    </row>
    <row r="536" ht="22.5" customHeight="1">
      <c r="A536" s="19"/>
      <c r="B536" s="12"/>
      <c r="C536" s="12" t="n">
        <v>4383473</v>
      </c>
      <c r="D536" s="12" t="s">
        <v>36</v>
      </c>
      <c r="E536" s="13" t="s">
        <v>14</v>
      </c>
      <c r="F536" s="12" t="s">
        <v>15</v>
      </c>
      <c r="G536" s="23" t="n">
        <v>0.2</v>
      </c>
      <c r="H536" s="12" t="n">
        <v>150</v>
      </c>
      <c r="I536" s="20" t="n">
        <f>G536*H536*7</f>
        <v>210</v>
      </c>
      <c r="J536" s="12" t="s">
        <v>100</v>
      </c>
      <c r="K536" s="16" t="n">
        <v>87</v>
      </c>
      <c r="L536" s="14" t="n">
        <v>7</v>
      </c>
      <c r="M536" s="14" t="n">
        <v>1</v>
      </c>
      <c r="N536" s="11" t="n">
        <v>0.028</v>
      </c>
      <c r="O536" s="11" t="n">
        <v>0.198</v>
      </c>
      <c r="P536" s="11" t="n">
        <v>0.198</v>
      </c>
      <c r="Q536" s="22" t="n">
        <f>M538/H536</f>
        <v>1</v>
      </c>
    </row>
    <row r="537" ht="22.5" customHeight="1">
      <c r="A537" s="19"/>
      <c r="B537" s="12"/>
      <c r="C537" s="12"/>
      <c r="D537" s="19"/>
      <c r="E537" s="26"/>
      <c r="F537" s="19"/>
      <c r="G537" s="26"/>
      <c r="H537" s="19"/>
      <c r="I537" s="19"/>
      <c r="J537" s="12" t="s">
        <v>101</v>
      </c>
      <c r="K537" s="16" t="n">
        <v>22597</v>
      </c>
      <c r="L537" s="14" t="n">
        <v>1863</v>
      </c>
      <c r="M537" s="14" t="n">
        <v>84</v>
      </c>
      <c r="N537" s="11" t="n">
        <v>0.009</v>
      </c>
      <c r="O537" s="11" t="n">
        <v>0.194</v>
      </c>
      <c r="P537" s="11" t="n">
        <v>16.308</v>
      </c>
      <c r="Q537" s="25"/>
    </row>
    <row r="538" ht="22.5" customHeight="1">
      <c r="A538" s="19"/>
      <c r="B538" s="12"/>
      <c r="C538" s="12"/>
      <c r="D538" s="19"/>
      <c r="E538" s="26"/>
      <c r="F538" s="19"/>
      <c r="G538" s="26"/>
      <c r="H538" s="19"/>
      <c r="I538" s="19"/>
      <c r="J538" s="12" t="s">
        <v>102</v>
      </c>
      <c r="K538" s="16" t="n">
        <v>53418</v>
      </c>
      <c r="L538" s="14" t="n">
        <v>4870</v>
      </c>
      <c r="M538" s="14" t="n">
        <v>150</v>
      </c>
      <c r="N538" s="11" t="n">
        <v>0.006</v>
      </c>
      <c r="O538" s="11" t="n">
        <v>0.198</v>
      </c>
      <c r="P538" s="11" t="n">
        <v>29.646</v>
      </c>
      <c r="Q538" s="25"/>
    </row>
    <row r="539" ht="22.5" customHeight="1">
      <c r="A539" s="19"/>
      <c r="B539" s="12"/>
      <c r="C539" s="12" t="n">
        <v>8094753</v>
      </c>
      <c r="D539" s="12" t="s">
        <v>36</v>
      </c>
      <c r="E539" s="13" t="s">
        <v>14</v>
      </c>
      <c r="F539" s="12" t="s">
        <v>26</v>
      </c>
      <c r="G539" s="23" t="n">
        <v>0.3</v>
      </c>
      <c r="H539" s="12" t="n">
        <v>200</v>
      </c>
      <c r="I539" s="20" t="n">
        <f>G539*H539*7</f>
        <v>420</v>
      </c>
      <c r="J539" s="12" t="s">
        <v>100</v>
      </c>
      <c r="K539" s="16" t="n">
        <v>466252</v>
      </c>
      <c r="L539" s="14" t="n">
        <v>611</v>
      </c>
      <c r="M539" s="14" t="n">
        <v>22</v>
      </c>
      <c r="N539" s="11" t="n">
        <v>0.01</v>
      </c>
      <c r="O539" s="11" t="n">
        <v>0.28</v>
      </c>
      <c r="P539" s="11" t="n">
        <v>6.17</v>
      </c>
      <c r="Q539" s="22" t="n">
        <f>M541/H539</f>
        <v>1.855</v>
      </c>
    </row>
    <row r="540" ht="22.5" customHeight="1">
      <c r="A540" s="19"/>
      <c r="B540" s="12"/>
      <c r="C540" s="12"/>
      <c r="D540" s="19"/>
      <c r="E540" s="26"/>
      <c r="F540" s="19"/>
      <c r="G540" s="26"/>
      <c r="H540" s="19"/>
      <c r="I540" s="19"/>
      <c r="J540" s="12" t="s">
        <v>101</v>
      </c>
      <c r="K540" s="16" t="n">
        <v>3849467</v>
      </c>
      <c r="L540" s="14" t="n">
        <v>5614</v>
      </c>
      <c r="M540" s="14" t="n">
        <v>170</v>
      </c>
      <c r="N540" s="11" t="n">
        <v>0.01</v>
      </c>
      <c r="O540" s="11" t="n">
        <v>0.29</v>
      </c>
      <c r="P540" s="11" t="n">
        <v>49.22</v>
      </c>
      <c r="Q540" s="25"/>
    </row>
    <row r="541" ht="22.5" customHeight="1">
      <c r="A541" s="19"/>
      <c r="B541" s="12"/>
      <c r="C541" s="12"/>
      <c r="D541" s="19"/>
      <c r="E541" s="26"/>
      <c r="F541" s="19"/>
      <c r="G541" s="26"/>
      <c r="H541" s="19"/>
      <c r="I541" s="19"/>
      <c r="J541" s="12" t="s">
        <v>102</v>
      </c>
      <c r="K541" s="16" t="n">
        <v>5953586</v>
      </c>
      <c r="L541" s="14" t="n">
        <v>10148</v>
      </c>
      <c r="M541" s="14" t="n">
        <v>371</v>
      </c>
      <c r="N541" s="11" t="n">
        <v>0.01</v>
      </c>
      <c r="O541" s="11" t="n">
        <v>0.29</v>
      </c>
      <c r="P541" s="11" t="n">
        <v>107.42</v>
      </c>
      <c r="Q541" s="25"/>
    </row>
    <row r="542" ht="22.5" customHeight="1">
      <c r="A542" s="19"/>
      <c r="B542" s="12"/>
      <c r="C542" s="12" t="n">
        <v>2783561</v>
      </c>
      <c r="D542" s="12" t="s">
        <v>38</v>
      </c>
      <c r="E542" s="13" t="s">
        <v>14</v>
      </c>
      <c r="F542" s="12" t="s">
        <v>15</v>
      </c>
      <c r="G542" s="23" t="n">
        <v>0.1</v>
      </c>
      <c r="H542" s="12" t="n">
        <v>500</v>
      </c>
      <c r="I542" s="20" t="n">
        <f>G542*H542*7</f>
        <v>350</v>
      </c>
      <c r="J542" s="12" t="s">
        <v>100</v>
      </c>
      <c r="K542" s="16" t="n">
        <v>87</v>
      </c>
      <c r="L542" s="14" t="n">
        <v>7</v>
      </c>
      <c r="M542" s="14" t="n">
        <v>1</v>
      </c>
      <c r="N542" s="11" t="n">
        <v>0.028</v>
      </c>
      <c r="O542" s="11" t="n">
        <v>0.198</v>
      </c>
      <c r="P542" s="11" t="n">
        <v>0.198</v>
      </c>
      <c r="Q542" s="22" t="n">
        <f>M544/H542</f>
        <v>0.854</v>
      </c>
    </row>
    <row r="543" ht="22.5" customHeight="1">
      <c r="A543" s="19"/>
      <c r="B543" s="12"/>
      <c r="C543" s="12"/>
      <c r="D543" s="19"/>
      <c r="E543" s="26"/>
      <c r="F543" s="19"/>
      <c r="G543" s="26"/>
      <c r="H543" s="19"/>
      <c r="I543" s="19"/>
      <c r="J543" s="12" t="s">
        <v>101</v>
      </c>
      <c r="K543" s="16" t="n">
        <v>12550</v>
      </c>
      <c r="L543" s="14" t="n">
        <v>1950</v>
      </c>
      <c r="M543" s="16" t="n">
        <v>78</v>
      </c>
      <c r="N543" s="11" t="n">
        <v>0.004</v>
      </c>
      <c r="O543" s="11" t="n">
        <v>0.106</v>
      </c>
      <c r="P543" s="11" t="n">
        <v>8.265</v>
      </c>
      <c r="Q543" s="25"/>
    </row>
    <row r="544" ht="22.5" customHeight="1">
      <c r="A544" s="19"/>
      <c r="B544" s="12"/>
      <c r="C544" s="12"/>
      <c r="D544" s="19"/>
      <c r="E544" s="26"/>
      <c r="F544" s="19"/>
      <c r="G544" s="26"/>
      <c r="H544" s="19"/>
      <c r="I544" s="19"/>
      <c r="J544" s="12" t="s">
        <v>102</v>
      </c>
      <c r="K544" s="16" t="n">
        <v>49587</v>
      </c>
      <c r="L544" s="14" t="n">
        <v>9237</v>
      </c>
      <c r="M544" s="14" t="n">
        <v>427</v>
      </c>
      <c r="N544" s="11" t="n">
        <v>0.005</v>
      </c>
      <c r="O544" s="11" t="n">
        <v>0.104</v>
      </c>
      <c r="P544" s="11" t="n">
        <v>44.275</v>
      </c>
      <c r="Q544" s="25"/>
    </row>
    <row r="545" ht="22.5" customHeight="1">
      <c r="A545" s="19"/>
      <c r="B545" s="12"/>
      <c r="C545" s="12" t="n">
        <v>10599157</v>
      </c>
      <c r="D545" s="12" t="s">
        <v>39</v>
      </c>
      <c r="E545" s="13" t="s">
        <v>14</v>
      </c>
      <c r="F545" s="12" t="s">
        <v>15</v>
      </c>
      <c r="G545" s="23" t="n">
        <v>0.3</v>
      </c>
      <c r="H545" s="12" t="n">
        <v>150</v>
      </c>
      <c r="I545" s="20" t="n">
        <f>G545*H545*7</f>
        <v>315</v>
      </c>
      <c r="J545" s="12" t="s">
        <v>100</v>
      </c>
      <c r="K545" s="16" t="n">
        <v>145</v>
      </c>
      <c r="L545" s="14" t="n">
        <v>7</v>
      </c>
      <c r="M545" s="14" t="n">
        <v>0</v>
      </c>
      <c r="N545" s="11" t="n">
        <v>0</v>
      </c>
      <c r="O545" s="11" t="n">
        <v>0</v>
      </c>
      <c r="P545" s="11" t="n">
        <v>0</v>
      </c>
      <c r="Q545" s="22" t="n">
        <f>M547/H545</f>
        <v>0.693333333333333</v>
      </c>
    </row>
    <row r="546" ht="22.5" customHeight="1">
      <c r="A546" s="19"/>
      <c r="B546" s="12"/>
      <c r="C546" s="12"/>
      <c r="D546" s="19"/>
      <c r="E546" s="26"/>
      <c r="F546" s="19"/>
      <c r="G546" s="26"/>
      <c r="H546" s="19"/>
      <c r="I546" s="19"/>
      <c r="J546" s="12" t="s">
        <v>101</v>
      </c>
      <c r="K546" s="16" t="n">
        <v>12296</v>
      </c>
      <c r="L546" s="14" t="n">
        <v>2278</v>
      </c>
      <c r="M546" s="16" t="n">
        <v>43</v>
      </c>
      <c r="N546" s="11" t="n">
        <v>0.006</v>
      </c>
      <c r="O546" s="11" t="n">
        <v>0.309</v>
      </c>
      <c r="P546" s="11" t="n">
        <v>13.3</v>
      </c>
      <c r="Q546" s="25"/>
    </row>
    <row r="547" ht="22.5" customHeight="1">
      <c r="A547" s="19"/>
      <c r="B547" s="12"/>
      <c r="C547" s="12"/>
      <c r="D547" s="19"/>
      <c r="E547" s="26"/>
      <c r="F547" s="19"/>
      <c r="G547" s="26"/>
      <c r="H547" s="19"/>
      <c r="I547" s="19"/>
      <c r="J547" s="12" t="s">
        <v>102</v>
      </c>
      <c r="K547" s="16" t="n">
        <v>30117</v>
      </c>
      <c r="L547" s="14" t="n">
        <v>6424</v>
      </c>
      <c r="M547" s="14" t="n">
        <v>104</v>
      </c>
      <c r="N547" s="11" t="n">
        <v>0.005</v>
      </c>
      <c r="O547" s="11" t="n">
        <v>0.306</v>
      </c>
      <c r="P547" s="11" t="n">
        <v>31.85</v>
      </c>
      <c r="Q547" s="25"/>
    </row>
    <row r="548" ht="22.5" customHeight="1">
      <c r="A548" s="19"/>
      <c r="B548" s="12"/>
      <c r="C548" s="12" t="n">
        <v>10599681</v>
      </c>
      <c r="D548" s="12" t="s">
        <v>40</v>
      </c>
      <c r="E548" s="13" t="s">
        <v>14</v>
      </c>
      <c r="F548" s="12" t="s">
        <v>15</v>
      </c>
      <c r="G548" s="23" t="n">
        <v>0.13</v>
      </c>
      <c r="H548" s="12" t="n">
        <v>400</v>
      </c>
      <c r="I548" s="20" t="n">
        <f>G548*H548*7</f>
        <v>364</v>
      </c>
      <c r="J548" s="12" t="s">
        <v>100</v>
      </c>
      <c r="K548" s="14" t="n">
        <v>75</v>
      </c>
      <c r="L548" s="14" t="n">
        <v>10</v>
      </c>
      <c r="M548" s="14" t="n">
        <v>0</v>
      </c>
      <c r="N548" s="11" t="n">
        <v>0</v>
      </c>
      <c r="O548" s="11" t="n">
        <v>0</v>
      </c>
      <c r="P548" s="11" t="n">
        <v>0</v>
      </c>
      <c r="Q548" s="22" t="n">
        <f>M550/H548</f>
        <v>0.7675</v>
      </c>
    </row>
    <row r="549" ht="22.5" customHeight="1">
      <c r="A549" s="19"/>
      <c r="B549" s="12"/>
      <c r="C549" s="12"/>
      <c r="D549" s="19"/>
      <c r="E549" s="26"/>
      <c r="F549" s="19"/>
      <c r="G549" s="26"/>
      <c r="H549" s="19"/>
      <c r="I549" s="19"/>
      <c r="J549" s="12" t="s">
        <v>101</v>
      </c>
      <c r="K549" s="16" t="n">
        <v>13128</v>
      </c>
      <c r="L549" s="14" t="n">
        <v>3039</v>
      </c>
      <c r="M549" s="16" t="n">
        <v>77</v>
      </c>
      <c r="N549" s="11" t="n">
        <v>0.003</v>
      </c>
      <c r="O549" s="11" t="n">
        <v>0.13</v>
      </c>
      <c r="P549" s="11" t="n">
        <v>10.01</v>
      </c>
      <c r="Q549" s="25"/>
    </row>
    <row r="550" ht="22.5" customHeight="1">
      <c r="A550" s="19"/>
      <c r="B550" s="12"/>
      <c r="C550" s="12"/>
      <c r="D550" s="19"/>
      <c r="E550" s="26"/>
      <c r="F550" s="19"/>
      <c r="G550" s="26"/>
      <c r="H550" s="19"/>
      <c r="I550" s="19"/>
      <c r="J550" s="12" t="s">
        <v>102</v>
      </c>
      <c r="K550" s="14" t="n">
        <v>35210</v>
      </c>
      <c r="L550" s="14" t="n">
        <v>8862</v>
      </c>
      <c r="M550" s="14" t="n">
        <v>307</v>
      </c>
      <c r="N550" s="11" t="n">
        <v>0.005</v>
      </c>
      <c r="O550" s="11" t="n">
        <v>0.13</v>
      </c>
      <c r="P550" s="11" t="n">
        <v>39.91</v>
      </c>
      <c r="Q550" s="25"/>
    </row>
    <row r="551" ht="22.5" customHeight="1">
      <c r="A551" s="19"/>
      <c r="B551" s="12"/>
      <c r="C551" s="12" t="n">
        <v>6060965</v>
      </c>
      <c r="D551" s="12" t="s">
        <v>36</v>
      </c>
      <c r="E551" s="13" t="s">
        <v>14</v>
      </c>
      <c r="F551" s="12" t="s">
        <v>15</v>
      </c>
      <c r="G551" s="50" t="n">
        <v>0.3</v>
      </c>
      <c r="H551" s="30" t="n">
        <v>100</v>
      </c>
      <c r="I551" s="31" t="n">
        <f>G551*H551*7</f>
        <v>210</v>
      </c>
      <c r="J551" s="12" t="s">
        <v>100</v>
      </c>
      <c r="K551" s="14" t="n">
        <v>610</v>
      </c>
      <c r="L551" s="14" t="n">
        <v>113</v>
      </c>
      <c r="M551" s="14" t="n">
        <v>0</v>
      </c>
      <c r="N551" s="11" t="n">
        <v>0</v>
      </c>
      <c r="O551" s="11" t="n">
        <v>0</v>
      </c>
      <c r="P551" s="11" t="n">
        <v>0</v>
      </c>
      <c r="Q551" s="22" t="n">
        <f>M553/H551</f>
        <v>1</v>
      </c>
    </row>
    <row r="552" ht="22.5" customHeight="1">
      <c r="A552" s="19"/>
      <c r="B552" s="12"/>
      <c r="C552" s="19"/>
      <c r="D552" s="19"/>
      <c r="E552" s="26"/>
      <c r="F552" s="19"/>
      <c r="G552" s="32"/>
      <c r="H552" s="28"/>
      <c r="I552" s="28"/>
      <c r="J552" s="12" t="s">
        <v>101</v>
      </c>
      <c r="K552" s="14" t="n">
        <v>14045</v>
      </c>
      <c r="L552" s="14" t="n">
        <v>1079</v>
      </c>
      <c r="M552" s="15" t="n">
        <v>48</v>
      </c>
      <c r="N552" s="11" t="n">
        <v>0.013</v>
      </c>
      <c r="O552" s="11" t="n">
        <v>0.3</v>
      </c>
      <c r="P552" s="11" t="n">
        <v>14.4</v>
      </c>
      <c r="Q552" s="25"/>
    </row>
    <row r="553" ht="22.5" customHeight="1">
      <c r="A553" s="19"/>
      <c r="B553" s="12"/>
      <c r="C553" s="19"/>
      <c r="D553" s="19"/>
      <c r="E553" s="26"/>
      <c r="F553" s="19"/>
      <c r="G553" s="33"/>
      <c r="H553" s="27"/>
      <c r="I553" s="27"/>
      <c r="J553" s="12" t="s">
        <v>102</v>
      </c>
      <c r="K553" s="14" t="n">
        <v>38033</v>
      </c>
      <c r="L553" s="14" t="n">
        <v>3391</v>
      </c>
      <c r="M553" s="14" t="n">
        <v>100</v>
      </c>
      <c r="N553" s="11" t="n">
        <v>0.009</v>
      </c>
      <c r="O553" s="11" t="n">
        <v>0.301</v>
      </c>
      <c r="P553" s="11" t="n">
        <v>30.1</v>
      </c>
      <c r="Q553" s="25"/>
    </row>
    <row r="554" ht="22.5" customHeight="1">
      <c r="A554" s="19"/>
      <c r="B554" s="12"/>
      <c r="C554" s="12" t="n">
        <v>91535229</v>
      </c>
      <c r="D554" s="12" t="s">
        <v>31</v>
      </c>
      <c r="E554" s="13" t="s">
        <v>37</v>
      </c>
      <c r="F554" s="12" t="s">
        <v>15</v>
      </c>
      <c r="G554" s="50" t="n">
        <v>0.02</v>
      </c>
      <c r="H554" s="30" t="n">
        <v>500</v>
      </c>
      <c r="I554" s="31" t="n">
        <f>G554*H554*7</f>
        <v>70</v>
      </c>
      <c r="J554" s="12" t="s">
        <v>100</v>
      </c>
      <c r="K554" s="14" t="n">
        <v>611</v>
      </c>
      <c r="L554" s="14" t="n">
        <v>15</v>
      </c>
      <c r="M554" s="14" t="n">
        <v>0</v>
      </c>
      <c r="N554" s="11" t="n">
        <v>0</v>
      </c>
      <c r="O554" s="11" t="n">
        <v>0</v>
      </c>
      <c r="P554" s="11" t="n">
        <v>0</v>
      </c>
      <c r="Q554" s="22" t="n">
        <f>M556/H554</f>
        <v>0.008</v>
      </c>
    </row>
    <row r="555" ht="22.5" customHeight="1">
      <c r="A555" s="19"/>
      <c r="B555" s="12"/>
      <c r="C555" s="19"/>
      <c r="D555" s="19"/>
      <c r="E555" s="26"/>
      <c r="F555" s="19"/>
      <c r="G555" s="32"/>
      <c r="H555" s="28"/>
      <c r="I555" s="28"/>
      <c r="J555" s="12" t="s">
        <v>101</v>
      </c>
      <c r="K555" s="14" t="n">
        <v>2152</v>
      </c>
      <c r="L555" s="14" t="n">
        <v>845</v>
      </c>
      <c r="M555" s="14" t="n">
        <v>4</v>
      </c>
      <c r="N555" s="11" t="n">
        <v>0</v>
      </c>
      <c r="O555" s="11" t="n">
        <v>0.04</v>
      </c>
      <c r="P555" s="11" t="n">
        <v>0.16</v>
      </c>
      <c r="Q555" s="25"/>
    </row>
    <row r="556" ht="22.5" customHeight="1">
      <c r="A556" s="19"/>
      <c r="B556" s="12"/>
      <c r="C556" s="19"/>
      <c r="D556" s="19"/>
      <c r="E556" s="26"/>
      <c r="F556" s="19"/>
      <c r="G556" s="33"/>
      <c r="H556" s="27"/>
      <c r="I556" s="27"/>
      <c r="J556" s="12" t="s">
        <v>102</v>
      </c>
      <c r="K556" s="14" t="n">
        <v>2461</v>
      </c>
      <c r="L556" s="14" t="n">
        <v>894</v>
      </c>
      <c r="M556" s="14" t="n">
        <v>4</v>
      </c>
      <c r="N556" s="11" t="n">
        <v>0</v>
      </c>
      <c r="O556" s="11" t="n">
        <v>0.04</v>
      </c>
      <c r="P556" s="11" t="n">
        <v>0.16</v>
      </c>
      <c r="Q556" s="25"/>
    </row>
    <row r="557" ht="22.5" customHeight="1">
      <c r="A557" s="19"/>
      <c r="B557" s="12"/>
      <c r="C557" s="12" t="n">
        <v>91535331</v>
      </c>
      <c r="D557" s="12" t="s">
        <v>31</v>
      </c>
      <c r="E557" s="13" t="s">
        <v>41</v>
      </c>
      <c r="F557" s="12" t="s">
        <v>15</v>
      </c>
      <c r="G557" s="50" t="n">
        <v>0.02</v>
      </c>
      <c r="H557" s="30" t="n">
        <v>750</v>
      </c>
      <c r="I557" s="31" t="n">
        <f>G557*H557*7</f>
        <v>105</v>
      </c>
      <c r="J557" s="12" t="s">
        <v>100</v>
      </c>
      <c r="K557" s="14" t="n">
        <v>31</v>
      </c>
      <c r="L557" s="14" t="n">
        <v>7</v>
      </c>
      <c r="M557" s="14" t="n">
        <v>0</v>
      </c>
      <c r="N557" s="11" t="n">
        <v>0</v>
      </c>
      <c r="O557" s="11" t="n">
        <v>0</v>
      </c>
      <c r="P557" s="11" t="n">
        <v>0</v>
      </c>
      <c r="Q557" s="22" t="n">
        <f>M559/H557</f>
        <v>0.00133333333333333</v>
      </c>
    </row>
    <row r="558" ht="22.5" customHeight="1">
      <c r="A558" s="19"/>
      <c r="B558" s="12"/>
      <c r="C558" s="19"/>
      <c r="D558" s="19"/>
      <c r="E558" s="26"/>
      <c r="F558" s="19"/>
      <c r="G558" s="32"/>
      <c r="H558" s="28"/>
      <c r="I558" s="28"/>
      <c r="J558" s="12" t="s">
        <v>101</v>
      </c>
      <c r="K558" s="14" t="n">
        <v>875</v>
      </c>
      <c r="L558" s="14" t="n">
        <v>294</v>
      </c>
      <c r="M558" s="14" t="n">
        <v>1</v>
      </c>
      <c r="N558" s="11" t="n">
        <v>0</v>
      </c>
      <c r="O558" s="11" t="n">
        <v>0.03</v>
      </c>
      <c r="P558" s="11" t="n">
        <v>0.03</v>
      </c>
      <c r="Q558" s="25"/>
    </row>
    <row r="559" ht="22.5" customHeight="1">
      <c r="A559" s="19"/>
      <c r="B559" s="12"/>
      <c r="C559" s="19"/>
      <c r="D559" s="19"/>
      <c r="E559" s="26"/>
      <c r="F559" s="19"/>
      <c r="G559" s="33"/>
      <c r="H559" s="27"/>
      <c r="I559" s="27"/>
      <c r="J559" s="12" t="s">
        <v>102</v>
      </c>
      <c r="K559" s="14" t="n">
        <v>1275</v>
      </c>
      <c r="L559" s="14" t="n">
        <v>386</v>
      </c>
      <c r="M559" s="14" t="n">
        <v>1</v>
      </c>
      <c r="N559" s="11" t="n">
        <v>0</v>
      </c>
      <c r="O559" s="11" t="n">
        <v>0.03</v>
      </c>
      <c r="P559" s="11" t="n">
        <v>0.03</v>
      </c>
      <c r="Q559" s="25"/>
    </row>
    <row r="560" ht="22.5" customHeight="1">
      <c r="A560" s="19"/>
      <c r="B560" s="12"/>
      <c r="C560" s="12" t="n">
        <v>11324493</v>
      </c>
      <c r="D560" s="12" t="s">
        <v>31</v>
      </c>
      <c r="E560" s="13" t="s">
        <v>17</v>
      </c>
      <c r="F560" s="12" t="s">
        <v>15</v>
      </c>
      <c r="G560" s="50" t="n">
        <v>0.28</v>
      </c>
      <c r="H560" s="30" t="n">
        <v>100</v>
      </c>
      <c r="I560" s="31" t="n">
        <f>G560*H560*7</f>
        <v>196</v>
      </c>
      <c r="J560" s="12" t="s">
        <v>100</v>
      </c>
      <c r="K560" s="14" t="n">
        <v>31</v>
      </c>
      <c r="L560" s="14" t="n">
        <v>0</v>
      </c>
      <c r="M560" s="14" t="n">
        <v>0</v>
      </c>
      <c r="N560" s="11" t="n">
        <v>0</v>
      </c>
      <c r="O560" s="11" t="n">
        <v>0</v>
      </c>
      <c r="P560" s="11" t="n">
        <v>0</v>
      </c>
      <c r="Q560" s="22" t="n">
        <f>M562/H560</f>
        <v>0.04</v>
      </c>
    </row>
    <row r="561" ht="22.5" customHeight="1">
      <c r="A561" s="19"/>
      <c r="B561" s="12"/>
      <c r="C561" s="19"/>
      <c r="D561" s="19"/>
      <c r="E561" s="26"/>
      <c r="F561" s="19"/>
      <c r="G561" s="32"/>
      <c r="H561" s="28"/>
      <c r="I561" s="28"/>
      <c r="J561" s="12" t="s">
        <v>101</v>
      </c>
      <c r="K561" s="14" t="n">
        <v>339</v>
      </c>
      <c r="L561" s="14" t="n">
        <v>128</v>
      </c>
      <c r="M561" s="14" t="n">
        <v>2</v>
      </c>
      <c r="N561" s="11" t="n">
        <v>0.009</v>
      </c>
      <c r="O561" s="11" t="n">
        <v>0.6</v>
      </c>
      <c r="P561" s="11" t="n">
        <v>1.2</v>
      </c>
      <c r="Q561" s="25"/>
    </row>
    <row r="562" ht="22.5" customHeight="1">
      <c r="A562" s="19"/>
      <c r="B562" s="12"/>
      <c r="C562" s="19"/>
      <c r="D562" s="19"/>
      <c r="E562" s="26"/>
      <c r="F562" s="19"/>
      <c r="G562" s="33"/>
      <c r="H562" s="27"/>
      <c r="I562" s="27"/>
      <c r="J562" s="12" t="s">
        <v>102</v>
      </c>
      <c r="K562" s="14" t="n">
        <v>680</v>
      </c>
      <c r="L562" s="14" t="n">
        <v>239</v>
      </c>
      <c r="M562" s="14" t="n">
        <v>4</v>
      </c>
      <c r="N562" s="11" t="n">
        <v>0.01</v>
      </c>
      <c r="O562" s="11" t="n">
        <v>0.6</v>
      </c>
      <c r="P562" s="11" t="n">
        <v>2.4</v>
      </c>
      <c r="Q562" s="25"/>
    </row>
    <row r="563" ht="22.5" customHeight="1">
      <c r="A563" s="19"/>
      <c r="B563" s="12"/>
      <c r="C563" s="12" t="n">
        <v>10298628</v>
      </c>
      <c r="D563" s="12" t="s">
        <v>42</v>
      </c>
      <c r="E563" s="13" t="s">
        <v>14</v>
      </c>
      <c r="F563" s="12" t="s">
        <v>26</v>
      </c>
      <c r="G563" s="50" t="n">
        <v>0.14</v>
      </c>
      <c r="H563" s="30" t="n">
        <v>80</v>
      </c>
      <c r="I563" s="31" t="n">
        <f>G563*H563*7</f>
        <v>78.4</v>
      </c>
      <c r="J563" s="12" t="s">
        <v>100</v>
      </c>
      <c r="K563" s="14" t="n">
        <v>33650</v>
      </c>
      <c r="L563" s="14" t="n">
        <v>74</v>
      </c>
      <c r="M563" s="14" t="n">
        <v>0</v>
      </c>
      <c r="N563" s="11" t="n">
        <v>0.02</v>
      </c>
      <c r="O563" s="11" t="n">
        <v>0</v>
      </c>
      <c r="P563" s="11" t="n">
        <v>1.12</v>
      </c>
      <c r="Q563" s="22" t="n">
        <f>M565/H563</f>
        <v>0.7125</v>
      </c>
    </row>
    <row r="564" ht="22.5" customHeight="1">
      <c r="A564" s="19"/>
      <c r="B564" s="12"/>
      <c r="C564" s="19"/>
      <c r="D564" s="19"/>
      <c r="E564" s="26"/>
      <c r="F564" s="19"/>
      <c r="G564" s="32"/>
      <c r="H564" s="28"/>
      <c r="I564" s="28"/>
      <c r="J564" s="12" t="s">
        <v>101</v>
      </c>
      <c r="K564" s="14" t="n">
        <v>249362</v>
      </c>
      <c r="L564" s="14" t="n">
        <v>465</v>
      </c>
      <c r="M564" s="14" t="n">
        <v>41</v>
      </c>
      <c r="N564" s="11" t="n">
        <v>0.01</v>
      </c>
      <c r="O564" s="11" t="n">
        <v>0.15</v>
      </c>
      <c r="P564" s="11" t="n">
        <v>6.19</v>
      </c>
      <c r="Q564" s="25"/>
    </row>
    <row r="565" ht="22.5" customHeight="1">
      <c r="A565" s="19"/>
      <c r="B565" s="12"/>
      <c r="C565" s="19"/>
      <c r="D565" s="19"/>
      <c r="E565" s="26"/>
      <c r="F565" s="19"/>
      <c r="G565" s="33"/>
      <c r="H565" s="27"/>
      <c r="I565" s="27"/>
      <c r="J565" s="12" t="s">
        <v>102</v>
      </c>
      <c r="K565" s="14" t="n">
        <v>682010</v>
      </c>
      <c r="L565" s="14" t="n">
        <v>1368</v>
      </c>
      <c r="M565" s="14" t="n">
        <v>57</v>
      </c>
      <c r="N565" s="11" t="n">
        <v>0.01</v>
      </c>
      <c r="O565" s="11" t="n">
        <v>0.26</v>
      </c>
      <c r="P565" s="11" t="n">
        <v>14.91</v>
      </c>
      <c r="Q565" s="25"/>
    </row>
    <row r="566" ht="22.5" customHeight="1">
      <c r="A566" s="19"/>
      <c r="B566" s="12"/>
      <c r="C566" s="12" t="n">
        <v>11655595</v>
      </c>
      <c r="D566" s="12" t="s">
        <v>43</v>
      </c>
      <c r="E566" s="13" t="s">
        <v>14</v>
      </c>
      <c r="F566" s="12" t="s">
        <v>26</v>
      </c>
      <c r="G566" s="50" t="n">
        <v>0.4</v>
      </c>
      <c r="H566" s="30" t="n">
        <v>100</v>
      </c>
      <c r="I566" s="31" t="n">
        <f>G566*H566*7</f>
        <v>280</v>
      </c>
      <c r="J566" s="12" t="s">
        <v>100</v>
      </c>
      <c r="K566" s="14" t="n">
        <v>520</v>
      </c>
      <c r="L566" s="14" t="n">
        <v>5</v>
      </c>
      <c r="M566" s="14" t="n">
        <v>0</v>
      </c>
      <c r="N566" s="11" t="n">
        <v>0</v>
      </c>
      <c r="O566" s="11" t="n">
        <v>0</v>
      </c>
      <c r="P566" s="11" t="n">
        <v>0.14</v>
      </c>
      <c r="Q566" s="22" t="n">
        <f>M568/H566</f>
        <v>0.01</v>
      </c>
      <c r="R566" s="4" t="s">
        <v>104</v>
      </c>
    </row>
    <row r="567" ht="22.5" customHeight="1">
      <c r="A567" s="19"/>
      <c r="B567" s="12"/>
      <c r="C567" s="19"/>
      <c r="D567" s="19"/>
      <c r="E567" s="26"/>
      <c r="F567" s="19"/>
      <c r="G567" s="32"/>
      <c r="H567" s="28"/>
      <c r="I567" s="28"/>
      <c r="J567" s="12" t="s">
        <v>101</v>
      </c>
      <c r="K567" s="14" t="n">
        <v>3323</v>
      </c>
      <c r="L567" s="14" t="n">
        <v>39</v>
      </c>
      <c r="M567" s="14" t="n">
        <v>0</v>
      </c>
      <c r="N567" s="11" t="n">
        <v>0</v>
      </c>
      <c r="O567" s="11" t="n">
        <v>0</v>
      </c>
      <c r="P567" s="11" t="n">
        <v>0.87</v>
      </c>
      <c r="Q567" s="25"/>
    </row>
    <row r="568" ht="22.5" customHeight="1">
      <c r="A568" s="19"/>
      <c r="B568" s="12"/>
      <c r="C568" s="19"/>
      <c r="D568" s="19"/>
      <c r="E568" s="26"/>
      <c r="F568" s="19"/>
      <c r="G568" s="33"/>
      <c r="H568" s="27"/>
      <c r="I568" s="27"/>
      <c r="J568" s="12" t="s">
        <v>102</v>
      </c>
      <c r="K568" s="14" t="n">
        <v>11251</v>
      </c>
      <c r="L568" s="14" t="n">
        <v>115</v>
      </c>
      <c r="M568" s="14" t="n">
        <v>1</v>
      </c>
      <c r="N568" s="11" t="n">
        <v>0.02</v>
      </c>
      <c r="O568" s="11" t="n">
        <v>2.68</v>
      </c>
      <c r="P568" s="11" t="n">
        <v>2.68</v>
      </c>
      <c r="Q568" s="25"/>
    </row>
    <row r="569" ht="22.5" customHeight="1">
      <c r="A569" s="19"/>
      <c r="B569" s="12"/>
      <c r="C569" s="12" t="n">
        <v>11655596</v>
      </c>
      <c r="D569" s="12" t="s">
        <v>43</v>
      </c>
      <c r="E569" s="13" t="s">
        <v>14</v>
      </c>
      <c r="F569" s="12" t="s">
        <v>12</v>
      </c>
      <c r="G569" s="50" t="n">
        <v>0.3</v>
      </c>
      <c r="H569" s="30" t="n">
        <v>50</v>
      </c>
      <c r="I569" s="31" t="n">
        <f>G569*H569*7</f>
        <v>105</v>
      </c>
      <c r="J569" s="12" t="s">
        <v>100</v>
      </c>
      <c r="K569" s="14" t="s">
        <v>111</v>
      </c>
      <c r="L569" s="14"/>
      <c r="M569" s="14"/>
      <c r="N569" s="11"/>
      <c r="O569" s="11"/>
      <c r="P569" s="11"/>
      <c r="Q569" s="22" t="n">
        <f>M571/H569</f>
        <v>0</v>
      </c>
      <c r="R569" s="4" t="s">
        <v>105</v>
      </c>
    </row>
    <row r="570" ht="22.5" customHeight="1">
      <c r="A570" s="19"/>
      <c r="B570" s="12"/>
      <c r="C570" s="19"/>
      <c r="D570" s="19"/>
      <c r="E570" s="26"/>
      <c r="F570" s="19"/>
      <c r="G570" s="32"/>
      <c r="H570" s="28"/>
      <c r="I570" s="28"/>
      <c r="J570" s="12" t="s">
        <v>101</v>
      </c>
      <c r="K570" s="14" t="n">
        <v>72</v>
      </c>
      <c r="L570" s="14" t="n">
        <v>0</v>
      </c>
      <c r="M570" s="14" t="n">
        <v>0</v>
      </c>
      <c r="N570" s="11" t="n">
        <v>0</v>
      </c>
      <c r="O570" s="11" t="n">
        <v>0</v>
      </c>
      <c r="P570" s="11" t="n">
        <v>0</v>
      </c>
      <c r="Q570" s="25"/>
    </row>
    <row r="571" ht="22.5" customHeight="1">
      <c r="A571" s="19"/>
      <c r="B571" s="12"/>
      <c r="C571" s="19"/>
      <c r="D571" s="19"/>
      <c r="E571" s="26"/>
      <c r="F571" s="19"/>
      <c r="G571" s="33"/>
      <c r="H571" s="27"/>
      <c r="I571" s="27"/>
      <c r="J571" s="12" t="s">
        <v>102</v>
      </c>
      <c r="K571" s="14" t="n">
        <v>389</v>
      </c>
      <c r="L571" s="14" t="n">
        <v>1</v>
      </c>
      <c r="M571" s="14" t="n">
        <v>0</v>
      </c>
      <c r="N571" s="11" t="n">
        <v>0</v>
      </c>
      <c r="O571" s="11" t="n">
        <v>0</v>
      </c>
      <c r="P571" s="11" t="n">
        <v>0</v>
      </c>
      <c r="Q571" s="25"/>
    </row>
    <row r="572" ht="22.5" customHeight="1">
      <c r="A572" s="19"/>
      <c r="B572" s="12"/>
      <c r="C572" s="12" t="n">
        <v>11690183</v>
      </c>
      <c r="D572" s="12" t="s">
        <v>38</v>
      </c>
      <c r="E572" s="13" t="s">
        <v>14</v>
      </c>
      <c r="F572" s="12" t="s">
        <v>15</v>
      </c>
      <c r="G572" s="50" t="n">
        <v>0.1</v>
      </c>
      <c r="H572" s="30" t="n">
        <v>100</v>
      </c>
      <c r="I572" s="31" t="n">
        <f>G572*H572*7</f>
        <v>70</v>
      </c>
      <c r="J572" s="12" t="s">
        <v>100</v>
      </c>
      <c r="K572" s="14" t="n">
        <v>39</v>
      </c>
      <c r="L572" s="14" t="n">
        <v>2</v>
      </c>
      <c r="M572" s="14" t="n">
        <v>1</v>
      </c>
      <c r="N572" s="11" t="n">
        <v>0.09</v>
      </c>
      <c r="O572" s="11" t="n">
        <v>0.18</v>
      </c>
      <c r="P572" s="11" t="n">
        <v>0.18</v>
      </c>
      <c r="Q572" s="22" t="n">
        <f>M574/H572</f>
        <v>0.71</v>
      </c>
    </row>
    <row r="573" ht="22.5" customHeight="1">
      <c r="A573" s="19"/>
      <c r="B573" s="12"/>
      <c r="C573" s="19"/>
      <c r="D573" s="19"/>
      <c r="E573" s="26"/>
      <c r="F573" s="19"/>
      <c r="G573" s="32"/>
      <c r="H573" s="28"/>
      <c r="I573" s="28"/>
      <c r="J573" s="12" t="s">
        <v>101</v>
      </c>
      <c r="K573" s="14" t="n">
        <v>2491</v>
      </c>
      <c r="L573" s="14" t="n">
        <v>550</v>
      </c>
      <c r="M573" s="15" t="n">
        <v>17</v>
      </c>
      <c r="N573" s="11" t="n">
        <v>0.006</v>
      </c>
      <c r="O573" s="11" t="n">
        <v>0.207</v>
      </c>
      <c r="P573" s="11" t="n">
        <v>3.525</v>
      </c>
      <c r="Q573" s="25"/>
    </row>
    <row r="574" ht="22.5" customHeight="1">
      <c r="A574" s="19"/>
      <c r="B574" s="12"/>
      <c r="C574" s="19"/>
      <c r="D574" s="19"/>
      <c r="E574" s="26"/>
      <c r="F574" s="19"/>
      <c r="G574" s="33"/>
      <c r="H574" s="27"/>
      <c r="I574" s="27"/>
      <c r="J574" s="12" t="s">
        <v>102</v>
      </c>
      <c r="K574" s="14" t="n">
        <v>9222</v>
      </c>
      <c r="L574" s="14" t="n">
        <v>2242</v>
      </c>
      <c r="M574" s="14" t="n">
        <v>71</v>
      </c>
      <c r="N574" s="11" t="n">
        <v>0.006</v>
      </c>
      <c r="O574" s="11" t="n">
        <v>0.197</v>
      </c>
      <c r="P574" s="11" t="n">
        <v>14.005</v>
      </c>
      <c r="Q574" s="25"/>
    </row>
    <row r="575" ht="22.5" customHeight="1">
      <c r="A575" s="19"/>
      <c r="B575" s="12"/>
      <c r="C575" s="12" t="n">
        <v>11763482</v>
      </c>
      <c r="D575" s="12" t="s">
        <v>43</v>
      </c>
      <c r="E575" s="13" t="s">
        <v>14</v>
      </c>
      <c r="F575" s="12" t="s">
        <v>12</v>
      </c>
      <c r="G575" s="50" t="n">
        <v>0.4</v>
      </c>
      <c r="H575" s="30" t="n">
        <v>100</v>
      </c>
      <c r="I575" s="31" t="n">
        <f>G575*H575*7</f>
        <v>280</v>
      </c>
      <c r="J575" s="12" t="s">
        <v>100</v>
      </c>
      <c r="K575" s="14" t="s">
        <v>111</v>
      </c>
      <c r="L575" s="14"/>
      <c r="M575" s="14"/>
      <c r="N575" s="11"/>
      <c r="O575" s="11"/>
      <c r="P575" s="11"/>
      <c r="Q575" s="22" t="n">
        <f>M577/H575</f>
        <v>0</v>
      </c>
      <c r="R575" s="4" t="s">
        <v>106</v>
      </c>
    </row>
    <row r="576" ht="22.5" customHeight="1">
      <c r="A576" s="19"/>
      <c r="B576" s="12"/>
      <c r="C576" s="19"/>
      <c r="D576" s="19"/>
      <c r="E576" s="26"/>
      <c r="F576" s="19"/>
      <c r="G576" s="32"/>
      <c r="H576" s="28"/>
      <c r="I576" s="28"/>
      <c r="J576" s="12" t="s">
        <v>101</v>
      </c>
      <c r="K576" s="14" t="n">
        <v>94</v>
      </c>
      <c r="L576" s="14" t="n">
        <v>26</v>
      </c>
      <c r="M576" s="14" t="n">
        <v>0</v>
      </c>
      <c r="N576" s="11" t="n">
        <v>0</v>
      </c>
      <c r="O576" s="11" t="n">
        <v>0</v>
      </c>
      <c r="P576" s="11" t="n">
        <v>0.0456</v>
      </c>
      <c r="Q576" s="25"/>
    </row>
    <row r="577" ht="22.5" customHeight="1">
      <c r="A577" s="19"/>
      <c r="B577" s="12"/>
      <c r="C577" s="19"/>
      <c r="D577" s="19"/>
      <c r="E577" s="26"/>
      <c r="F577" s="19"/>
      <c r="G577" s="33"/>
      <c r="H577" s="27"/>
      <c r="I577" s="27"/>
      <c r="J577" s="12" t="s">
        <v>102</v>
      </c>
      <c r="K577" s="14" t="n">
        <v>369</v>
      </c>
      <c r="L577" s="14" t="n">
        <v>90</v>
      </c>
      <c r="M577" s="14" t="n">
        <v>0</v>
      </c>
      <c r="N577" s="11" t="n">
        <v>0.002</v>
      </c>
      <c r="O577" s="11" t="n">
        <v>0</v>
      </c>
      <c r="P577" s="11" t="n">
        <v>0.1746</v>
      </c>
      <c r="Q577" s="25"/>
    </row>
    <row r="578" ht="22.5" customHeight="1">
      <c r="A578" s="19"/>
      <c r="B578" s="12"/>
      <c r="C578" s="12" t="n">
        <v>91565942</v>
      </c>
      <c r="D578" s="12" t="s">
        <v>31</v>
      </c>
      <c r="E578" s="13" t="s">
        <v>37</v>
      </c>
      <c r="F578" s="12" t="s">
        <v>15</v>
      </c>
      <c r="G578" s="50" t="n">
        <v>0.03</v>
      </c>
      <c r="H578" s="30" t="n">
        <v>600</v>
      </c>
      <c r="I578" s="31" t="n">
        <f>G578*H578*7</f>
        <v>126</v>
      </c>
      <c r="J578" s="12" t="s">
        <v>100</v>
      </c>
      <c r="K578" s="14" t="n">
        <v>516</v>
      </c>
      <c r="L578" s="14" t="n">
        <v>120</v>
      </c>
      <c r="M578" s="14" t="n">
        <v>2</v>
      </c>
      <c r="N578" s="11" t="n">
        <v>0.001</v>
      </c>
      <c r="O578" s="11" t="n">
        <v>0.032</v>
      </c>
      <c r="P578" s="11" t="n">
        <v>0.063</v>
      </c>
      <c r="Q578" s="22" t="n">
        <f>M580/H578</f>
        <v>0.353333333333333</v>
      </c>
    </row>
    <row r="579" ht="22.5" customHeight="1">
      <c r="A579" s="19"/>
      <c r="B579" s="12"/>
      <c r="C579" s="19"/>
      <c r="D579" s="19"/>
      <c r="E579" s="26"/>
      <c r="F579" s="19"/>
      <c r="G579" s="32"/>
      <c r="H579" s="28"/>
      <c r="I579" s="28"/>
      <c r="J579" s="12" t="s">
        <v>101</v>
      </c>
      <c r="K579" s="14" t="n">
        <v>69158</v>
      </c>
      <c r="L579" s="14" t="n">
        <v>19015</v>
      </c>
      <c r="M579" s="14" t="n">
        <v>212</v>
      </c>
      <c r="N579" s="11" t="n">
        <v>0</v>
      </c>
      <c r="O579" s="11" t="n">
        <v>0.031</v>
      </c>
      <c r="P579" s="11" t="n">
        <v>6.474</v>
      </c>
      <c r="Q579" s="25"/>
    </row>
    <row r="580" ht="22.5" customHeight="1">
      <c r="A580" s="19"/>
      <c r="B580" s="12"/>
      <c r="C580" s="19"/>
      <c r="D580" s="19"/>
      <c r="E580" s="26"/>
      <c r="F580" s="19"/>
      <c r="G580" s="33"/>
      <c r="H580" s="27"/>
      <c r="I580" s="27"/>
      <c r="J580" s="12" t="s">
        <v>102</v>
      </c>
      <c r="K580" s="14" t="n">
        <v>84181</v>
      </c>
      <c r="L580" s="14" t="n">
        <v>20806</v>
      </c>
      <c r="M580" s="14" t="n">
        <v>212</v>
      </c>
      <c r="N580" s="11" t="n">
        <v>0</v>
      </c>
      <c r="O580" s="11" t="n">
        <v>0.031</v>
      </c>
      <c r="P580" s="11" t="n">
        <v>6.474</v>
      </c>
      <c r="Q580" s="25"/>
    </row>
    <row r="581" ht="22.5" customHeight="1">
      <c r="A581" s="19"/>
      <c r="B581" s="12"/>
      <c r="C581" s="12" t="n">
        <v>91565947</v>
      </c>
      <c r="D581" s="12" t="s">
        <v>31</v>
      </c>
      <c r="E581" s="13" t="s">
        <v>41</v>
      </c>
      <c r="F581" s="12" t="s">
        <v>15</v>
      </c>
      <c r="G581" s="50" t="n">
        <v>0.02</v>
      </c>
      <c r="H581" s="30" t="n">
        <v>1000</v>
      </c>
      <c r="I581" s="31" t="n">
        <f>G581*H581*7</f>
        <v>140</v>
      </c>
      <c r="J581" s="12" t="s">
        <v>100</v>
      </c>
      <c r="K581" s="14" t="n">
        <v>618</v>
      </c>
      <c r="L581" s="14" t="n">
        <v>128</v>
      </c>
      <c r="M581" s="14" t="n">
        <v>9</v>
      </c>
      <c r="N581" s="11" t="n">
        <v>0.001</v>
      </c>
      <c r="O581" s="11" t="n">
        <v>0.02</v>
      </c>
      <c r="P581" s="11" t="n">
        <v>0.18</v>
      </c>
      <c r="Q581" s="22" t="n">
        <f>M583/H581</f>
        <v>1</v>
      </c>
    </row>
    <row r="582" ht="22.5" customHeight="1">
      <c r="A582" s="19"/>
      <c r="B582" s="12"/>
      <c r="C582" s="19"/>
      <c r="D582" s="19"/>
      <c r="E582" s="26"/>
      <c r="F582" s="19"/>
      <c r="G582" s="32"/>
      <c r="H582" s="28"/>
      <c r="I582" s="28"/>
      <c r="J582" s="12" t="s">
        <v>101</v>
      </c>
      <c r="K582" s="14" t="n">
        <v>203281</v>
      </c>
      <c r="L582" s="14" t="n">
        <v>114574</v>
      </c>
      <c r="M582" s="14" t="n">
        <v>1000</v>
      </c>
      <c r="N582" s="11" t="n">
        <v>0</v>
      </c>
      <c r="O582" s="11" t="n">
        <v>0.02</v>
      </c>
      <c r="P582" s="11" t="n">
        <v>20</v>
      </c>
      <c r="Q582" s="25"/>
    </row>
    <row r="583" ht="22.5" customHeight="1">
      <c r="A583" s="19"/>
      <c r="B583" s="12"/>
      <c r="C583" s="19"/>
      <c r="D583" s="19"/>
      <c r="E583" s="26"/>
      <c r="F583" s="19"/>
      <c r="G583" s="33"/>
      <c r="H583" s="27"/>
      <c r="I583" s="27"/>
      <c r="J583" s="12" t="s">
        <v>102</v>
      </c>
      <c r="K583" s="14" t="n">
        <v>225912</v>
      </c>
      <c r="L583" s="14" t="n">
        <v>126132</v>
      </c>
      <c r="M583" s="14" t="n">
        <v>1000</v>
      </c>
      <c r="N583" s="11" t="n">
        <v>0</v>
      </c>
      <c r="O583" s="11" t="n">
        <v>0.02</v>
      </c>
      <c r="P583" s="11" t="n">
        <v>20</v>
      </c>
      <c r="Q583" s="25"/>
    </row>
    <row r="584" ht="22.5" customHeight="1">
      <c r="A584" s="19"/>
      <c r="B584" s="12"/>
      <c r="C584" s="12" t="n">
        <v>12807775</v>
      </c>
      <c r="D584" s="12" t="s">
        <v>38</v>
      </c>
      <c r="E584" s="13" t="s">
        <v>14</v>
      </c>
      <c r="F584" s="12" t="s">
        <v>35</v>
      </c>
      <c r="G584" s="50" t="n">
        <v>0.1</v>
      </c>
      <c r="H584" s="30" t="n">
        <v>100</v>
      </c>
      <c r="I584" s="31" t="n">
        <f>G584*H584*7</f>
        <v>70</v>
      </c>
      <c r="J584" s="12" t="s">
        <v>100</v>
      </c>
      <c r="K584" s="14" t="s">
        <v>111</v>
      </c>
      <c r="L584" s="14"/>
      <c r="M584" s="14"/>
      <c r="N584" s="11"/>
      <c r="O584" s="11"/>
      <c r="P584" s="11"/>
      <c r="Q584" s="22" t="n">
        <f>M586/H584</f>
        <v>0</v>
      </c>
    </row>
    <row r="585" ht="22.5" customHeight="1">
      <c r="A585" s="19"/>
      <c r="B585" s="12"/>
      <c r="C585" s="19"/>
      <c r="D585" s="19"/>
      <c r="E585" s="26"/>
      <c r="F585" s="19"/>
      <c r="G585" s="32"/>
      <c r="H585" s="28"/>
      <c r="I585" s="28"/>
      <c r="J585" s="12" t="s">
        <v>101</v>
      </c>
      <c r="K585" s="14" t="s">
        <v>111</v>
      </c>
      <c r="L585" s="14"/>
      <c r="M585" s="14"/>
      <c r="N585" s="11"/>
      <c r="O585" s="11"/>
      <c r="P585" s="11"/>
      <c r="Q585" s="25"/>
    </row>
    <row r="586" ht="22.5" customHeight="1">
      <c r="A586" s="19"/>
      <c r="B586" s="12"/>
      <c r="C586" s="19"/>
      <c r="D586" s="19"/>
      <c r="E586" s="35"/>
      <c r="F586" s="19"/>
      <c r="G586" s="33"/>
      <c r="H586" s="27"/>
      <c r="I586" s="27"/>
      <c r="J586" s="12" t="s">
        <v>102</v>
      </c>
      <c r="K586" s="14" t="n">
        <v>68</v>
      </c>
      <c r="L586" s="14" t="n">
        <v>22</v>
      </c>
      <c r="M586" s="14" t="n">
        <v>0</v>
      </c>
      <c r="N586" s="11" t="n">
        <v>0</v>
      </c>
      <c r="O586" s="11" t="n">
        <v>0</v>
      </c>
      <c r="P586" s="11" t="n">
        <v>0.17</v>
      </c>
      <c r="Q586" s="25"/>
    </row>
    <row r="587" ht="22.5" customHeight="1">
      <c r="A587" s="19"/>
      <c r="B587" s="12"/>
      <c r="C587" s="12" t="n">
        <v>12808718</v>
      </c>
      <c r="D587" s="12" t="s">
        <v>36</v>
      </c>
      <c r="E587" s="13" t="s">
        <v>14</v>
      </c>
      <c r="F587" s="12" t="s">
        <v>35</v>
      </c>
      <c r="G587" s="50" t="n">
        <v>0.2</v>
      </c>
      <c r="H587" s="30" t="n">
        <v>100</v>
      </c>
      <c r="I587" s="31" t="n">
        <f>G587*H587*7</f>
        <v>140</v>
      </c>
      <c r="J587" s="12" t="s">
        <v>100</v>
      </c>
      <c r="K587" s="14" t="s">
        <v>111</v>
      </c>
      <c r="L587" s="14"/>
      <c r="M587" s="14"/>
      <c r="N587" s="11"/>
      <c r="O587" s="11"/>
      <c r="P587" s="11"/>
      <c r="Q587" s="22" t="n">
        <f>M589/H587</f>
        <v>0</v>
      </c>
    </row>
    <row r="588" ht="22.5" customHeight="1">
      <c r="A588" s="19"/>
      <c r="B588" s="12"/>
      <c r="C588" s="19"/>
      <c r="D588" s="19"/>
      <c r="E588" s="26"/>
      <c r="F588" s="19"/>
      <c r="G588" s="32"/>
      <c r="H588" s="28"/>
      <c r="I588" s="28"/>
      <c r="J588" s="12" t="s">
        <v>101</v>
      </c>
      <c r="K588" s="14" t="n">
        <v>36</v>
      </c>
      <c r="L588" s="14" t="n">
        <v>7</v>
      </c>
      <c r="M588" s="14" t="n">
        <v>0</v>
      </c>
      <c r="N588" s="11" t="n">
        <v>0</v>
      </c>
      <c r="O588" s="11" t="n">
        <v>0</v>
      </c>
      <c r="P588" s="11" t="n">
        <v>0.01</v>
      </c>
      <c r="Q588" s="25"/>
    </row>
    <row r="589" ht="22.5" customHeight="1">
      <c r="A589" s="19"/>
      <c r="B589" s="12"/>
      <c r="C589" s="19"/>
      <c r="D589" s="19"/>
      <c r="E589" s="35"/>
      <c r="F589" s="19"/>
      <c r="G589" s="33"/>
      <c r="H589" s="27"/>
      <c r="I589" s="27"/>
      <c r="J589" s="12" t="s">
        <v>102</v>
      </c>
      <c r="K589" s="14" t="n">
        <v>357</v>
      </c>
      <c r="L589" s="14" t="n">
        <v>127</v>
      </c>
      <c r="M589" s="14" t="n">
        <v>0</v>
      </c>
      <c r="N589" s="11" t="n">
        <v>0</v>
      </c>
      <c r="O589" s="11" t="n">
        <v>0</v>
      </c>
      <c r="P589" s="11" t="n">
        <v>0.87</v>
      </c>
      <c r="Q589" s="25"/>
    </row>
    <row r="590" ht="22.5" customHeight="1">
      <c r="A590" s="19"/>
      <c r="B590" s="37" t="s">
        <v>107</v>
      </c>
      <c r="C590" s="12" t="n">
        <v>5464039</v>
      </c>
      <c r="D590" s="12" t="s">
        <v>31</v>
      </c>
      <c r="E590" s="13" t="s">
        <v>44</v>
      </c>
      <c r="F590" s="13" t="s">
        <v>15</v>
      </c>
      <c r="G590" s="23" t="n">
        <v>0.28</v>
      </c>
      <c r="H590" s="12" t="n">
        <v>1700</v>
      </c>
      <c r="I590" s="20" t="n">
        <f>G590*H590*7</f>
        <v>3332</v>
      </c>
      <c r="J590" s="12" t="s">
        <v>100</v>
      </c>
      <c r="K590" s="14" t="n">
        <v>13927</v>
      </c>
      <c r="L590" s="14" t="n">
        <v>2298</v>
      </c>
      <c r="M590" s="14" t="n">
        <v>51</v>
      </c>
      <c r="N590" s="11" t="n">
        <v>0.006</v>
      </c>
      <c r="O590" s="11" t="n">
        <v>0.293</v>
      </c>
      <c r="P590" s="11" t="n">
        <v>14.92</v>
      </c>
      <c r="Q590" s="22" t="n">
        <f>M592/H590</f>
        <v>0.448823529411765</v>
      </c>
    </row>
    <row r="591" ht="22.5" customHeight="1">
      <c r="A591" s="19"/>
      <c r="B591" s="12"/>
      <c r="C591" s="12"/>
      <c r="D591" s="19"/>
      <c r="E591" s="26"/>
      <c r="F591" s="26"/>
      <c r="G591" s="26"/>
      <c r="H591" s="19"/>
      <c r="I591" s="19"/>
      <c r="J591" s="12" t="s">
        <v>101</v>
      </c>
      <c r="K591" s="14" t="n">
        <v>144278</v>
      </c>
      <c r="L591" s="14" t="n">
        <v>22615</v>
      </c>
      <c r="M591" s="14" t="n">
        <v>371</v>
      </c>
      <c r="N591" s="11" t="n">
        <v>0.005</v>
      </c>
      <c r="O591" s="11" t="n">
        <v>0.298</v>
      </c>
      <c r="P591" s="11" t="n">
        <v>110.575</v>
      </c>
      <c r="Q591" s="25"/>
    </row>
    <row r="592" ht="22.5" customHeight="1">
      <c r="A592" s="19"/>
      <c r="B592" s="12"/>
      <c r="C592" s="12"/>
      <c r="D592" s="19"/>
      <c r="E592" s="26"/>
      <c r="F592" s="26"/>
      <c r="G592" s="26"/>
      <c r="H592" s="19"/>
      <c r="I592" s="19"/>
      <c r="J592" s="12" t="s">
        <v>102</v>
      </c>
      <c r="K592" s="14" t="n">
        <v>318762</v>
      </c>
      <c r="L592" s="14" t="n">
        <v>38713</v>
      </c>
      <c r="M592" s="14" t="n">
        <v>763</v>
      </c>
      <c r="N592" s="11" t="n">
        <v>0.006</v>
      </c>
      <c r="O592" s="11" t="n">
        <v>0.298</v>
      </c>
      <c r="P592" s="11" t="n">
        <v>227.155</v>
      </c>
      <c r="Q592" s="25"/>
    </row>
    <row r="593" ht="22.5" customHeight="1">
      <c r="A593" s="19"/>
      <c r="B593" s="12"/>
      <c r="C593" s="12" t="n">
        <v>8057746</v>
      </c>
      <c r="D593" s="12" t="s">
        <v>31</v>
      </c>
      <c r="E593" s="13" t="s">
        <v>44</v>
      </c>
      <c r="F593" s="13" t="s">
        <v>15</v>
      </c>
      <c r="G593" s="23" t="n">
        <v>0.32</v>
      </c>
      <c r="H593" s="12" t="n">
        <v>300</v>
      </c>
      <c r="I593" s="20" t="n">
        <f>G593*H593*7</f>
        <v>672</v>
      </c>
      <c r="J593" s="12" t="s">
        <v>100</v>
      </c>
      <c r="K593" s="14" t="n">
        <v>0</v>
      </c>
      <c r="L593" s="14" t="n">
        <v>0</v>
      </c>
      <c r="M593" s="14" t="n">
        <v>0</v>
      </c>
      <c r="N593" s="11" t="n">
        <v>0</v>
      </c>
      <c r="O593" s="11" t="n">
        <v>0</v>
      </c>
      <c r="P593" s="11" t="n">
        <v>0</v>
      </c>
      <c r="Q593" s="22" t="n">
        <f>M595/H593</f>
        <v>0</v>
      </c>
    </row>
    <row r="594" ht="22.5" customHeight="1">
      <c r="A594" s="19"/>
      <c r="B594" s="12"/>
      <c r="C594" s="12"/>
      <c r="D594" s="19"/>
      <c r="E594" s="26"/>
      <c r="F594" s="26"/>
      <c r="G594" s="26"/>
      <c r="H594" s="19"/>
      <c r="I594" s="19"/>
      <c r="J594" s="12" t="s">
        <v>101</v>
      </c>
      <c r="K594" s="14" t="n">
        <v>0</v>
      </c>
      <c r="L594" s="14" t="n">
        <v>0</v>
      </c>
      <c r="M594" s="14" t="n">
        <v>0</v>
      </c>
      <c r="N594" s="11" t="n">
        <v>0</v>
      </c>
      <c r="O594" s="11" t="n">
        <v>0</v>
      </c>
      <c r="P594" s="11" t="n">
        <v>0</v>
      </c>
      <c r="Q594" s="25"/>
    </row>
    <row r="595" ht="22.5" customHeight="1">
      <c r="A595" s="19"/>
      <c r="B595" s="12"/>
      <c r="C595" s="12"/>
      <c r="D595" s="19"/>
      <c r="E595" s="26"/>
      <c r="F595" s="26"/>
      <c r="G595" s="26"/>
      <c r="H595" s="19"/>
      <c r="I595" s="19"/>
      <c r="J595" s="12" t="s">
        <v>102</v>
      </c>
      <c r="K595" s="14" t="n">
        <v>0</v>
      </c>
      <c r="L595" s="14" t="n">
        <v>0</v>
      </c>
      <c r="M595" s="14" t="n">
        <v>0</v>
      </c>
      <c r="N595" s="11" t="n">
        <v>0</v>
      </c>
      <c r="O595" s="11" t="n">
        <v>0</v>
      </c>
      <c r="P595" s="11" t="n">
        <v>0</v>
      </c>
      <c r="Q595" s="25"/>
    </row>
    <row r="596" ht="22.5" customHeight="1">
      <c r="A596" s="19"/>
      <c r="B596" s="12"/>
      <c r="C596" s="12" t="n">
        <v>91399821</v>
      </c>
      <c r="D596" s="12" t="s">
        <v>40</v>
      </c>
      <c r="E596" s="13" t="s">
        <v>14</v>
      </c>
      <c r="F596" s="13" t="s">
        <v>26</v>
      </c>
      <c r="G596" s="23" t="n">
        <v>0.1</v>
      </c>
      <c r="H596" s="12" t="n">
        <v>500</v>
      </c>
      <c r="I596" s="20" t="n">
        <f>G596*H596*7</f>
        <v>350</v>
      </c>
      <c r="J596" s="12" t="s">
        <v>100</v>
      </c>
      <c r="K596" s="14" t="n">
        <v>7183</v>
      </c>
      <c r="L596" s="14" t="n">
        <v>1612</v>
      </c>
      <c r="M596" s="14" t="n">
        <v>0</v>
      </c>
      <c r="N596" s="11" t="n">
        <v>0</v>
      </c>
      <c r="O596" s="11" t="n">
        <v>0</v>
      </c>
      <c r="P596" s="11" t="n">
        <v>7.28</v>
      </c>
      <c r="Q596" s="22" t="n">
        <f>M604/H596</f>
        <v>0.112</v>
      </c>
    </row>
    <row r="597" ht="22.5" customHeight="1">
      <c r="A597" s="19"/>
      <c r="B597" s="12"/>
      <c r="C597" s="12"/>
      <c r="D597" s="19"/>
      <c r="E597" s="26"/>
      <c r="F597" s="26"/>
      <c r="G597" s="26"/>
      <c r="H597" s="19"/>
      <c r="I597" s="19"/>
      <c r="J597" s="12" t="s">
        <v>101</v>
      </c>
      <c r="K597" s="14" t="n">
        <v>59320</v>
      </c>
      <c r="L597" s="14" t="n">
        <v>8364</v>
      </c>
      <c r="M597" s="14" t="n">
        <v>480</v>
      </c>
      <c r="N597" s="11" t="n">
        <v>0</v>
      </c>
      <c r="O597" s="11" t="n">
        <v>0.07</v>
      </c>
      <c r="P597" s="11" t="n">
        <v>34.84</v>
      </c>
      <c r="Q597" s="25"/>
    </row>
    <row r="598" ht="22.5" customHeight="1">
      <c r="A598" s="19"/>
      <c r="B598" s="12"/>
      <c r="C598" s="12"/>
      <c r="D598" s="19"/>
      <c r="E598" s="26"/>
      <c r="F598" s="26"/>
      <c r="G598" s="26"/>
      <c r="H598" s="19"/>
      <c r="I598" s="19"/>
      <c r="J598" s="12" t="s">
        <v>102</v>
      </c>
      <c r="K598" s="14" t="n">
        <v>59320</v>
      </c>
      <c r="L598" s="14" t="n">
        <v>8364</v>
      </c>
      <c r="M598" s="14" t="n">
        <v>480</v>
      </c>
      <c r="N598" s="11" t="n">
        <v>0</v>
      </c>
      <c r="O598" s="11" t="n">
        <v>0.07</v>
      </c>
      <c r="P598" s="11" t="n">
        <v>34.84</v>
      </c>
      <c r="Q598" s="25"/>
    </row>
    <row r="599" ht="22.5" customHeight="1">
      <c r="A599" s="19"/>
      <c r="B599" s="12"/>
      <c r="C599" s="12" t="n">
        <v>8670368</v>
      </c>
      <c r="D599" s="12" t="s">
        <v>16</v>
      </c>
      <c r="E599" s="13" t="s">
        <v>11</v>
      </c>
      <c r="F599" s="13" t="s">
        <v>30</v>
      </c>
      <c r="G599" s="23" t="n">
        <v>0.12</v>
      </c>
      <c r="H599" s="12" t="n">
        <v>100</v>
      </c>
      <c r="I599" s="20" t="n">
        <f>G599*H599*7</f>
        <v>84</v>
      </c>
      <c r="J599" s="12" t="s">
        <v>100</v>
      </c>
      <c r="K599" s="14" t="n">
        <v>1218</v>
      </c>
      <c r="L599" s="14" t="n">
        <v>284</v>
      </c>
      <c r="M599" s="14" t="n">
        <v>0</v>
      </c>
      <c r="N599" s="11" t="n">
        <v>0</v>
      </c>
      <c r="O599" s="11" t="n">
        <v>0</v>
      </c>
      <c r="P599" s="11" t="n">
        <v>0.32</v>
      </c>
      <c r="Q599" s="22" t="n">
        <f>M601/H599</f>
        <v>0.21</v>
      </c>
    </row>
    <row r="600" ht="22.5" customHeight="1">
      <c r="A600" s="19"/>
      <c r="B600" s="12"/>
      <c r="C600" s="12"/>
      <c r="D600" s="19"/>
      <c r="E600" s="26"/>
      <c r="F600" s="26"/>
      <c r="G600" s="26"/>
      <c r="H600" s="19"/>
      <c r="I600" s="19"/>
      <c r="J600" s="12" t="s">
        <v>101</v>
      </c>
      <c r="K600" s="14" t="n">
        <v>2209</v>
      </c>
      <c r="L600" s="14" t="n">
        <v>580</v>
      </c>
      <c r="M600" s="14" t="n">
        <v>2</v>
      </c>
      <c r="N600" s="11" t="n">
        <v>0</v>
      </c>
      <c r="O600" s="11" t="n">
        <v>0.27</v>
      </c>
      <c r="P600" s="11" t="n">
        <v>0.55</v>
      </c>
      <c r="Q600" s="25"/>
    </row>
    <row r="601" ht="22.5" customHeight="1">
      <c r="A601" s="19"/>
      <c r="B601" s="12"/>
      <c r="C601" s="12"/>
      <c r="D601" s="19"/>
      <c r="E601" s="26"/>
      <c r="F601" s="26"/>
      <c r="G601" s="26"/>
      <c r="H601" s="19"/>
      <c r="I601" s="19"/>
      <c r="J601" s="12" t="s">
        <v>102</v>
      </c>
      <c r="K601" s="14" t="n">
        <v>14448</v>
      </c>
      <c r="L601" s="14" t="n">
        <v>2081</v>
      </c>
      <c r="M601" s="14" t="n">
        <v>21</v>
      </c>
      <c r="N601" s="11" t="n">
        <v>0</v>
      </c>
      <c r="O601" s="11" t="n">
        <v>0.18</v>
      </c>
      <c r="P601" s="11" t="n">
        <v>3.76</v>
      </c>
      <c r="Q601" s="25"/>
    </row>
    <row r="602" ht="22.5" customHeight="1">
      <c r="A602" s="19"/>
      <c r="B602" s="12"/>
      <c r="C602" s="12" t="n">
        <v>10514860</v>
      </c>
      <c r="D602" s="12" t="s">
        <v>43</v>
      </c>
      <c r="E602" s="13" t="s">
        <v>14</v>
      </c>
      <c r="F602" s="13" t="s">
        <v>15</v>
      </c>
      <c r="G602" s="23" t="n">
        <v>0.6</v>
      </c>
      <c r="H602" s="12" t="n">
        <v>150</v>
      </c>
      <c r="I602" s="20" t="n">
        <f>G602*H602*7</f>
        <v>630</v>
      </c>
      <c r="J602" s="12" t="s">
        <v>100</v>
      </c>
      <c r="K602" s="14" t="n">
        <v>299</v>
      </c>
      <c r="L602" s="14" t="n">
        <v>9</v>
      </c>
      <c r="M602" s="14" t="n">
        <v>0</v>
      </c>
      <c r="N602" s="11" t="n">
        <v>0</v>
      </c>
      <c r="O602" s="11" t="n">
        <v>0</v>
      </c>
      <c r="P602" s="11" t="n">
        <v>0</v>
      </c>
      <c r="Q602" s="22" t="n">
        <f>M604/H602</f>
        <v>0.373333333333333</v>
      </c>
    </row>
    <row r="603" ht="22.5" customHeight="1">
      <c r="A603" s="19"/>
      <c r="B603" s="12"/>
      <c r="C603" s="12"/>
      <c r="D603" s="19"/>
      <c r="E603" s="26"/>
      <c r="F603" s="26"/>
      <c r="G603" s="26"/>
      <c r="H603" s="19"/>
      <c r="I603" s="19"/>
      <c r="J603" s="12" t="s">
        <v>101</v>
      </c>
      <c r="K603" s="14" t="n">
        <v>15197</v>
      </c>
      <c r="L603" s="14" t="n">
        <v>2246</v>
      </c>
      <c r="M603" s="14" t="n">
        <v>16</v>
      </c>
      <c r="N603" s="11" t="n">
        <v>0.005</v>
      </c>
      <c r="O603" s="11" t="n">
        <v>0.737</v>
      </c>
      <c r="P603" s="11" t="n">
        <v>11.79</v>
      </c>
      <c r="Q603" s="25"/>
    </row>
    <row r="604" ht="22.5" customHeight="1">
      <c r="A604" s="19"/>
      <c r="B604" s="12"/>
      <c r="C604" s="12"/>
      <c r="D604" s="19"/>
      <c r="E604" s="26"/>
      <c r="F604" s="26"/>
      <c r="G604" s="26"/>
      <c r="H604" s="19"/>
      <c r="I604" s="19"/>
      <c r="J604" s="12" t="s">
        <v>102</v>
      </c>
      <c r="K604" s="14" t="n">
        <v>42582</v>
      </c>
      <c r="L604" s="14" t="n">
        <v>5838</v>
      </c>
      <c r="M604" s="14" t="n">
        <v>56</v>
      </c>
      <c r="N604" s="11" t="n">
        <v>0.007</v>
      </c>
      <c r="O604" s="11" t="n">
        <v>0.744</v>
      </c>
      <c r="P604" s="11" t="n">
        <v>41.64</v>
      </c>
      <c r="Q604" s="25"/>
    </row>
    <row r="605" ht="22.5" customHeight="1">
      <c r="A605" s="19"/>
      <c r="B605" s="12"/>
      <c r="C605" s="12" t="n">
        <v>91532857</v>
      </c>
      <c r="D605" s="12" t="s">
        <v>45</v>
      </c>
      <c r="E605" s="13" t="s">
        <v>14</v>
      </c>
      <c r="F605" s="13" t="s">
        <v>12</v>
      </c>
      <c r="G605" s="23" t="n">
        <v>0.12</v>
      </c>
      <c r="H605" s="12" t="n">
        <v>100</v>
      </c>
      <c r="I605" s="20" t="n">
        <f>G605*H605*7</f>
        <v>84</v>
      </c>
      <c r="J605" s="12" t="s">
        <v>100</v>
      </c>
      <c r="K605" s="14" t="n">
        <v>0</v>
      </c>
      <c r="L605" s="14" t="n">
        <v>0</v>
      </c>
      <c r="M605" s="14" t="n">
        <v>0</v>
      </c>
      <c r="N605" s="11" t="n">
        <v>0</v>
      </c>
      <c r="O605" s="11" t="n">
        <v>0</v>
      </c>
      <c r="P605" s="11" t="n">
        <v>0</v>
      </c>
      <c r="Q605" s="22" t="n">
        <f>M607/H605</f>
        <v>0.19</v>
      </c>
    </row>
    <row r="606" ht="22.5" customHeight="1">
      <c r="A606" s="19"/>
      <c r="B606" s="12"/>
      <c r="C606" s="12"/>
      <c r="D606" s="19"/>
      <c r="E606" s="26"/>
      <c r="F606" s="26"/>
      <c r="G606" s="26"/>
      <c r="H606" s="19"/>
      <c r="I606" s="19"/>
      <c r="J606" s="12" t="s">
        <v>101</v>
      </c>
      <c r="K606" s="14" t="n">
        <v>834</v>
      </c>
      <c r="L606" s="14" t="n">
        <v>139</v>
      </c>
      <c r="M606" s="14" t="n">
        <v>3</v>
      </c>
      <c r="N606" s="11" t="n">
        <v>0.008</v>
      </c>
      <c r="O606" s="11" t="n">
        <v>0.382</v>
      </c>
      <c r="P606" s="11" t="n">
        <v>1.1463</v>
      </c>
      <c r="Q606" s="25"/>
    </row>
    <row r="607" ht="22.5" customHeight="1">
      <c r="A607" s="19"/>
      <c r="B607" s="12"/>
      <c r="C607" s="12"/>
      <c r="D607" s="19"/>
      <c r="E607" s="26"/>
      <c r="F607" s="26"/>
      <c r="G607" s="26"/>
      <c r="H607" s="19"/>
      <c r="I607" s="19"/>
      <c r="J607" s="12" t="s">
        <v>102</v>
      </c>
      <c r="K607" s="14" t="n">
        <v>2893</v>
      </c>
      <c r="L607" s="14" t="n">
        <v>469</v>
      </c>
      <c r="M607" s="14" t="n">
        <v>19</v>
      </c>
      <c r="N607" s="11" t="n">
        <v>0.007</v>
      </c>
      <c r="O607" s="11" t="n">
        <v>0.169</v>
      </c>
      <c r="P607" s="11" t="n">
        <v>3.206</v>
      </c>
      <c r="Q607" s="25"/>
    </row>
    <row r="608" ht="22.5" customHeight="1">
      <c r="A608" s="19"/>
      <c r="B608" s="12"/>
      <c r="C608" s="12" t="n">
        <v>91545519</v>
      </c>
      <c r="D608" s="12" t="s">
        <v>46</v>
      </c>
      <c r="E608" s="13" t="s">
        <v>44</v>
      </c>
      <c r="F608" s="13" t="s">
        <v>15</v>
      </c>
      <c r="G608" s="23" t="n">
        <v>0.2</v>
      </c>
      <c r="H608" s="12" t="n">
        <v>100</v>
      </c>
      <c r="I608" s="20" t="n">
        <f>G608*H608*7</f>
        <v>140</v>
      </c>
      <c r="J608" s="12" t="s">
        <v>100</v>
      </c>
      <c r="K608" s="14" t="n">
        <v>631</v>
      </c>
      <c r="L608" s="14" t="n">
        <v>105</v>
      </c>
      <c r="M608" s="14" t="n">
        <v>1</v>
      </c>
      <c r="N608" s="11" t="n">
        <v>0.001</v>
      </c>
      <c r="O608" s="11" t="n">
        <v>0.15</v>
      </c>
      <c r="P608" s="11" t="n">
        <v>0.15</v>
      </c>
      <c r="Q608" s="22" t="n">
        <f>M610/H608</f>
        <v>0.75</v>
      </c>
    </row>
    <row r="609" ht="22.5" customHeight="1">
      <c r="A609" s="19"/>
      <c r="B609" s="12"/>
      <c r="C609" s="12"/>
      <c r="D609" s="19"/>
      <c r="E609" s="26"/>
      <c r="F609" s="26"/>
      <c r="G609" s="26"/>
      <c r="H609" s="19"/>
      <c r="I609" s="19"/>
      <c r="J609" s="12" t="s">
        <v>101</v>
      </c>
      <c r="K609" s="14" t="n">
        <v>59007</v>
      </c>
      <c r="L609" s="14" t="n">
        <v>11556</v>
      </c>
      <c r="M609" s="14" t="n">
        <v>75</v>
      </c>
      <c r="N609" s="11" t="n">
        <v>0.001</v>
      </c>
      <c r="O609" s="11" t="n">
        <v>0.152</v>
      </c>
      <c r="P609" s="11" t="n">
        <v>11.42</v>
      </c>
      <c r="Q609" s="25"/>
    </row>
    <row r="610" ht="22.5" customHeight="1">
      <c r="A610" s="19"/>
      <c r="B610" s="12"/>
      <c r="C610" s="12"/>
      <c r="D610" s="19"/>
      <c r="E610" s="26"/>
      <c r="F610" s="26"/>
      <c r="G610" s="26"/>
      <c r="H610" s="19"/>
      <c r="I610" s="19"/>
      <c r="J610" s="12" t="s">
        <v>102</v>
      </c>
      <c r="K610" s="14" t="n">
        <v>80074</v>
      </c>
      <c r="L610" s="14" t="n">
        <v>12883</v>
      </c>
      <c r="M610" s="14" t="n">
        <v>75</v>
      </c>
      <c r="N610" s="11" t="n">
        <v>0.001</v>
      </c>
      <c r="O610" s="11" t="n">
        <v>0.152</v>
      </c>
      <c r="P610" s="11" t="n">
        <v>11.42</v>
      </c>
      <c r="Q610" s="25"/>
    </row>
    <row r="611" ht="22.5" customHeight="1">
      <c r="A611" s="19"/>
      <c r="B611" s="12"/>
      <c r="C611" s="12" t="n">
        <v>91551388</v>
      </c>
      <c r="D611" s="12" t="s">
        <v>47</v>
      </c>
      <c r="E611" s="13" t="s">
        <v>48</v>
      </c>
      <c r="F611" s="13" t="s">
        <v>12</v>
      </c>
      <c r="G611" s="23" t="n">
        <v>0.8</v>
      </c>
      <c r="H611" s="12" t="n">
        <v>100</v>
      </c>
      <c r="I611" s="20" t="n">
        <f>G611*H611*7</f>
        <v>560</v>
      </c>
      <c r="J611" s="12" t="s">
        <v>100</v>
      </c>
      <c r="K611" s="14" t="n">
        <v>0</v>
      </c>
      <c r="L611" s="14" t="n">
        <v>0</v>
      </c>
      <c r="M611" s="14" t="n">
        <v>0</v>
      </c>
      <c r="N611" s="11" t="n">
        <v>0</v>
      </c>
      <c r="O611" s="11" t="n">
        <v>0</v>
      </c>
      <c r="P611" s="11" t="n">
        <v>0</v>
      </c>
      <c r="Q611" s="22" t="n">
        <f>M613/H611</f>
        <v>0.29</v>
      </c>
      <c r="S611" s="4" t="s">
        <v>108</v>
      </c>
    </row>
    <row r="612" ht="22.5" customHeight="1">
      <c r="A612" s="19"/>
      <c r="B612" s="12"/>
      <c r="C612" s="12"/>
      <c r="D612" s="19"/>
      <c r="E612" s="26"/>
      <c r="F612" s="26"/>
      <c r="G612" s="26"/>
      <c r="H612" s="19"/>
      <c r="I612" s="19"/>
      <c r="J612" s="12" t="s">
        <v>101</v>
      </c>
      <c r="K612" s="14" t="n">
        <v>2050</v>
      </c>
      <c r="L612" s="14" t="n">
        <v>752</v>
      </c>
      <c r="M612" s="14" t="n">
        <v>29</v>
      </c>
      <c r="N612" s="11" t="n">
        <v>0.028</v>
      </c>
      <c r="O612" s="11" t="n">
        <v>0.726</v>
      </c>
      <c r="P612" s="11" t="n">
        <v>21.0401</v>
      </c>
      <c r="Q612" s="25"/>
    </row>
    <row r="613" ht="22.5" customHeight="1">
      <c r="A613" s="19"/>
      <c r="B613" s="12"/>
      <c r="C613" s="12"/>
      <c r="D613" s="19"/>
      <c r="E613" s="26"/>
      <c r="F613" s="26"/>
      <c r="G613" s="26"/>
      <c r="H613" s="19"/>
      <c r="I613" s="19"/>
      <c r="J613" s="12" t="s">
        <v>102</v>
      </c>
      <c r="K613" s="14" t="n">
        <v>2672</v>
      </c>
      <c r="L613" s="14" t="n">
        <v>1040</v>
      </c>
      <c r="M613" s="14" t="n">
        <v>29</v>
      </c>
      <c r="N613" s="11" t="n">
        <v>0.024</v>
      </c>
      <c r="O613" s="11" t="n">
        <v>0.86</v>
      </c>
      <c r="P613" s="11" t="n">
        <v>24.9331</v>
      </c>
      <c r="Q613" s="25"/>
    </row>
    <row r="614" ht="22.5" customHeight="1">
      <c r="A614" s="19"/>
      <c r="B614" s="12"/>
      <c r="C614" s="12" t="n">
        <v>91565948</v>
      </c>
      <c r="D614" s="12" t="s">
        <v>45</v>
      </c>
      <c r="E614" s="13" t="s">
        <v>14</v>
      </c>
      <c r="F614" s="13" t="s">
        <v>12</v>
      </c>
      <c r="G614" s="23" t="n">
        <v>0.12</v>
      </c>
      <c r="H614" s="12" t="n">
        <v>170</v>
      </c>
      <c r="I614" s="20" t="n">
        <f>G614*H614*7</f>
        <v>142.8</v>
      </c>
      <c r="J614" s="12" t="s">
        <v>100</v>
      </c>
      <c r="K614" s="14" t="n">
        <v>0</v>
      </c>
      <c r="L614" s="14" t="n">
        <v>0</v>
      </c>
      <c r="M614" s="14" t="n">
        <v>0</v>
      </c>
      <c r="N614" s="11" t="n">
        <v>0</v>
      </c>
      <c r="O614" s="11" t="n">
        <v>0</v>
      </c>
      <c r="P614" s="11" t="n">
        <v>0</v>
      </c>
      <c r="Q614" s="22" t="n">
        <f>M616/H614</f>
        <v>0.0117647058823529</v>
      </c>
    </row>
    <row r="615" ht="22.5" customHeight="1">
      <c r="A615" s="19"/>
      <c r="B615" s="12"/>
      <c r="C615" s="12"/>
      <c r="D615" s="19"/>
      <c r="E615" s="26"/>
      <c r="F615" s="26"/>
      <c r="G615" s="26"/>
      <c r="H615" s="19"/>
      <c r="I615" s="19"/>
      <c r="J615" s="12" t="s">
        <v>101</v>
      </c>
      <c r="K615" s="14" t="n">
        <v>527</v>
      </c>
      <c r="L615" s="14" t="n">
        <v>10</v>
      </c>
      <c r="M615" s="14" t="n">
        <v>0</v>
      </c>
      <c r="N615" s="11" t="n">
        <v>0.002</v>
      </c>
      <c r="O615" s="11" t="n">
        <v>0</v>
      </c>
      <c r="P615" s="11" t="n">
        <v>0.0152</v>
      </c>
      <c r="Q615" s="25"/>
    </row>
    <row r="616" ht="22.5" customHeight="1">
      <c r="A616" s="19"/>
      <c r="B616" s="12"/>
      <c r="C616" s="12"/>
      <c r="D616" s="19"/>
      <c r="E616" s="26"/>
      <c r="F616" s="26"/>
      <c r="G616" s="26"/>
      <c r="H616" s="19"/>
      <c r="I616" s="19"/>
      <c r="J616" s="12" t="s">
        <v>102</v>
      </c>
      <c r="K616" s="14" t="n">
        <v>2088</v>
      </c>
      <c r="L616" s="14" t="n">
        <v>110</v>
      </c>
      <c r="M616" s="14" t="n">
        <v>2</v>
      </c>
      <c r="N616" s="11" t="n">
        <v>0.004</v>
      </c>
      <c r="O616" s="11" t="n">
        <v>0.219</v>
      </c>
      <c r="P616" s="11" t="n">
        <v>0.4371</v>
      </c>
      <c r="Q616" s="25"/>
    </row>
    <row r="617" ht="22.5" customHeight="1">
      <c r="A617" s="19"/>
      <c r="B617" s="12"/>
      <c r="C617" s="12" t="n">
        <v>91550293</v>
      </c>
      <c r="D617" s="12" t="s">
        <v>49</v>
      </c>
      <c r="E617" s="13" t="s">
        <v>50</v>
      </c>
      <c r="F617" s="13" t="s">
        <v>15</v>
      </c>
      <c r="G617" s="23" t="n">
        <v>0.35</v>
      </c>
      <c r="H617" s="12" t="n">
        <v>155</v>
      </c>
      <c r="I617" s="20" t="n">
        <f>G617*H617*7</f>
        <v>379.75</v>
      </c>
      <c r="J617" s="12" t="s">
        <v>100</v>
      </c>
      <c r="K617" s="14" t="n">
        <v>242</v>
      </c>
      <c r="L617" s="14" t="n">
        <v>24</v>
      </c>
      <c r="M617" s="14" t="n">
        <v>0</v>
      </c>
      <c r="N617" s="11" t="n">
        <v>0</v>
      </c>
      <c r="O617" s="11" t="n">
        <v>0</v>
      </c>
      <c r="P617" s="11" t="n">
        <v>0</v>
      </c>
      <c r="Q617" s="22" t="n">
        <f>M619/H617</f>
        <v>0.0709677419354839</v>
      </c>
    </row>
    <row r="618" ht="22.5" customHeight="1">
      <c r="A618" s="19"/>
      <c r="B618" s="12"/>
      <c r="C618" s="12"/>
      <c r="D618" s="19"/>
      <c r="E618" s="26"/>
      <c r="F618" s="26"/>
      <c r="G618" s="26"/>
      <c r="H618" s="19"/>
      <c r="I618" s="19"/>
      <c r="J618" s="12" t="s">
        <v>101</v>
      </c>
      <c r="K618" s="14" t="n">
        <v>7546</v>
      </c>
      <c r="L618" s="14" t="n">
        <v>1314</v>
      </c>
      <c r="M618" s="14" t="n">
        <v>3</v>
      </c>
      <c r="N618" s="11" t="n">
        <v>0.001</v>
      </c>
      <c r="O618" s="11" t="n">
        <v>0.35</v>
      </c>
      <c r="P618" s="11" t="n">
        <v>1.05</v>
      </c>
      <c r="Q618" s="25"/>
    </row>
    <row r="619" ht="22.5" customHeight="1">
      <c r="A619" s="19"/>
      <c r="B619" s="12"/>
      <c r="C619" s="12"/>
      <c r="D619" s="19"/>
      <c r="E619" s="26"/>
      <c r="F619" s="26"/>
      <c r="G619" s="26"/>
      <c r="H619" s="19"/>
      <c r="I619" s="19"/>
      <c r="J619" s="12" t="s">
        <v>102</v>
      </c>
      <c r="K619" s="14" t="n">
        <v>33700</v>
      </c>
      <c r="L619" s="14" t="n">
        <v>4533</v>
      </c>
      <c r="M619" s="14" t="n">
        <v>11</v>
      </c>
      <c r="N619" s="11" t="n">
        <v>0.001</v>
      </c>
      <c r="O619" s="11" t="n">
        <v>0.35</v>
      </c>
      <c r="P619" s="11" t="n">
        <v>3.85</v>
      </c>
      <c r="Q619" s="25"/>
    </row>
    <row r="620" ht="22.5" customHeight="1">
      <c r="A620" s="19"/>
      <c r="B620" s="12"/>
      <c r="C620" s="12" t="n">
        <v>91557347</v>
      </c>
      <c r="D620" s="12" t="s">
        <v>51</v>
      </c>
      <c r="E620" s="13" t="s">
        <v>14</v>
      </c>
      <c r="F620" s="13" t="s">
        <v>15</v>
      </c>
      <c r="G620" s="23" t="n">
        <v>0.5</v>
      </c>
      <c r="H620" s="12" t="n">
        <v>50</v>
      </c>
      <c r="I620" s="20" t="n">
        <f>G620*H620*7</f>
        <v>175</v>
      </c>
      <c r="J620" s="12" t="s">
        <v>100</v>
      </c>
      <c r="K620" s="14" t="n">
        <v>291</v>
      </c>
      <c r="L620" s="14" t="n">
        <v>62</v>
      </c>
      <c r="M620" s="14" t="n">
        <v>0</v>
      </c>
      <c r="N620" s="11" t="n">
        <v>0</v>
      </c>
      <c r="O620" s="11" t="n">
        <v>0</v>
      </c>
      <c r="P620" s="11" t="n">
        <v>0</v>
      </c>
      <c r="Q620" s="22" t="n">
        <f>M622/H620</f>
        <v>0.2</v>
      </c>
    </row>
    <row r="621" ht="22.5" customHeight="1">
      <c r="A621" s="19"/>
      <c r="B621" s="12"/>
      <c r="C621" s="12"/>
      <c r="D621" s="19"/>
      <c r="E621" s="26"/>
      <c r="F621" s="26"/>
      <c r="G621" s="26"/>
      <c r="H621" s="19"/>
      <c r="I621" s="19"/>
      <c r="J621" s="12" t="s">
        <v>101</v>
      </c>
      <c r="K621" s="14" t="n">
        <v>11157</v>
      </c>
      <c r="L621" s="14" t="n">
        <v>3147</v>
      </c>
      <c r="M621" s="14" t="n">
        <v>5</v>
      </c>
      <c r="N621" s="11" t="n">
        <v>0.001</v>
      </c>
      <c r="O621" s="11" t="n">
        <v>0.8</v>
      </c>
      <c r="P621" s="11" t="n">
        <v>4</v>
      </c>
      <c r="Q621" s="25"/>
    </row>
    <row r="622" ht="22.5" customHeight="1">
      <c r="A622" s="19"/>
      <c r="B622" s="12"/>
      <c r="C622" s="12"/>
      <c r="D622" s="19"/>
      <c r="E622" s="26"/>
      <c r="F622" s="26"/>
      <c r="G622" s="26"/>
      <c r="H622" s="19"/>
      <c r="I622" s="19"/>
      <c r="J622" s="12" t="s">
        <v>102</v>
      </c>
      <c r="K622" s="14" t="n">
        <v>31142</v>
      </c>
      <c r="L622" s="14" t="n">
        <v>8389</v>
      </c>
      <c r="M622" s="14" t="n">
        <v>10</v>
      </c>
      <c r="N622" s="11" t="n">
        <v>0.001</v>
      </c>
      <c r="O622" s="11" t="n">
        <v>0.8</v>
      </c>
      <c r="P622" s="11" t="n">
        <v>8</v>
      </c>
      <c r="Q622" s="25"/>
    </row>
    <row r="623" ht="22.5" customHeight="1">
      <c r="A623" s="19"/>
      <c r="B623" s="12"/>
      <c r="C623" s="12" t="n">
        <v>91564896</v>
      </c>
      <c r="D623" s="12" t="s">
        <v>52</v>
      </c>
      <c r="E623" s="13" t="s">
        <v>14</v>
      </c>
      <c r="F623" s="13" t="s">
        <v>15</v>
      </c>
      <c r="G623" s="23" t="n">
        <v>0.35</v>
      </c>
      <c r="H623" s="12" t="n">
        <v>200</v>
      </c>
      <c r="I623" s="20" t="n">
        <f>G623*H623*7</f>
        <v>490</v>
      </c>
      <c r="J623" s="12" t="s">
        <v>100</v>
      </c>
      <c r="K623" s="14" t="n">
        <v>248</v>
      </c>
      <c r="L623" s="14" t="n">
        <v>29</v>
      </c>
      <c r="M623" s="14" t="n">
        <v>0</v>
      </c>
      <c r="N623" s="11" t="n">
        <v>0</v>
      </c>
      <c r="O623" s="11" t="n">
        <v>0</v>
      </c>
      <c r="P623" s="11" t="n">
        <v>0</v>
      </c>
      <c r="Q623" s="22" t="n">
        <f>M625/H623</f>
        <v>0.245</v>
      </c>
      <c r="S623" s="10"/>
    </row>
    <row r="624" ht="22.5" customHeight="1">
      <c r="A624" s="19"/>
      <c r="B624" s="12"/>
      <c r="C624" s="12"/>
      <c r="D624" s="19"/>
      <c r="E624" s="26"/>
      <c r="F624" s="26"/>
      <c r="G624" s="26"/>
      <c r="H624" s="19"/>
      <c r="I624" s="19"/>
      <c r="J624" s="12" t="s">
        <v>101</v>
      </c>
      <c r="K624" s="14" t="n">
        <v>12067</v>
      </c>
      <c r="L624" s="14" t="n">
        <v>1766</v>
      </c>
      <c r="M624" s="14" t="n">
        <v>20</v>
      </c>
      <c r="N624" s="11" t="n">
        <v>0.004</v>
      </c>
      <c r="O624" s="11" t="n">
        <v>0.35</v>
      </c>
      <c r="P624" s="11" t="n">
        <v>7</v>
      </c>
      <c r="Q624" s="25"/>
    </row>
    <row r="625" ht="22.5" customHeight="1">
      <c r="A625" s="19"/>
      <c r="B625" s="12"/>
      <c r="C625" s="12"/>
      <c r="D625" s="19"/>
      <c r="E625" s="26"/>
      <c r="F625" s="26"/>
      <c r="G625" s="26"/>
      <c r="H625" s="19"/>
      <c r="I625" s="19"/>
      <c r="J625" s="12" t="s">
        <v>102</v>
      </c>
      <c r="K625" s="14" t="n">
        <v>33477</v>
      </c>
      <c r="L625" s="14" t="n">
        <v>4866</v>
      </c>
      <c r="M625" s="14" t="n">
        <v>49</v>
      </c>
      <c r="N625" s="11" t="n">
        <v>0.004</v>
      </c>
      <c r="O625" s="11" t="n">
        <v>0.35</v>
      </c>
      <c r="P625" s="11" t="n">
        <v>17.15</v>
      </c>
      <c r="Q625" s="25"/>
    </row>
    <row r="626" ht="22.5" customHeight="1">
      <c r="A626" s="19"/>
      <c r="B626" s="12"/>
      <c r="C626" s="12" t="n">
        <v>91566789</v>
      </c>
      <c r="D626" s="12" t="s">
        <v>53</v>
      </c>
      <c r="E626" s="13" t="s">
        <v>41</v>
      </c>
      <c r="F626" s="13" t="s">
        <v>15</v>
      </c>
      <c r="G626" s="23" t="n">
        <v>0.15</v>
      </c>
      <c r="H626" s="12" t="n">
        <v>50</v>
      </c>
      <c r="I626" s="20" t="n">
        <f>G626*H626*7</f>
        <v>52.5</v>
      </c>
      <c r="J626" s="12" t="s">
        <v>100</v>
      </c>
      <c r="K626" s="14" t="n">
        <v>9</v>
      </c>
      <c r="L626" s="14" t="n">
        <v>9</v>
      </c>
      <c r="M626" s="14" t="n">
        <v>0</v>
      </c>
      <c r="N626" s="11" t="n">
        <v>0</v>
      </c>
      <c r="O626" s="11" t="n">
        <v>0</v>
      </c>
      <c r="P626" s="11" t="n">
        <v>0</v>
      </c>
      <c r="Q626" s="22" t="n">
        <f>M628/H626</f>
        <v>0.04</v>
      </c>
    </row>
    <row r="627" ht="22.5" customHeight="1">
      <c r="A627" s="19"/>
      <c r="B627" s="12"/>
      <c r="C627" s="12"/>
      <c r="D627" s="19"/>
      <c r="E627" s="26"/>
      <c r="F627" s="26"/>
      <c r="G627" s="26"/>
      <c r="H627" s="19"/>
      <c r="I627" s="19"/>
      <c r="J627" s="12" t="s">
        <v>101</v>
      </c>
      <c r="K627" s="14" t="n">
        <v>289</v>
      </c>
      <c r="L627" s="14" t="n">
        <v>181</v>
      </c>
      <c r="M627" s="14" t="n">
        <v>2</v>
      </c>
      <c r="N627" s="11" t="n">
        <v>0.001</v>
      </c>
      <c r="O627" s="11" t="n">
        <v>0.1</v>
      </c>
      <c r="P627" s="11" t="n">
        <v>0.2</v>
      </c>
      <c r="Q627" s="25"/>
    </row>
    <row r="628" ht="22.5" customHeight="1">
      <c r="A628" s="19"/>
      <c r="B628" s="12"/>
      <c r="C628" s="12"/>
      <c r="D628" s="19"/>
      <c r="E628" s="26"/>
      <c r="F628" s="26"/>
      <c r="G628" s="26"/>
      <c r="H628" s="19"/>
      <c r="I628" s="19"/>
      <c r="J628" s="12" t="s">
        <v>102</v>
      </c>
      <c r="K628" s="14" t="n">
        <v>441</v>
      </c>
      <c r="L628" s="14" t="n">
        <v>351</v>
      </c>
      <c r="M628" s="14" t="n">
        <v>2</v>
      </c>
      <c r="N628" s="11" t="n">
        <v>0.001</v>
      </c>
      <c r="O628" s="11" t="n">
        <v>0.1</v>
      </c>
      <c r="P628" s="11" t="n">
        <v>0.2</v>
      </c>
      <c r="Q628" s="25"/>
    </row>
    <row r="629" ht="22.5" customHeight="1">
      <c r="A629" s="19"/>
      <c r="B629" s="12"/>
      <c r="C629" s="12" t="n">
        <v>12306671</v>
      </c>
      <c r="D629" s="12" t="s">
        <v>54</v>
      </c>
      <c r="E629" s="13" t="s">
        <v>55</v>
      </c>
      <c r="F629" s="13" t="s">
        <v>21</v>
      </c>
      <c r="G629" s="23" t="n">
        <v>0.22</v>
      </c>
      <c r="H629" s="12" t="n">
        <v>100</v>
      </c>
      <c r="I629" s="20" t="n">
        <f>G629*H629*7</f>
        <v>154</v>
      </c>
      <c r="J629" s="12" t="s">
        <v>100</v>
      </c>
      <c r="K629" s="14" t="n">
        <v>0</v>
      </c>
      <c r="L629" s="14" t="n">
        <v>0</v>
      </c>
      <c r="M629" s="14" t="n">
        <v>0</v>
      </c>
      <c r="N629" s="11" t="n">
        <v>0</v>
      </c>
      <c r="O629" s="11" t="n">
        <v>0</v>
      </c>
      <c r="P629" s="11" t="n">
        <v>0</v>
      </c>
      <c r="Q629" s="22" t="n">
        <f>M631/H629</f>
        <v>0.1</v>
      </c>
    </row>
    <row r="630" ht="22.5" customHeight="1">
      <c r="A630" s="19"/>
      <c r="B630" s="12"/>
      <c r="C630" s="12"/>
      <c r="D630" s="19"/>
      <c r="E630" s="26"/>
      <c r="F630" s="26"/>
      <c r="G630" s="26"/>
      <c r="H630" s="19"/>
      <c r="I630" s="19"/>
      <c r="J630" s="12" t="s">
        <v>101</v>
      </c>
      <c r="K630" s="14" t="n">
        <v>4321</v>
      </c>
      <c r="L630" s="14" t="n">
        <v>1016</v>
      </c>
      <c r="M630" s="14" t="n">
        <v>0</v>
      </c>
      <c r="N630" s="11" t="n">
        <v>0</v>
      </c>
      <c r="O630" s="11" t="n">
        <v>0.22</v>
      </c>
      <c r="P630" s="11" t="n">
        <v>0.22</v>
      </c>
      <c r="Q630" s="25"/>
    </row>
    <row r="631" ht="22.5" customHeight="1">
      <c r="A631" s="19"/>
      <c r="B631" s="12"/>
      <c r="C631" s="12"/>
      <c r="D631" s="19"/>
      <c r="E631" s="26"/>
      <c r="F631" s="26"/>
      <c r="G631" s="26"/>
      <c r="H631" s="19"/>
      <c r="I631" s="19"/>
      <c r="J631" s="12" t="s">
        <v>102</v>
      </c>
      <c r="K631" s="14" t="n">
        <v>16562</v>
      </c>
      <c r="L631" s="14" t="n">
        <v>4389</v>
      </c>
      <c r="M631" s="14" t="n">
        <v>10</v>
      </c>
      <c r="N631" s="11" t="n">
        <v>0</v>
      </c>
      <c r="O631" s="11" t="n">
        <v>0.22</v>
      </c>
      <c r="P631" s="11" t="n">
        <v>2.2</v>
      </c>
      <c r="Q631" s="25"/>
    </row>
    <row r="632" ht="22.5" customHeight="1">
      <c r="A632" s="19"/>
      <c r="B632" s="12"/>
      <c r="C632" s="12" t="n">
        <v>91567363</v>
      </c>
      <c r="D632" s="12" t="s">
        <v>56</v>
      </c>
      <c r="E632" s="13" t="s">
        <v>14</v>
      </c>
      <c r="F632" s="13" t="s">
        <v>15</v>
      </c>
      <c r="G632" s="23" t="n">
        <v>0.25</v>
      </c>
      <c r="H632" s="12" t="n">
        <v>200</v>
      </c>
      <c r="I632" s="20" t="n">
        <f>G632*H632*7</f>
        <v>350</v>
      </c>
      <c r="J632" s="12" t="s">
        <v>100</v>
      </c>
      <c r="K632" s="14" t="n">
        <v>104</v>
      </c>
      <c r="L632" s="14" t="n">
        <v>24</v>
      </c>
      <c r="M632" s="14" t="n">
        <v>0</v>
      </c>
      <c r="N632" s="11" t="n">
        <v>0</v>
      </c>
      <c r="O632" s="11" t="n">
        <v>0</v>
      </c>
      <c r="P632" s="11" t="n">
        <v>0</v>
      </c>
      <c r="Q632" s="22" t="n">
        <f>M634/H632</f>
        <v>0.41</v>
      </c>
    </row>
    <row r="633" ht="22.5" customHeight="1">
      <c r="A633" s="19"/>
      <c r="B633" s="12"/>
      <c r="C633" s="12"/>
      <c r="D633" s="19"/>
      <c r="E633" s="26"/>
      <c r="F633" s="26"/>
      <c r="G633" s="26"/>
      <c r="H633" s="19"/>
      <c r="I633" s="19"/>
      <c r="J633" s="12" t="s">
        <v>101</v>
      </c>
      <c r="K633" s="14" t="n">
        <v>6980</v>
      </c>
      <c r="L633" s="14" t="n">
        <v>1003</v>
      </c>
      <c r="M633" s="14" t="n">
        <v>36</v>
      </c>
      <c r="N633" s="11" t="n">
        <v>0.009</v>
      </c>
      <c r="O633" s="11" t="n">
        <v>0.25</v>
      </c>
      <c r="P633" s="11" t="n">
        <v>9</v>
      </c>
      <c r="Q633" s="25"/>
    </row>
    <row r="634" ht="22.5" customHeight="1">
      <c r="A634" s="19"/>
      <c r="B634" s="12"/>
      <c r="C634" s="12"/>
      <c r="D634" s="19"/>
      <c r="E634" s="26"/>
      <c r="F634" s="26"/>
      <c r="G634" s="26"/>
      <c r="H634" s="19"/>
      <c r="I634" s="19"/>
      <c r="J634" s="12" t="s">
        <v>102</v>
      </c>
      <c r="K634" s="14" t="n">
        <v>18336</v>
      </c>
      <c r="L634" s="14" t="n">
        <v>4548</v>
      </c>
      <c r="M634" s="14" t="n">
        <v>82</v>
      </c>
      <c r="N634" s="11" t="n">
        <v>0.005</v>
      </c>
      <c r="O634" s="11" t="n">
        <v>0.25</v>
      </c>
      <c r="P634" s="11" t="n">
        <v>20.5</v>
      </c>
      <c r="Q634" s="25"/>
    </row>
    <row r="635" ht="22.5" customHeight="1">
      <c r="A635" s="19"/>
      <c r="B635" s="12"/>
      <c r="C635" s="12" t="n">
        <v>91567806</v>
      </c>
      <c r="D635" s="12" t="s">
        <v>56</v>
      </c>
      <c r="E635" s="13" t="s">
        <v>57</v>
      </c>
      <c r="F635" s="13" t="s">
        <v>15</v>
      </c>
      <c r="G635" s="23" t="n">
        <v>0.15</v>
      </c>
      <c r="H635" s="12" t="n">
        <v>200</v>
      </c>
      <c r="I635" s="20" t="n">
        <f>G635*H635*7</f>
        <v>210</v>
      </c>
      <c r="J635" s="12" t="s">
        <v>100</v>
      </c>
      <c r="K635" s="14" t="n">
        <v>3334</v>
      </c>
      <c r="L635" s="14" t="n">
        <v>681</v>
      </c>
      <c r="M635" s="14" t="n">
        <v>5</v>
      </c>
      <c r="N635" s="11" t="n">
        <v>0.001</v>
      </c>
      <c r="O635" s="11" t="n">
        <v>0.15</v>
      </c>
      <c r="P635" s="11" t="n">
        <v>0.75</v>
      </c>
      <c r="Q635" s="22" t="n">
        <f>M637/H635</f>
        <v>0.275</v>
      </c>
    </row>
    <row r="636" ht="22.5" customHeight="1">
      <c r="A636" s="19"/>
      <c r="B636" s="12"/>
      <c r="C636" s="12"/>
      <c r="D636" s="19"/>
      <c r="E636" s="26"/>
      <c r="F636" s="26"/>
      <c r="G636" s="26"/>
      <c r="H636" s="19"/>
      <c r="I636" s="19"/>
      <c r="J636" s="12" t="s">
        <v>101</v>
      </c>
      <c r="K636" s="14" t="n">
        <v>27090</v>
      </c>
      <c r="L636" s="14" t="n">
        <v>5341</v>
      </c>
      <c r="M636" s="14" t="n">
        <v>23</v>
      </c>
      <c r="N636" s="11" t="n">
        <v>0.001</v>
      </c>
      <c r="O636" s="11" t="n">
        <v>0.15</v>
      </c>
      <c r="P636" s="11" t="n">
        <v>3.45</v>
      </c>
      <c r="Q636" s="25"/>
    </row>
    <row r="637" ht="22.5" customHeight="1">
      <c r="A637" s="19"/>
      <c r="B637" s="12"/>
      <c r="C637" s="12"/>
      <c r="D637" s="19"/>
      <c r="E637" s="26"/>
      <c r="F637" s="26"/>
      <c r="G637" s="26"/>
      <c r="H637" s="19"/>
      <c r="I637" s="19"/>
      <c r="J637" s="12" t="s">
        <v>102</v>
      </c>
      <c r="K637" s="14" t="n">
        <v>45203</v>
      </c>
      <c r="L637" s="14" t="n">
        <v>9164</v>
      </c>
      <c r="M637" s="14" t="n">
        <v>55</v>
      </c>
      <c r="N637" s="11" t="n">
        <v>0.001</v>
      </c>
      <c r="O637" s="11" t="n">
        <v>0.15</v>
      </c>
      <c r="P637" s="11" t="n">
        <v>8.25</v>
      </c>
      <c r="Q637" s="25"/>
    </row>
    <row r="638" ht="22.5" customHeight="1">
      <c r="A638" s="19"/>
      <c r="B638" s="12"/>
      <c r="C638" s="12" t="n">
        <v>12373981</v>
      </c>
      <c r="D638" s="12" t="s">
        <v>58</v>
      </c>
      <c r="E638" s="13" t="s">
        <v>37</v>
      </c>
      <c r="F638" s="13" t="s">
        <v>15</v>
      </c>
      <c r="G638" s="23" t="n">
        <v>0.04</v>
      </c>
      <c r="H638" s="12" t="n">
        <v>250</v>
      </c>
      <c r="I638" s="20" t="n">
        <f>G638*H638*7</f>
        <v>70</v>
      </c>
      <c r="J638" s="12" t="s">
        <v>100</v>
      </c>
      <c r="K638" s="14" t="n">
        <v>1607</v>
      </c>
      <c r="L638" s="14" t="n">
        <v>152</v>
      </c>
      <c r="M638" s="14" t="n">
        <v>48</v>
      </c>
      <c r="N638" s="11" t="n">
        <v>0.013</v>
      </c>
      <c r="O638" s="11" t="n">
        <v>0.04</v>
      </c>
      <c r="P638" s="11" t="n">
        <v>1.92</v>
      </c>
      <c r="Q638" s="22" t="n">
        <f>M640/H638</f>
        <v>0.34</v>
      </c>
    </row>
    <row r="639" ht="22.5" customHeight="1">
      <c r="A639" s="19"/>
      <c r="B639" s="12"/>
      <c r="C639" s="12"/>
      <c r="D639" s="19"/>
      <c r="E639" s="26"/>
      <c r="F639" s="26"/>
      <c r="G639" s="26"/>
      <c r="H639" s="19"/>
      <c r="I639" s="19"/>
      <c r="J639" s="12" t="s">
        <v>101</v>
      </c>
      <c r="K639" s="14" t="n">
        <v>33471</v>
      </c>
      <c r="L639" s="14" t="n">
        <v>1372</v>
      </c>
      <c r="M639" s="14" t="n">
        <v>68</v>
      </c>
      <c r="N639" s="11" t="n">
        <v>0.002</v>
      </c>
      <c r="O639" s="11" t="n">
        <v>0.04</v>
      </c>
      <c r="P639" s="11" t="n">
        <v>2.72</v>
      </c>
      <c r="Q639" s="25"/>
    </row>
    <row r="640" ht="22.5" customHeight="1">
      <c r="A640" s="19"/>
      <c r="B640" s="12"/>
      <c r="C640" s="12"/>
      <c r="D640" s="19"/>
      <c r="E640" s="26"/>
      <c r="F640" s="26"/>
      <c r="G640" s="26"/>
      <c r="H640" s="19"/>
      <c r="I640" s="19"/>
      <c r="J640" s="12" t="s">
        <v>102</v>
      </c>
      <c r="K640" s="14" t="n">
        <v>58136</v>
      </c>
      <c r="L640" s="14" t="n">
        <v>2190</v>
      </c>
      <c r="M640" s="14" t="n">
        <v>85</v>
      </c>
      <c r="N640" s="11" t="n">
        <v>0.002</v>
      </c>
      <c r="O640" s="11" t="n">
        <v>0.04</v>
      </c>
      <c r="P640" s="11" t="n">
        <v>3.4</v>
      </c>
      <c r="Q640" s="25"/>
    </row>
    <row r="641" ht="22.5" customHeight="1">
      <c r="A641" s="19"/>
      <c r="B641" s="12"/>
      <c r="C641" s="12" t="n">
        <v>5365721</v>
      </c>
      <c r="D641" s="12" t="s">
        <v>59</v>
      </c>
      <c r="E641" s="13" t="s">
        <v>57</v>
      </c>
      <c r="F641" s="13" t="s">
        <v>15</v>
      </c>
      <c r="G641" s="23" t="n">
        <v>0.5</v>
      </c>
      <c r="H641" s="12" t="n">
        <v>100</v>
      </c>
      <c r="I641" s="20" t="n">
        <f>G641*H641*7</f>
        <v>350</v>
      </c>
      <c r="J641" s="12" t="s">
        <v>100</v>
      </c>
      <c r="K641" s="14" t="n">
        <v>1028</v>
      </c>
      <c r="L641" s="14" t="n">
        <v>292</v>
      </c>
      <c r="M641" s="14" t="n">
        <v>3</v>
      </c>
      <c r="N641" s="11" t="n">
        <v>0.005</v>
      </c>
      <c r="O641" s="11" t="n">
        <v>0.5</v>
      </c>
      <c r="P641" s="11" t="n">
        <v>1.5</v>
      </c>
      <c r="Q641" s="22" t="n">
        <f>M643/H641</f>
        <v>1</v>
      </c>
    </row>
    <row r="642" ht="22.5" customHeight="1">
      <c r="A642" s="19"/>
      <c r="B642" s="12"/>
      <c r="C642" s="12"/>
      <c r="D642" s="19"/>
      <c r="E642" s="26"/>
      <c r="F642" s="26"/>
      <c r="G642" s="26"/>
      <c r="H642" s="19"/>
      <c r="I642" s="19"/>
      <c r="J642" s="12" t="s">
        <v>101</v>
      </c>
      <c r="K642" s="14" t="n">
        <v>51576</v>
      </c>
      <c r="L642" s="14" t="n">
        <v>18309</v>
      </c>
      <c r="M642" s="14" t="n">
        <v>81</v>
      </c>
      <c r="N642" s="11" t="n">
        <v>0.002</v>
      </c>
      <c r="O642" s="11" t="n">
        <v>0.5</v>
      </c>
      <c r="P642" s="11" t="n">
        <v>40.5</v>
      </c>
      <c r="Q642" s="25"/>
    </row>
    <row r="643" ht="22.5" customHeight="1">
      <c r="A643" s="19"/>
      <c r="B643" s="12"/>
      <c r="C643" s="12"/>
      <c r="D643" s="19"/>
      <c r="E643" s="26"/>
      <c r="F643" s="26"/>
      <c r="G643" s="26"/>
      <c r="H643" s="19"/>
      <c r="I643" s="19"/>
      <c r="J643" s="12" t="s">
        <v>102</v>
      </c>
      <c r="K643" s="14" t="n">
        <v>104435</v>
      </c>
      <c r="L643" s="14" t="n">
        <v>39552</v>
      </c>
      <c r="M643" s="14" t="n">
        <v>100</v>
      </c>
      <c r="N643" s="11" t="n">
        <v>0.001</v>
      </c>
      <c r="O643" s="11" t="n">
        <v>0.5</v>
      </c>
      <c r="P643" s="11" t="n">
        <v>50</v>
      </c>
      <c r="Q643" s="25"/>
    </row>
    <row r="644" ht="22.5" customHeight="1">
      <c r="A644" s="19"/>
      <c r="B644" s="12"/>
      <c r="C644" s="12" t="n">
        <v>91568575</v>
      </c>
      <c r="D644" s="12" t="s">
        <v>60</v>
      </c>
      <c r="E644" s="13" t="s">
        <v>14</v>
      </c>
      <c r="F644" s="13" t="s">
        <v>15</v>
      </c>
      <c r="G644" s="23" t="n">
        <v>0.4</v>
      </c>
      <c r="H644" s="12" t="n">
        <v>30</v>
      </c>
      <c r="I644" s="20" t="n">
        <f>G644*H644*7</f>
        <v>84</v>
      </c>
      <c r="J644" s="12" t="s">
        <v>100</v>
      </c>
      <c r="K644" s="14" t="n">
        <v>34</v>
      </c>
      <c r="L644" s="14" t="n">
        <v>0</v>
      </c>
      <c r="M644" s="14" t="n">
        <v>0</v>
      </c>
      <c r="N644" s="11" t="n">
        <v>0</v>
      </c>
      <c r="O644" s="11" t="n">
        <v>0</v>
      </c>
      <c r="P644" s="11" t="n">
        <v>0</v>
      </c>
      <c r="Q644" s="22" t="n">
        <f>M646/H644</f>
        <v>0</v>
      </c>
    </row>
    <row r="645" ht="22.5" customHeight="1">
      <c r="A645" s="19"/>
      <c r="B645" s="12"/>
      <c r="C645" s="12"/>
      <c r="D645" s="19"/>
      <c r="E645" s="26"/>
      <c r="F645" s="26"/>
      <c r="G645" s="26"/>
      <c r="H645" s="19"/>
      <c r="I645" s="19"/>
      <c r="J645" s="12" t="s">
        <v>101</v>
      </c>
      <c r="K645" s="14" t="n">
        <v>3737</v>
      </c>
      <c r="L645" s="14" t="n">
        <v>26</v>
      </c>
      <c r="M645" s="14" t="n">
        <v>0</v>
      </c>
      <c r="N645" s="11" t="n">
        <v>0</v>
      </c>
      <c r="O645" s="11" t="n">
        <v>0</v>
      </c>
      <c r="P645" s="11" t="n">
        <v>0</v>
      </c>
      <c r="Q645" s="25"/>
    </row>
    <row r="646" ht="22.5" customHeight="1">
      <c r="A646" s="19"/>
      <c r="B646" s="12"/>
      <c r="C646" s="12"/>
      <c r="D646" s="19"/>
      <c r="E646" s="26"/>
      <c r="F646" s="26"/>
      <c r="G646" s="26"/>
      <c r="H646" s="19"/>
      <c r="I646" s="19"/>
      <c r="J646" s="12" t="s">
        <v>102</v>
      </c>
      <c r="K646" s="14" t="n">
        <v>6871</v>
      </c>
      <c r="L646" s="14" t="n">
        <v>66</v>
      </c>
      <c r="M646" s="14" t="n">
        <v>0</v>
      </c>
      <c r="N646" s="11" t="n">
        <v>0</v>
      </c>
      <c r="O646" s="11" t="n">
        <v>0</v>
      </c>
      <c r="P646" s="11" t="n">
        <v>0</v>
      </c>
      <c r="Q646" s="25"/>
    </row>
    <row r="647" ht="22.5" customHeight="1">
      <c r="A647" s="19"/>
      <c r="B647" s="12"/>
      <c r="C647" s="12" t="n">
        <v>12811904</v>
      </c>
      <c r="D647" s="12" t="s">
        <v>54</v>
      </c>
      <c r="E647" s="13" t="s">
        <v>55</v>
      </c>
      <c r="F647" s="13" t="s">
        <v>35</v>
      </c>
      <c r="G647" s="23" t="n">
        <v>0.24</v>
      </c>
      <c r="H647" s="12" t="n">
        <v>100</v>
      </c>
      <c r="I647" s="20" t="n">
        <f>G647*H647*7</f>
        <v>168</v>
      </c>
      <c r="J647" s="12" t="s">
        <v>100</v>
      </c>
      <c r="K647" s="14" t="n">
        <v>0</v>
      </c>
      <c r="L647" s="14" t="n">
        <v>0</v>
      </c>
      <c r="M647" s="14" t="n">
        <v>0</v>
      </c>
      <c r="N647" s="11" t="n">
        <v>0</v>
      </c>
      <c r="O647" s="11" t="n">
        <v>0</v>
      </c>
      <c r="P647" s="11" t="n">
        <v>0</v>
      </c>
      <c r="Q647" s="22" t="n">
        <f>M649/H647</f>
        <v>0.03</v>
      </c>
    </row>
    <row r="648" ht="22.5" customHeight="1">
      <c r="A648" s="19"/>
      <c r="B648" s="12"/>
      <c r="C648" s="12"/>
      <c r="D648" s="19"/>
      <c r="E648" s="26"/>
      <c r="F648" s="26"/>
      <c r="G648" s="26"/>
      <c r="H648" s="19"/>
      <c r="I648" s="19"/>
      <c r="J648" s="12" t="s">
        <v>101</v>
      </c>
      <c r="K648" s="14" t="n">
        <v>5174</v>
      </c>
      <c r="L648" s="14" t="n">
        <v>1705</v>
      </c>
      <c r="M648" s="14" t="n">
        <v>0</v>
      </c>
      <c r="N648" s="11" t="n">
        <v>0</v>
      </c>
      <c r="O648" s="11" t="n">
        <v>0</v>
      </c>
      <c r="P648" s="11" t="n">
        <v>2</v>
      </c>
      <c r="Q648" s="25"/>
    </row>
    <row r="649" ht="22.5" customHeight="1">
      <c r="A649" s="19"/>
      <c r="B649" s="12"/>
      <c r="C649" s="12"/>
      <c r="D649" s="19"/>
      <c r="E649" s="26"/>
      <c r="F649" s="26"/>
      <c r="G649" s="26"/>
      <c r="H649" s="19"/>
      <c r="I649" s="19"/>
      <c r="J649" s="12" t="s">
        <v>102</v>
      </c>
      <c r="K649" s="14" t="n">
        <v>32166</v>
      </c>
      <c r="L649" s="14" t="n">
        <v>10699</v>
      </c>
      <c r="M649" s="14" t="n">
        <v>3</v>
      </c>
      <c r="N649" s="11" t="n">
        <v>0</v>
      </c>
      <c r="O649" s="11" t="n">
        <v>3.76</v>
      </c>
      <c r="P649" s="11" t="n">
        <v>11.28</v>
      </c>
      <c r="Q649" s="25"/>
    </row>
    <row r="650" ht="22.5" customHeight="1">
      <c r="A650" s="19"/>
      <c r="B650" s="12"/>
      <c r="C650" s="12" t="n">
        <v>91557160</v>
      </c>
      <c r="D650" s="12" t="s">
        <v>61</v>
      </c>
      <c r="E650" s="13" t="s">
        <v>11</v>
      </c>
      <c r="F650" s="13" t="s">
        <v>15</v>
      </c>
      <c r="G650" s="23" t="n">
        <v>0.2</v>
      </c>
      <c r="H650" s="12" t="n">
        <v>66</v>
      </c>
      <c r="I650" s="20" t="n">
        <f>G650*H650*7</f>
        <v>92.4</v>
      </c>
      <c r="J650" s="12" t="s">
        <v>100</v>
      </c>
      <c r="K650" s="14" t="n">
        <v>514</v>
      </c>
      <c r="L650" s="14" t="n">
        <v>10</v>
      </c>
      <c r="M650" s="14" t="n">
        <v>0</v>
      </c>
      <c r="N650" s="11" t="n">
        <v>0</v>
      </c>
      <c r="O650" s="11" t="n">
        <v>0</v>
      </c>
      <c r="P650" s="11" t="n">
        <v>0</v>
      </c>
      <c r="Q650" s="22" t="n">
        <f>M652/H650</f>
        <v>0</v>
      </c>
    </row>
    <row r="651" ht="22.5" customHeight="1">
      <c r="A651" s="19"/>
      <c r="B651" s="12"/>
      <c r="C651" s="12"/>
      <c r="D651" s="19"/>
      <c r="E651" s="26"/>
      <c r="F651" s="26"/>
      <c r="G651" s="26"/>
      <c r="H651" s="19"/>
      <c r="I651" s="19"/>
      <c r="J651" s="12" t="s">
        <v>101</v>
      </c>
      <c r="K651" s="14" t="n">
        <v>6000</v>
      </c>
      <c r="L651" s="14" t="n">
        <v>93</v>
      </c>
      <c r="M651" s="14" t="n">
        <v>0</v>
      </c>
      <c r="N651" s="11" t="n">
        <v>0</v>
      </c>
      <c r="O651" s="11" t="n">
        <v>0</v>
      </c>
      <c r="P651" s="11" t="n">
        <v>0</v>
      </c>
      <c r="Q651" s="25"/>
    </row>
    <row r="652" ht="22.5" customHeight="1">
      <c r="A652" s="19"/>
      <c r="B652" s="12"/>
      <c r="C652" s="12"/>
      <c r="D652" s="19"/>
      <c r="E652" s="26"/>
      <c r="F652" s="26"/>
      <c r="G652" s="26"/>
      <c r="H652" s="19"/>
      <c r="I652" s="19"/>
      <c r="J652" s="12" t="s">
        <v>102</v>
      </c>
      <c r="K652" s="14" t="n">
        <v>13189</v>
      </c>
      <c r="L652" s="14" t="n">
        <v>304</v>
      </c>
      <c r="M652" s="14" t="n">
        <v>0</v>
      </c>
      <c r="N652" s="11" t="n">
        <v>0</v>
      </c>
      <c r="O652" s="11" t="n">
        <v>0</v>
      </c>
      <c r="P652" s="11" t="n">
        <v>0</v>
      </c>
      <c r="Q652" s="25"/>
    </row>
    <row r="653" ht="22.5" customHeight="1">
      <c r="A653" s="19"/>
      <c r="B653" s="12" t="s">
        <v>109</v>
      </c>
      <c r="C653" s="12" t="n">
        <v>5556054</v>
      </c>
      <c r="D653" s="12" t="s">
        <v>62</v>
      </c>
      <c r="E653" s="13" t="s">
        <v>37</v>
      </c>
      <c r="F653" s="13" t="s">
        <v>15</v>
      </c>
      <c r="G653" s="23" t="n">
        <v>0.8</v>
      </c>
      <c r="H653" s="12" t="n">
        <v>100</v>
      </c>
      <c r="I653" s="20" t="n">
        <f>G653*H653*7</f>
        <v>560</v>
      </c>
      <c r="J653" s="12" t="s">
        <v>100</v>
      </c>
      <c r="K653" s="16" t="n">
        <v>479</v>
      </c>
      <c r="L653" s="14" t="n">
        <v>9</v>
      </c>
      <c r="M653" s="14" t="n">
        <v>1</v>
      </c>
      <c r="N653" s="11" t="n">
        <v>0.269</v>
      </c>
      <c r="O653" s="11" t="n">
        <v>2.421</v>
      </c>
      <c r="P653" s="11" t="n">
        <v>2.421</v>
      </c>
      <c r="Q653" s="22" t="n">
        <f>M655/H653</f>
        <v>0.06</v>
      </c>
    </row>
    <row r="654" ht="22.5" customHeight="1">
      <c r="A654" s="19"/>
      <c r="B654" s="12"/>
      <c r="C654" s="12"/>
      <c r="D654" s="19"/>
      <c r="E654" s="26"/>
      <c r="F654" s="26"/>
      <c r="G654" s="26"/>
      <c r="H654" s="19"/>
      <c r="I654" s="19"/>
      <c r="J654" s="12" t="s">
        <v>101</v>
      </c>
      <c r="K654" s="16" t="n">
        <v>12673</v>
      </c>
      <c r="L654" s="14" t="n">
        <v>386</v>
      </c>
      <c r="M654" s="14" t="n">
        <v>4</v>
      </c>
      <c r="N654" s="11" t="n">
        <v>0.028</v>
      </c>
      <c r="O654" s="11" t="n">
        <v>2.683</v>
      </c>
      <c r="P654" s="11" t="n">
        <v>10.73</v>
      </c>
      <c r="Q654" s="25"/>
    </row>
    <row r="655" ht="22.5" customHeight="1">
      <c r="A655" s="19"/>
      <c r="B655" s="12"/>
      <c r="C655" s="12"/>
      <c r="D655" s="19"/>
      <c r="E655" s="26"/>
      <c r="F655" s="26"/>
      <c r="G655" s="26"/>
      <c r="H655" s="19"/>
      <c r="I655" s="19"/>
      <c r="J655" s="12" t="s">
        <v>102</v>
      </c>
      <c r="K655" s="16" t="n">
        <v>23470</v>
      </c>
      <c r="L655" s="14" t="n">
        <v>699</v>
      </c>
      <c r="M655" s="16" t="n">
        <v>6</v>
      </c>
      <c r="N655" s="11" t="n">
        <v>0.021</v>
      </c>
      <c r="O655" s="11" t="n">
        <v>2.479</v>
      </c>
      <c r="P655" s="11" t="n">
        <v>14.875</v>
      </c>
      <c r="Q655" s="25"/>
    </row>
    <row r="656" ht="22.5" customHeight="1">
      <c r="A656" s="19"/>
      <c r="B656" s="12"/>
      <c r="C656" s="12" t="n">
        <v>8628042</v>
      </c>
      <c r="D656" s="12" t="s">
        <v>28</v>
      </c>
      <c r="E656" s="13" t="s">
        <v>14</v>
      </c>
      <c r="F656" s="13" t="s">
        <v>26</v>
      </c>
      <c r="G656" s="23" t="n">
        <v>0.48</v>
      </c>
      <c r="H656" s="12" t="n">
        <v>400</v>
      </c>
      <c r="I656" s="20" t="n">
        <f>G656*H656*7</f>
        <v>1344</v>
      </c>
      <c r="J656" s="12" t="s">
        <v>100</v>
      </c>
      <c r="K656" s="16" t="n">
        <v>3159</v>
      </c>
      <c r="L656" s="14" t="n">
        <v>1323</v>
      </c>
      <c r="M656" s="16" t="n">
        <v>39</v>
      </c>
      <c r="N656" s="11" t="n">
        <v>0.01</v>
      </c>
      <c r="O656" s="11" t="n">
        <v>0.44</v>
      </c>
      <c r="P656" s="11" t="n">
        <v>17.22</v>
      </c>
      <c r="Q656" s="22" t="n">
        <f>M658/H656</f>
        <v>0.8325</v>
      </c>
    </row>
    <row r="657" ht="22.5" customHeight="1">
      <c r="A657" s="19"/>
      <c r="B657" s="12"/>
      <c r="C657" s="12"/>
      <c r="D657" s="19"/>
      <c r="E657" s="26"/>
      <c r="F657" s="26"/>
      <c r="G657" s="26"/>
      <c r="H657" s="19"/>
      <c r="I657" s="19"/>
      <c r="J657" s="12" t="s">
        <v>101</v>
      </c>
      <c r="K657" s="16" t="n">
        <v>14959</v>
      </c>
      <c r="L657" s="14" t="n">
        <v>6337</v>
      </c>
      <c r="M657" s="16" t="n">
        <v>169</v>
      </c>
      <c r="N657" s="11" t="n">
        <v>0.01</v>
      </c>
      <c r="O657" s="11" t="n">
        <v>0.55</v>
      </c>
      <c r="P657" s="11" t="n">
        <v>93.32</v>
      </c>
      <c r="Q657" s="25"/>
    </row>
    <row r="658" ht="22.5" customHeight="1">
      <c r="A658" s="19"/>
      <c r="B658" s="12"/>
      <c r="C658" s="12"/>
      <c r="D658" s="19"/>
      <c r="E658" s="26"/>
      <c r="F658" s="26"/>
      <c r="G658" s="26"/>
      <c r="H658" s="19"/>
      <c r="I658" s="19"/>
      <c r="J658" s="12" t="s">
        <v>102</v>
      </c>
      <c r="K658" s="16" t="n">
        <v>45802</v>
      </c>
      <c r="L658" s="14" t="n">
        <v>11245</v>
      </c>
      <c r="M658" s="10" t="n">
        <v>333</v>
      </c>
      <c r="N658" s="11" t="n">
        <v>0.01</v>
      </c>
      <c r="O658" s="11" t="n">
        <v>0.47</v>
      </c>
      <c r="P658" s="11" t="n">
        <v>157.59</v>
      </c>
      <c r="Q658" s="25"/>
    </row>
    <row r="659" ht="22.5" customHeight="1">
      <c r="A659" s="19"/>
      <c r="B659" s="12"/>
      <c r="C659" s="12" t="n">
        <v>9297014</v>
      </c>
      <c r="D659" s="12" t="s">
        <v>13</v>
      </c>
      <c r="E659" s="13" t="s">
        <v>14</v>
      </c>
      <c r="F659" s="13" t="s">
        <v>26</v>
      </c>
      <c r="G659" s="23" t="n">
        <v>0.18</v>
      </c>
      <c r="H659" s="12" t="n">
        <v>200</v>
      </c>
      <c r="I659" s="20" t="n">
        <f>G659*H659*7</f>
        <v>252</v>
      </c>
      <c r="J659" s="12" t="s">
        <v>100</v>
      </c>
      <c r="K659" s="16" t="n">
        <v>2483</v>
      </c>
      <c r="L659" s="14" t="n">
        <v>229</v>
      </c>
      <c r="M659" s="16" t="n">
        <v>18</v>
      </c>
      <c r="N659" s="11" t="n">
        <v>0.01</v>
      </c>
      <c r="O659" s="11" t="n">
        <v>0.19</v>
      </c>
      <c r="P659" s="11" t="n">
        <v>3.33</v>
      </c>
      <c r="Q659" s="22" t="n">
        <f>M661/H659</f>
        <v>0.98</v>
      </c>
    </row>
    <row r="660" ht="22.5" customHeight="1">
      <c r="A660" s="19"/>
      <c r="B660" s="12"/>
      <c r="C660" s="12"/>
      <c r="D660" s="19"/>
      <c r="E660" s="26"/>
      <c r="F660" s="26"/>
      <c r="G660" s="26"/>
      <c r="H660" s="19"/>
      <c r="I660" s="19"/>
      <c r="J660" s="12" t="s">
        <v>101</v>
      </c>
      <c r="K660" s="16" t="n">
        <v>13499</v>
      </c>
      <c r="L660" s="14" t="n">
        <v>936</v>
      </c>
      <c r="M660" s="10" t="n">
        <v>77</v>
      </c>
      <c r="N660" s="11" t="n">
        <v>0.02</v>
      </c>
      <c r="O660" s="11" t="n">
        <v>0.19</v>
      </c>
      <c r="P660" s="11" t="n">
        <v>14.33</v>
      </c>
      <c r="Q660" s="25"/>
    </row>
    <row r="661" ht="22.5" customHeight="1">
      <c r="A661" s="19"/>
      <c r="B661" s="12"/>
      <c r="C661" s="12"/>
      <c r="D661" s="19"/>
      <c r="E661" s="26"/>
      <c r="F661" s="26"/>
      <c r="G661" s="26"/>
      <c r="H661" s="19"/>
      <c r="I661" s="19"/>
      <c r="J661" s="12" t="s">
        <v>102</v>
      </c>
      <c r="K661" s="16" t="n">
        <v>45450</v>
      </c>
      <c r="L661" s="14" t="n">
        <v>2939</v>
      </c>
      <c r="M661" s="10" t="n">
        <v>196</v>
      </c>
      <c r="N661" s="11" t="n">
        <v>0.01</v>
      </c>
      <c r="O661" s="11" t="n">
        <v>0.15</v>
      </c>
      <c r="P661" s="11" t="n">
        <v>29.48</v>
      </c>
      <c r="Q661" s="25"/>
    </row>
    <row r="662" ht="22.5" customHeight="1">
      <c r="A662" s="19"/>
      <c r="B662" s="12"/>
      <c r="C662" s="12" t="n">
        <v>7815836</v>
      </c>
      <c r="D662" s="12" t="s">
        <v>63</v>
      </c>
      <c r="E662" s="13" t="s">
        <v>37</v>
      </c>
      <c r="F662" s="13" t="s">
        <v>15</v>
      </c>
      <c r="G662" s="23" t="n">
        <v>0.08</v>
      </c>
      <c r="H662" s="12" t="n">
        <v>12000</v>
      </c>
      <c r="I662" s="20" t="n">
        <f>G662*H662*7</f>
        <v>6720</v>
      </c>
      <c r="J662" s="12" t="s">
        <v>100</v>
      </c>
      <c r="K662" s="16" t="n">
        <v>57786</v>
      </c>
      <c r="L662" s="14" t="n">
        <v>5508</v>
      </c>
      <c r="M662" s="16" t="n">
        <v>153</v>
      </c>
      <c r="N662" s="11" t="n">
        <v>0.003</v>
      </c>
      <c r="O662" s="11" t="n">
        <v>0.112</v>
      </c>
      <c r="P662" s="11" t="n">
        <v>17.13</v>
      </c>
      <c r="Q662" s="22" t="n">
        <f>M664/H662</f>
        <v>0.26825</v>
      </c>
    </row>
    <row r="663" ht="22.5" customHeight="1">
      <c r="A663" s="19"/>
      <c r="B663" s="12"/>
      <c r="C663" s="12"/>
      <c r="D663" s="19"/>
      <c r="E663" s="26"/>
      <c r="F663" s="26"/>
      <c r="G663" s="26"/>
      <c r="H663" s="19"/>
      <c r="I663" s="19"/>
      <c r="J663" s="12" t="s">
        <v>101</v>
      </c>
      <c r="K663" s="16" t="n">
        <v>790895</v>
      </c>
      <c r="L663" s="14" t="n">
        <v>85864</v>
      </c>
      <c r="M663" s="16" t="n">
        <v>1674</v>
      </c>
      <c r="N663" s="11" t="n">
        <v>0.002</v>
      </c>
      <c r="O663" s="11" t="n">
        <v>0.113</v>
      </c>
      <c r="P663" s="11" t="n">
        <v>188.64</v>
      </c>
      <c r="Q663" s="25"/>
    </row>
    <row r="664" ht="22.5" customHeight="1">
      <c r="A664" s="19"/>
      <c r="B664" s="12"/>
      <c r="C664" s="12"/>
      <c r="D664" s="19"/>
      <c r="E664" s="26"/>
      <c r="F664" s="26"/>
      <c r="G664" s="26"/>
      <c r="H664" s="19"/>
      <c r="I664" s="19"/>
      <c r="J664" s="12" t="s">
        <v>102</v>
      </c>
      <c r="K664" s="16" t="n">
        <v>1394856</v>
      </c>
      <c r="L664" s="14" t="n">
        <v>159311</v>
      </c>
      <c r="M664" s="16" t="n">
        <v>3219</v>
      </c>
      <c r="N664" s="11" t="n">
        <v>0.002</v>
      </c>
      <c r="O664" s="11" t="n">
        <v>0.112</v>
      </c>
      <c r="P664" s="11" t="n">
        <v>361.05</v>
      </c>
      <c r="Q664" s="25"/>
    </row>
    <row r="665" ht="22.5" customHeight="1">
      <c r="A665" s="19"/>
      <c r="B665" s="12"/>
      <c r="C665" s="12" t="n">
        <v>91467820</v>
      </c>
      <c r="D665" s="12" t="s">
        <v>64</v>
      </c>
      <c r="E665" s="13" t="s">
        <v>37</v>
      </c>
      <c r="F665" s="13" t="s">
        <v>15</v>
      </c>
      <c r="G665" s="23" t="n">
        <v>0.1</v>
      </c>
      <c r="H665" s="13" t="n">
        <v>300</v>
      </c>
      <c r="I665" s="20" t="n">
        <f>G665*H665*7</f>
        <v>210</v>
      </c>
      <c r="J665" s="12" t="s">
        <v>100</v>
      </c>
      <c r="K665" s="16" t="n">
        <v>8342</v>
      </c>
      <c r="L665" s="14" t="n">
        <v>2750</v>
      </c>
      <c r="M665" s="16" t="n">
        <v>26</v>
      </c>
      <c r="N665" s="11" t="n">
        <v>0.001</v>
      </c>
      <c r="O665" s="11" t="n">
        <v>0.1</v>
      </c>
      <c r="P665" s="11" t="n">
        <v>2.6</v>
      </c>
      <c r="Q665" s="22" t="n">
        <f>M667/H665</f>
        <v>0.523333333333333</v>
      </c>
    </row>
    <row r="666" ht="22.5" customHeight="1">
      <c r="A666" s="19"/>
      <c r="B666" s="12"/>
      <c r="C666" s="12"/>
      <c r="D666" s="19"/>
      <c r="E666" s="26"/>
      <c r="F666" s="26"/>
      <c r="G666" s="26"/>
      <c r="H666" s="26"/>
      <c r="I666" s="19"/>
      <c r="J666" s="12" t="s">
        <v>101</v>
      </c>
      <c r="K666" s="16" t="n">
        <v>96755</v>
      </c>
      <c r="L666" s="14" t="n">
        <v>41405</v>
      </c>
      <c r="M666" s="16" t="n">
        <v>157</v>
      </c>
      <c r="N666" s="11" t="n">
        <v>0</v>
      </c>
      <c r="O666" s="11" t="n">
        <v>0.1</v>
      </c>
      <c r="P666" s="11" t="n">
        <v>15.7</v>
      </c>
      <c r="Q666" s="25"/>
    </row>
    <row r="667" ht="22.5" customHeight="1">
      <c r="A667" s="19"/>
      <c r="B667" s="12"/>
      <c r="C667" s="12"/>
      <c r="D667" s="19"/>
      <c r="E667" s="26"/>
      <c r="F667" s="26"/>
      <c r="G667" s="26"/>
      <c r="H667" s="26"/>
      <c r="I667" s="19"/>
      <c r="J667" s="12" t="s">
        <v>102</v>
      </c>
      <c r="K667" s="16" t="n">
        <v>104615</v>
      </c>
      <c r="L667" s="14" t="n">
        <v>42616</v>
      </c>
      <c r="M667" s="16" t="n">
        <v>157</v>
      </c>
      <c r="N667" s="11" t="n">
        <v>0</v>
      </c>
      <c r="O667" s="11" t="n">
        <v>0.1</v>
      </c>
      <c r="P667" s="11" t="n">
        <v>15.7</v>
      </c>
      <c r="Q667" s="25"/>
    </row>
    <row r="668" ht="22.5" customHeight="1">
      <c r="A668" s="19"/>
      <c r="B668" s="12"/>
      <c r="C668" s="12" t="n">
        <v>91496145</v>
      </c>
      <c r="D668" s="12" t="s">
        <v>64</v>
      </c>
      <c r="E668" s="13" t="s">
        <v>65</v>
      </c>
      <c r="F668" s="13" t="s">
        <v>15</v>
      </c>
      <c r="G668" s="23" t="n">
        <v>0.14</v>
      </c>
      <c r="H668" s="13" t="n">
        <v>50</v>
      </c>
      <c r="I668" s="20" t="n">
        <f>G668*H668*7</f>
        <v>49</v>
      </c>
      <c r="J668" s="12" t="s">
        <v>100</v>
      </c>
      <c r="K668" s="16" t="n">
        <v>513</v>
      </c>
      <c r="L668" s="16" t="n">
        <v>88</v>
      </c>
      <c r="M668" s="16" t="n">
        <v>1</v>
      </c>
      <c r="N668" s="11" t="n">
        <v>0.002</v>
      </c>
      <c r="O668" s="11" t="n">
        <v>0.15</v>
      </c>
      <c r="P668" s="11" t="n">
        <v>0.15</v>
      </c>
      <c r="Q668" s="22" t="n">
        <f>M670/H668</f>
        <v>0.38</v>
      </c>
    </row>
    <row r="669" ht="22.5" customHeight="1">
      <c r="A669" s="19"/>
      <c r="B669" s="12"/>
      <c r="C669" s="12"/>
      <c r="D669" s="19"/>
      <c r="E669" s="26"/>
      <c r="F669" s="26"/>
      <c r="G669" s="26"/>
      <c r="H669" s="26"/>
      <c r="I669" s="19"/>
      <c r="J669" s="12" t="s">
        <v>101</v>
      </c>
      <c r="K669" s="16" t="n">
        <v>24826</v>
      </c>
      <c r="L669" s="14" t="n">
        <v>3989</v>
      </c>
      <c r="M669" s="16" t="n">
        <v>18</v>
      </c>
      <c r="N669" s="11" t="n">
        <v>0.001</v>
      </c>
      <c r="O669" s="11" t="n">
        <v>0.15</v>
      </c>
      <c r="P669" s="11" t="n">
        <v>2.7</v>
      </c>
      <c r="Q669" s="25"/>
    </row>
    <row r="670" ht="22.5" customHeight="1">
      <c r="A670" s="19"/>
      <c r="B670" s="12"/>
      <c r="C670" s="12"/>
      <c r="D670" s="19"/>
      <c r="E670" s="26"/>
      <c r="F670" s="26"/>
      <c r="G670" s="26"/>
      <c r="H670" s="26"/>
      <c r="I670" s="19"/>
      <c r="J670" s="12" t="s">
        <v>102</v>
      </c>
      <c r="K670" s="16" t="n">
        <v>27421</v>
      </c>
      <c r="L670" s="14" t="n">
        <v>4255</v>
      </c>
      <c r="M670" s="16" t="n">
        <v>19</v>
      </c>
      <c r="N670" s="11" t="n">
        <v>0.001</v>
      </c>
      <c r="O670" s="11" t="n">
        <v>0.15</v>
      </c>
      <c r="P670" s="11" t="n">
        <v>2.85</v>
      </c>
      <c r="Q670" s="25"/>
    </row>
    <row r="671" ht="22.5" customHeight="1">
      <c r="A671" s="19"/>
      <c r="B671" s="12"/>
      <c r="C671" s="12" t="n">
        <v>91496146</v>
      </c>
      <c r="D671" s="12" t="s">
        <v>64</v>
      </c>
      <c r="E671" s="13" t="s">
        <v>44</v>
      </c>
      <c r="F671" s="13" t="s">
        <v>15</v>
      </c>
      <c r="G671" s="23" t="n">
        <v>0.14</v>
      </c>
      <c r="H671" s="13" t="n">
        <v>200</v>
      </c>
      <c r="I671" s="20" t="n">
        <f>G671*H671*7</f>
        <v>196</v>
      </c>
      <c r="J671" s="12" t="s">
        <v>100</v>
      </c>
      <c r="K671" s="16" t="n">
        <v>2375</v>
      </c>
      <c r="L671" s="14" t="n">
        <v>685</v>
      </c>
      <c r="M671" s="16" t="n">
        <v>9</v>
      </c>
      <c r="N671" s="11" t="n">
        <v>0.002</v>
      </c>
      <c r="O671" s="11" t="n">
        <v>0.14</v>
      </c>
      <c r="P671" s="11" t="n">
        <v>1.26</v>
      </c>
      <c r="Q671" s="22" t="n">
        <f>M673/H671</f>
        <v>0.24</v>
      </c>
    </row>
    <row r="672" ht="22.5" customHeight="1">
      <c r="A672" s="19"/>
      <c r="B672" s="12"/>
      <c r="C672" s="12"/>
      <c r="D672" s="19"/>
      <c r="E672" s="26"/>
      <c r="F672" s="26"/>
      <c r="G672" s="26"/>
      <c r="H672" s="26"/>
      <c r="I672" s="19"/>
      <c r="J672" s="12" t="s">
        <v>101</v>
      </c>
      <c r="K672" s="16" t="n">
        <v>29768</v>
      </c>
      <c r="L672" s="14" t="n">
        <v>10689</v>
      </c>
      <c r="M672" s="16" t="n">
        <v>48</v>
      </c>
      <c r="N672" s="11" t="n">
        <v>0.001</v>
      </c>
      <c r="O672" s="11" t="n">
        <v>0.14</v>
      </c>
      <c r="P672" s="11" t="n">
        <v>6.72</v>
      </c>
      <c r="Q672" s="25"/>
    </row>
    <row r="673" ht="22.5" customHeight="1">
      <c r="A673" s="19"/>
      <c r="B673" s="12"/>
      <c r="C673" s="12"/>
      <c r="D673" s="19"/>
      <c r="E673" s="26"/>
      <c r="F673" s="26"/>
      <c r="G673" s="26"/>
      <c r="H673" s="26"/>
      <c r="I673" s="19"/>
      <c r="J673" s="12" t="s">
        <v>102</v>
      </c>
      <c r="K673" s="16" t="n">
        <v>32867</v>
      </c>
      <c r="L673" s="14" t="n">
        <v>11119</v>
      </c>
      <c r="M673" s="16" t="n">
        <v>48</v>
      </c>
      <c r="N673" s="11" t="n">
        <v>0.001</v>
      </c>
      <c r="O673" s="11" t="n">
        <v>0.14</v>
      </c>
      <c r="P673" s="11" t="n">
        <v>6.72</v>
      </c>
      <c r="Q673" s="25"/>
    </row>
    <row r="674" ht="22.5" customHeight="1">
      <c r="A674" s="19"/>
      <c r="B674" s="12"/>
      <c r="C674" s="12" t="n">
        <v>91496147</v>
      </c>
      <c r="D674" s="12" t="s">
        <v>64</v>
      </c>
      <c r="E674" s="13" t="s">
        <v>11</v>
      </c>
      <c r="F674" s="13" t="s">
        <v>15</v>
      </c>
      <c r="G674" s="23" t="n">
        <v>0.14</v>
      </c>
      <c r="H674" s="13" t="n">
        <v>150</v>
      </c>
      <c r="I674" s="20" t="n">
        <f>G674*H674*7</f>
        <v>147</v>
      </c>
      <c r="J674" s="12" t="s">
        <v>100</v>
      </c>
      <c r="K674" s="16" t="n">
        <v>1753</v>
      </c>
      <c r="L674" s="16" t="n">
        <v>138</v>
      </c>
      <c r="M674" s="16" t="n">
        <v>11</v>
      </c>
      <c r="N674" s="11" t="n">
        <v>0.01</v>
      </c>
      <c r="O674" s="11" t="n">
        <v>0.13</v>
      </c>
      <c r="P674" s="11" t="n">
        <v>1.43</v>
      </c>
      <c r="Q674" s="22" t="n">
        <f>M676/H674</f>
        <v>0.806666666666667</v>
      </c>
    </row>
    <row r="675" ht="22.5" customHeight="1">
      <c r="A675" s="19"/>
      <c r="B675" s="12"/>
      <c r="C675" s="12"/>
      <c r="D675" s="19"/>
      <c r="E675" s="26"/>
      <c r="F675" s="26"/>
      <c r="G675" s="26"/>
      <c r="H675" s="26"/>
      <c r="I675" s="19"/>
      <c r="J675" s="12" t="s">
        <v>101</v>
      </c>
      <c r="K675" s="16" t="n">
        <v>21301</v>
      </c>
      <c r="L675" s="14" t="n">
        <v>2893</v>
      </c>
      <c r="M675" s="16" t="n">
        <v>91</v>
      </c>
      <c r="N675" s="11" t="n">
        <v>0.004</v>
      </c>
      <c r="O675" s="11" t="n">
        <v>0.13</v>
      </c>
      <c r="P675" s="11" t="n">
        <v>11.83</v>
      </c>
      <c r="Q675" s="25"/>
    </row>
    <row r="676" ht="22.5" customHeight="1">
      <c r="A676" s="19"/>
      <c r="B676" s="12"/>
      <c r="C676" s="12"/>
      <c r="D676" s="19"/>
      <c r="E676" s="26"/>
      <c r="F676" s="26"/>
      <c r="G676" s="26"/>
      <c r="H676" s="26"/>
      <c r="I676" s="19"/>
      <c r="J676" s="12" t="s">
        <v>102</v>
      </c>
      <c r="K676" s="16" t="n">
        <v>27833</v>
      </c>
      <c r="L676" s="14" t="n">
        <v>3524</v>
      </c>
      <c r="M676" s="16" t="n">
        <v>121</v>
      </c>
      <c r="N676" s="11" t="n">
        <v>0.004</v>
      </c>
      <c r="O676" s="11" t="n">
        <v>0.13</v>
      </c>
      <c r="P676" s="11" t="n">
        <v>15.73</v>
      </c>
      <c r="Q676" s="25"/>
    </row>
    <row r="677" ht="22.5" customHeight="1">
      <c r="A677" s="19"/>
      <c r="B677" s="12"/>
      <c r="C677" s="12" t="n">
        <v>91496148</v>
      </c>
      <c r="D677" s="12" t="s">
        <v>64</v>
      </c>
      <c r="E677" s="13" t="s">
        <v>14</v>
      </c>
      <c r="F677" s="13" t="s">
        <v>15</v>
      </c>
      <c r="G677" s="23" t="n">
        <v>0.15</v>
      </c>
      <c r="H677" s="13" t="n">
        <v>160</v>
      </c>
      <c r="I677" s="20" t="n">
        <f>G677*H677*7</f>
        <v>168</v>
      </c>
      <c r="J677" s="12" t="s">
        <v>100</v>
      </c>
      <c r="K677" s="16" t="n">
        <v>450</v>
      </c>
      <c r="L677" s="16" t="n">
        <v>167</v>
      </c>
      <c r="M677" s="16" t="n">
        <v>3</v>
      </c>
      <c r="N677" s="11" t="n">
        <v>0.003</v>
      </c>
      <c r="O677" s="11" t="n">
        <v>0.15</v>
      </c>
      <c r="P677" s="11" t="n">
        <v>0.45</v>
      </c>
      <c r="Q677" s="22" t="n">
        <f>M679/H677</f>
        <v>1</v>
      </c>
    </row>
    <row r="678" ht="22.5" customHeight="1">
      <c r="A678" s="19"/>
      <c r="B678" s="12"/>
      <c r="C678" s="12"/>
      <c r="D678" s="19"/>
      <c r="E678" s="26"/>
      <c r="F678" s="26"/>
      <c r="G678" s="26"/>
      <c r="H678" s="26"/>
      <c r="I678" s="19"/>
      <c r="J678" s="12" t="s">
        <v>101</v>
      </c>
      <c r="K678" s="16" t="n">
        <v>71269</v>
      </c>
      <c r="L678" s="14" t="n">
        <v>31957</v>
      </c>
      <c r="M678" s="16" t="n">
        <v>160</v>
      </c>
      <c r="N678" s="11" t="n">
        <v>0.001</v>
      </c>
      <c r="O678" s="11" t="n">
        <v>0.15</v>
      </c>
      <c r="P678" s="11" t="n">
        <v>24</v>
      </c>
      <c r="Q678" s="25"/>
    </row>
    <row r="679" ht="22.5" customHeight="1">
      <c r="A679" s="19"/>
      <c r="B679" s="12"/>
      <c r="C679" s="12"/>
      <c r="D679" s="19"/>
      <c r="E679" s="26"/>
      <c r="F679" s="26"/>
      <c r="G679" s="26"/>
      <c r="H679" s="26"/>
      <c r="I679" s="19"/>
      <c r="J679" s="12" t="s">
        <v>102</v>
      </c>
      <c r="K679" s="16" t="n">
        <v>80585</v>
      </c>
      <c r="L679" s="14" t="n">
        <v>35716</v>
      </c>
      <c r="M679" s="16" t="n">
        <v>160</v>
      </c>
      <c r="N679" s="11" t="n">
        <v>0.001</v>
      </c>
      <c r="O679" s="11" t="n">
        <v>0.15</v>
      </c>
      <c r="P679" s="11" t="n">
        <v>24</v>
      </c>
      <c r="Q679" s="25"/>
    </row>
    <row r="680" ht="22.5" customHeight="1">
      <c r="A680" s="19"/>
      <c r="B680" s="12"/>
      <c r="C680" s="12" t="n">
        <v>11079953</v>
      </c>
      <c r="D680" s="12" t="s">
        <v>62</v>
      </c>
      <c r="E680" s="13" t="s">
        <v>37</v>
      </c>
      <c r="F680" s="13" t="s">
        <v>15</v>
      </c>
      <c r="G680" s="23" t="n">
        <v>0.8</v>
      </c>
      <c r="H680" s="13" t="n">
        <v>100</v>
      </c>
      <c r="I680" s="20" t="n">
        <f>G680*H680*7</f>
        <v>560</v>
      </c>
      <c r="J680" s="12" t="s">
        <v>100</v>
      </c>
      <c r="K680" s="14" t="n">
        <v>294</v>
      </c>
      <c r="L680" s="14" t="n">
        <v>14</v>
      </c>
      <c r="M680" s="16" t="n">
        <v>0</v>
      </c>
      <c r="N680" s="11" t="n">
        <v>0</v>
      </c>
      <c r="O680" s="11" t="n">
        <v>0</v>
      </c>
      <c r="P680" s="11" t="n">
        <v>0</v>
      </c>
      <c r="Q680" s="22" t="n">
        <f>M682/H680</f>
        <v>0</v>
      </c>
    </row>
    <row r="681" ht="22.5" customHeight="1">
      <c r="A681" s="19"/>
      <c r="B681" s="12"/>
      <c r="C681" s="12"/>
      <c r="D681" s="19"/>
      <c r="E681" s="26"/>
      <c r="F681" s="26"/>
      <c r="G681" s="26"/>
      <c r="H681" s="26"/>
      <c r="I681" s="19"/>
      <c r="J681" s="12" t="s">
        <v>101</v>
      </c>
      <c r="K681" s="16" t="n">
        <v>6998</v>
      </c>
      <c r="L681" s="16" t="n">
        <v>954</v>
      </c>
      <c r="M681" s="16" t="n">
        <v>0</v>
      </c>
      <c r="N681" s="11" t="n">
        <v>0</v>
      </c>
      <c r="O681" s="11" t="n">
        <v>0</v>
      </c>
      <c r="P681" s="11" t="n">
        <v>0</v>
      </c>
      <c r="Q681" s="25"/>
    </row>
    <row r="682" ht="22.5" customHeight="1">
      <c r="A682" s="19"/>
      <c r="B682" s="12"/>
      <c r="C682" s="12"/>
      <c r="D682" s="19"/>
      <c r="E682" s="26"/>
      <c r="F682" s="26"/>
      <c r="G682" s="26"/>
      <c r="H682" s="26"/>
      <c r="I682" s="19"/>
      <c r="J682" s="12" t="s">
        <v>102</v>
      </c>
      <c r="K682" s="16" t="n">
        <v>11283</v>
      </c>
      <c r="L682" s="16" t="n">
        <v>1359</v>
      </c>
      <c r="M682" s="16" t="n">
        <v>0</v>
      </c>
      <c r="N682" s="11" t="n">
        <v>0</v>
      </c>
      <c r="O682" s="11" t="n">
        <v>0</v>
      </c>
      <c r="P682" s="11" t="n">
        <v>0</v>
      </c>
      <c r="Q682" s="25"/>
    </row>
    <row r="683" ht="22.5" customHeight="1">
      <c r="A683" s="19"/>
      <c r="B683" s="12"/>
      <c r="C683" s="12" t="n">
        <v>11690181</v>
      </c>
      <c r="D683" s="12" t="s">
        <v>66</v>
      </c>
      <c r="E683" s="13" t="s">
        <v>14</v>
      </c>
      <c r="F683" s="13" t="s">
        <v>15</v>
      </c>
      <c r="G683" s="23" t="n">
        <v>0.45</v>
      </c>
      <c r="H683" s="13" t="n">
        <v>1300</v>
      </c>
      <c r="I683" s="20" t="n">
        <f>G683*H683*7</f>
        <v>4095</v>
      </c>
      <c r="J683" s="12" t="s">
        <v>100</v>
      </c>
      <c r="K683" s="16" t="n">
        <v>3475</v>
      </c>
      <c r="L683" s="16" t="n">
        <v>66</v>
      </c>
      <c r="M683" s="14" t="n">
        <v>8</v>
      </c>
      <c r="N683" s="11" t="n">
        <v>0.051</v>
      </c>
      <c r="O683" s="11" t="n">
        <v>0.42</v>
      </c>
      <c r="P683" s="11" t="n">
        <v>3.36</v>
      </c>
      <c r="Q683" s="22" t="n">
        <f>M685/H683</f>
        <v>1</v>
      </c>
    </row>
    <row r="684" ht="22.5" customHeight="1">
      <c r="A684" s="19"/>
      <c r="B684" s="12"/>
      <c r="C684" s="12"/>
      <c r="D684" s="19"/>
      <c r="E684" s="26"/>
      <c r="F684" s="26"/>
      <c r="G684" s="26"/>
      <c r="H684" s="26"/>
      <c r="I684" s="19"/>
      <c r="J684" s="12" t="s">
        <v>101</v>
      </c>
      <c r="K684" s="16" t="n">
        <v>324460</v>
      </c>
      <c r="L684" s="14" t="n">
        <v>11991</v>
      </c>
      <c r="M684" s="16" t="n">
        <v>608</v>
      </c>
      <c r="N684" s="11" t="n">
        <v>0.021</v>
      </c>
      <c r="O684" s="11" t="n">
        <v>0.42</v>
      </c>
      <c r="P684" s="11" t="n">
        <v>255.36</v>
      </c>
      <c r="Q684" s="25"/>
      <c r="R684" s="4" t="s">
        <v>115</v>
      </c>
    </row>
    <row r="685" ht="22.5" customHeight="1">
      <c r="A685" s="19"/>
      <c r="B685" s="12"/>
      <c r="C685" s="12"/>
      <c r="D685" s="19"/>
      <c r="E685" s="26"/>
      <c r="F685" s="26"/>
      <c r="G685" s="26"/>
      <c r="H685" s="26"/>
      <c r="I685" s="19"/>
      <c r="J685" s="12" t="s">
        <v>102</v>
      </c>
      <c r="K685" s="16" t="n">
        <v>588535</v>
      </c>
      <c r="L685" s="14" t="n">
        <v>29263</v>
      </c>
      <c r="M685" s="16" t="n">
        <v>1300</v>
      </c>
      <c r="N685" s="11" t="n">
        <v>0.019</v>
      </c>
      <c r="O685" s="11" t="n">
        <v>0.42</v>
      </c>
      <c r="P685" s="11" t="n">
        <v>546</v>
      </c>
      <c r="Q685" s="25"/>
    </row>
    <row r="686" ht="22.5" customHeight="1">
      <c r="A686" s="19"/>
      <c r="B686" s="12"/>
      <c r="C686" s="12" t="n">
        <v>11836152</v>
      </c>
      <c r="D686" s="12" t="s">
        <v>63</v>
      </c>
      <c r="E686" s="13" t="s">
        <v>37</v>
      </c>
      <c r="F686" s="13" t="s">
        <v>15</v>
      </c>
      <c r="G686" s="23" t="n">
        <v>0.09</v>
      </c>
      <c r="H686" s="13" t="n">
        <v>100</v>
      </c>
      <c r="I686" s="20" t="n">
        <f>G686*H686*7</f>
        <v>63</v>
      </c>
      <c r="J686" s="12" t="s">
        <v>100</v>
      </c>
      <c r="K686" s="16" t="n">
        <v>21</v>
      </c>
      <c r="L686" s="14" t="n">
        <v>5</v>
      </c>
      <c r="M686" s="16" t="n">
        <v>0</v>
      </c>
      <c r="N686" s="11" t="n">
        <v>0</v>
      </c>
      <c r="O686" s="11" t="n">
        <v>0</v>
      </c>
      <c r="P686" s="11" t="n">
        <v>0</v>
      </c>
      <c r="Q686" s="22" t="n">
        <f>M688/H686</f>
        <v>0</v>
      </c>
    </row>
    <row r="687" ht="22.5" customHeight="1">
      <c r="A687" s="19"/>
      <c r="B687" s="12"/>
      <c r="C687" s="12"/>
      <c r="D687" s="19"/>
      <c r="E687" s="26"/>
      <c r="F687" s="26"/>
      <c r="G687" s="26"/>
      <c r="H687" s="26"/>
      <c r="I687" s="19"/>
      <c r="J687" s="12" t="s">
        <v>101</v>
      </c>
      <c r="K687" s="16" t="n">
        <v>357</v>
      </c>
      <c r="L687" s="14" t="n">
        <v>37</v>
      </c>
      <c r="M687" s="16" t="n">
        <v>0</v>
      </c>
      <c r="N687" s="11" t="n">
        <v>0</v>
      </c>
      <c r="O687" s="11" t="n">
        <v>0</v>
      </c>
      <c r="P687" s="11" t="n">
        <v>0</v>
      </c>
      <c r="Q687" s="25"/>
    </row>
    <row r="688" ht="22.5" customHeight="1">
      <c r="A688" s="19"/>
      <c r="B688" s="12"/>
      <c r="C688" s="12"/>
      <c r="D688" s="19"/>
      <c r="E688" s="26"/>
      <c r="F688" s="26"/>
      <c r="G688" s="26"/>
      <c r="H688" s="26"/>
      <c r="I688" s="19"/>
      <c r="J688" s="12" t="s">
        <v>102</v>
      </c>
      <c r="K688" s="16" t="n">
        <v>713</v>
      </c>
      <c r="L688" s="14" t="n">
        <v>73</v>
      </c>
      <c r="M688" s="16" t="n">
        <v>0</v>
      </c>
      <c r="N688" s="11" t="n">
        <v>0</v>
      </c>
      <c r="O688" s="11" t="n">
        <v>0</v>
      </c>
      <c r="P688" s="11" t="n">
        <v>0</v>
      </c>
      <c r="Q688" s="25"/>
    </row>
    <row r="689" ht="22.5" customHeight="1">
      <c r="A689" s="19"/>
      <c r="B689" s="12"/>
      <c r="C689" s="12" t="n">
        <v>12038500</v>
      </c>
      <c r="D689" s="12" t="s">
        <v>66</v>
      </c>
      <c r="E689" s="13" t="s">
        <v>14</v>
      </c>
      <c r="F689" s="13" t="s">
        <v>15</v>
      </c>
      <c r="G689" s="23" t="n">
        <v>0.4</v>
      </c>
      <c r="H689" s="13" t="n">
        <v>100</v>
      </c>
      <c r="I689" s="20" t="n">
        <f>G689*H689*7</f>
        <v>280</v>
      </c>
      <c r="J689" s="12" t="s">
        <v>100</v>
      </c>
      <c r="K689" s="16" t="n">
        <v>185</v>
      </c>
      <c r="L689" s="14" t="n">
        <v>10</v>
      </c>
      <c r="M689" s="16" t="n">
        <v>2</v>
      </c>
      <c r="N689" s="17" t="n">
        <v>0.08</v>
      </c>
      <c r="O689" s="11" t="n">
        <v>0.4</v>
      </c>
      <c r="P689" s="11" t="n">
        <v>0.8</v>
      </c>
      <c r="Q689" s="22" t="n">
        <f>M691/H689</f>
        <v>0.51</v>
      </c>
    </row>
    <row r="690" ht="22.5" customHeight="1">
      <c r="A690" s="19"/>
      <c r="B690" s="12"/>
      <c r="C690" s="12"/>
      <c r="D690" s="19"/>
      <c r="E690" s="26"/>
      <c r="F690" s="26"/>
      <c r="G690" s="26"/>
      <c r="H690" s="26"/>
      <c r="I690" s="19"/>
      <c r="J690" s="12" t="s">
        <v>101</v>
      </c>
      <c r="K690" s="16" t="n">
        <v>5493</v>
      </c>
      <c r="L690" s="16" t="n">
        <v>585</v>
      </c>
      <c r="M690" s="16" t="n">
        <v>20</v>
      </c>
      <c r="N690" s="11" t="n">
        <v>0.014</v>
      </c>
      <c r="O690" s="11" t="n">
        <v>0.4</v>
      </c>
      <c r="P690" s="11" t="n">
        <v>8</v>
      </c>
      <c r="Q690" s="25"/>
    </row>
    <row r="691" ht="22.5" customHeight="1">
      <c r="A691" s="19"/>
      <c r="B691" s="12"/>
      <c r="C691" s="12"/>
      <c r="D691" s="19"/>
      <c r="E691" s="26"/>
      <c r="F691" s="26"/>
      <c r="G691" s="26"/>
      <c r="H691" s="26"/>
      <c r="I691" s="19"/>
      <c r="J691" s="12" t="s">
        <v>102</v>
      </c>
      <c r="K691" s="16" t="n">
        <v>12222</v>
      </c>
      <c r="L691" s="14" t="n">
        <v>1608</v>
      </c>
      <c r="M691" s="16" t="n">
        <v>51</v>
      </c>
      <c r="N691" s="11" t="n">
        <v>0.013</v>
      </c>
      <c r="O691" s="11" t="n">
        <v>0.4</v>
      </c>
      <c r="P691" s="11" t="n">
        <v>20.4</v>
      </c>
      <c r="Q691" s="25"/>
    </row>
    <row r="692" ht="22.5" customHeight="1">
      <c r="A692" s="19"/>
      <c r="B692" s="12"/>
      <c r="C692" s="12" t="n">
        <v>91565943</v>
      </c>
      <c r="D692" s="12" t="s">
        <v>64</v>
      </c>
      <c r="E692" s="13" t="s">
        <v>44</v>
      </c>
      <c r="F692" s="13" t="s">
        <v>15</v>
      </c>
      <c r="G692" s="23" t="n">
        <v>0.14</v>
      </c>
      <c r="H692" s="13" t="n">
        <v>200</v>
      </c>
      <c r="I692" s="20" t="n">
        <f>G692*H692*7</f>
        <v>196</v>
      </c>
      <c r="J692" s="12" t="s">
        <v>100</v>
      </c>
      <c r="K692" s="16" t="n">
        <v>253</v>
      </c>
      <c r="L692" s="16" t="n">
        <v>14</v>
      </c>
      <c r="M692" s="16" t="n">
        <v>0</v>
      </c>
      <c r="N692" s="11" t="n">
        <v>0</v>
      </c>
      <c r="O692" s="11" t="n">
        <v>0</v>
      </c>
      <c r="P692" s="11" t="n">
        <v>0</v>
      </c>
      <c r="Q692" s="22" t="n">
        <f>M694/H692</f>
        <v>0.01</v>
      </c>
    </row>
    <row r="693" ht="22.5" customHeight="1">
      <c r="A693" s="19"/>
      <c r="B693" s="12"/>
      <c r="C693" s="12"/>
      <c r="D693" s="19"/>
      <c r="E693" s="26"/>
      <c r="F693" s="26"/>
      <c r="G693" s="26"/>
      <c r="H693" s="26"/>
      <c r="I693" s="19"/>
      <c r="J693" s="12" t="s">
        <v>101</v>
      </c>
      <c r="K693" s="16" t="n">
        <v>6616</v>
      </c>
      <c r="L693" s="14" t="n">
        <v>328</v>
      </c>
      <c r="M693" s="16" t="n">
        <v>2</v>
      </c>
      <c r="N693" s="11" t="n">
        <v>0.001</v>
      </c>
      <c r="O693" s="11" t="n">
        <v>0.14</v>
      </c>
      <c r="P693" s="11" t="n">
        <v>0.28</v>
      </c>
      <c r="Q693" s="25"/>
    </row>
    <row r="694" ht="22.5" customHeight="1">
      <c r="A694" s="19"/>
      <c r="B694" s="12"/>
      <c r="C694" s="12"/>
      <c r="D694" s="19"/>
      <c r="E694" s="26"/>
      <c r="F694" s="26"/>
      <c r="G694" s="26"/>
      <c r="H694" s="26"/>
      <c r="I694" s="19"/>
      <c r="J694" s="12" t="s">
        <v>102</v>
      </c>
      <c r="K694" s="16" t="n">
        <v>7862</v>
      </c>
      <c r="L694" s="14" t="n">
        <v>383</v>
      </c>
      <c r="M694" s="16" t="n">
        <v>2</v>
      </c>
      <c r="N694" s="11" t="n">
        <v>0.001</v>
      </c>
      <c r="O694" s="11" t="n">
        <v>0.14</v>
      </c>
      <c r="P694" s="11" t="n">
        <v>0.28</v>
      </c>
      <c r="Q694" s="25"/>
    </row>
    <row r="695" ht="22.5" customHeight="1">
      <c r="A695" s="19"/>
      <c r="B695" s="12"/>
      <c r="C695" s="12" t="n">
        <v>91565945</v>
      </c>
      <c r="D695" s="12" t="s">
        <v>64</v>
      </c>
      <c r="E695" s="13" t="s">
        <v>37</v>
      </c>
      <c r="F695" s="13" t="s">
        <v>15</v>
      </c>
      <c r="G695" s="23" t="n">
        <v>0.12</v>
      </c>
      <c r="H695" s="13" t="n">
        <v>200</v>
      </c>
      <c r="I695" s="20" t="n">
        <f>G695*H695*7</f>
        <v>168</v>
      </c>
      <c r="J695" s="12" t="s">
        <v>100</v>
      </c>
      <c r="K695" s="16" t="n">
        <v>7539</v>
      </c>
      <c r="L695" s="14" t="n">
        <v>1914</v>
      </c>
      <c r="M695" s="16" t="n">
        <v>12</v>
      </c>
      <c r="N695" s="11" t="n">
        <v>0.001</v>
      </c>
      <c r="O695" s="11" t="n">
        <v>0.12</v>
      </c>
      <c r="P695" s="11" t="n">
        <v>1.44</v>
      </c>
      <c r="Q695" s="22" t="n">
        <f>M697/H695</f>
        <v>0.585</v>
      </c>
    </row>
    <row r="696" ht="22.5" customHeight="1">
      <c r="A696" s="19"/>
      <c r="B696" s="12"/>
      <c r="C696" s="12"/>
      <c r="D696" s="19"/>
      <c r="E696" s="26"/>
      <c r="F696" s="26"/>
      <c r="G696" s="26"/>
      <c r="H696" s="26"/>
      <c r="I696" s="19"/>
      <c r="J696" s="12" t="s">
        <v>101</v>
      </c>
      <c r="K696" s="16" t="n">
        <v>202668</v>
      </c>
      <c r="L696" s="14" t="n">
        <v>40934</v>
      </c>
      <c r="M696" s="16" t="n">
        <v>117</v>
      </c>
      <c r="N696" s="11" t="n">
        <v>0</v>
      </c>
      <c r="O696" s="11" t="n">
        <v>0.12</v>
      </c>
      <c r="P696" s="11" t="n">
        <v>14.04</v>
      </c>
      <c r="Q696" s="25"/>
    </row>
    <row r="697" ht="22.5" customHeight="1">
      <c r="A697" s="19"/>
      <c r="B697" s="12"/>
      <c r="C697" s="12"/>
      <c r="D697" s="19"/>
      <c r="E697" s="26"/>
      <c r="F697" s="26"/>
      <c r="G697" s="26"/>
      <c r="H697" s="26"/>
      <c r="I697" s="19"/>
      <c r="J697" s="12" t="s">
        <v>102</v>
      </c>
      <c r="K697" s="16" t="n">
        <v>217618</v>
      </c>
      <c r="L697" s="14" t="n">
        <v>43641</v>
      </c>
      <c r="M697" s="16" t="n">
        <v>117</v>
      </c>
      <c r="N697" s="11" t="n">
        <v>0</v>
      </c>
      <c r="O697" s="11" t="n">
        <v>0.12</v>
      </c>
      <c r="P697" s="11" t="n">
        <v>14.04</v>
      </c>
      <c r="Q697" s="25"/>
    </row>
    <row r="698" ht="22.5" customHeight="1">
      <c r="A698" s="19"/>
      <c r="B698" s="12"/>
      <c r="C698" s="12" t="n">
        <v>91551845</v>
      </c>
      <c r="D698" s="12" t="s">
        <v>64</v>
      </c>
      <c r="E698" s="13" t="s">
        <v>11</v>
      </c>
      <c r="F698" s="13" t="s">
        <v>15</v>
      </c>
      <c r="G698" s="23" t="n">
        <v>0.14</v>
      </c>
      <c r="H698" s="13" t="n">
        <v>150</v>
      </c>
      <c r="I698" s="20" t="n">
        <f>G698*H698*7</f>
        <v>147</v>
      </c>
      <c r="J698" s="12" t="s">
        <v>100</v>
      </c>
      <c r="K698" s="16" t="n">
        <v>3215</v>
      </c>
      <c r="L698" s="14" t="n">
        <v>131</v>
      </c>
      <c r="M698" s="16" t="n">
        <v>2</v>
      </c>
      <c r="N698" s="11" t="n">
        <v>0.002</v>
      </c>
      <c r="O698" s="11" t="n">
        <v>0.14</v>
      </c>
      <c r="P698" s="11" t="n">
        <v>0.28</v>
      </c>
      <c r="Q698" s="22" t="n">
        <f>M700/H698</f>
        <v>0.466666666666667</v>
      </c>
    </row>
    <row r="699" ht="22.5" customHeight="1">
      <c r="A699" s="19"/>
      <c r="B699" s="12"/>
      <c r="C699" s="12"/>
      <c r="D699" s="19"/>
      <c r="E699" s="26"/>
      <c r="F699" s="26"/>
      <c r="G699" s="26"/>
      <c r="H699" s="26"/>
      <c r="I699" s="19"/>
      <c r="J699" s="12" t="s">
        <v>101</v>
      </c>
      <c r="K699" s="16" t="n">
        <v>33586</v>
      </c>
      <c r="L699" s="14" t="n">
        <v>2652</v>
      </c>
      <c r="M699" s="16" t="n">
        <v>46</v>
      </c>
      <c r="N699" s="11" t="n">
        <v>0.002</v>
      </c>
      <c r="O699" s="11" t="n">
        <v>0.14</v>
      </c>
      <c r="P699" s="11" t="n">
        <v>6.44</v>
      </c>
      <c r="Q699" s="25"/>
    </row>
    <row r="700" ht="22.5" customHeight="1">
      <c r="A700" s="19"/>
      <c r="B700" s="12"/>
      <c r="C700" s="12"/>
      <c r="D700" s="19"/>
      <c r="E700" s="26"/>
      <c r="F700" s="26"/>
      <c r="G700" s="26"/>
      <c r="H700" s="26"/>
      <c r="I700" s="19"/>
      <c r="J700" s="12" t="s">
        <v>102</v>
      </c>
      <c r="K700" s="16" t="n">
        <v>46895</v>
      </c>
      <c r="L700" s="14" t="n">
        <v>3685</v>
      </c>
      <c r="M700" s="16" t="n">
        <v>70</v>
      </c>
      <c r="N700" s="11" t="n">
        <v>70</v>
      </c>
      <c r="O700" s="11" t="n">
        <v>0.14</v>
      </c>
      <c r="P700" s="11" t="n">
        <v>9.8</v>
      </c>
      <c r="Q700" s="25"/>
    </row>
    <row r="701" ht="22.5" customHeight="1">
      <c r="A701" s="19"/>
      <c r="B701" s="12"/>
      <c r="C701" s="12" t="n">
        <v>91565949</v>
      </c>
      <c r="D701" s="12" t="s">
        <v>64</v>
      </c>
      <c r="E701" s="13" t="s">
        <v>65</v>
      </c>
      <c r="F701" s="13" t="s">
        <v>15</v>
      </c>
      <c r="G701" s="23" t="n">
        <v>0.15</v>
      </c>
      <c r="H701" s="13" t="n">
        <v>50</v>
      </c>
      <c r="I701" s="20" t="n">
        <f>G701*H701*7</f>
        <v>52.5</v>
      </c>
      <c r="J701" s="12" t="s">
        <v>100</v>
      </c>
      <c r="K701" s="16" t="n">
        <v>4208</v>
      </c>
      <c r="L701" s="14" t="n">
        <v>440</v>
      </c>
      <c r="M701" s="16" t="n">
        <v>3</v>
      </c>
      <c r="N701" s="11" t="n">
        <v>0.001</v>
      </c>
      <c r="O701" s="11" t="n">
        <v>0.15</v>
      </c>
      <c r="P701" s="11" t="n">
        <v>0.45</v>
      </c>
      <c r="Q701" s="22" t="n">
        <f>M703/H701</f>
        <v>0.96</v>
      </c>
    </row>
    <row r="702" ht="22.5" customHeight="1">
      <c r="A702" s="19"/>
      <c r="B702" s="12"/>
      <c r="C702" s="12"/>
      <c r="D702" s="19"/>
      <c r="E702" s="26"/>
      <c r="F702" s="26"/>
      <c r="G702" s="26"/>
      <c r="H702" s="26"/>
      <c r="I702" s="19"/>
      <c r="J702" s="12" t="s">
        <v>101</v>
      </c>
      <c r="K702" s="16" t="n">
        <v>36351</v>
      </c>
      <c r="L702" s="14" t="n">
        <v>5310</v>
      </c>
      <c r="M702" s="16" t="n">
        <v>22</v>
      </c>
      <c r="N702" s="11" t="n">
        <v>0.001</v>
      </c>
      <c r="O702" s="11" t="n">
        <v>0.15</v>
      </c>
      <c r="P702" s="11" t="n">
        <v>3.3</v>
      </c>
      <c r="Q702" s="25"/>
    </row>
    <row r="703" ht="22.5" customHeight="1">
      <c r="A703" s="19"/>
      <c r="B703" s="12"/>
      <c r="C703" s="12"/>
      <c r="D703" s="19"/>
      <c r="E703" s="26"/>
      <c r="F703" s="26"/>
      <c r="G703" s="26"/>
      <c r="H703" s="26"/>
      <c r="I703" s="19"/>
      <c r="J703" s="12" t="s">
        <v>102</v>
      </c>
      <c r="K703" s="16" t="n">
        <v>69645</v>
      </c>
      <c r="L703" s="14" t="n">
        <v>9486</v>
      </c>
      <c r="M703" s="16" t="n">
        <v>48</v>
      </c>
      <c r="N703" s="11" t="n">
        <v>0.001</v>
      </c>
      <c r="O703" s="11" t="n">
        <v>0.15</v>
      </c>
      <c r="P703" s="11" t="n">
        <v>7.2</v>
      </c>
      <c r="Q703" s="25"/>
    </row>
    <row r="704" ht="22.5" customHeight="1">
      <c r="A704" s="19"/>
      <c r="B704" s="12"/>
      <c r="C704" s="12" t="n">
        <v>91573130</v>
      </c>
      <c r="D704" s="12" t="s">
        <v>47</v>
      </c>
      <c r="E704" s="13" t="s">
        <v>17</v>
      </c>
      <c r="F704" s="13" t="s">
        <v>15</v>
      </c>
      <c r="G704" s="23" t="n">
        <v>0.2</v>
      </c>
      <c r="H704" s="13" t="n">
        <v>80</v>
      </c>
      <c r="I704" s="20" t="n">
        <f>G704*H704*7</f>
        <v>112</v>
      </c>
      <c r="J704" s="12" t="s">
        <v>100</v>
      </c>
      <c r="K704" s="16" t="n">
        <v>551</v>
      </c>
      <c r="L704" s="14" t="n">
        <v>18</v>
      </c>
      <c r="M704" s="16" t="n">
        <v>0</v>
      </c>
      <c r="N704" s="11" t="n">
        <v>0</v>
      </c>
      <c r="O704" s="11" t="n">
        <v>0</v>
      </c>
      <c r="P704" s="11" t="n">
        <v>0</v>
      </c>
      <c r="Q704" s="22" t="n">
        <f>M706/H704</f>
        <v>0.025</v>
      </c>
    </row>
    <row r="705" ht="22.5" customHeight="1">
      <c r="A705" s="19"/>
      <c r="B705" s="12"/>
      <c r="C705" s="12"/>
      <c r="D705" s="19"/>
      <c r="E705" s="26"/>
      <c r="F705" s="26"/>
      <c r="G705" s="26"/>
      <c r="H705" s="26"/>
      <c r="I705" s="19"/>
      <c r="J705" s="12" t="s">
        <v>101</v>
      </c>
      <c r="K705" s="16" t="n">
        <v>9102</v>
      </c>
      <c r="L705" s="14" t="n">
        <v>339</v>
      </c>
      <c r="M705" s="16" t="n">
        <v>2</v>
      </c>
      <c r="N705" s="11" t="n">
        <v>0.001</v>
      </c>
      <c r="O705" s="11" t="n">
        <v>0.2</v>
      </c>
      <c r="P705" s="11" t="n">
        <v>0.4</v>
      </c>
      <c r="Q705" s="25"/>
    </row>
    <row r="706" ht="22.5" customHeight="1">
      <c r="A706" s="19"/>
      <c r="B706" s="12"/>
      <c r="C706" s="12"/>
      <c r="D706" s="19"/>
      <c r="E706" s="26"/>
      <c r="F706" s="26"/>
      <c r="G706" s="26"/>
      <c r="H706" s="26"/>
      <c r="I706" s="19"/>
      <c r="J706" s="12" t="s">
        <v>102</v>
      </c>
      <c r="K706" s="16" t="n">
        <v>13354</v>
      </c>
      <c r="L706" s="14" t="n">
        <v>532</v>
      </c>
      <c r="M706" s="16" t="n">
        <v>2</v>
      </c>
      <c r="N706" s="11" t="n">
        <v>0.001</v>
      </c>
      <c r="O706" s="11" t="n">
        <v>0.2</v>
      </c>
      <c r="P706" s="11" t="n">
        <v>0.4</v>
      </c>
      <c r="Q706" s="25"/>
    </row>
    <row r="707" ht="22.5" customHeight="1">
      <c r="A707" s="19"/>
      <c r="B707" s="12"/>
      <c r="C707" s="12" t="n">
        <v>91573131</v>
      </c>
      <c r="D707" s="12" t="s">
        <v>47</v>
      </c>
      <c r="E707" s="13" t="s">
        <v>33</v>
      </c>
      <c r="F707" s="13" t="s">
        <v>15</v>
      </c>
      <c r="G707" s="23" t="n">
        <v>0.2</v>
      </c>
      <c r="H707" s="13" t="n">
        <v>80</v>
      </c>
      <c r="I707" s="20" t="n">
        <f>G707*H707*7</f>
        <v>112</v>
      </c>
      <c r="J707" s="12" t="s">
        <v>100</v>
      </c>
      <c r="K707" s="16" t="n">
        <v>171</v>
      </c>
      <c r="L707" s="16" t="n">
        <v>1</v>
      </c>
      <c r="M707" s="16" t="n">
        <v>0</v>
      </c>
      <c r="N707" s="11" t="n">
        <v>0</v>
      </c>
      <c r="O707" s="11" t="n">
        <v>0</v>
      </c>
      <c r="P707" s="11" t="n">
        <v>0</v>
      </c>
      <c r="Q707" s="22" t="n">
        <f>M709/H707</f>
        <v>0</v>
      </c>
    </row>
    <row r="708" ht="22.5" customHeight="1">
      <c r="A708" s="19"/>
      <c r="B708" s="12"/>
      <c r="C708" s="12"/>
      <c r="D708" s="19"/>
      <c r="E708" s="26"/>
      <c r="F708" s="26"/>
      <c r="G708" s="26"/>
      <c r="H708" s="26"/>
      <c r="I708" s="19"/>
      <c r="J708" s="12" t="s">
        <v>101</v>
      </c>
      <c r="K708" s="16" t="n">
        <v>2626</v>
      </c>
      <c r="L708" s="14" t="n">
        <v>55</v>
      </c>
      <c r="M708" s="16" t="n">
        <v>0</v>
      </c>
      <c r="N708" s="11" t="n">
        <v>0</v>
      </c>
      <c r="O708" s="11" t="n">
        <v>0</v>
      </c>
      <c r="P708" s="11" t="n">
        <v>0</v>
      </c>
      <c r="Q708" s="25"/>
    </row>
    <row r="709" ht="22.5" customHeight="1">
      <c r="A709" s="19"/>
      <c r="B709" s="12"/>
      <c r="C709" s="12"/>
      <c r="D709" s="19"/>
      <c r="E709" s="26"/>
      <c r="F709" s="26"/>
      <c r="G709" s="26"/>
      <c r="H709" s="26"/>
      <c r="I709" s="19"/>
      <c r="J709" s="12" t="s">
        <v>102</v>
      </c>
      <c r="K709" s="16" t="n">
        <v>3518</v>
      </c>
      <c r="L709" s="14" t="n">
        <v>66</v>
      </c>
      <c r="M709" s="16" t="n">
        <v>0</v>
      </c>
      <c r="N709" s="11" t="n">
        <v>0</v>
      </c>
      <c r="O709" s="11" t="n">
        <v>0</v>
      </c>
      <c r="P709" s="11" t="n">
        <v>0</v>
      </c>
      <c r="Q709" s="25"/>
    </row>
    <row r="710" ht="22.5" customHeight="1">
      <c r="A710" s="19"/>
      <c r="B710" s="12"/>
      <c r="C710" s="12" t="n">
        <v>12809532</v>
      </c>
      <c r="D710" s="12" t="s">
        <v>66</v>
      </c>
      <c r="E710" s="13" t="s">
        <v>14</v>
      </c>
      <c r="F710" s="13" t="s">
        <v>35</v>
      </c>
      <c r="G710" s="23" t="n">
        <v>0.4</v>
      </c>
      <c r="H710" s="13" t="n">
        <v>100</v>
      </c>
      <c r="I710" s="20" t="n">
        <f>G710*H710*7</f>
        <v>280</v>
      </c>
      <c r="J710" s="12" t="s">
        <v>100</v>
      </c>
      <c r="K710" s="16" t="n">
        <v>0</v>
      </c>
      <c r="L710" s="14" t="n">
        <v>0</v>
      </c>
      <c r="M710" s="16" t="n">
        <v>0</v>
      </c>
      <c r="N710" s="11" t="n">
        <v>0</v>
      </c>
      <c r="O710" s="11" t="n">
        <v>0</v>
      </c>
      <c r="P710" s="11" t="n">
        <v>0</v>
      </c>
      <c r="Q710" s="22" t="n">
        <f>M712/H710</f>
        <v>0</v>
      </c>
    </row>
    <row r="711" ht="22.5" customHeight="1">
      <c r="A711" s="19"/>
      <c r="B711" s="12"/>
      <c r="C711" s="12"/>
      <c r="D711" s="19"/>
      <c r="E711" s="26"/>
      <c r="F711" s="26"/>
      <c r="G711" s="26"/>
      <c r="H711" s="26"/>
      <c r="I711" s="19"/>
      <c r="J711" s="12" t="s">
        <v>101</v>
      </c>
      <c r="K711" s="16" t="n">
        <v>174</v>
      </c>
      <c r="L711" s="14" t="n">
        <v>58</v>
      </c>
      <c r="M711" s="16" t="n">
        <v>0</v>
      </c>
      <c r="N711" s="11" t="n">
        <v>0.0041</v>
      </c>
      <c r="O711" s="11" t="n">
        <v>0</v>
      </c>
      <c r="P711" s="11" t="n">
        <v>0.24</v>
      </c>
      <c r="Q711" s="25"/>
    </row>
    <row r="712" ht="22.5" customHeight="1">
      <c r="A712" s="19"/>
      <c r="B712" s="12"/>
      <c r="C712" s="12"/>
      <c r="D712" s="19"/>
      <c r="E712" s="26"/>
      <c r="F712" s="26"/>
      <c r="G712" s="26"/>
      <c r="H712" s="26"/>
      <c r="I712" s="19"/>
      <c r="J712" s="12" t="s">
        <v>102</v>
      </c>
      <c r="K712" s="16" t="n">
        <v>1362</v>
      </c>
      <c r="L712" s="14" t="n">
        <v>572</v>
      </c>
      <c r="M712" s="16" t="n">
        <v>0</v>
      </c>
      <c r="N712" s="11" t="n">
        <v>0.01</v>
      </c>
      <c r="O712" s="11" t="n">
        <v>0</v>
      </c>
      <c r="P712" s="11" t="n">
        <v>5.72</v>
      </c>
      <c r="Q712" s="25"/>
    </row>
    <row r="713" ht="22.5" customHeight="1">
      <c r="A713" s="19"/>
      <c r="B713" s="12"/>
      <c r="C713" s="12" t="n">
        <v>12895313</v>
      </c>
      <c r="D713" s="12" t="s">
        <v>63</v>
      </c>
      <c r="E713" s="13" t="s">
        <v>37</v>
      </c>
      <c r="F713" s="13" t="s">
        <v>35</v>
      </c>
      <c r="G713" s="23" t="n">
        <v>0.09</v>
      </c>
      <c r="H713" s="13" t="n">
        <v>200</v>
      </c>
      <c r="I713" s="20" t="n">
        <f>G713*H713*7</f>
        <v>126</v>
      </c>
      <c r="J713" s="12" t="s">
        <v>100</v>
      </c>
      <c r="K713" s="16" t="n">
        <v>0</v>
      </c>
      <c r="L713" s="14" t="n">
        <v>0</v>
      </c>
      <c r="M713" s="16" t="n">
        <v>0</v>
      </c>
      <c r="N713" s="11" t="n">
        <v>0</v>
      </c>
      <c r="O713" s="11" t="n">
        <v>0</v>
      </c>
      <c r="P713" s="11" t="n">
        <v>0</v>
      </c>
      <c r="Q713" s="22" t="n">
        <f>M715/H713</f>
        <v>0.025</v>
      </c>
    </row>
    <row r="714" ht="22.5" customHeight="1">
      <c r="A714" s="19"/>
      <c r="B714" s="12"/>
      <c r="C714" s="12"/>
      <c r="D714" s="19"/>
      <c r="E714" s="26"/>
      <c r="F714" s="26"/>
      <c r="G714" s="26"/>
      <c r="H714" s="26"/>
      <c r="I714" s="19"/>
      <c r="J714" s="12" t="s">
        <v>101</v>
      </c>
      <c r="K714" s="16" t="n">
        <v>15755</v>
      </c>
      <c r="L714" s="14" t="n">
        <v>5649</v>
      </c>
      <c r="M714" s="16" t="n">
        <v>1</v>
      </c>
      <c r="N714" s="11" t="n">
        <v>0.0008</v>
      </c>
      <c r="O714" s="11" t="n">
        <v>4.69</v>
      </c>
      <c r="P714" s="11" t="n">
        <v>4.69</v>
      </c>
      <c r="Q714" s="25"/>
    </row>
    <row r="715" ht="22.5" customHeight="1">
      <c r="A715" s="19"/>
      <c r="B715" s="12"/>
      <c r="C715" s="12"/>
      <c r="D715" s="19"/>
      <c r="E715" s="26"/>
      <c r="F715" s="26"/>
      <c r="G715" s="26"/>
      <c r="H715" s="26"/>
      <c r="I715" s="19"/>
      <c r="J715" s="12" t="s">
        <v>102</v>
      </c>
      <c r="K715" s="16" t="n">
        <v>52694</v>
      </c>
      <c r="L715" s="14" t="n">
        <v>20738</v>
      </c>
      <c r="M715" s="16" t="n">
        <v>5</v>
      </c>
      <c r="N715" s="11" t="n">
        <v>0</v>
      </c>
      <c r="O715" s="11" t="n">
        <v>4.15</v>
      </c>
      <c r="P715" s="11" t="n">
        <v>20.74</v>
      </c>
      <c r="Q715" s="25"/>
    </row>
    <row r="716" ht="22.5" customHeight="1">
      <c r="A716" s="19"/>
      <c r="B716" s="12"/>
      <c r="C716" s="12" t="n">
        <v>91574954</v>
      </c>
      <c r="D716" s="12" t="s">
        <v>64</v>
      </c>
      <c r="E716" s="13" t="s">
        <v>11</v>
      </c>
      <c r="F716" s="13" t="s">
        <v>35</v>
      </c>
      <c r="G716" s="23" t="n">
        <v>0.14</v>
      </c>
      <c r="H716" s="13" t="n">
        <v>150</v>
      </c>
      <c r="I716" s="20" t="n">
        <f>G716*H716*7</f>
        <v>147</v>
      </c>
      <c r="J716" s="12" t="s">
        <v>100</v>
      </c>
      <c r="K716" s="16" t="n">
        <v>0</v>
      </c>
      <c r="L716" s="14" t="n">
        <v>0</v>
      </c>
      <c r="M716" s="16" t="n">
        <v>0</v>
      </c>
      <c r="N716" s="11" t="n">
        <v>0</v>
      </c>
      <c r="O716" s="11" t="n">
        <v>0</v>
      </c>
      <c r="P716" s="11" t="n">
        <v>0</v>
      </c>
      <c r="Q716" s="22" t="n">
        <f>M718/H716</f>
        <v>0</v>
      </c>
    </row>
    <row r="717" ht="22.5" customHeight="1">
      <c r="A717" s="19"/>
      <c r="B717" s="12"/>
      <c r="C717" s="12"/>
      <c r="D717" s="19"/>
      <c r="E717" s="26"/>
      <c r="F717" s="26"/>
      <c r="G717" s="26"/>
      <c r="H717" s="26"/>
      <c r="I717" s="19"/>
      <c r="J717" s="12" t="s">
        <v>101</v>
      </c>
      <c r="K717" s="16" t="n">
        <v>155</v>
      </c>
      <c r="L717" s="14" t="n">
        <v>81</v>
      </c>
      <c r="M717" s="16" t="n">
        <v>0</v>
      </c>
      <c r="N717" s="11" t="n">
        <v>0.0022</v>
      </c>
      <c r="O717" s="11" t="n">
        <v>0</v>
      </c>
      <c r="P717" s="11" t="n">
        <v>0.18</v>
      </c>
      <c r="Q717" s="25"/>
    </row>
    <row r="718" ht="22.5" customHeight="1">
      <c r="A718" s="19"/>
      <c r="B718" s="12"/>
      <c r="C718" s="12"/>
      <c r="D718" s="19"/>
      <c r="E718" s="26"/>
      <c r="F718" s="26"/>
      <c r="G718" s="26"/>
      <c r="H718" s="26"/>
      <c r="I718" s="19"/>
      <c r="J718" s="12" t="s">
        <v>102</v>
      </c>
      <c r="K718" s="16" t="n">
        <v>455</v>
      </c>
      <c r="L718" s="14" t="n">
        <v>233</v>
      </c>
      <c r="M718" s="16" t="n">
        <v>0</v>
      </c>
      <c r="N718" s="11" t="n">
        <v>0</v>
      </c>
      <c r="O718" s="11" t="n">
        <v>0</v>
      </c>
      <c r="P718" s="11" t="n">
        <v>0.23</v>
      </c>
      <c r="Q718" s="25"/>
    </row>
    <row r="719" ht="22.5" customHeight="1">
      <c r="A719" s="19"/>
      <c r="B719" s="12"/>
      <c r="C719" s="12" t="n">
        <v>91574960</v>
      </c>
      <c r="D719" s="12" t="s">
        <v>64</v>
      </c>
      <c r="E719" s="13" t="s">
        <v>65</v>
      </c>
      <c r="F719" s="13" t="s">
        <v>35</v>
      </c>
      <c r="G719" s="23" t="n">
        <v>0.15</v>
      </c>
      <c r="H719" s="13" t="n">
        <v>100</v>
      </c>
      <c r="I719" s="20" t="n">
        <f>G719*H719*7</f>
        <v>105</v>
      </c>
      <c r="J719" s="12" t="s">
        <v>100</v>
      </c>
      <c r="K719" s="16" t="n">
        <v>0</v>
      </c>
      <c r="L719" s="14" t="n">
        <v>0</v>
      </c>
      <c r="M719" s="16" t="n">
        <v>0</v>
      </c>
      <c r="N719" s="11" t="n">
        <v>0</v>
      </c>
      <c r="O719" s="11" t="n">
        <v>0</v>
      </c>
      <c r="P719" s="11" t="n">
        <v>0</v>
      </c>
      <c r="Q719" s="22" t="n">
        <f>M721/H719</f>
        <v>0</v>
      </c>
    </row>
    <row r="720" ht="22.5" customHeight="1">
      <c r="A720" s="19"/>
      <c r="B720" s="12"/>
      <c r="C720" s="12"/>
      <c r="D720" s="19"/>
      <c r="E720" s="26"/>
      <c r="F720" s="26"/>
      <c r="G720" s="26"/>
      <c r="H720" s="26"/>
      <c r="I720" s="19"/>
      <c r="J720" s="12" t="s">
        <v>101</v>
      </c>
      <c r="K720" s="16" t="n">
        <v>47</v>
      </c>
      <c r="L720" s="14" t="n">
        <v>24</v>
      </c>
      <c r="M720" s="16" t="n">
        <v>0</v>
      </c>
      <c r="N720" s="11" t="n">
        <v>0.0014</v>
      </c>
      <c r="O720" s="11" t="n">
        <v>0</v>
      </c>
      <c r="P720" s="11" t="n">
        <v>0.03</v>
      </c>
      <c r="Q720" s="25"/>
    </row>
    <row r="721" ht="22.5" customHeight="1">
      <c r="A721" s="19"/>
      <c r="B721" s="12"/>
      <c r="C721" s="12"/>
      <c r="D721" s="19"/>
      <c r="E721" s="26"/>
      <c r="F721" s="26"/>
      <c r="G721" s="26"/>
      <c r="H721" s="26"/>
      <c r="I721" s="19"/>
      <c r="J721" s="12" t="s">
        <v>102</v>
      </c>
      <c r="K721" s="16" t="n">
        <v>389</v>
      </c>
      <c r="L721" s="14" t="n">
        <v>170</v>
      </c>
      <c r="M721" s="16" t="n">
        <v>0</v>
      </c>
      <c r="N721" s="11" t="n">
        <v>0.44</v>
      </c>
      <c r="O721" s="11" t="n">
        <v>0</v>
      </c>
      <c r="P721" s="11" t="n">
        <v>0.17</v>
      </c>
      <c r="Q721" s="25"/>
    </row>
    <row r="722" ht="22.5" customHeight="1">
      <c r="A722" s="19"/>
      <c r="B722" s="12"/>
      <c r="C722" s="12" t="n">
        <v>91574963</v>
      </c>
      <c r="D722" s="12" t="s">
        <v>64</v>
      </c>
      <c r="E722" s="13" t="s">
        <v>37</v>
      </c>
      <c r="F722" s="13" t="s">
        <v>35</v>
      </c>
      <c r="G722" s="23" t="n">
        <v>0.12</v>
      </c>
      <c r="H722" s="13" t="n">
        <v>200</v>
      </c>
      <c r="I722" s="20" t="n">
        <f>G722*H722*7</f>
        <v>168</v>
      </c>
      <c r="J722" s="12" t="s">
        <v>100</v>
      </c>
      <c r="K722" s="16" t="n">
        <v>0</v>
      </c>
      <c r="L722" s="14" t="n">
        <v>0</v>
      </c>
      <c r="M722" s="16" t="n">
        <v>0</v>
      </c>
      <c r="N722" s="11" t="n">
        <v>0</v>
      </c>
      <c r="O722" s="11" t="n">
        <v>0</v>
      </c>
      <c r="P722" s="11" t="n">
        <v>0</v>
      </c>
      <c r="Q722" s="22" t="n">
        <f>M724/H722</f>
        <v>0</v>
      </c>
    </row>
    <row r="723" ht="22.5" customHeight="1">
      <c r="A723" s="19"/>
      <c r="B723" s="12"/>
      <c r="C723" s="12"/>
      <c r="D723" s="19"/>
      <c r="E723" s="26"/>
      <c r="F723" s="26"/>
      <c r="G723" s="26"/>
      <c r="H723" s="26"/>
      <c r="I723" s="19"/>
      <c r="J723" s="12" t="s">
        <v>101</v>
      </c>
      <c r="K723" s="16" t="n">
        <v>46</v>
      </c>
      <c r="L723" s="14" t="n">
        <v>17</v>
      </c>
      <c r="M723" s="16" t="n">
        <v>0</v>
      </c>
      <c r="N723" s="11" t="n">
        <v>0.0008</v>
      </c>
      <c r="O723" s="11" t="n">
        <v>0</v>
      </c>
      <c r="P723" s="11" t="n">
        <v>0.01</v>
      </c>
      <c r="Q723" s="25"/>
    </row>
    <row r="724" ht="22.5" customHeight="1">
      <c r="A724" s="19"/>
      <c r="B724" s="12"/>
      <c r="C724" s="12"/>
      <c r="D724" s="19"/>
      <c r="E724" s="26"/>
      <c r="F724" s="26"/>
      <c r="G724" s="26"/>
      <c r="H724" s="26"/>
      <c r="I724" s="19"/>
      <c r="J724" s="12" t="s">
        <v>102</v>
      </c>
      <c r="K724" s="16" t="n">
        <v>295</v>
      </c>
      <c r="L724" s="14" t="n">
        <v>132</v>
      </c>
      <c r="M724" s="16" t="n">
        <v>0</v>
      </c>
      <c r="N724" s="11" t="n">
        <v>0</v>
      </c>
      <c r="O724" s="11" t="n">
        <v>0</v>
      </c>
      <c r="P724" s="11" t="n">
        <v>0.13</v>
      </c>
      <c r="Q724" s="25"/>
    </row>
    <row r="725" ht="22.5" customHeight="1">
      <c r="A725" s="19"/>
      <c r="B725" s="12"/>
      <c r="C725" s="12" t="n">
        <v>91574965</v>
      </c>
      <c r="D725" s="12" t="s">
        <v>47</v>
      </c>
      <c r="E725" s="13" t="s">
        <v>17</v>
      </c>
      <c r="F725" s="13" t="s">
        <v>35</v>
      </c>
      <c r="G725" s="23" t="n">
        <v>0.2</v>
      </c>
      <c r="H725" s="13" t="n">
        <v>80</v>
      </c>
      <c r="I725" s="20" t="n">
        <f>G725*H725*7</f>
        <v>112</v>
      </c>
      <c r="J725" s="12" t="s">
        <v>100</v>
      </c>
      <c r="K725" s="16" t="n">
        <v>0</v>
      </c>
      <c r="L725" s="14" t="n">
        <v>0</v>
      </c>
      <c r="M725" s="16" t="n">
        <v>0</v>
      </c>
      <c r="N725" s="11" t="n">
        <v>0</v>
      </c>
      <c r="O725" s="11" t="n">
        <v>0</v>
      </c>
      <c r="P725" s="11" t="n">
        <v>0</v>
      </c>
      <c r="Q725" s="22" t="n">
        <f>M727/H725</f>
        <v>0</v>
      </c>
    </row>
    <row r="726" ht="22.5" customHeight="1">
      <c r="A726" s="19"/>
      <c r="B726" s="12"/>
      <c r="C726" s="12"/>
      <c r="D726" s="19"/>
      <c r="E726" s="26"/>
      <c r="F726" s="26"/>
      <c r="G726" s="26"/>
      <c r="H726" s="26"/>
      <c r="I726" s="19"/>
      <c r="J726" s="12" t="s">
        <v>101</v>
      </c>
      <c r="K726" s="16" t="n">
        <v>29</v>
      </c>
      <c r="L726" s="14" t="n">
        <v>11</v>
      </c>
      <c r="M726" s="16" t="n">
        <v>0</v>
      </c>
      <c r="N726" s="11" t="n">
        <v>0.0046</v>
      </c>
      <c r="O726" s="11" t="n">
        <v>0</v>
      </c>
      <c r="P726" s="11" t="n">
        <v>0.05</v>
      </c>
      <c r="Q726" s="25"/>
    </row>
    <row r="727" ht="22.5" customHeight="1">
      <c r="A727" s="19"/>
      <c r="B727" s="12"/>
      <c r="C727" s="12"/>
      <c r="D727" s="19"/>
      <c r="E727" s="26"/>
      <c r="F727" s="26"/>
      <c r="G727" s="26"/>
      <c r="H727" s="26"/>
      <c r="I727" s="19"/>
      <c r="J727" s="12" t="s">
        <v>102</v>
      </c>
      <c r="K727" s="16" t="n">
        <v>142</v>
      </c>
      <c r="L727" s="14" t="n">
        <v>63</v>
      </c>
      <c r="M727" s="16" t="n">
        <v>0</v>
      </c>
      <c r="N727" s="11" t="n">
        <v>0</v>
      </c>
      <c r="O727" s="11" t="n">
        <v>0</v>
      </c>
      <c r="P727" s="11" t="n">
        <v>0.06</v>
      </c>
      <c r="Q727" s="25"/>
    </row>
    <row r="728" ht="22.5" customHeight="1">
      <c r="A728" s="19"/>
      <c r="B728" s="37" t="s">
        <v>110</v>
      </c>
      <c r="C728" s="12" t="n">
        <v>6395488</v>
      </c>
      <c r="D728" s="12" t="s">
        <v>39</v>
      </c>
      <c r="E728" s="46" t="s">
        <v>14</v>
      </c>
      <c r="F728" s="12" t="s">
        <v>15</v>
      </c>
      <c r="G728" s="23" t="n">
        <v>0.3</v>
      </c>
      <c r="H728" s="12" t="n">
        <v>200</v>
      </c>
      <c r="I728" s="20" t="n">
        <f>G728*H728*7</f>
        <v>420</v>
      </c>
      <c r="J728" s="12" t="s">
        <v>100</v>
      </c>
      <c r="K728" s="14" t="n">
        <v>139</v>
      </c>
      <c r="L728" s="14" t="n">
        <v>50</v>
      </c>
      <c r="M728" s="15" t="n">
        <v>1</v>
      </c>
      <c r="N728" s="11" t="n">
        <v>0.006</v>
      </c>
      <c r="O728" s="11" t="n">
        <v>0.3</v>
      </c>
      <c r="P728" s="11" t="n">
        <v>0.3</v>
      </c>
      <c r="Q728" s="22" t="n">
        <f>M730/H728</f>
        <v>1</v>
      </c>
    </row>
    <row r="729" ht="22.5" customHeight="1">
      <c r="A729" s="19"/>
      <c r="B729" s="19"/>
      <c r="C729" s="12"/>
      <c r="D729" s="19"/>
      <c r="E729" s="26"/>
      <c r="F729" s="19"/>
      <c r="G729" s="26"/>
      <c r="H729" s="19"/>
      <c r="I729" s="19"/>
      <c r="J729" s="12" t="s">
        <v>101</v>
      </c>
      <c r="K729" s="14" t="n">
        <v>53322</v>
      </c>
      <c r="L729" s="14" t="n">
        <v>23663</v>
      </c>
      <c r="M729" s="10" t="n">
        <v>200</v>
      </c>
      <c r="N729" s="11" t="n">
        <v>0.003</v>
      </c>
      <c r="O729" s="11" t="n">
        <v>0.3</v>
      </c>
      <c r="P729" s="11" t="n">
        <v>60</v>
      </c>
      <c r="Q729" s="25"/>
    </row>
    <row r="730" ht="22.5" customHeight="1">
      <c r="A730" s="19"/>
      <c r="B730" s="19"/>
      <c r="C730" s="12"/>
      <c r="D730" s="19"/>
      <c r="E730" s="26"/>
      <c r="F730" s="19"/>
      <c r="G730" s="26"/>
      <c r="H730" s="19"/>
      <c r="I730" s="19"/>
      <c r="J730" s="12" t="s">
        <v>102</v>
      </c>
      <c r="K730" s="14" t="n">
        <v>57222</v>
      </c>
      <c r="L730" s="14" t="n">
        <v>24284</v>
      </c>
      <c r="M730" s="10" t="n">
        <v>200</v>
      </c>
      <c r="N730" s="11" t="n">
        <v>0.002</v>
      </c>
      <c r="O730" s="11" t="n">
        <v>0.3</v>
      </c>
      <c r="P730" s="11" t="n">
        <v>60</v>
      </c>
      <c r="Q730" s="25"/>
    </row>
    <row r="731" ht="22.5" customHeight="1">
      <c r="A731" s="19"/>
      <c r="B731" s="19"/>
      <c r="C731" s="12" t="n">
        <v>8291713</v>
      </c>
      <c r="D731" s="12" t="s">
        <v>40</v>
      </c>
      <c r="E731" s="13" t="s">
        <v>14</v>
      </c>
      <c r="F731" s="12" t="s">
        <v>15</v>
      </c>
      <c r="G731" s="23" t="n">
        <v>0.14</v>
      </c>
      <c r="H731" s="12" t="n">
        <v>2000</v>
      </c>
      <c r="I731" s="20" t="n">
        <f>G731*H731*7</f>
        <v>1960</v>
      </c>
      <c r="J731" s="12" t="s">
        <v>100</v>
      </c>
      <c r="K731" s="14" t="n">
        <v>658</v>
      </c>
      <c r="L731" s="14" t="n">
        <v>238</v>
      </c>
      <c r="M731" s="15" t="n">
        <v>0</v>
      </c>
      <c r="N731" s="11" t="n">
        <v>0</v>
      </c>
      <c r="O731" s="11" t="n">
        <v>0</v>
      </c>
      <c r="P731" s="11" t="n">
        <v>0</v>
      </c>
      <c r="Q731" s="22" t="n">
        <f>M733/H731</f>
        <v>0.75</v>
      </c>
    </row>
    <row r="732" ht="22.5" customHeight="1">
      <c r="A732" s="19"/>
      <c r="B732" s="19"/>
      <c r="C732" s="12"/>
      <c r="D732" s="19"/>
      <c r="E732" s="26"/>
      <c r="F732" s="19"/>
      <c r="G732" s="26"/>
      <c r="H732" s="19"/>
      <c r="I732" s="19"/>
      <c r="J732" s="12" t="s">
        <v>101</v>
      </c>
      <c r="K732" s="14" t="n">
        <v>55431</v>
      </c>
      <c r="L732" s="14" t="n">
        <v>19071</v>
      </c>
      <c r="M732" s="14" t="n">
        <v>576</v>
      </c>
      <c r="N732" s="11" t="n">
        <v>0.004</v>
      </c>
      <c r="O732" s="11" t="n">
        <v>0.14</v>
      </c>
      <c r="P732" s="11" t="n">
        <v>80.64</v>
      </c>
      <c r="Q732" s="25"/>
    </row>
    <row r="733" ht="22.5" customHeight="1">
      <c r="A733" s="19"/>
      <c r="B733" s="19"/>
      <c r="C733" s="12"/>
      <c r="D733" s="19"/>
      <c r="E733" s="26"/>
      <c r="F733" s="19"/>
      <c r="G733" s="26"/>
      <c r="H733" s="19"/>
      <c r="I733" s="19"/>
      <c r="J733" s="12" t="s">
        <v>102</v>
      </c>
      <c r="K733" s="14" t="n">
        <v>167504</v>
      </c>
      <c r="L733" s="14" t="n">
        <v>61424</v>
      </c>
      <c r="M733" s="14" t="n">
        <v>1500</v>
      </c>
      <c r="N733" s="11" t="n">
        <v>0.003</v>
      </c>
      <c r="O733" s="11" t="n">
        <v>0.14</v>
      </c>
      <c r="P733" s="11" t="n">
        <v>210</v>
      </c>
      <c r="Q733" s="25"/>
    </row>
    <row r="734" ht="22.5" customHeight="1">
      <c r="A734" s="19"/>
      <c r="B734" s="19"/>
      <c r="C734" s="12" t="n">
        <v>8566541</v>
      </c>
      <c r="D734" s="12" t="s">
        <v>67</v>
      </c>
      <c r="E734" s="13" t="s">
        <v>14</v>
      </c>
      <c r="F734" s="12" t="s">
        <v>26</v>
      </c>
      <c r="G734" s="23" t="n">
        <v>0.13</v>
      </c>
      <c r="H734" s="12" t="n">
        <v>500</v>
      </c>
      <c r="I734" s="20" t="n">
        <f>G734*H734*7</f>
        <v>455</v>
      </c>
      <c r="J734" s="12" t="s">
        <v>100</v>
      </c>
      <c r="K734" s="14" t="n">
        <v>60153</v>
      </c>
      <c r="L734" s="14" t="n">
        <v>128</v>
      </c>
      <c r="M734" s="15" t="n">
        <v>0</v>
      </c>
      <c r="N734" s="11" t="n">
        <v>0.03</v>
      </c>
      <c r="O734" s="11" t="n">
        <v>0</v>
      </c>
      <c r="P734" s="11" t="n">
        <v>3.47</v>
      </c>
      <c r="Q734" s="22" t="n">
        <f>M736/H734</f>
        <v>0.526</v>
      </c>
    </row>
    <row r="735" ht="22.5" customHeight="1">
      <c r="A735" s="19"/>
      <c r="B735" s="19"/>
      <c r="C735" s="12"/>
      <c r="D735" s="19"/>
      <c r="E735" s="26"/>
      <c r="F735" s="19"/>
      <c r="G735" s="26"/>
      <c r="H735" s="19"/>
      <c r="I735" s="19"/>
      <c r="J735" s="12" t="s">
        <v>101</v>
      </c>
      <c r="K735" s="14" t="n">
        <v>667626</v>
      </c>
      <c r="L735" s="14" t="n">
        <v>1308</v>
      </c>
      <c r="M735" s="15" t="n">
        <v>81</v>
      </c>
      <c r="N735" s="11" t="n">
        <v>0.02</v>
      </c>
      <c r="O735" s="11" t="n">
        <v>0.38</v>
      </c>
      <c r="P735" s="11" t="n">
        <v>30.61</v>
      </c>
      <c r="Q735" s="25"/>
    </row>
    <row r="736" ht="22.5" customHeight="1">
      <c r="A736" s="19"/>
      <c r="B736" s="19"/>
      <c r="C736" s="12"/>
      <c r="D736" s="19"/>
      <c r="E736" s="26"/>
      <c r="F736" s="19"/>
      <c r="G736" s="26"/>
      <c r="H736" s="19"/>
      <c r="I736" s="19"/>
      <c r="J736" s="12" t="s">
        <v>102</v>
      </c>
      <c r="K736" s="14" t="n">
        <v>1202516</v>
      </c>
      <c r="L736" s="14" t="n">
        <v>2432</v>
      </c>
      <c r="M736" s="14" t="n">
        <v>263</v>
      </c>
      <c r="N736" s="11" t="n">
        <v>0.03</v>
      </c>
      <c r="O736" s="11" t="n">
        <v>0.25</v>
      </c>
      <c r="P736" s="11" t="n">
        <v>65.39</v>
      </c>
      <c r="Q736" s="25"/>
    </row>
    <row r="737" ht="22.5" customHeight="1">
      <c r="A737" s="19"/>
      <c r="B737" s="19"/>
      <c r="C737" s="12" t="n">
        <v>8566084</v>
      </c>
      <c r="D737" s="12" t="s">
        <v>68</v>
      </c>
      <c r="E737" s="13" t="s">
        <v>41</v>
      </c>
      <c r="F737" s="12" t="s">
        <v>15</v>
      </c>
      <c r="G737" s="23" t="n">
        <v>0.12</v>
      </c>
      <c r="H737" s="12" t="n">
        <v>100</v>
      </c>
      <c r="I737" s="20" t="n">
        <f>G737*H737*7</f>
        <v>84</v>
      </c>
      <c r="J737" s="12" t="s">
        <v>100</v>
      </c>
      <c r="K737" s="14" t="n">
        <v>517</v>
      </c>
      <c r="L737" s="14" t="n">
        <v>149</v>
      </c>
      <c r="M737" s="15" t="n">
        <v>4</v>
      </c>
      <c r="N737" s="11" t="n">
        <v>0.003</v>
      </c>
      <c r="O737" s="11" t="n">
        <v>0.12</v>
      </c>
      <c r="P737" s="11" t="n">
        <v>0.48</v>
      </c>
      <c r="Q737" s="22" t="n">
        <f>M739/H737</f>
        <v>1</v>
      </c>
    </row>
    <row r="738" ht="22.5" customHeight="1">
      <c r="A738" s="19"/>
      <c r="B738" s="19"/>
      <c r="C738" s="12"/>
      <c r="D738" s="19"/>
      <c r="E738" s="26"/>
      <c r="F738" s="19"/>
      <c r="G738" s="26"/>
      <c r="H738" s="19"/>
      <c r="I738" s="19"/>
      <c r="J738" s="12" t="s">
        <v>101</v>
      </c>
      <c r="K738" s="14" t="n">
        <v>23899</v>
      </c>
      <c r="L738" s="14" t="n">
        <v>6639</v>
      </c>
      <c r="M738" s="15" t="n">
        <v>100</v>
      </c>
      <c r="N738" s="11" t="n">
        <v>0.002</v>
      </c>
      <c r="O738" s="11" t="n">
        <v>0.12</v>
      </c>
      <c r="P738" s="11" t="n">
        <v>12</v>
      </c>
      <c r="Q738" s="25"/>
    </row>
    <row r="739" ht="22.5" customHeight="1">
      <c r="A739" s="19"/>
      <c r="B739" s="19"/>
      <c r="C739" s="12"/>
      <c r="D739" s="19"/>
      <c r="E739" s="26"/>
      <c r="F739" s="19"/>
      <c r="G739" s="26"/>
      <c r="H739" s="19"/>
      <c r="I739" s="19"/>
      <c r="J739" s="12" t="s">
        <v>102</v>
      </c>
      <c r="K739" s="14" t="n">
        <v>32729</v>
      </c>
      <c r="L739" s="14" t="n">
        <v>7933</v>
      </c>
      <c r="M739" s="15" t="n">
        <v>100</v>
      </c>
      <c r="N739" s="11" t="n">
        <v>0.002</v>
      </c>
      <c r="O739" s="11" t="n">
        <v>0.12</v>
      </c>
      <c r="P739" s="11" t="n">
        <v>12</v>
      </c>
      <c r="Q739" s="25"/>
    </row>
    <row r="740" ht="22.5" customHeight="1">
      <c r="A740" s="19"/>
      <c r="B740" s="19"/>
      <c r="C740" s="12" t="n">
        <v>2937658</v>
      </c>
      <c r="D740" s="12" t="s">
        <v>69</v>
      </c>
      <c r="E740" s="13" t="s">
        <v>14</v>
      </c>
      <c r="F740" s="12" t="s">
        <v>15</v>
      </c>
      <c r="G740" s="23" t="n">
        <v>0.15</v>
      </c>
      <c r="H740" s="12" t="n">
        <v>100</v>
      </c>
      <c r="I740" s="20" t="n">
        <f>G740*H740*7</f>
        <v>105</v>
      </c>
      <c r="J740" s="12" t="s">
        <v>100</v>
      </c>
      <c r="K740" s="14" t="s">
        <v>111</v>
      </c>
      <c r="L740" s="14"/>
      <c r="M740" s="15"/>
      <c r="N740" s="11"/>
      <c r="O740" s="11"/>
      <c r="P740" s="11"/>
      <c r="Q740" s="22" t="n">
        <f>M742/H740</f>
        <v>1</v>
      </c>
    </row>
    <row r="741" ht="22.5" customHeight="1">
      <c r="A741" s="19"/>
      <c r="B741" s="19"/>
      <c r="C741" s="12"/>
      <c r="D741" s="19"/>
      <c r="E741" s="26"/>
      <c r="F741" s="19"/>
      <c r="G741" s="26"/>
      <c r="H741" s="19"/>
      <c r="I741" s="19"/>
      <c r="J741" s="12" t="s">
        <v>101</v>
      </c>
      <c r="K741" s="14" t="n">
        <v>6570</v>
      </c>
      <c r="L741" s="14" t="n">
        <v>2109</v>
      </c>
      <c r="M741" s="15" t="n">
        <v>100</v>
      </c>
      <c r="N741" s="11" t="n">
        <v>0.006</v>
      </c>
      <c r="O741" s="11" t="n">
        <v>0.123</v>
      </c>
      <c r="P741" s="11" t="n">
        <v>12.3</v>
      </c>
      <c r="Q741" s="25"/>
    </row>
    <row r="742" ht="22.5" customHeight="1">
      <c r="A742" s="19"/>
      <c r="B742" s="19"/>
      <c r="C742" s="12"/>
      <c r="D742" s="19"/>
      <c r="E742" s="26"/>
      <c r="F742" s="19"/>
      <c r="G742" s="26"/>
      <c r="H742" s="19"/>
      <c r="I742" s="19"/>
      <c r="J742" s="12" t="s">
        <v>102</v>
      </c>
      <c r="K742" s="14" t="n">
        <v>6590</v>
      </c>
      <c r="L742" s="14" t="n">
        <v>2112</v>
      </c>
      <c r="M742" s="15" t="n">
        <v>100</v>
      </c>
      <c r="N742" s="11" t="n">
        <v>0.006</v>
      </c>
      <c r="O742" s="11" t="n">
        <v>0.123</v>
      </c>
      <c r="P742" s="11" t="n">
        <v>12.3</v>
      </c>
      <c r="Q742" s="25"/>
    </row>
    <row r="743" ht="22.5" customHeight="1">
      <c r="A743" s="19"/>
      <c r="B743" s="19"/>
      <c r="C743" s="12" t="n">
        <v>6706444</v>
      </c>
      <c r="D743" s="12" t="s">
        <v>70</v>
      </c>
      <c r="E743" s="13" t="s">
        <v>71</v>
      </c>
      <c r="F743" s="12" t="s">
        <v>12</v>
      </c>
      <c r="G743" s="23" t="n">
        <v>0.5</v>
      </c>
      <c r="H743" s="12" t="n">
        <v>100</v>
      </c>
      <c r="I743" s="20" t="n">
        <f>G743*H743*7</f>
        <v>350</v>
      </c>
      <c r="J743" s="12" t="s">
        <v>100</v>
      </c>
      <c r="K743" s="14" t="n">
        <v>465</v>
      </c>
      <c r="L743" s="14" t="n">
        <v>22</v>
      </c>
      <c r="M743" s="15" t="n">
        <v>0</v>
      </c>
      <c r="N743" s="11" t="n">
        <v>0.001</v>
      </c>
      <c r="O743" s="11" t="n">
        <v>0</v>
      </c>
      <c r="P743" s="11" t="n">
        <v>0.032</v>
      </c>
      <c r="Q743" s="22" t="n">
        <f>M745/H743</f>
        <v>0.08</v>
      </c>
    </row>
    <row r="744" ht="22.5" customHeight="1">
      <c r="A744" s="19"/>
      <c r="B744" s="19"/>
      <c r="C744" s="12"/>
      <c r="D744" s="19"/>
      <c r="E744" s="26"/>
      <c r="F744" s="19"/>
      <c r="G744" s="26"/>
      <c r="H744" s="19"/>
      <c r="I744" s="19"/>
      <c r="J744" s="12" t="s">
        <v>101</v>
      </c>
      <c r="K744" s="14" t="n">
        <v>17645</v>
      </c>
      <c r="L744" s="14" t="n">
        <v>1473</v>
      </c>
      <c r="M744" s="15" t="n">
        <v>1</v>
      </c>
      <c r="N744" s="11" t="n">
        <v>0.001</v>
      </c>
      <c r="O744" s="11" t="n">
        <v>1.185</v>
      </c>
      <c r="P744" s="11" t="n">
        <v>1.1854</v>
      </c>
      <c r="Q744" s="25"/>
    </row>
    <row r="745" ht="22.5" customHeight="1">
      <c r="A745" s="19"/>
      <c r="B745" s="19"/>
      <c r="C745" s="12"/>
      <c r="D745" s="19"/>
      <c r="E745" s="26"/>
      <c r="F745" s="19"/>
      <c r="G745" s="26"/>
      <c r="H745" s="19"/>
      <c r="I745" s="19"/>
      <c r="J745" s="12" t="s">
        <v>102</v>
      </c>
      <c r="K745" s="14" t="n">
        <v>76896</v>
      </c>
      <c r="L745" s="14" t="n">
        <v>10340</v>
      </c>
      <c r="M745" s="15" t="n">
        <v>8</v>
      </c>
      <c r="N745" s="11" t="n">
        <v>0.001</v>
      </c>
      <c r="O745" s="11" t="n">
        <v>1.011</v>
      </c>
      <c r="P745" s="11" t="n">
        <v>8.0892</v>
      </c>
      <c r="Q745" s="25"/>
    </row>
    <row r="746" ht="22.5" customHeight="1">
      <c r="A746" s="19"/>
      <c r="B746" s="19"/>
      <c r="C746" s="12" t="n">
        <v>5963354</v>
      </c>
      <c r="D746" s="12" t="s">
        <v>70</v>
      </c>
      <c r="E746" s="13" t="s">
        <v>71</v>
      </c>
      <c r="F746" s="12" t="s">
        <v>15</v>
      </c>
      <c r="G746" s="23" t="n">
        <v>0.55</v>
      </c>
      <c r="H746" s="12" t="n">
        <v>500</v>
      </c>
      <c r="I746" s="20" t="n">
        <f>G746*H746*7</f>
        <v>1925</v>
      </c>
      <c r="J746" s="12" t="s">
        <v>100</v>
      </c>
      <c r="K746" s="14" t="n">
        <v>2467</v>
      </c>
      <c r="L746" s="14" t="n">
        <v>295</v>
      </c>
      <c r="M746" s="15" t="n">
        <v>2</v>
      </c>
      <c r="N746" s="11" t="n">
        <v>0.004</v>
      </c>
      <c r="O746" s="11" t="n">
        <v>0.57</v>
      </c>
      <c r="P746" s="11" t="n">
        <v>1.14</v>
      </c>
      <c r="Q746" s="22" t="n">
        <f>M748/H746</f>
        <v>0.7</v>
      </c>
    </row>
    <row r="747" ht="22.5" customHeight="1">
      <c r="A747" s="19"/>
      <c r="B747" s="19"/>
      <c r="C747" s="12"/>
      <c r="D747" s="19"/>
      <c r="E747" s="26"/>
      <c r="F747" s="19"/>
      <c r="G747" s="26"/>
      <c r="H747" s="19"/>
      <c r="I747" s="19"/>
      <c r="J747" s="12" t="s">
        <v>101</v>
      </c>
      <c r="K747" s="14" t="n">
        <v>109660</v>
      </c>
      <c r="L747" s="14" t="n">
        <v>22618</v>
      </c>
      <c r="M747" s="15" t="n">
        <v>84</v>
      </c>
      <c r="N747" s="11" t="n">
        <v>0.002</v>
      </c>
      <c r="O747" s="11" t="n">
        <v>0.57</v>
      </c>
      <c r="P747" s="11" t="n">
        <v>47.871</v>
      </c>
      <c r="Q747" s="25"/>
    </row>
    <row r="748" ht="22.5" customHeight="1">
      <c r="A748" s="19"/>
      <c r="B748" s="19"/>
      <c r="C748" s="12"/>
      <c r="D748" s="19"/>
      <c r="E748" s="26"/>
      <c r="F748" s="19"/>
      <c r="G748" s="26"/>
      <c r="H748" s="19"/>
      <c r="I748" s="19"/>
      <c r="J748" s="12" t="s">
        <v>102</v>
      </c>
      <c r="K748" s="14" t="n">
        <v>308497</v>
      </c>
      <c r="L748" s="14" t="n">
        <v>72337</v>
      </c>
      <c r="M748" s="15" t="n">
        <v>350</v>
      </c>
      <c r="N748" s="11" t="n">
        <v>0.003</v>
      </c>
      <c r="O748" s="11" t="n">
        <v>0.572</v>
      </c>
      <c r="P748" s="11" t="n">
        <v>200.026</v>
      </c>
      <c r="Q748" s="25"/>
    </row>
    <row r="749" ht="22.5" customHeight="1">
      <c r="A749" s="19"/>
      <c r="B749" s="19"/>
      <c r="C749" s="12" t="n">
        <v>9686529</v>
      </c>
      <c r="D749" s="12" t="s">
        <v>70</v>
      </c>
      <c r="E749" s="13" t="s">
        <v>72</v>
      </c>
      <c r="F749" s="12" t="s">
        <v>15</v>
      </c>
      <c r="G749" s="23" t="n">
        <v>0.4</v>
      </c>
      <c r="H749" s="12" t="n">
        <v>200</v>
      </c>
      <c r="I749" s="20" t="n">
        <f>G749*H749*7</f>
        <v>560</v>
      </c>
      <c r="J749" s="12" t="s">
        <v>100</v>
      </c>
      <c r="K749" s="14" t="n">
        <v>702</v>
      </c>
      <c r="L749" s="14" t="n">
        <v>145</v>
      </c>
      <c r="M749" s="15" t="n">
        <v>0</v>
      </c>
      <c r="N749" s="11" t="n">
        <v>0</v>
      </c>
      <c r="O749" s="11" t="n">
        <v>0</v>
      </c>
      <c r="P749" s="11" t="n">
        <v>0</v>
      </c>
      <c r="Q749" s="22" t="n">
        <f>M751/H749</f>
        <v>0.22</v>
      </c>
    </row>
    <row r="750" ht="22.5" customHeight="1">
      <c r="A750" s="19"/>
      <c r="B750" s="19"/>
      <c r="C750" s="12"/>
      <c r="D750" s="19"/>
      <c r="E750" s="26"/>
      <c r="F750" s="19"/>
      <c r="G750" s="26"/>
      <c r="H750" s="19"/>
      <c r="I750" s="19"/>
      <c r="J750" s="12" t="s">
        <v>101</v>
      </c>
      <c r="K750" s="14" t="n">
        <v>29766</v>
      </c>
      <c r="L750" s="14" t="n">
        <v>8421</v>
      </c>
      <c r="M750" s="15" t="n">
        <v>17</v>
      </c>
      <c r="N750" s="11" t="n">
        <v>0.001</v>
      </c>
      <c r="O750" s="11" t="n">
        <v>0.5</v>
      </c>
      <c r="P750" s="11" t="n">
        <v>8.5</v>
      </c>
      <c r="Q750" s="25"/>
    </row>
    <row r="751" ht="22.5" customHeight="1">
      <c r="A751" s="19"/>
      <c r="B751" s="19"/>
      <c r="C751" s="12"/>
      <c r="D751" s="19"/>
      <c r="E751" s="26"/>
      <c r="F751" s="19"/>
      <c r="G751" s="26"/>
      <c r="H751" s="19"/>
      <c r="I751" s="19"/>
      <c r="J751" s="12" t="s">
        <v>102</v>
      </c>
      <c r="K751" s="14" t="n">
        <v>75480</v>
      </c>
      <c r="L751" s="14" t="n">
        <v>19715</v>
      </c>
      <c r="M751" s="15" t="n">
        <v>44</v>
      </c>
      <c r="N751" s="11" t="n">
        <v>0.001</v>
      </c>
      <c r="O751" s="11" t="n">
        <v>0.5</v>
      </c>
      <c r="P751" s="11" t="n">
        <v>22</v>
      </c>
      <c r="Q751" s="25"/>
    </row>
    <row r="752" ht="22.5" customHeight="1">
      <c r="A752" s="19"/>
      <c r="B752" s="19"/>
      <c r="C752" s="12" t="n">
        <v>5963400</v>
      </c>
      <c r="D752" s="12" t="s">
        <v>70</v>
      </c>
      <c r="E752" s="13" t="s">
        <v>73</v>
      </c>
      <c r="F752" s="12" t="s">
        <v>15</v>
      </c>
      <c r="G752" s="23" t="n">
        <v>0.2</v>
      </c>
      <c r="H752" s="12" t="n">
        <v>50</v>
      </c>
      <c r="I752" s="20" t="n">
        <f>G752*H752*7</f>
        <v>70</v>
      </c>
      <c r="J752" s="12" t="s">
        <v>100</v>
      </c>
      <c r="K752" s="14" t="n">
        <v>41</v>
      </c>
      <c r="L752" s="14" t="n">
        <v>15</v>
      </c>
      <c r="M752" s="15" t="n">
        <v>0</v>
      </c>
      <c r="N752" s="11" t="n">
        <v>0</v>
      </c>
      <c r="O752" s="11" t="n">
        <v>0</v>
      </c>
      <c r="P752" s="11" t="n">
        <v>0</v>
      </c>
      <c r="Q752" s="22" t="n">
        <f>M754/H752</f>
        <v>0.84</v>
      </c>
    </row>
    <row r="753" ht="22.5" customHeight="1">
      <c r="A753" s="19"/>
      <c r="B753" s="19"/>
      <c r="C753" s="12"/>
      <c r="D753" s="19"/>
      <c r="E753" s="26"/>
      <c r="F753" s="19"/>
      <c r="G753" s="51"/>
      <c r="H753" s="19"/>
      <c r="I753" s="19"/>
      <c r="J753" s="12" t="s">
        <v>101</v>
      </c>
      <c r="K753" s="14" t="n">
        <v>7863</v>
      </c>
      <c r="L753" s="14" t="n">
        <v>1292</v>
      </c>
      <c r="M753" s="15" t="n">
        <v>20</v>
      </c>
      <c r="N753" s="11" t="n">
        <v>0.003</v>
      </c>
      <c r="O753" s="11" t="n">
        <v>0.2</v>
      </c>
      <c r="P753" s="11" t="n">
        <v>4</v>
      </c>
      <c r="Q753" s="25"/>
    </row>
    <row r="754" ht="22.5" customHeight="1">
      <c r="A754" s="19"/>
      <c r="B754" s="19"/>
      <c r="C754" s="12"/>
      <c r="D754" s="19"/>
      <c r="E754" s="26"/>
      <c r="F754" s="19"/>
      <c r="G754" s="51"/>
      <c r="H754" s="19"/>
      <c r="I754" s="19"/>
      <c r="J754" s="12" t="s">
        <v>102</v>
      </c>
      <c r="K754" s="14" t="n">
        <v>14474</v>
      </c>
      <c r="L754" s="14" t="n">
        <v>2520</v>
      </c>
      <c r="M754" s="15" t="n">
        <v>42</v>
      </c>
      <c r="N754" s="11" t="n">
        <v>0.003</v>
      </c>
      <c r="O754" s="11" t="n">
        <v>0.2</v>
      </c>
      <c r="P754" s="11" t="n">
        <v>8.4</v>
      </c>
      <c r="Q754" s="25"/>
    </row>
    <row r="755" ht="22.5" customHeight="1">
      <c r="A755" s="19"/>
      <c r="B755" s="19"/>
      <c r="C755" s="12" t="n">
        <v>10080665</v>
      </c>
      <c r="D755" s="12" t="s">
        <v>70</v>
      </c>
      <c r="E755" s="13" t="s">
        <v>74</v>
      </c>
      <c r="F755" s="12" t="s">
        <v>15</v>
      </c>
      <c r="G755" s="23" t="n">
        <v>0.38</v>
      </c>
      <c r="H755" s="12" t="n">
        <v>40</v>
      </c>
      <c r="I755" s="20" t="n">
        <f>G755*H755*7</f>
        <v>106.4</v>
      </c>
      <c r="J755" s="12" t="s">
        <v>100</v>
      </c>
      <c r="K755" s="14" t="s">
        <v>111</v>
      </c>
      <c r="L755" s="14"/>
      <c r="M755" s="15"/>
      <c r="N755" s="11"/>
      <c r="O755" s="11"/>
      <c r="P755" s="11"/>
      <c r="Q755" s="22" t="n">
        <f>M757/H755</f>
        <v>0.3</v>
      </c>
    </row>
    <row r="756" ht="22.5" customHeight="1">
      <c r="A756" s="19"/>
      <c r="B756" s="19"/>
      <c r="C756" s="12"/>
      <c r="D756" s="19"/>
      <c r="E756" s="26"/>
      <c r="F756" s="19"/>
      <c r="G756" s="51"/>
      <c r="H756" s="19"/>
      <c r="I756" s="19"/>
      <c r="J756" s="12" t="s">
        <v>101</v>
      </c>
      <c r="K756" s="14" t="n">
        <v>3768</v>
      </c>
      <c r="L756" s="14" t="n">
        <v>1263</v>
      </c>
      <c r="M756" s="15" t="n">
        <v>10</v>
      </c>
      <c r="N756" s="11" t="n">
        <v>0.003</v>
      </c>
      <c r="O756" s="11" t="n">
        <v>0.38</v>
      </c>
      <c r="P756" s="11" t="n">
        <v>3.8</v>
      </c>
      <c r="Q756" s="25"/>
    </row>
    <row r="757" ht="22.5" customHeight="1">
      <c r="A757" s="19"/>
      <c r="B757" s="19"/>
      <c r="C757" s="12"/>
      <c r="D757" s="19"/>
      <c r="E757" s="26"/>
      <c r="F757" s="19"/>
      <c r="G757" s="51"/>
      <c r="H757" s="19"/>
      <c r="I757" s="19"/>
      <c r="J757" s="12" t="s">
        <v>102</v>
      </c>
      <c r="K757" s="14" t="n">
        <v>6214</v>
      </c>
      <c r="L757" s="14" t="n">
        <v>1675</v>
      </c>
      <c r="M757" s="15" t="n">
        <v>12</v>
      </c>
      <c r="N757" s="11" t="n">
        <v>0.003</v>
      </c>
      <c r="O757" s="11" t="n">
        <v>0.38</v>
      </c>
      <c r="P757" s="11" t="n">
        <v>4.56</v>
      </c>
      <c r="Q757" s="25"/>
    </row>
    <row r="758" ht="22.5" customHeight="1">
      <c r="A758" s="19"/>
      <c r="B758" s="19"/>
      <c r="C758" s="12" t="n">
        <v>91520433</v>
      </c>
      <c r="D758" s="12" t="s">
        <v>64</v>
      </c>
      <c r="E758" s="13" t="s">
        <v>14</v>
      </c>
      <c r="F758" s="12" t="s">
        <v>15</v>
      </c>
      <c r="G758" s="23" t="n">
        <v>0.16</v>
      </c>
      <c r="H758" s="12" t="n">
        <v>200</v>
      </c>
      <c r="I758" s="20" t="n">
        <f>G758*H758*7</f>
        <v>224</v>
      </c>
      <c r="J758" s="12" t="s">
        <v>100</v>
      </c>
      <c r="K758" s="14" t="s">
        <v>111</v>
      </c>
      <c r="L758" s="14"/>
      <c r="M758" s="15"/>
      <c r="N758" s="11"/>
      <c r="O758" s="11"/>
      <c r="P758" s="11"/>
      <c r="Q758" s="22" t="n">
        <f>M760/H758</f>
        <v>0.015</v>
      </c>
    </row>
    <row r="759" ht="22.5" customHeight="1">
      <c r="A759" s="19"/>
      <c r="B759" s="19"/>
      <c r="C759" s="12"/>
      <c r="D759" s="19"/>
      <c r="E759" s="26"/>
      <c r="F759" s="19"/>
      <c r="G759" s="51"/>
      <c r="H759" s="19"/>
      <c r="I759" s="19"/>
      <c r="J759" s="12" t="s">
        <v>101</v>
      </c>
      <c r="K759" s="14" t="n">
        <v>10673</v>
      </c>
      <c r="L759" s="14" t="n">
        <v>274</v>
      </c>
      <c r="M759" s="15" t="n">
        <v>3</v>
      </c>
      <c r="N759" s="11" t="n">
        <v>0.002</v>
      </c>
      <c r="O759" s="11" t="n">
        <v>0.16</v>
      </c>
      <c r="P759" s="11" t="n">
        <v>0.48</v>
      </c>
      <c r="Q759" s="25"/>
    </row>
    <row r="760" ht="22.5" customHeight="1">
      <c r="A760" s="19"/>
      <c r="B760" s="19"/>
      <c r="C760" s="12"/>
      <c r="D760" s="19"/>
      <c r="E760" s="26"/>
      <c r="F760" s="19"/>
      <c r="G760" s="51"/>
      <c r="H760" s="19"/>
      <c r="I760" s="19"/>
      <c r="J760" s="12" t="s">
        <v>102</v>
      </c>
      <c r="K760" s="14" t="n">
        <v>23723</v>
      </c>
      <c r="L760" s="14" t="n">
        <v>804</v>
      </c>
      <c r="M760" s="15" t="n">
        <v>3</v>
      </c>
      <c r="N760" s="11" t="n">
        <v>0.001</v>
      </c>
      <c r="O760" s="11" t="n">
        <v>0.16</v>
      </c>
      <c r="P760" s="11" t="n">
        <v>0.48</v>
      </c>
      <c r="Q760" s="25"/>
    </row>
    <row r="761" ht="22.5" customHeight="1">
      <c r="A761" s="19"/>
      <c r="B761" s="19"/>
      <c r="C761" s="12" t="n">
        <v>11078827</v>
      </c>
      <c r="D761" s="12" t="s">
        <v>70</v>
      </c>
      <c r="E761" s="13" t="s">
        <v>73</v>
      </c>
      <c r="F761" s="12" t="s">
        <v>15</v>
      </c>
      <c r="G761" s="23" t="n">
        <v>0.2</v>
      </c>
      <c r="H761" s="12" t="n">
        <v>50</v>
      </c>
      <c r="I761" s="20" t="n">
        <f>G761*H761*7</f>
        <v>70</v>
      </c>
      <c r="J761" s="12" t="s">
        <v>100</v>
      </c>
      <c r="K761" s="14" t="s">
        <v>111</v>
      </c>
      <c r="L761" s="14"/>
      <c r="M761" s="15"/>
      <c r="N761" s="11"/>
      <c r="O761" s="11"/>
      <c r="P761" s="11"/>
      <c r="Q761" s="22" t="n">
        <f>M763/H761</f>
        <v>0</v>
      </c>
    </row>
    <row r="762" ht="22.5" customHeight="1">
      <c r="A762" s="19"/>
      <c r="B762" s="19"/>
      <c r="C762" s="12"/>
      <c r="D762" s="19"/>
      <c r="E762" s="26"/>
      <c r="F762" s="19"/>
      <c r="G762" s="51"/>
      <c r="H762" s="19"/>
      <c r="I762" s="19"/>
      <c r="J762" s="12" t="s">
        <v>101</v>
      </c>
      <c r="K762" s="14" t="n">
        <v>382</v>
      </c>
      <c r="L762" s="14" t="n">
        <v>72</v>
      </c>
      <c r="M762" s="15" t="n">
        <v>0</v>
      </c>
      <c r="N762" s="11" t="n">
        <v>0</v>
      </c>
      <c r="O762" s="11" t="n">
        <v>0</v>
      </c>
      <c r="P762" s="11" t="n">
        <v>0</v>
      </c>
      <c r="Q762" s="25"/>
    </row>
    <row r="763" ht="22.5" customHeight="1">
      <c r="A763" s="19"/>
      <c r="B763" s="19"/>
      <c r="C763" s="12"/>
      <c r="D763" s="19"/>
      <c r="E763" s="26"/>
      <c r="F763" s="19"/>
      <c r="G763" s="51"/>
      <c r="H763" s="19"/>
      <c r="I763" s="19"/>
      <c r="J763" s="12" t="s">
        <v>102</v>
      </c>
      <c r="K763" s="14" t="n">
        <v>953</v>
      </c>
      <c r="L763" s="14" t="n">
        <v>172</v>
      </c>
      <c r="M763" s="15" t="n">
        <v>0</v>
      </c>
      <c r="N763" s="11" t="n">
        <v>0</v>
      </c>
      <c r="O763" s="11" t="n">
        <v>0</v>
      </c>
      <c r="P763" s="11" t="n">
        <v>0</v>
      </c>
      <c r="Q763" s="25"/>
    </row>
    <row r="764" ht="22.5" customHeight="1">
      <c r="A764" s="19"/>
      <c r="B764" s="19"/>
      <c r="C764" s="12" t="n">
        <v>11078981</v>
      </c>
      <c r="D764" s="12" t="s">
        <v>70</v>
      </c>
      <c r="E764" s="13" t="s">
        <v>71</v>
      </c>
      <c r="F764" s="12" t="s">
        <v>15</v>
      </c>
      <c r="G764" s="23" t="n">
        <v>0.2</v>
      </c>
      <c r="H764" s="12" t="n">
        <v>50</v>
      </c>
      <c r="I764" s="20" t="n">
        <f>G764*H764*7</f>
        <v>70</v>
      </c>
      <c r="J764" s="12" t="s">
        <v>100</v>
      </c>
      <c r="K764" s="14" t="s">
        <v>111</v>
      </c>
      <c r="L764" s="14"/>
      <c r="M764" s="15"/>
      <c r="N764" s="11"/>
      <c r="O764" s="11"/>
      <c r="P764" s="11"/>
      <c r="Q764" s="22" t="n">
        <f>M766/H764</f>
        <v>0</v>
      </c>
    </row>
    <row r="765" ht="22.5" customHeight="1">
      <c r="A765" s="19"/>
      <c r="B765" s="19"/>
      <c r="C765" s="12"/>
      <c r="D765" s="19"/>
      <c r="E765" s="26"/>
      <c r="F765" s="19"/>
      <c r="G765" s="51"/>
      <c r="H765" s="19"/>
      <c r="I765" s="19"/>
      <c r="J765" s="12" t="s">
        <v>101</v>
      </c>
      <c r="K765" s="14" t="n">
        <v>86</v>
      </c>
      <c r="L765" s="14" t="n">
        <v>2</v>
      </c>
      <c r="M765" s="15" t="n">
        <v>0</v>
      </c>
      <c r="N765" s="11" t="n">
        <v>0</v>
      </c>
      <c r="O765" s="11" t="n">
        <v>0</v>
      </c>
      <c r="P765" s="11" t="n">
        <v>0</v>
      </c>
      <c r="Q765" s="25"/>
    </row>
    <row r="766" ht="22.5" customHeight="1">
      <c r="A766" s="19"/>
      <c r="B766" s="19"/>
      <c r="C766" s="12"/>
      <c r="D766" s="19"/>
      <c r="E766" s="26"/>
      <c r="F766" s="19"/>
      <c r="G766" s="51"/>
      <c r="H766" s="19"/>
      <c r="I766" s="19"/>
      <c r="J766" s="12" t="s">
        <v>102</v>
      </c>
      <c r="K766" s="14" t="n">
        <v>172</v>
      </c>
      <c r="L766" s="14" t="n">
        <v>3</v>
      </c>
      <c r="M766" s="15" t="n">
        <v>0</v>
      </c>
      <c r="N766" s="11" t="n">
        <v>0</v>
      </c>
      <c r="O766" s="11" t="n">
        <v>0</v>
      </c>
      <c r="P766" s="11" t="n">
        <v>0</v>
      </c>
      <c r="Q766" s="25"/>
    </row>
    <row r="767" ht="22.5" customHeight="1">
      <c r="A767" s="19"/>
      <c r="B767" s="19"/>
      <c r="C767" s="12" t="n">
        <v>11080833</v>
      </c>
      <c r="D767" s="12" t="s">
        <v>70</v>
      </c>
      <c r="E767" s="13" t="s">
        <v>72</v>
      </c>
      <c r="F767" s="12" t="s">
        <v>15</v>
      </c>
      <c r="G767" s="23" t="n">
        <v>0.2</v>
      </c>
      <c r="H767" s="12" t="n">
        <v>50</v>
      </c>
      <c r="I767" s="20" t="n">
        <f>G767*H767*7</f>
        <v>70</v>
      </c>
      <c r="J767" s="12" t="s">
        <v>100</v>
      </c>
      <c r="K767" s="14" t="s">
        <v>111</v>
      </c>
      <c r="L767" s="14"/>
      <c r="M767" s="15"/>
      <c r="N767" s="11"/>
      <c r="O767" s="11"/>
      <c r="P767" s="11"/>
      <c r="Q767" s="22" t="n">
        <f>M769/H767</f>
        <v>0</v>
      </c>
    </row>
    <row r="768" ht="22.5" customHeight="1">
      <c r="A768" s="19"/>
      <c r="B768" s="19"/>
      <c r="C768" s="12"/>
      <c r="D768" s="19"/>
      <c r="E768" s="26"/>
      <c r="F768" s="19"/>
      <c r="G768" s="51"/>
      <c r="H768" s="19"/>
      <c r="I768" s="19"/>
      <c r="J768" s="12" t="s">
        <v>101</v>
      </c>
      <c r="K768" s="14" t="n">
        <v>7</v>
      </c>
      <c r="L768" s="14" t="n">
        <v>4</v>
      </c>
      <c r="M768" s="15" t="n">
        <v>0</v>
      </c>
      <c r="N768" s="11" t="n">
        <v>0</v>
      </c>
      <c r="O768" s="11" t="n">
        <v>0</v>
      </c>
      <c r="P768" s="11" t="n">
        <v>0</v>
      </c>
      <c r="Q768" s="25"/>
    </row>
    <row r="769" ht="22.5" customHeight="1">
      <c r="A769" s="19"/>
      <c r="B769" s="19"/>
      <c r="C769" s="12"/>
      <c r="D769" s="19"/>
      <c r="E769" s="26"/>
      <c r="F769" s="19"/>
      <c r="G769" s="51"/>
      <c r="H769" s="19"/>
      <c r="I769" s="19"/>
      <c r="J769" s="12" t="s">
        <v>102</v>
      </c>
      <c r="K769" s="14" t="n">
        <v>15</v>
      </c>
      <c r="L769" s="14" t="n">
        <v>4</v>
      </c>
      <c r="M769" s="15" t="n">
        <v>0</v>
      </c>
      <c r="N769" s="11" t="n">
        <v>0</v>
      </c>
      <c r="O769" s="11" t="n">
        <v>0</v>
      </c>
      <c r="P769" s="11" t="n">
        <v>0</v>
      </c>
      <c r="Q769" s="25"/>
    </row>
    <row r="770" ht="22.5" customHeight="1">
      <c r="A770" s="19"/>
      <c r="B770" s="19"/>
      <c r="C770" s="12" t="n">
        <v>11081056</v>
      </c>
      <c r="D770" s="12" t="s">
        <v>70</v>
      </c>
      <c r="E770" s="13" t="s">
        <v>74</v>
      </c>
      <c r="F770" s="12" t="s">
        <v>15</v>
      </c>
      <c r="G770" s="23" t="n">
        <v>0.2</v>
      </c>
      <c r="H770" s="12" t="n">
        <v>50</v>
      </c>
      <c r="I770" s="20" t="n">
        <f>G770*H770*7</f>
        <v>70</v>
      </c>
      <c r="J770" s="12" t="s">
        <v>100</v>
      </c>
      <c r="K770" s="14" t="s">
        <v>111</v>
      </c>
      <c r="L770" s="14"/>
      <c r="M770" s="15"/>
      <c r="N770" s="11"/>
      <c r="O770" s="11"/>
      <c r="P770" s="11"/>
      <c r="Q770" s="22" t="n">
        <f>M772/H770</f>
        <v>0</v>
      </c>
    </row>
    <row r="771" ht="22.5" customHeight="1">
      <c r="A771" s="19"/>
      <c r="B771" s="19"/>
      <c r="C771" s="12"/>
      <c r="D771" s="19"/>
      <c r="E771" s="26"/>
      <c r="F771" s="19"/>
      <c r="G771" s="51"/>
      <c r="H771" s="19"/>
      <c r="I771" s="19"/>
      <c r="J771" s="12" t="s">
        <v>101</v>
      </c>
      <c r="K771" s="14" t="n">
        <v>38</v>
      </c>
      <c r="L771" s="14" t="n">
        <v>4</v>
      </c>
      <c r="M771" s="15" t="n">
        <v>0</v>
      </c>
      <c r="N771" s="11" t="n">
        <v>0</v>
      </c>
      <c r="O771" s="11" t="n">
        <v>0</v>
      </c>
      <c r="P771" s="11" t="n">
        <v>0</v>
      </c>
      <c r="Q771" s="25"/>
    </row>
    <row r="772" ht="22.5" customHeight="1">
      <c r="A772" s="19"/>
      <c r="B772" s="19"/>
      <c r="C772" s="12"/>
      <c r="D772" s="19"/>
      <c r="E772" s="26"/>
      <c r="F772" s="19"/>
      <c r="G772" s="51"/>
      <c r="H772" s="19"/>
      <c r="I772" s="19"/>
      <c r="J772" s="12" t="s">
        <v>102</v>
      </c>
      <c r="K772" s="14" t="n">
        <v>182</v>
      </c>
      <c r="L772" s="14" t="n">
        <v>16</v>
      </c>
      <c r="M772" s="15" t="n">
        <v>0</v>
      </c>
      <c r="N772" s="11" t="n">
        <v>0</v>
      </c>
      <c r="O772" s="11" t="n">
        <v>0</v>
      </c>
      <c r="P772" s="11" t="n">
        <v>0</v>
      </c>
      <c r="Q772" s="25"/>
    </row>
    <row r="773" ht="22.5" customHeight="1">
      <c r="A773" s="19"/>
      <c r="B773" s="19"/>
      <c r="C773" s="12" t="n">
        <v>11078963</v>
      </c>
      <c r="D773" s="12" t="s">
        <v>69</v>
      </c>
      <c r="E773" s="13" t="s">
        <v>14</v>
      </c>
      <c r="F773" s="12" t="s">
        <v>15</v>
      </c>
      <c r="G773" s="23" t="n">
        <v>0.4</v>
      </c>
      <c r="H773" s="12" t="n">
        <v>100</v>
      </c>
      <c r="I773" s="20" t="n">
        <f>G773*H773*7</f>
        <v>280</v>
      </c>
      <c r="J773" s="12" t="s">
        <v>100</v>
      </c>
      <c r="K773" s="14" t="n">
        <v>148</v>
      </c>
      <c r="L773" s="14" t="n">
        <v>7</v>
      </c>
      <c r="M773" s="15" t="n">
        <v>2</v>
      </c>
      <c r="N773" s="11" t="n">
        <v>0.114</v>
      </c>
      <c r="O773" s="11" t="n">
        <v>0.4</v>
      </c>
      <c r="P773" s="11" t="n">
        <v>0.8</v>
      </c>
      <c r="Q773" s="22" t="n">
        <f>M775/H773</f>
        <v>0.8</v>
      </c>
    </row>
    <row r="774" ht="22.5" customHeight="1">
      <c r="A774" s="19"/>
      <c r="B774" s="19"/>
      <c r="C774" s="12"/>
      <c r="D774" s="19"/>
      <c r="E774" s="26"/>
      <c r="F774" s="19"/>
      <c r="G774" s="51"/>
      <c r="H774" s="19"/>
      <c r="I774" s="19"/>
      <c r="J774" s="12" t="s">
        <v>101</v>
      </c>
      <c r="K774" s="14" t="n">
        <v>5149</v>
      </c>
      <c r="L774" s="14" t="n">
        <v>686</v>
      </c>
      <c r="M774" s="15" t="n">
        <v>32</v>
      </c>
      <c r="N774" s="11" t="n">
        <v>0.019</v>
      </c>
      <c r="O774" s="11" t="n">
        <v>0.4</v>
      </c>
      <c r="P774" s="11" t="n">
        <v>12.8</v>
      </c>
      <c r="Q774" s="25"/>
    </row>
    <row r="775" ht="22.5" customHeight="1">
      <c r="A775" s="19"/>
      <c r="B775" s="19"/>
      <c r="C775" s="12"/>
      <c r="D775" s="19"/>
      <c r="E775" s="26"/>
      <c r="F775" s="19"/>
      <c r="G775" s="51"/>
      <c r="H775" s="19"/>
      <c r="I775" s="19"/>
      <c r="J775" s="12" t="s">
        <v>102</v>
      </c>
      <c r="K775" s="14" t="n">
        <v>13370</v>
      </c>
      <c r="L775" s="14" t="n">
        <v>1855</v>
      </c>
      <c r="M775" s="15" t="n">
        <v>80</v>
      </c>
      <c r="N775" s="11" t="n">
        <v>0.017</v>
      </c>
      <c r="O775" s="11" t="n">
        <v>0.4</v>
      </c>
      <c r="P775" s="11" t="n">
        <v>32</v>
      </c>
      <c r="Q775" s="25"/>
    </row>
    <row r="776" ht="22.5" customHeight="1">
      <c r="A776" s="19"/>
      <c r="B776" s="19"/>
      <c r="C776" s="12" t="n">
        <v>91538300</v>
      </c>
      <c r="D776" s="12" t="s">
        <v>64</v>
      </c>
      <c r="E776" s="13" t="s">
        <v>37</v>
      </c>
      <c r="F776" s="12" t="s">
        <v>15</v>
      </c>
      <c r="G776" s="23" t="n">
        <v>0.14</v>
      </c>
      <c r="H776" s="12" t="n">
        <v>300</v>
      </c>
      <c r="I776" s="20" t="n">
        <f>G776*H776*7</f>
        <v>294</v>
      </c>
      <c r="J776" s="12" t="s">
        <v>100</v>
      </c>
      <c r="K776" s="14" t="s">
        <v>111</v>
      </c>
      <c r="L776" s="14"/>
      <c r="M776" s="15"/>
      <c r="N776" s="11"/>
      <c r="O776" s="11"/>
      <c r="P776" s="11"/>
      <c r="Q776" s="22" t="n">
        <f>M778/H776</f>
        <v>0.00666666666666667</v>
      </c>
    </row>
    <row r="777" ht="22.5" customHeight="1">
      <c r="A777" s="19"/>
      <c r="B777" s="19"/>
      <c r="C777" s="12"/>
      <c r="D777" s="19"/>
      <c r="E777" s="26"/>
      <c r="F777" s="19"/>
      <c r="G777" s="51"/>
      <c r="H777" s="19"/>
      <c r="I777" s="19"/>
      <c r="J777" s="12" t="s">
        <v>101</v>
      </c>
      <c r="K777" s="14" t="n">
        <v>1447</v>
      </c>
      <c r="L777" s="14" t="n">
        <v>231</v>
      </c>
      <c r="M777" s="15" t="n">
        <v>2</v>
      </c>
      <c r="N777" s="11" t="n">
        <v>0.001</v>
      </c>
      <c r="O777" s="11" t="n">
        <v>0.14</v>
      </c>
      <c r="P777" s="11" t="n">
        <v>0.28</v>
      </c>
      <c r="Q777" s="25"/>
    </row>
    <row r="778" ht="22.5" customHeight="1">
      <c r="A778" s="19"/>
      <c r="B778" s="19"/>
      <c r="C778" s="12"/>
      <c r="D778" s="19"/>
      <c r="E778" s="26"/>
      <c r="F778" s="19"/>
      <c r="G778" s="51"/>
      <c r="H778" s="19"/>
      <c r="I778" s="19"/>
      <c r="J778" s="12" t="s">
        <v>102</v>
      </c>
      <c r="K778" s="14" t="n">
        <v>2461</v>
      </c>
      <c r="L778" s="14" t="n">
        <v>326</v>
      </c>
      <c r="M778" s="15" t="n">
        <v>2</v>
      </c>
      <c r="N778" s="11" t="n">
        <v>0.001</v>
      </c>
      <c r="O778" s="11" t="n">
        <v>0.14</v>
      </c>
      <c r="P778" s="11" t="n">
        <v>0.28</v>
      </c>
      <c r="Q778" s="25"/>
    </row>
    <row r="779" ht="22.5" customHeight="1">
      <c r="A779" s="19"/>
      <c r="B779" s="19"/>
      <c r="C779" s="12" t="n">
        <v>91538301</v>
      </c>
      <c r="D779" s="12" t="s">
        <v>64</v>
      </c>
      <c r="E779" s="13" t="s">
        <v>14</v>
      </c>
      <c r="F779" s="12" t="s">
        <v>15</v>
      </c>
      <c r="G779" s="23" t="n">
        <v>0.22</v>
      </c>
      <c r="H779" s="12" t="n">
        <v>200</v>
      </c>
      <c r="I779" s="20" t="n">
        <f>G779*H779*7</f>
        <v>308</v>
      </c>
      <c r="J779" s="12" t="s">
        <v>100</v>
      </c>
      <c r="K779" s="14" t="s">
        <v>111</v>
      </c>
      <c r="L779" s="14"/>
      <c r="M779" s="15"/>
      <c r="N779" s="11"/>
      <c r="O779" s="11"/>
      <c r="P779" s="11"/>
      <c r="Q779" s="22" t="n">
        <f>M781/H779</f>
        <v>0</v>
      </c>
    </row>
    <row r="780" ht="22.5" customHeight="1">
      <c r="A780" s="19"/>
      <c r="B780" s="19"/>
      <c r="C780" s="12"/>
      <c r="D780" s="19"/>
      <c r="E780" s="26"/>
      <c r="F780" s="19"/>
      <c r="G780" s="51"/>
      <c r="H780" s="19"/>
      <c r="I780" s="19"/>
      <c r="J780" s="12" t="s">
        <v>101</v>
      </c>
      <c r="K780" s="14" t="n">
        <v>73</v>
      </c>
      <c r="L780" s="14" t="n">
        <v>28</v>
      </c>
      <c r="M780" s="15" t="n">
        <v>0</v>
      </c>
      <c r="N780" s="11" t="n">
        <v>0</v>
      </c>
      <c r="O780" s="11" t="n">
        <v>0</v>
      </c>
      <c r="P780" s="11" t="n">
        <v>0</v>
      </c>
      <c r="Q780" s="25"/>
    </row>
    <row r="781" ht="22.5" customHeight="1">
      <c r="A781" s="19"/>
      <c r="B781" s="19"/>
      <c r="C781" s="12"/>
      <c r="D781" s="19"/>
      <c r="E781" s="26"/>
      <c r="F781" s="19"/>
      <c r="G781" s="51"/>
      <c r="H781" s="19"/>
      <c r="I781" s="19"/>
      <c r="J781" s="12" t="s">
        <v>102</v>
      </c>
      <c r="K781" s="14" t="n">
        <v>171</v>
      </c>
      <c r="L781" s="14" t="n">
        <v>59</v>
      </c>
      <c r="M781" s="15" t="n">
        <v>0</v>
      </c>
      <c r="N781" s="11" t="n">
        <v>0</v>
      </c>
      <c r="O781" s="11" t="n">
        <v>0</v>
      </c>
      <c r="P781" s="11" t="n">
        <v>0</v>
      </c>
      <c r="Q781" s="25"/>
    </row>
    <row r="782" ht="22.5" customHeight="1">
      <c r="A782" s="19"/>
      <c r="B782" s="19"/>
      <c r="C782" s="12" t="n">
        <v>91538306</v>
      </c>
      <c r="D782" s="12" t="s">
        <v>64</v>
      </c>
      <c r="E782" s="13" t="s">
        <v>65</v>
      </c>
      <c r="F782" s="12" t="s">
        <v>15</v>
      </c>
      <c r="G782" s="23" t="n">
        <v>0.18</v>
      </c>
      <c r="H782" s="12" t="n">
        <v>250</v>
      </c>
      <c r="I782" s="20" t="n">
        <f>G782*H782*7</f>
        <v>315</v>
      </c>
      <c r="J782" s="12" t="s">
        <v>100</v>
      </c>
      <c r="K782" s="14" t="s">
        <v>111</v>
      </c>
      <c r="L782" s="14"/>
      <c r="M782" s="15"/>
      <c r="N782" s="11"/>
      <c r="O782" s="11"/>
      <c r="P782" s="11"/>
      <c r="Q782" s="22" t="n">
        <f>M784/H782</f>
        <v>0.004</v>
      </c>
    </row>
    <row r="783" ht="22.5" customHeight="1">
      <c r="A783" s="19"/>
      <c r="B783" s="19"/>
      <c r="C783" s="12"/>
      <c r="D783" s="19"/>
      <c r="E783" s="26"/>
      <c r="F783" s="19"/>
      <c r="G783" s="51"/>
      <c r="H783" s="19"/>
      <c r="I783" s="19"/>
      <c r="J783" s="12" t="s">
        <v>101</v>
      </c>
      <c r="K783" s="14" t="n">
        <v>490</v>
      </c>
      <c r="L783" s="14" t="n">
        <v>109</v>
      </c>
      <c r="M783" s="15" t="n">
        <v>0</v>
      </c>
      <c r="N783" s="11" t="n">
        <v>0</v>
      </c>
      <c r="O783" s="11" t="n">
        <v>0</v>
      </c>
      <c r="P783" s="11" t="n">
        <v>0</v>
      </c>
      <c r="Q783" s="25"/>
    </row>
    <row r="784" ht="22.5" customHeight="1">
      <c r="A784" s="19"/>
      <c r="B784" s="19"/>
      <c r="C784" s="12"/>
      <c r="D784" s="19"/>
      <c r="E784" s="26"/>
      <c r="F784" s="19"/>
      <c r="G784" s="51"/>
      <c r="H784" s="19"/>
      <c r="I784" s="19"/>
      <c r="J784" s="12" t="s">
        <v>102</v>
      </c>
      <c r="K784" s="14" t="n">
        <v>906</v>
      </c>
      <c r="L784" s="14" t="n">
        <v>207</v>
      </c>
      <c r="M784" s="15" t="n">
        <v>1</v>
      </c>
      <c r="N784" s="11" t="n">
        <v>0.001</v>
      </c>
      <c r="O784" s="11" t="n">
        <v>0.18</v>
      </c>
      <c r="P784" s="11" t="n">
        <v>0.18</v>
      </c>
      <c r="Q784" s="25"/>
    </row>
    <row r="785" ht="22.5" customHeight="1">
      <c r="A785" s="19"/>
      <c r="B785" s="19"/>
      <c r="C785" s="12" t="n">
        <v>91538307</v>
      </c>
      <c r="D785" s="12" t="s">
        <v>64</v>
      </c>
      <c r="E785" s="13" t="s">
        <v>17</v>
      </c>
      <c r="F785" s="12" t="s">
        <v>15</v>
      </c>
      <c r="G785" s="23" t="n">
        <v>0.22</v>
      </c>
      <c r="H785" s="12" t="n">
        <v>200</v>
      </c>
      <c r="I785" s="20" t="n">
        <f>G785*H785*7</f>
        <v>308</v>
      </c>
      <c r="J785" s="12" t="s">
        <v>100</v>
      </c>
      <c r="K785" s="14" t="s">
        <v>111</v>
      </c>
      <c r="L785" s="14"/>
      <c r="M785" s="15"/>
      <c r="N785" s="11"/>
      <c r="O785" s="11"/>
      <c r="P785" s="11"/>
      <c r="Q785" s="22" t="n">
        <f>M787/H785</f>
        <v>0</v>
      </c>
    </row>
    <row r="786" ht="22.5" customHeight="1">
      <c r="A786" s="19"/>
      <c r="B786" s="19"/>
      <c r="C786" s="12"/>
      <c r="D786" s="19"/>
      <c r="E786" s="26"/>
      <c r="F786" s="19"/>
      <c r="G786" s="51"/>
      <c r="H786" s="19"/>
      <c r="I786" s="19"/>
      <c r="J786" s="12" t="s">
        <v>101</v>
      </c>
      <c r="K786" s="14" t="s">
        <v>111</v>
      </c>
      <c r="L786" s="14"/>
      <c r="M786" s="15"/>
      <c r="N786" s="11"/>
      <c r="O786" s="11"/>
      <c r="P786" s="11"/>
      <c r="Q786" s="25"/>
    </row>
    <row r="787" ht="22.5" customHeight="1">
      <c r="A787" s="19"/>
      <c r="B787" s="19"/>
      <c r="C787" s="12"/>
      <c r="D787" s="19"/>
      <c r="E787" s="26"/>
      <c r="F787" s="19"/>
      <c r="G787" s="51"/>
      <c r="H787" s="19"/>
      <c r="I787" s="19"/>
      <c r="J787" s="12" t="s">
        <v>102</v>
      </c>
      <c r="K787" s="14" t="n">
        <v>13</v>
      </c>
      <c r="L787" s="14" t="n">
        <v>1</v>
      </c>
      <c r="M787" s="15" t="n">
        <v>0</v>
      </c>
      <c r="N787" s="11" t="n">
        <v>0</v>
      </c>
      <c r="O787" s="11" t="n">
        <v>0</v>
      </c>
      <c r="P787" s="11" t="n">
        <v>0</v>
      </c>
      <c r="Q787" s="25"/>
    </row>
    <row r="788" ht="22.5" customHeight="1">
      <c r="A788" s="19"/>
      <c r="B788" s="19"/>
      <c r="C788" s="12" t="n">
        <v>91538308</v>
      </c>
      <c r="D788" s="12" t="s">
        <v>64</v>
      </c>
      <c r="E788" s="13" t="s">
        <v>11</v>
      </c>
      <c r="F788" s="12" t="s">
        <v>15</v>
      </c>
      <c r="G788" s="23" t="n">
        <v>0.18</v>
      </c>
      <c r="H788" s="12" t="n">
        <v>200</v>
      </c>
      <c r="I788" s="20" t="n">
        <f>G788*H788*7</f>
        <v>252</v>
      </c>
      <c r="J788" s="12" t="s">
        <v>100</v>
      </c>
      <c r="K788" s="14" t="s">
        <v>111</v>
      </c>
      <c r="L788" s="14"/>
      <c r="M788" s="15"/>
      <c r="N788" s="11"/>
      <c r="O788" s="11"/>
      <c r="P788" s="11"/>
      <c r="Q788" s="22" t="n">
        <f>M790/H788</f>
        <v>0</v>
      </c>
    </row>
    <row r="789" ht="22.5" customHeight="1">
      <c r="A789" s="19"/>
      <c r="B789" s="19"/>
      <c r="C789" s="12"/>
      <c r="D789" s="19"/>
      <c r="E789" s="26"/>
      <c r="F789" s="19"/>
      <c r="G789" s="51"/>
      <c r="H789" s="19"/>
      <c r="I789" s="19"/>
      <c r="J789" s="12" t="s">
        <v>101</v>
      </c>
      <c r="K789" s="14" t="n">
        <v>51</v>
      </c>
      <c r="L789" s="14" t="n">
        <v>4</v>
      </c>
      <c r="M789" s="15" t="n">
        <v>0</v>
      </c>
      <c r="N789" s="11" t="n">
        <v>0</v>
      </c>
      <c r="O789" s="11" t="n">
        <v>0</v>
      </c>
      <c r="P789" s="11" t="n">
        <v>0</v>
      </c>
      <c r="Q789" s="25"/>
    </row>
    <row r="790" ht="22.5" customHeight="1">
      <c r="A790" s="19"/>
      <c r="B790" s="19"/>
      <c r="C790" s="12"/>
      <c r="D790" s="19"/>
      <c r="E790" s="26"/>
      <c r="F790" s="19"/>
      <c r="G790" s="51"/>
      <c r="H790" s="19"/>
      <c r="I790" s="19"/>
      <c r="J790" s="12" t="s">
        <v>102</v>
      </c>
      <c r="K790" s="14" t="n">
        <v>98</v>
      </c>
      <c r="L790" s="14" t="n">
        <v>6</v>
      </c>
      <c r="M790" s="15" t="n">
        <v>0</v>
      </c>
      <c r="N790" s="11" t="n">
        <v>0</v>
      </c>
      <c r="O790" s="11" t="n">
        <v>0</v>
      </c>
      <c r="P790" s="11" t="n">
        <v>0</v>
      </c>
      <c r="Q790" s="25"/>
    </row>
    <row r="791" ht="22.5" customHeight="1">
      <c r="A791" s="19"/>
      <c r="B791" s="19"/>
      <c r="C791" s="12" t="n">
        <v>91538309</v>
      </c>
      <c r="D791" s="12" t="s">
        <v>64</v>
      </c>
      <c r="E791" s="13" t="s">
        <v>44</v>
      </c>
      <c r="F791" s="12" t="s">
        <v>15</v>
      </c>
      <c r="G791" s="23" t="n">
        <v>0.18</v>
      </c>
      <c r="H791" s="12" t="n">
        <v>198</v>
      </c>
      <c r="I791" s="20" t="n">
        <f>G791*H791*7</f>
        <v>249.48</v>
      </c>
      <c r="J791" s="12" t="s">
        <v>100</v>
      </c>
      <c r="K791" s="14" t="s">
        <v>111</v>
      </c>
      <c r="L791" s="14"/>
      <c r="M791" s="15"/>
      <c r="N791" s="11"/>
      <c r="O791" s="11"/>
      <c r="P791" s="11"/>
      <c r="Q791" s="22" t="n">
        <f>M793/H791</f>
        <v>0</v>
      </c>
    </row>
    <row r="792" ht="22.5" customHeight="1">
      <c r="A792" s="19"/>
      <c r="B792" s="19"/>
      <c r="C792" s="12"/>
      <c r="D792" s="19"/>
      <c r="E792" s="26"/>
      <c r="F792" s="19"/>
      <c r="G792" s="51"/>
      <c r="H792" s="19"/>
      <c r="I792" s="19"/>
      <c r="J792" s="12" t="s">
        <v>101</v>
      </c>
      <c r="K792" s="14" t="n">
        <v>82</v>
      </c>
      <c r="L792" s="14" t="n">
        <v>13</v>
      </c>
      <c r="M792" s="15" t="n">
        <v>0</v>
      </c>
      <c r="N792" s="11" t="n">
        <v>0</v>
      </c>
      <c r="O792" s="11" t="n">
        <v>0</v>
      </c>
      <c r="P792" s="11" t="n">
        <v>0</v>
      </c>
      <c r="Q792" s="25"/>
    </row>
    <row r="793" ht="22.5" customHeight="1">
      <c r="A793" s="19"/>
      <c r="B793" s="19"/>
      <c r="C793" s="12"/>
      <c r="D793" s="19"/>
      <c r="E793" s="26"/>
      <c r="F793" s="19"/>
      <c r="G793" s="51"/>
      <c r="H793" s="19"/>
      <c r="I793" s="19"/>
      <c r="J793" s="12" t="s">
        <v>102</v>
      </c>
      <c r="K793" s="14" t="n">
        <v>122</v>
      </c>
      <c r="L793" s="14" t="n">
        <v>14</v>
      </c>
      <c r="M793" s="15" t="n">
        <v>0</v>
      </c>
      <c r="N793" s="11" t="n">
        <v>0</v>
      </c>
      <c r="O793" s="11" t="n">
        <v>0</v>
      </c>
      <c r="P793" s="11" t="n">
        <v>0</v>
      </c>
      <c r="Q793" s="25"/>
    </row>
    <row r="794" ht="22.5" customHeight="1">
      <c r="A794" s="19"/>
      <c r="B794" s="19"/>
      <c r="C794" s="12" t="n">
        <v>11511535</v>
      </c>
      <c r="D794" s="12" t="s">
        <v>69</v>
      </c>
      <c r="E794" s="13" t="s">
        <v>14</v>
      </c>
      <c r="F794" s="12" t="s">
        <v>26</v>
      </c>
      <c r="G794" s="23" t="n">
        <v>0.4</v>
      </c>
      <c r="H794" s="12" t="n">
        <v>600</v>
      </c>
      <c r="I794" s="20" t="n">
        <f>G794*H794*7</f>
        <v>1680</v>
      </c>
      <c r="J794" s="12" t="s">
        <v>100</v>
      </c>
      <c r="K794" s="14" t="n">
        <v>6614</v>
      </c>
      <c r="L794" s="14" t="n">
        <v>2797</v>
      </c>
      <c r="M794" s="15" t="n">
        <v>199</v>
      </c>
      <c r="N794" s="11" t="n">
        <v>0.03</v>
      </c>
      <c r="O794" s="11" t="n">
        <v>0.37</v>
      </c>
      <c r="P794" s="11" t="n">
        <v>73.89</v>
      </c>
      <c r="Q794" s="22" t="n">
        <f>M796/H794</f>
        <v>1.04</v>
      </c>
    </row>
    <row r="795" ht="22.5" customHeight="1">
      <c r="A795" s="19"/>
      <c r="B795" s="19"/>
      <c r="C795" s="12"/>
      <c r="D795" s="19"/>
      <c r="E795" s="26"/>
      <c r="F795" s="19"/>
      <c r="G795" s="51"/>
      <c r="H795" s="19"/>
      <c r="I795" s="19"/>
      <c r="J795" s="12" t="s">
        <v>101</v>
      </c>
      <c r="K795" s="14" t="n">
        <v>6693</v>
      </c>
      <c r="L795" s="14" t="n">
        <v>2844</v>
      </c>
      <c r="M795" s="14" t="n">
        <v>220</v>
      </c>
      <c r="N795" s="11" t="n">
        <v>0.03</v>
      </c>
      <c r="O795" s="11" t="n">
        <v>0.34</v>
      </c>
      <c r="P795" s="11" t="n">
        <v>75</v>
      </c>
      <c r="Q795" s="25"/>
    </row>
    <row r="796" ht="22.5" customHeight="1">
      <c r="A796" s="19"/>
      <c r="B796" s="19"/>
      <c r="C796" s="12"/>
      <c r="D796" s="19"/>
      <c r="E796" s="26"/>
      <c r="F796" s="19"/>
      <c r="G796" s="51"/>
      <c r="H796" s="19"/>
      <c r="I796" s="34"/>
      <c r="J796" s="30" t="s">
        <v>102</v>
      </c>
      <c r="K796" s="14" t="n">
        <f>2375637+6707</f>
        <v>2382344</v>
      </c>
      <c r="L796" s="14" t="n">
        <f>6527+2852</f>
        <v>9379</v>
      </c>
      <c r="M796" s="15" t="n">
        <f>384+240</f>
        <v>624</v>
      </c>
      <c r="N796" s="11" t="n">
        <v>0.02</v>
      </c>
      <c r="O796" s="11" t="n">
        <f>P796/M796</f>
        <v>0.369599358974359</v>
      </c>
      <c r="P796" s="11" t="n">
        <f>155.41+75.22</f>
        <v>230.63</v>
      </c>
      <c r="Q796" s="25"/>
    </row>
    <row r="797" ht="22.5" customHeight="1">
      <c r="A797" s="19"/>
      <c r="B797" s="19"/>
      <c r="C797" s="12" t="n">
        <v>11792342</v>
      </c>
      <c r="D797" s="12" t="s">
        <v>75</v>
      </c>
      <c r="E797" s="13" t="s">
        <v>41</v>
      </c>
      <c r="F797" s="12" t="s">
        <v>15</v>
      </c>
      <c r="G797" s="23" t="n">
        <v>0.2</v>
      </c>
      <c r="H797" s="38" t="n">
        <v>40</v>
      </c>
      <c r="I797" s="20" t="n">
        <f>G797*H797*7</f>
        <v>56</v>
      </c>
      <c r="J797" s="12" t="s">
        <v>100</v>
      </c>
      <c r="K797" s="14" t="n">
        <v>35</v>
      </c>
      <c r="L797" s="14" t="n">
        <v>5</v>
      </c>
      <c r="M797" s="15" t="n">
        <v>0</v>
      </c>
      <c r="N797" s="11" t="n">
        <v>0</v>
      </c>
      <c r="O797" s="11" t="n">
        <v>0</v>
      </c>
      <c r="P797" s="11" t="n">
        <v>0</v>
      </c>
      <c r="Q797" s="22" t="n">
        <f>M799/H797</f>
        <v>0</v>
      </c>
    </row>
    <row r="798" ht="22.5" customHeight="1">
      <c r="A798" s="19"/>
      <c r="B798" s="19"/>
      <c r="C798" s="12"/>
      <c r="D798" s="19"/>
      <c r="E798" s="26"/>
      <c r="F798" s="19"/>
      <c r="G798" s="51"/>
      <c r="H798" s="43"/>
      <c r="I798" s="19"/>
      <c r="J798" s="12" t="s">
        <v>101</v>
      </c>
      <c r="K798" s="14" t="n">
        <v>1781</v>
      </c>
      <c r="L798" s="14" t="n">
        <v>40</v>
      </c>
      <c r="M798" s="15" t="n">
        <v>0</v>
      </c>
      <c r="N798" s="11" t="n">
        <v>0</v>
      </c>
      <c r="O798" s="11" t="n">
        <v>0</v>
      </c>
      <c r="P798" s="11" t="n">
        <v>0</v>
      </c>
      <c r="Q798" s="25"/>
    </row>
    <row r="799" ht="22.5" customHeight="1">
      <c r="A799" s="19"/>
      <c r="B799" s="19"/>
      <c r="C799" s="12"/>
      <c r="D799" s="19"/>
      <c r="E799" s="26"/>
      <c r="F799" s="19"/>
      <c r="G799" s="52"/>
      <c r="H799" s="44"/>
      <c r="I799" s="19"/>
      <c r="J799" s="12" t="s">
        <v>102</v>
      </c>
      <c r="K799" s="14" t="n">
        <v>3640</v>
      </c>
      <c r="L799" s="14" t="n">
        <v>47</v>
      </c>
      <c r="M799" s="15" t="n">
        <v>0</v>
      </c>
      <c r="N799" s="11" t="n">
        <v>0</v>
      </c>
      <c r="O799" s="11" t="n">
        <v>0</v>
      </c>
      <c r="P799" s="11" t="n">
        <v>0</v>
      </c>
      <c r="Q799" s="25"/>
    </row>
    <row r="800" ht="22.5" customHeight="1">
      <c r="A800" s="19"/>
      <c r="B800" s="19"/>
      <c r="C800" s="12" t="n">
        <v>5365722</v>
      </c>
      <c r="D800" s="12" t="s">
        <v>59</v>
      </c>
      <c r="E800" s="13" t="s">
        <v>57</v>
      </c>
      <c r="F800" s="12" t="s">
        <v>12</v>
      </c>
      <c r="G800" s="23" t="n">
        <v>0.3</v>
      </c>
      <c r="H800" s="38" t="n">
        <v>50</v>
      </c>
      <c r="I800" s="20" t="n">
        <f>G800*H800*7</f>
        <v>105</v>
      </c>
      <c r="J800" s="12" t="s">
        <v>100</v>
      </c>
      <c r="K800" s="14" t="n">
        <v>824</v>
      </c>
      <c r="L800" s="14" t="n">
        <v>425</v>
      </c>
      <c r="M800" s="15" t="n">
        <v>4</v>
      </c>
      <c r="N800" s="11" t="n">
        <v>0</v>
      </c>
      <c r="O800" s="11" t="n">
        <v>0.041</v>
      </c>
      <c r="P800" s="11" t="n">
        <v>0.1644</v>
      </c>
      <c r="Q800" s="22" t="n">
        <f>M802/H800</f>
        <v>0.78</v>
      </c>
    </row>
    <row r="801" ht="22.5" customHeight="1">
      <c r="A801" s="19"/>
      <c r="B801" s="19"/>
      <c r="C801" s="12"/>
      <c r="D801" s="19"/>
      <c r="E801" s="26"/>
      <c r="F801" s="19"/>
      <c r="G801" s="51"/>
      <c r="H801" s="43"/>
      <c r="I801" s="19"/>
      <c r="J801" s="12" t="s">
        <v>101</v>
      </c>
      <c r="K801" s="14" t="n">
        <v>13516</v>
      </c>
      <c r="L801" s="14" t="n">
        <v>4265</v>
      </c>
      <c r="M801" s="15" t="n">
        <v>16</v>
      </c>
      <c r="N801" s="11" t="n">
        <v>0.001</v>
      </c>
      <c r="O801" s="11" t="n">
        <v>0.134</v>
      </c>
      <c r="P801" s="11" t="n">
        <v>2.1439</v>
      </c>
      <c r="Q801" s="25"/>
    </row>
    <row r="802" ht="22.5" customHeight="1">
      <c r="A802" s="19"/>
      <c r="B802" s="19"/>
      <c r="C802" s="12"/>
      <c r="D802" s="19"/>
      <c r="E802" s="26"/>
      <c r="F802" s="19"/>
      <c r="G802" s="52"/>
      <c r="H802" s="44"/>
      <c r="I802" s="19"/>
      <c r="J802" s="12" t="s">
        <v>102</v>
      </c>
      <c r="K802" s="14" t="n">
        <v>54840</v>
      </c>
      <c r="L802" s="14" t="n">
        <v>20860</v>
      </c>
      <c r="M802" s="15" t="n">
        <v>39</v>
      </c>
      <c r="N802" s="11" t="n">
        <v>0.001</v>
      </c>
      <c r="O802" s="11" t="n">
        <v>0.283</v>
      </c>
      <c r="P802" s="11" t="n">
        <v>11.0485</v>
      </c>
      <c r="Q802" s="25"/>
    </row>
    <row r="803" ht="22.5" customHeight="1">
      <c r="A803" s="19"/>
      <c r="B803" s="19"/>
      <c r="C803" s="12" t="n">
        <v>11924654</v>
      </c>
      <c r="D803" s="12" t="s">
        <v>59</v>
      </c>
      <c r="E803" s="13" t="s">
        <v>57</v>
      </c>
      <c r="F803" s="12" t="s">
        <v>12</v>
      </c>
      <c r="G803" s="23" t="n">
        <v>0.3</v>
      </c>
      <c r="H803" s="38" t="n">
        <v>50</v>
      </c>
      <c r="I803" s="20" t="n">
        <f>G803*H803*7</f>
        <v>105</v>
      </c>
      <c r="J803" s="12" t="s">
        <v>100</v>
      </c>
      <c r="K803" s="14" t="n">
        <v>25</v>
      </c>
      <c r="L803" s="14" t="n">
        <v>16</v>
      </c>
      <c r="M803" s="15" t="n">
        <v>0</v>
      </c>
      <c r="N803" s="11" t="n">
        <v>0</v>
      </c>
      <c r="O803" s="11" t="n">
        <v>0</v>
      </c>
      <c r="P803" s="11" t="n">
        <v>0.0059</v>
      </c>
      <c r="Q803" s="22" t="n">
        <f>M805/H803</f>
        <v>0</v>
      </c>
    </row>
    <row r="804" ht="22.5" customHeight="1">
      <c r="A804" s="19"/>
      <c r="B804" s="19"/>
      <c r="C804" s="12"/>
      <c r="D804" s="19"/>
      <c r="E804" s="26"/>
      <c r="F804" s="19"/>
      <c r="G804" s="51"/>
      <c r="H804" s="43"/>
      <c r="I804" s="19"/>
      <c r="J804" s="12" t="s">
        <v>101</v>
      </c>
      <c r="K804" s="14" t="n">
        <v>174</v>
      </c>
      <c r="L804" s="14" t="n">
        <v>80</v>
      </c>
      <c r="M804" s="15" t="n">
        <v>0</v>
      </c>
      <c r="N804" s="11" t="n">
        <v>0</v>
      </c>
      <c r="O804" s="11" t="n">
        <v>0</v>
      </c>
      <c r="P804" s="11" t="n">
        <v>0.0338</v>
      </c>
      <c r="Q804" s="25"/>
    </row>
    <row r="805" ht="22.5" customHeight="1">
      <c r="A805" s="19"/>
      <c r="B805" s="19"/>
      <c r="C805" s="12"/>
      <c r="D805" s="19"/>
      <c r="E805" s="26"/>
      <c r="F805" s="19"/>
      <c r="G805" s="52"/>
      <c r="H805" s="44"/>
      <c r="I805" s="19"/>
      <c r="J805" s="12" t="s">
        <v>102</v>
      </c>
      <c r="K805" s="14" t="n">
        <v>438</v>
      </c>
      <c r="L805" s="14" t="n">
        <v>203</v>
      </c>
      <c r="M805" s="15" t="n">
        <v>0</v>
      </c>
      <c r="N805" s="11" t="n">
        <v>0.001</v>
      </c>
      <c r="O805" s="11" t="n">
        <v>0</v>
      </c>
      <c r="P805" s="11" t="n">
        <v>0.1227</v>
      </c>
      <c r="Q805" s="25"/>
    </row>
    <row r="806" ht="22.5" customHeight="1">
      <c r="A806" s="19"/>
      <c r="B806" s="19"/>
      <c r="C806" s="12" t="n">
        <v>12072287</v>
      </c>
      <c r="D806" s="12" t="s">
        <v>69</v>
      </c>
      <c r="E806" s="13" t="s">
        <v>14</v>
      </c>
      <c r="F806" s="12" t="s">
        <v>15</v>
      </c>
      <c r="G806" s="23" t="n">
        <v>0.5</v>
      </c>
      <c r="H806" s="38" t="n">
        <v>200</v>
      </c>
      <c r="I806" s="20" t="n">
        <f>G806*H806*7</f>
        <v>700</v>
      </c>
      <c r="J806" s="12" t="s">
        <v>100</v>
      </c>
      <c r="K806" s="14" t="n">
        <v>2056</v>
      </c>
      <c r="L806" s="14" t="n">
        <v>15</v>
      </c>
      <c r="M806" s="15" t="n">
        <v>3</v>
      </c>
      <c r="N806" s="11" t="n">
        <v>0.207</v>
      </c>
      <c r="O806" s="11" t="n">
        <v>1.034</v>
      </c>
      <c r="P806" s="11" t="n">
        <v>3.102</v>
      </c>
      <c r="Q806" s="22" t="n">
        <f>M808/H806</f>
        <v>0.615</v>
      </c>
    </row>
    <row r="807" ht="22.5" customHeight="1">
      <c r="A807" s="19"/>
      <c r="B807" s="19"/>
      <c r="C807" s="12"/>
      <c r="D807" s="19"/>
      <c r="E807" s="26"/>
      <c r="F807" s="19"/>
      <c r="G807" s="51"/>
      <c r="H807" s="43"/>
      <c r="I807" s="19"/>
      <c r="J807" s="12" t="s">
        <v>101</v>
      </c>
      <c r="K807" s="14" t="n">
        <v>60625</v>
      </c>
      <c r="L807" s="14" t="n">
        <v>554</v>
      </c>
      <c r="M807" s="15" t="n">
        <v>52</v>
      </c>
      <c r="N807" s="11" t="n">
        <v>0.059</v>
      </c>
      <c r="O807" s="11" t="n">
        <v>0.629</v>
      </c>
      <c r="P807" s="11" t="n">
        <v>32.718</v>
      </c>
      <c r="Q807" s="25"/>
    </row>
    <row r="808" ht="22.5" customHeight="1">
      <c r="A808" s="19"/>
      <c r="B808" s="19"/>
      <c r="C808" s="12"/>
      <c r="D808" s="19"/>
      <c r="E808" s="26"/>
      <c r="F808" s="19"/>
      <c r="G808" s="52"/>
      <c r="H808" s="44"/>
      <c r="I808" s="19"/>
      <c r="J808" s="12" t="s">
        <v>102</v>
      </c>
      <c r="K808" s="14" t="n">
        <v>131833</v>
      </c>
      <c r="L808" s="14" t="n">
        <v>1275</v>
      </c>
      <c r="M808" s="15" t="n">
        <v>123</v>
      </c>
      <c r="N808" s="11" t="n">
        <v>0.057</v>
      </c>
      <c r="O808" s="11" t="n">
        <v>0.591</v>
      </c>
      <c r="P808" s="11" t="n">
        <v>72.708</v>
      </c>
      <c r="Q808" s="25"/>
    </row>
    <row r="809" ht="22.5" customHeight="1">
      <c r="A809" s="19"/>
      <c r="B809" s="19"/>
      <c r="C809" s="12" t="n">
        <v>6529449</v>
      </c>
      <c r="D809" s="12" t="s">
        <v>69</v>
      </c>
      <c r="E809" s="13" t="s">
        <v>14</v>
      </c>
      <c r="F809" s="12" t="s">
        <v>12</v>
      </c>
      <c r="G809" s="23" t="n">
        <v>0.2</v>
      </c>
      <c r="H809" s="38" t="n">
        <v>200</v>
      </c>
      <c r="I809" s="20" t="n">
        <f>G809*H809*7</f>
        <v>280</v>
      </c>
      <c r="J809" s="12" t="s">
        <v>100</v>
      </c>
      <c r="K809" s="14" t="n">
        <v>2233</v>
      </c>
      <c r="L809" s="14" t="n">
        <v>233</v>
      </c>
      <c r="M809" s="15" t="n">
        <v>34</v>
      </c>
      <c r="N809" s="11" t="n">
        <v>0.033</v>
      </c>
      <c r="O809" s="11" t="n">
        <v>0.224</v>
      </c>
      <c r="P809" s="11" t="n">
        <v>7.6201</v>
      </c>
      <c r="Q809" s="22" t="n">
        <f>M811/H809</f>
        <v>0.98</v>
      </c>
    </row>
    <row r="810" ht="22.5" customHeight="1">
      <c r="A810" s="19"/>
      <c r="B810" s="19"/>
      <c r="C810" s="12"/>
      <c r="D810" s="19"/>
      <c r="E810" s="26"/>
      <c r="F810" s="19"/>
      <c r="G810" s="51"/>
      <c r="H810" s="43"/>
      <c r="I810" s="19"/>
      <c r="J810" s="12" t="s">
        <v>101</v>
      </c>
      <c r="K810" s="14" t="n">
        <v>25748</v>
      </c>
      <c r="L810" s="14" t="n">
        <v>1910</v>
      </c>
      <c r="M810" s="15" t="n">
        <v>129</v>
      </c>
      <c r="N810" s="11" t="n">
        <v>0.024</v>
      </c>
      <c r="O810" s="11" t="n">
        <v>0.355</v>
      </c>
      <c r="P810" s="11" t="n">
        <v>45.7735</v>
      </c>
      <c r="Q810" s="25"/>
    </row>
    <row r="811" ht="22.5" customHeight="1">
      <c r="A811" s="19"/>
      <c r="B811" s="19"/>
      <c r="C811" s="12"/>
      <c r="D811" s="19"/>
      <c r="E811" s="26"/>
      <c r="F811" s="19"/>
      <c r="G811" s="52"/>
      <c r="H811" s="44"/>
      <c r="I811" s="19"/>
      <c r="J811" s="12" t="s">
        <v>102</v>
      </c>
      <c r="K811" s="14" t="n">
        <v>27491</v>
      </c>
      <c r="L811" s="14" t="n">
        <v>2211</v>
      </c>
      <c r="M811" s="15" t="n">
        <v>196</v>
      </c>
      <c r="N811" s="11" t="n">
        <v>0.023</v>
      </c>
      <c r="O811" s="11" t="n">
        <v>0.264</v>
      </c>
      <c r="P811" s="11" t="n">
        <v>51.7491</v>
      </c>
      <c r="Q811" s="25"/>
    </row>
    <row r="812" ht="22.5" customHeight="1">
      <c r="A812" s="19"/>
      <c r="B812" s="19"/>
      <c r="C812" s="12" t="n">
        <v>5623760</v>
      </c>
      <c r="D812" s="12" t="s">
        <v>76</v>
      </c>
      <c r="E812" s="13" t="s">
        <v>14</v>
      </c>
      <c r="F812" s="12" t="s">
        <v>15</v>
      </c>
      <c r="G812" s="23" t="n">
        <v>0.15</v>
      </c>
      <c r="H812" s="12" t="n">
        <v>50</v>
      </c>
      <c r="I812" s="20" t="n">
        <f>G812*H812*7</f>
        <v>52.5</v>
      </c>
      <c r="J812" s="12" t="s">
        <v>100</v>
      </c>
      <c r="K812" s="14" t="n">
        <v>52</v>
      </c>
      <c r="L812" s="14" t="n">
        <v>28</v>
      </c>
      <c r="M812" s="15" t="n">
        <v>0</v>
      </c>
      <c r="N812" s="11" t="n">
        <v>0</v>
      </c>
      <c r="O812" s="11" t="n">
        <v>0</v>
      </c>
      <c r="P812" s="11" t="n">
        <v>0</v>
      </c>
      <c r="Q812" s="22" t="n">
        <f>M814/H812</f>
        <v>1</v>
      </c>
    </row>
    <row r="813" ht="22.5" customHeight="1">
      <c r="A813" s="19"/>
      <c r="B813" s="19"/>
      <c r="C813" s="12"/>
      <c r="D813" s="19"/>
      <c r="E813" s="26"/>
      <c r="F813" s="19"/>
      <c r="G813" s="51"/>
      <c r="H813" s="19"/>
      <c r="I813" s="19"/>
      <c r="J813" s="12" t="s">
        <v>101</v>
      </c>
      <c r="K813" s="14" t="n">
        <v>9021</v>
      </c>
      <c r="L813" s="14" t="n">
        <v>3773</v>
      </c>
      <c r="M813" s="15" t="n">
        <v>50</v>
      </c>
      <c r="N813" s="11" t="n">
        <v>0.002</v>
      </c>
      <c r="O813" s="11" t="n">
        <v>0.15</v>
      </c>
      <c r="P813" s="11" t="n">
        <v>7.5</v>
      </c>
      <c r="Q813" s="25"/>
    </row>
    <row r="814" ht="22.5" customHeight="1">
      <c r="A814" s="19"/>
      <c r="B814" s="19"/>
      <c r="C814" s="12"/>
      <c r="D814" s="19"/>
      <c r="E814" s="26"/>
      <c r="F814" s="19"/>
      <c r="G814" s="51"/>
      <c r="H814" s="19"/>
      <c r="I814" s="19"/>
      <c r="J814" s="12" t="s">
        <v>102</v>
      </c>
      <c r="K814" s="14" t="n">
        <v>10319</v>
      </c>
      <c r="L814" s="14" t="n">
        <v>3947</v>
      </c>
      <c r="M814" s="15" t="n">
        <v>50</v>
      </c>
      <c r="N814" s="11" t="n">
        <v>0.002</v>
      </c>
      <c r="O814" s="11" t="n">
        <v>0.15</v>
      </c>
      <c r="P814" s="11" t="n">
        <v>7.5</v>
      </c>
      <c r="Q814" s="25"/>
    </row>
    <row r="815" ht="22.5" customHeight="1">
      <c r="A815" s="19"/>
      <c r="B815" s="19"/>
      <c r="C815" s="12" t="n">
        <v>91573327</v>
      </c>
      <c r="D815" s="12" t="s">
        <v>77</v>
      </c>
      <c r="E815" s="13" t="s">
        <v>14</v>
      </c>
      <c r="F815" s="12" t="s">
        <v>15</v>
      </c>
      <c r="G815" s="23" t="n">
        <v>0.25</v>
      </c>
      <c r="H815" s="38" t="n">
        <v>300</v>
      </c>
      <c r="I815" s="20" t="n">
        <f>G815*H815*7</f>
        <v>525</v>
      </c>
      <c r="J815" s="12" t="s">
        <v>100</v>
      </c>
      <c r="K815" s="14" t="n">
        <v>8</v>
      </c>
      <c r="L815" s="14" t="n">
        <v>1</v>
      </c>
      <c r="M815" s="15" t="n">
        <v>0</v>
      </c>
      <c r="N815" s="11" t="n">
        <v>0</v>
      </c>
      <c r="O815" s="11" t="n">
        <v>0</v>
      </c>
      <c r="P815" s="11" t="n">
        <v>0</v>
      </c>
      <c r="Q815" s="22" t="n">
        <f>M817/H815</f>
        <v>0</v>
      </c>
    </row>
    <row r="816" ht="22.5" customHeight="1">
      <c r="A816" s="19"/>
      <c r="B816" s="19"/>
      <c r="C816" s="12"/>
      <c r="D816" s="19"/>
      <c r="E816" s="26"/>
      <c r="F816" s="19"/>
      <c r="G816" s="51"/>
      <c r="H816" s="43"/>
      <c r="I816" s="19"/>
      <c r="J816" s="12" t="s">
        <v>101</v>
      </c>
      <c r="K816" s="14" t="n">
        <v>299</v>
      </c>
      <c r="L816" s="14" t="n">
        <v>21</v>
      </c>
      <c r="M816" s="15" t="n">
        <v>0</v>
      </c>
      <c r="N816" s="11" t="n">
        <v>0</v>
      </c>
      <c r="O816" s="11" t="n">
        <v>0</v>
      </c>
      <c r="P816" s="11" t="n">
        <v>0</v>
      </c>
      <c r="Q816" s="25"/>
    </row>
    <row r="817" ht="22.5" customHeight="1">
      <c r="A817" s="19"/>
      <c r="B817" s="19"/>
      <c r="C817" s="12"/>
      <c r="D817" s="19"/>
      <c r="E817" s="26"/>
      <c r="F817" s="19"/>
      <c r="G817" s="52"/>
      <c r="H817" s="44"/>
      <c r="I817" s="19"/>
      <c r="J817" s="12" t="s">
        <v>102</v>
      </c>
      <c r="K817" s="14" t="n">
        <v>825</v>
      </c>
      <c r="L817" s="14" t="n">
        <v>33</v>
      </c>
      <c r="M817" s="15" t="n">
        <v>0</v>
      </c>
      <c r="N817" s="11" t="n">
        <v>0</v>
      </c>
      <c r="O817" s="11" t="n">
        <v>0</v>
      </c>
      <c r="P817" s="11" t="n">
        <v>0</v>
      </c>
      <c r="Q817" s="25"/>
    </row>
    <row r="818" ht="22.5" customHeight="1">
      <c r="A818" s="19"/>
      <c r="B818" s="19"/>
      <c r="C818" s="12" t="n">
        <v>13085659</v>
      </c>
      <c r="D818" s="12" t="s">
        <v>78</v>
      </c>
      <c r="E818" s="13" t="s">
        <v>14</v>
      </c>
      <c r="F818" s="12" t="s">
        <v>15</v>
      </c>
      <c r="G818" s="23" t="n">
        <v>0.2</v>
      </c>
      <c r="H818" s="38" t="n">
        <v>100</v>
      </c>
      <c r="I818" s="20" t="n">
        <f>G818*H818*7</f>
        <v>140</v>
      </c>
      <c r="J818" s="12" t="s">
        <v>100</v>
      </c>
      <c r="K818" s="14" t="s">
        <v>116</v>
      </c>
      <c r="L818" s="14"/>
      <c r="M818" s="15"/>
      <c r="N818" s="11"/>
      <c r="O818" s="11"/>
      <c r="P818" s="11"/>
      <c r="Q818" s="22" t="n">
        <f>M820/H818</f>
        <v>1.01</v>
      </c>
    </row>
    <row r="819" ht="22.5" customHeight="1">
      <c r="A819" s="19"/>
      <c r="B819" s="19"/>
      <c r="C819" s="12"/>
      <c r="D819" s="19"/>
      <c r="E819" s="26"/>
      <c r="F819" s="19"/>
      <c r="G819" s="51"/>
      <c r="H819" s="43"/>
      <c r="I819" s="19"/>
      <c r="J819" s="12" t="s">
        <v>101</v>
      </c>
      <c r="K819" s="14" t="s">
        <v>116</v>
      </c>
      <c r="L819" s="14"/>
      <c r="M819" s="15"/>
      <c r="N819" s="11"/>
      <c r="O819" s="11"/>
      <c r="P819" s="11"/>
      <c r="Q819" s="25"/>
    </row>
    <row r="820" ht="22.5" customHeight="1">
      <c r="A820" s="19"/>
      <c r="B820" s="19"/>
      <c r="C820" s="12"/>
      <c r="D820" s="19"/>
      <c r="E820" s="26"/>
      <c r="F820" s="19"/>
      <c r="G820" s="52"/>
      <c r="H820" s="44"/>
      <c r="I820" s="19"/>
      <c r="J820" s="12" t="s">
        <v>102</v>
      </c>
      <c r="K820" s="14" t="n">
        <v>7048</v>
      </c>
      <c r="L820" s="14" t="n">
        <v>2314</v>
      </c>
      <c r="M820" s="15" t="n">
        <v>101</v>
      </c>
      <c r="N820" s="11" t="n">
        <v>0.009</v>
      </c>
      <c r="O820" s="11" t="n">
        <v>0.198</v>
      </c>
      <c r="P820" s="11" t="n">
        <v>20</v>
      </c>
      <c r="Q820" s="25"/>
    </row>
    <row r="821" ht="22.5" customHeight="1">
      <c r="A821" s="19"/>
      <c r="B821" s="19"/>
      <c r="C821" s="12" t="n">
        <v>12829886</v>
      </c>
      <c r="D821" s="12" t="s">
        <v>70</v>
      </c>
      <c r="E821" s="13" t="s">
        <v>71</v>
      </c>
      <c r="F821" s="12" t="s">
        <v>35</v>
      </c>
      <c r="G821" s="23" t="n">
        <v>0.5</v>
      </c>
      <c r="H821" s="38" t="n">
        <v>200</v>
      </c>
      <c r="I821" s="20" t="n">
        <f>G821*H821*7</f>
        <v>700</v>
      </c>
      <c r="J821" s="12" t="s">
        <v>100</v>
      </c>
      <c r="K821" s="14" t="s">
        <v>116</v>
      </c>
      <c r="L821" s="14"/>
      <c r="M821" s="15"/>
      <c r="N821" s="11"/>
      <c r="O821" s="11"/>
      <c r="P821" s="11"/>
      <c r="Q821" s="22" t="n">
        <f>M823/H821</f>
        <v>0</v>
      </c>
    </row>
    <row r="822" ht="22.5" customHeight="1">
      <c r="A822" s="19"/>
      <c r="B822" s="19"/>
      <c r="C822" s="12"/>
      <c r="D822" s="19"/>
      <c r="E822" s="26"/>
      <c r="F822" s="19"/>
      <c r="G822" s="51"/>
      <c r="H822" s="43"/>
      <c r="I822" s="19"/>
      <c r="J822" s="12" t="s">
        <v>101</v>
      </c>
      <c r="K822" s="14" t="s">
        <v>116</v>
      </c>
      <c r="L822" s="14"/>
      <c r="M822" s="15"/>
      <c r="N822" s="11"/>
      <c r="O822" s="11"/>
      <c r="P822" s="11"/>
      <c r="Q822" s="25"/>
    </row>
    <row r="823" ht="22.5" customHeight="1">
      <c r="A823" s="19"/>
      <c r="B823" s="19"/>
      <c r="C823" s="12"/>
      <c r="D823" s="19"/>
      <c r="E823" s="26"/>
      <c r="F823" s="19"/>
      <c r="G823" s="52"/>
      <c r="H823" s="44"/>
      <c r="I823" s="19"/>
      <c r="J823" s="12" t="s">
        <v>102</v>
      </c>
      <c r="K823" s="14" t="n">
        <v>657</v>
      </c>
      <c r="L823" s="14" t="n">
        <v>323</v>
      </c>
      <c r="M823" s="15" t="n">
        <v>0</v>
      </c>
      <c r="N823" s="11" t="n">
        <v>0</v>
      </c>
      <c r="O823" s="11" t="n">
        <v>0</v>
      </c>
      <c r="P823" s="11" t="n">
        <v>0.32</v>
      </c>
      <c r="Q823" s="25"/>
    </row>
    <row r="824" ht="22.5" customHeight="1">
      <c r="A824" s="18"/>
      <c r="C824" s="10"/>
      <c r="D824" s="10"/>
      <c r="E824" s="10"/>
      <c r="F824" s="10"/>
      <c r="G824" s="17"/>
      <c r="H824" s="10"/>
      <c r="I824" s="17"/>
      <c r="J824" s="10"/>
      <c r="K824" s="15"/>
      <c r="L824" s="15"/>
      <c r="M824" s="15"/>
      <c r="N824" s="15"/>
      <c r="O824" s="15"/>
      <c r="P824" s="75"/>
      <c r="Q824" s="7"/>
    </row>
    <row r="825" ht="22.5" customHeight="1">
      <c r="A825" s="18" t="s">
        <v>97</v>
      </c>
      <c r="B825" s="8" t="s">
        <v>117</v>
      </c>
      <c r="C825" s="10"/>
      <c r="D825" s="10"/>
      <c r="E825" s="10"/>
      <c r="F825" s="10"/>
      <c r="G825" s="17"/>
      <c r="H825" s="10"/>
      <c r="I825" s="17"/>
      <c r="J825" s="10"/>
      <c r="K825" s="21" t="n">
        <f>K828+K831+K834+K837+K840+K843+K846+K849+K852+K855+K858+K861+K864+K867+K870+K873+K876+K879+K882+K885+K888+K891+K894+K897+K900+K903+K906+K909+K912+K915+K918+K921+K924+K927+K930+K933+K936+K939+K942+K945+K948+K951+K954+K957+K960+K963+K966+K969+K972+K975+K978+K981+K984+K987+K990+K993+K996+K999+K1002+K1005+K1008+K1011+K1014+K1017+K1020+K1023+K1026+K1029+K1032+K1035+K1038+K1041+K1044+K1047+K1050+K1053+K1056+K1059+K1062+K1065+K1068+K1071+K1074+K1077+K1080+K1083+K1086+K1089+K1092+K1095+K1098+K1101+K1104+K1107+K1110+K1113+K1116+K1119+K1122+K1125+K1128+K1131+K1134+K1137+K1140+K1143+K1146+K1149+K1152+K1155+K1158+K1161+K1164+K1167+K1170+K1173+K1176+K1179+K1182+K1185+K1188+K1191+K1194+K1197+K1200+K1203+K1206+K1209+K1212+K1215+K1218+K1221+K1224+K1227+K1230+K1233+K1236+K1239+K1242+K1245+K1248+K1251</f>
        <v>17219956</v>
      </c>
      <c r="L825" s="21" t="n">
        <f>L828+L831+L834+L837+L840+L843+L846+L849+L852+L855+L858+L861+L864+L867+L870+L873+L876+L879+L882+L885+L888+L891+L894+L897+L900+L903+L906+L909+L912+L915+L918+L921+L924+L927+L930+L933+L936+L939+L942+L945+L948+L951+L954+L957+L960+L963+L966+L969+L972+L975+L978+L981+L984+L987+L990+L993+L996+L999+L1002+L1005+L1008+L1011+L1014+L1017+L1020+L1023+L1026+L1029+L1032+L1035+L1038+L1041+L1044+L1047+L1050+L1053+L1056+L1059+L1062+L1065+L1068+L1071+L1074+L1077+L1080+L1083+L1086+L1089+L1092+L1095+L1098+L1101+L1104+L1107+L1110+L1113+L1116+L1119+L1122+L1125+L1128+L1131+L1134+L1137+L1140+L1143+L1146+L1149+L1152+L1155+L1158+L1161+L1164+L1167+L1170+L1173+L1176+L1179+L1182+L1185+L1188+L1191+L1194+L1197+L1200+L1203+L1206+L1209+L1212+L1215+L1218+L1221+L1224+L1227+L1230+L1233+L1236+L1239+L1242+L1245+L1248+L1251</f>
        <v>1887686</v>
      </c>
      <c r="M825" s="15"/>
      <c r="N825" s="15"/>
      <c r="O825" s="15"/>
      <c r="P825" s="40" t="n">
        <f>P828+P831+P834+P837+P840+P843+P846+P849+P852+P855+P858+P861+P864+P867+P870+P873+P876+P879+P882+P885+P888+P891+P894+P897+P900+P903+P906+P909+P912+P915+P918+P921+P924+P927+P930+P933+P936+P939+P942+P945+P948+P951+P954+P957+P960+P963+P966+P969+P972+P975+P978+P981+P984+P987+P990+P993+P996+P999+P1002+P1005+P1008+P1011+P1014+P1017+P1020+P1023+P1026+P1029+P1032+P1035+P1038+P1041+P1044+P1047+P1050+P1053+P1056+P1059+P1062+P1065+P1068+P1071+P1074+P1077+P1080+P1083+P1086+P1089+P1092+P1095+P1098+P1101+P1104+P1107+P1110+P1113+P1116+P1119+P1122+P1125+P1128+P1131+P1134+P1137+P1140+P1143+P1146+P1149+P1152+P1155+P1158+P1161+P1164+P1167+P1170+P1173+P1176+P1179+P1182+P1185+P1188+P1191+P1194+P1197+P1200+P1203+P1206+P1209+P1212+P1215+P1218+P1221+P1224+P1227+P1230+P1233+P1236+P1239+P1242+P1245+P1248+P1251</f>
        <v>5023.9845</v>
      </c>
      <c r="Q825" s="7"/>
    </row>
    <row r="826" ht="22.5" customHeight="1">
      <c r="A826" s="80" t="n">
        <v>46303</v>
      </c>
      <c r="B826" s="47" t="s">
        <v>99</v>
      </c>
      <c r="C826" s="12" t="n">
        <v>10813123</v>
      </c>
      <c r="D826" s="12" t="s">
        <v>10</v>
      </c>
      <c r="E826" s="13" t="s">
        <v>11</v>
      </c>
      <c r="F826" s="12" t="s">
        <v>12</v>
      </c>
      <c r="G826" s="23" t="n">
        <v>0.25</v>
      </c>
      <c r="H826" s="12" t="n">
        <v>1000</v>
      </c>
      <c r="I826" s="20" t="n">
        <f>G826*H826*7</f>
        <v>1750</v>
      </c>
      <c r="J826" s="12" t="s">
        <v>100</v>
      </c>
      <c r="K826" s="10" t="n">
        <v>1312</v>
      </c>
      <c r="L826" s="10" t="n">
        <v>2</v>
      </c>
      <c r="M826" s="10" t="n">
        <v>0</v>
      </c>
      <c r="N826" s="11" t="n">
        <v>0</v>
      </c>
      <c r="O826" s="11" t="n">
        <v>0</v>
      </c>
      <c r="P826" s="11" t="n">
        <v>0</v>
      </c>
      <c r="Q826" s="22" t="n">
        <f>M828/H826</f>
        <v>0.022</v>
      </c>
    </row>
    <row r="827" ht="22.5" customHeight="1">
      <c r="A827" s="77"/>
      <c r="B827" s="53"/>
      <c r="C827" s="12"/>
      <c r="D827" s="19"/>
      <c r="E827" s="26"/>
      <c r="F827" s="19"/>
      <c r="G827" s="26"/>
      <c r="H827" s="19"/>
      <c r="I827" s="19"/>
      <c r="J827" s="12" t="s">
        <v>101</v>
      </c>
      <c r="K827" s="10" t="n">
        <v>19076</v>
      </c>
      <c r="L827" s="10" t="n">
        <v>258</v>
      </c>
      <c r="M827" s="10" t="n">
        <v>0</v>
      </c>
      <c r="N827" s="11" t="n">
        <v>0</v>
      </c>
      <c r="O827" s="11" t="n">
        <v>0</v>
      </c>
      <c r="P827" s="11" t="n">
        <v>1.8069</v>
      </c>
      <c r="Q827" s="25"/>
    </row>
    <row r="828" ht="22.5" customHeight="1">
      <c r="A828" s="77"/>
      <c r="B828" s="53"/>
      <c r="C828" s="12"/>
      <c r="D828" s="19"/>
      <c r="E828" s="26"/>
      <c r="F828" s="19"/>
      <c r="G828" s="26"/>
      <c r="H828" s="19"/>
      <c r="I828" s="19"/>
      <c r="J828" s="12" t="s">
        <v>102</v>
      </c>
      <c r="K828" s="10" t="n">
        <v>35831</v>
      </c>
      <c r="L828" s="10" t="n">
        <v>510</v>
      </c>
      <c r="M828" s="10" t="n">
        <v>22</v>
      </c>
      <c r="N828" s="11" t="n">
        <v>0</v>
      </c>
      <c r="O828" s="11" t="n">
        <v>0.3134</v>
      </c>
      <c r="P828" s="11" t="n">
        <v>6.8956</v>
      </c>
      <c r="Q828" s="25"/>
    </row>
    <row r="829" ht="22.5" customHeight="1">
      <c r="A829" s="77"/>
      <c r="B829" s="53"/>
      <c r="C829" s="12" t="n">
        <v>1745925</v>
      </c>
      <c r="D829" s="12" t="s">
        <v>13</v>
      </c>
      <c r="E829" s="13" t="s">
        <v>14</v>
      </c>
      <c r="F829" s="12" t="s">
        <v>15</v>
      </c>
      <c r="G829" s="23" t="n">
        <v>0.15</v>
      </c>
      <c r="H829" s="12" t="n">
        <v>400</v>
      </c>
      <c r="I829" s="20" t="n">
        <f>G829*H829*7</f>
        <v>420</v>
      </c>
      <c r="J829" s="12" t="s">
        <v>100</v>
      </c>
      <c r="K829" s="16" t="n">
        <v>231</v>
      </c>
      <c r="L829" s="14" t="n">
        <v>78</v>
      </c>
      <c r="M829" s="10" t="n">
        <v>0</v>
      </c>
      <c r="N829" s="11" t="n">
        <v>0</v>
      </c>
      <c r="O829" s="11" t="n">
        <v>0</v>
      </c>
      <c r="P829" s="11" t="n">
        <v>0</v>
      </c>
      <c r="Q829" s="22" t="n">
        <f>M831/H829</f>
        <v>1</v>
      </c>
    </row>
    <row r="830" ht="22.5" customHeight="1">
      <c r="A830" s="77"/>
      <c r="B830" s="53"/>
      <c r="C830" s="12"/>
      <c r="D830" s="19"/>
      <c r="E830" s="26"/>
      <c r="F830" s="19"/>
      <c r="G830" s="26"/>
      <c r="H830" s="19"/>
      <c r="I830" s="19"/>
      <c r="J830" s="12" t="s">
        <v>101</v>
      </c>
      <c r="K830" s="16" t="n">
        <v>10580</v>
      </c>
      <c r="L830" s="14" t="n">
        <v>3521</v>
      </c>
      <c r="M830" s="14" t="n">
        <v>112</v>
      </c>
      <c r="N830" s="11" t="n">
        <v>0.005</v>
      </c>
      <c r="O830" s="11" t="n">
        <v>0.15</v>
      </c>
      <c r="P830" s="11" t="n">
        <v>16.8</v>
      </c>
      <c r="Q830" s="25"/>
    </row>
    <row r="831" ht="22.5" customHeight="1">
      <c r="A831" s="77"/>
      <c r="B831" s="53"/>
      <c r="C831" s="12"/>
      <c r="D831" s="19"/>
      <c r="E831" s="26"/>
      <c r="F831" s="19"/>
      <c r="G831" s="26"/>
      <c r="H831" s="19"/>
      <c r="I831" s="19"/>
      <c r="J831" s="12" t="s">
        <v>102</v>
      </c>
      <c r="K831" s="14" t="n">
        <v>44640</v>
      </c>
      <c r="L831" s="14" t="n">
        <v>17243</v>
      </c>
      <c r="M831" s="14" t="n">
        <v>400</v>
      </c>
      <c r="N831" s="11" t="n">
        <v>0.003</v>
      </c>
      <c r="O831" s="11" t="n">
        <v>0.15</v>
      </c>
      <c r="P831" s="11" t="n">
        <v>60</v>
      </c>
      <c r="Q831" s="25"/>
    </row>
    <row r="832" ht="22.5" customHeight="1">
      <c r="A832" s="77"/>
      <c r="B832" s="53"/>
      <c r="C832" s="12" t="n">
        <v>6951600</v>
      </c>
      <c r="D832" s="12" t="s">
        <v>16</v>
      </c>
      <c r="E832" s="13" t="s">
        <v>17</v>
      </c>
      <c r="F832" s="12" t="s">
        <v>15</v>
      </c>
      <c r="G832" s="23" t="n">
        <v>0.17</v>
      </c>
      <c r="H832" s="12" t="n">
        <v>100</v>
      </c>
      <c r="I832" s="20" t="n">
        <f>G832*H832*7</f>
        <v>119</v>
      </c>
      <c r="J832" s="12" t="s">
        <v>100</v>
      </c>
      <c r="K832" s="14" t="n">
        <v>54</v>
      </c>
      <c r="L832" s="14" t="n">
        <v>1</v>
      </c>
      <c r="M832" s="10" t="n">
        <v>0</v>
      </c>
      <c r="N832" s="11" t="n">
        <v>0</v>
      </c>
      <c r="O832" s="11" t="n">
        <v>0</v>
      </c>
      <c r="P832" s="11" t="n">
        <v>0</v>
      </c>
      <c r="Q832" s="22" t="n">
        <f>M834/H832</f>
        <v>0.75</v>
      </c>
    </row>
    <row r="833" ht="22.5" customHeight="1">
      <c r="A833" s="77"/>
      <c r="B833" s="53"/>
      <c r="C833" s="12"/>
      <c r="D833" s="19"/>
      <c r="E833" s="26"/>
      <c r="F833" s="19"/>
      <c r="G833" s="26"/>
      <c r="H833" s="19"/>
      <c r="I833" s="19"/>
      <c r="J833" s="12" t="s">
        <v>101</v>
      </c>
      <c r="K833" s="14" t="n">
        <v>6186</v>
      </c>
      <c r="L833" s="14" t="n">
        <v>2048</v>
      </c>
      <c r="M833" s="14" t="n">
        <v>30</v>
      </c>
      <c r="N833" s="11" t="n">
        <v>0.003</v>
      </c>
      <c r="O833" s="11" t="n">
        <v>0.176</v>
      </c>
      <c r="P833" s="11" t="n">
        <v>5.27</v>
      </c>
      <c r="Q833" s="25"/>
    </row>
    <row r="834" ht="22.5" customHeight="1">
      <c r="A834" s="77"/>
      <c r="B834" s="53"/>
      <c r="C834" s="12"/>
      <c r="D834" s="19"/>
      <c r="E834" s="26"/>
      <c r="F834" s="19"/>
      <c r="G834" s="26"/>
      <c r="H834" s="19"/>
      <c r="I834" s="19"/>
      <c r="J834" s="12" t="s">
        <v>102</v>
      </c>
      <c r="K834" s="14" t="n">
        <v>19364</v>
      </c>
      <c r="L834" s="14" t="n">
        <v>7337</v>
      </c>
      <c r="M834" s="14" t="n">
        <v>75</v>
      </c>
      <c r="N834" s="11" t="n">
        <v>0.002</v>
      </c>
      <c r="O834" s="11" t="n">
        <v>0.177</v>
      </c>
      <c r="P834" s="11" t="n">
        <v>13.294</v>
      </c>
      <c r="Q834" s="25"/>
    </row>
    <row r="835" ht="22.5" customHeight="1">
      <c r="A835" s="77"/>
      <c r="B835" s="53"/>
      <c r="C835" s="12" t="n">
        <v>6951594</v>
      </c>
      <c r="D835" s="12" t="s">
        <v>16</v>
      </c>
      <c r="E835" s="13" t="s">
        <v>18</v>
      </c>
      <c r="F835" s="12" t="s">
        <v>15</v>
      </c>
      <c r="G835" s="23" t="n">
        <v>0.7</v>
      </c>
      <c r="H835" s="12" t="n">
        <v>400</v>
      </c>
      <c r="I835" s="20" t="n">
        <f>G835*H835*7</f>
        <v>1960</v>
      </c>
      <c r="J835" s="12" t="s">
        <v>100</v>
      </c>
      <c r="K835" s="14" t="n">
        <v>69</v>
      </c>
      <c r="L835" s="14" t="n">
        <v>23</v>
      </c>
      <c r="M835" s="10" t="n">
        <v>0</v>
      </c>
      <c r="N835" s="11" t="n">
        <v>0</v>
      </c>
      <c r="O835" s="11" t="n">
        <v>0</v>
      </c>
      <c r="P835" s="11" t="n">
        <v>0</v>
      </c>
      <c r="Q835" s="22" t="n">
        <f>M837/H835</f>
        <v>0.3775</v>
      </c>
    </row>
    <row r="836" ht="22.5" customHeight="1">
      <c r="A836" s="77"/>
      <c r="B836" s="53"/>
      <c r="C836" s="12"/>
      <c r="D836" s="19"/>
      <c r="E836" s="26"/>
      <c r="F836" s="19"/>
      <c r="G836" s="26"/>
      <c r="H836" s="19"/>
      <c r="I836" s="19"/>
      <c r="J836" s="12" t="s">
        <v>101</v>
      </c>
      <c r="K836" s="14" t="n">
        <v>23252</v>
      </c>
      <c r="L836" s="14" t="n">
        <v>9727</v>
      </c>
      <c r="M836" s="14" t="n">
        <v>36</v>
      </c>
      <c r="N836" s="11" t="n">
        <v>0.003</v>
      </c>
      <c r="O836" s="11" t="n">
        <v>0.702</v>
      </c>
      <c r="P836" s="11" t="n">
        <v>25.27</v>
      </c>
      <c r="Q836" s="25"/>
    </row>
    <row r="837" ht="22.5" customHeight="1">
      <c r="A837" s="77"/>
      <c r="B837" s="53"/>
      <c r="C837" s="12"/>
      <c r="D837" s="19"/>
      <c r="E837" s="26"/>
      <c r="F837" s="19"/>
      <c r="G837" s="26"/>
      <c r="H837" s="19"/>
      <c r="I837" s="19"/>
      <c r="J837" s="12" t="s">
        <v>102</v>
      </c>
      <c r="K837" s="14" t="n">
        <v>94433</v>
      </c>
      <c r="L837" s="14" t="n">
        <v>38103</v>
      </c>
      <c r="M837" s="14" t="n">
        <v>151</v>
      </c>
      <c r="N837" s="11" t="n">
        <v>0.003</v>
      </c>
      <c r="O837" s="11" t="n">
        <v>0.701</v>
      </c>
      <c r="P837" s="11" t="n">
        <v>105.91</v>
      </c>
      <c r="Q837" s="25"/>
    </row>
    <row r="838" ht="22.5" customHeight="1">
      <c r="A838" s="77"/>
      <c r="B838" s="53"/>
      <c r="C838" s="12" t="n">
        <v>2732727</v>
      </c>
      <c r="D838" s="12" t="s">
        <v>10</v>
      </c>
      <c r="E838" s="13" t="s">
        <v>19</v>
      </c>
      <c r="F838" s="12" t="s">
        <v>15</v>
      </c>
      <c r="G838" s="23" t="n">
        <v>0.25</v>
      </c>
      <c r="H838" s="12" t="n">
        <v>1000</v>
      </c>
      <c r="I838" s="20" t="n">
        <f>G838*H838*7</f>
        <v>1750</v>
      </c>
      <c r="J838" s="12" t="s">
        <v>100</v>
      </c>
      <c r="K838" s="14" t="n">
        <v>53</v>
      </c>
      <c r="L838" s="14" t="n">
        <v>5</v>
      </c>
      <c r="M838" s="10" t="n">
        <v>0</v>
      </c>
      <c r="N838" s="11" t="n">
        <v>0</v>
      </c>
      <c r="O838" s="11" t="n">
        <v>0</v>
      </c>
      <c r="P838" s="11" t="n">
        <v>0</v>
      </c>
      <c r="Q838" s="22" t="n">
        <f>M840/H838</f>
        <v>0.462</v>
      </c>
    </row>
    <row r="839" ht="22.5" customHeight="1">
      <c r="A839" s="77"/>
      <c r="B839" s="53"/>
      <c r="C839" s="12"/>
      <c r="D839" s="19"/>
      <c r="E839" s="26"/>
      <c r="F839" s="19"/>
      <c r="G839" s="26"/>
      <c r="H839" s="19"/>
      <c r="I839" s="19"/>
      <c r="J839" s="12" t="s">
        <v>101</v>
      </c>
      <c r="K839" s="14" t="n">
        <v>11472</v>
      </c>
      <c r="L839" s="14" t="n">
        <v>3164</v>
      </c>
      <c r="M839" s="14" t="n">
        <v>78</v>
      </c>
      <c r="N839" s="11" t="n">
        <v>0.006</v>
      </c>
      <c r="O839" s="11" t="n">
        <v>0.249</v>
      </c>
      <c r="P839" s="11" t="n">
        <v>19.45</v>
      </c>
      <c r="Q839" s="25"/>
    </row>
    <row r="840" ht="22.5" customHeight="1">
      <c r="A840" s="77"/>
      <c r="B840" s="53"/>
      <c r="C840" s="12"/>
      <c r="D840" s="19"/>
      <c r="E840" s="26"/>
      <c r="F840" s="19"/>
      <c r="G840" s="26"/>
      <c r="H840" s="19"/>
      <c r="I840" s="19"/>
      <c r="J840" s="12" t="s">
        <v>102</v>
      </c>
      <c r="K840" s="14" t="n">
        <v>36224</v>
      </c>
      <c r="L840" s="14" t="n">
        <v>11874</v>
      </c>
      <c r="M840" s="14" t="n">
        <v>462</v>
      </c>
      <c r="N840" s="11" t="n">
        <v>0.01</v>
      </c>
      <c r="O840" s="11" t="n">
        <v>0.249</v>
      </c>
      <c r="P840" s="11" t="n">
        <v>114.95</v>
      </c>
      <c r="Q840" s="25"/>
    </row>
    <row r="841" ht="22.5" customHeight="1">
      <c r="A841" s="77"/>
      <c r="B841" s="53"/>
      <c r="C841" s="12" t="n">
        <v>5619156</v>
      </c>
      <c r="D841" s="12" t="s">
        <v>10</v>
      </c>
      <c r="E841" s="13" t="s">
        <v>19</v>
      </c>
      <c r="F841" s="12" t="s">
        <v>12</v>
      </c>
      <c r="G841" s="23" t="n">
        <v>0.24</v>
      </c>
      <c r="H841" s="12" t="n">
        <v>500</v>
      </c>
      <c r="I841" s="20" t="n">
        <f>G841*H841*7</f>
        <v>840</v>
      </c>
      <c r="J841" s="12" t="s">
        <v>100</v>
      </c>
      <c r="K841" s="14" t="n">
        <v>543</v>
      </c>
      <c r="L841" s="14" t="n">
        <v>21</v>
      </c>
      <c r="M841" s="10" t="n">
        <v>0</v>
      </c>
      <c r="N841" s="11" t="n">
        <v>0</v>
      </c>
      <c r="O841" s="11" t="n">
        <v>0</v>
      </c>
      <c r="P841" s="11" t="n">
        <v>0</v>
      </c>
      <c r="Q841" s="22" t="n">
        <f>M843/H841</f>
        <v>0.1</v>
      </c>
    </row>
    <row r="842" ht="22.5" customHeight="1">
      <c r="A842" s="77"/>
      <c r="B842" s="53"/>
      <c r="C842" s="12"/>
      <c r="D842" s="19"/>
      <c r="E842" s="26"/>
      <c r="F842" s="19"/>
      <c r="G842" s="26"/>
      <c r="H842" s="19"/>
      <c r="I842" s="19"/>
      <c r="J842" s="12" t="s">
        <v>101</v>
      </c>
      <c r="K842" s="14" t="n">
        <v>130990</v>
      </c>
      <c r="L842" s="14" t="n">
        <v>24375</v>
      </c>
      <c r="M842" s="14" t="n">
        <v>14</v>
      </c>
      <c r="N842" s="11" t="n">
        <v>0</v>
      </c>
      <c r="O842" s="11" t="n">
        <v>0.311</v>
      </c>
      <c r="P842" s="11" t="n">
        <v>4.3536</v>
      </c>
      <c r="Q842" s="25"/>
    </row>
    <row r="843" ht="22.5" customHeight="1">
      <c r="A843" s="77"/>
      <c r="B843" s="53"/>
      <c r="C843" s="12"/>
      <c r="D843" s="19"/>
      <c r="E843" s="26"/>
      <c r="F843" s="19"/>
      <c r="G843" s="26"/>
      <c r="H843" s="19"/>
      <c r="I843" s="19"/>
      <c r="J843" s="12" t="s">
        <v>102</v>
      </c>
      <c r="K843" s="14" t="n">
        <v>480872</v>
      </c>
      <c r="L843" s="14" t="n">
        <v>87512</v>
      </c>
      <c r="M843" s="14" t="n">
        <v>50</v>
      </c>
      <c r="N843" s="11" t="n">
        <v>0</v>
      </c>
      <c r="O843" s="11" t="n">
        <v>0.3263</v>
      </c>
      <c r="P843" s="11" t="n">
        <v>16.3135</v>
      </c>
      <c r="Q843" s="25"/>
    </row>
    <row r="844" ht="22.5" customHeight="1">
      <c r="A844" s="77"/>
      <c r="B844" s="53"/>
      <c r="C844" s="12" t="n">
        <v>6425889</v>
      </c>
      <c r="D844" s="12" t="s">
        <v>10</v>
      </c>
      <c r="E844" s="13" t="s">
        <v>20</v>
      </c>
      <c r="F844" s="12" t="s">
        <v>15</v>
      </c>
      <c r="G844" s="23" t="n">
        <v>0.25</v>
      </c>
      <c r="H844" s="12" t="n">
        <v>400</v>
      </c>
      <c r="I844" s="20" t="n">
        <f>G844*H844*7</f>
        <v>700</v>
      </c>
      <c r="J844" s="12" t="s">
        <v>100</v>
      </c>
      <c r="K844" s="14" t="n">
        <v>74</v>
      </c>
      <c r="L844" s="14" t="n">
        <v>23</v>
      </c>
      <c r="M844" s="10" t="n">
        <v>0</v>
      </c>
      <c r="N844" s="11" t="n">
        <v>0</v>
      </c>
      <c r="O844" s="11" t="n">
        <v>0</v>
      </c>
      <c r="P844" s="11" t="n">
        <v>0</v>
      </c>
      <c r="Q844" s="22" t="n">
        <v>0.003</v>
      </c>
    </row>
    <row r="845" ht="22.5" customHeight="1">
      <c r="A845" s="77"/>
      <c r="B845" s="53"/>
      <c r="C845" s="12"/>
      <c r="D845" s="19"/>
      <c r="E845" s="26"/>
      <c r="F845" s="19"/>
      <c r="G845" s="26"/>
      <c r="H845" s="19"/>
      <c r="I845" s="19"/>
      <c r="J845" s="12" t="s">
        <v>101</v>
      </c>
      <c r="K845" s="14" t="n">
        <v>5851</v>
      </c>
      <c r="L845" s="29" t="n">
        <v>1807</v>
      </c>
      <c r="M845" s="14" t="n">
        <v>45</v>
      </c>
      <c r="N845" s="11" t="n">
        <v>0.006</v>
      </c>
      <c r="O845" s="11" t="n">
        <v>0.246</v>
      </c>
      <c r="P845" s="11" t="n">
        <v>11.05</v>
      </c>
      <c r="Q845" s="25"/>
    </row>
    <row r="846" ht="22.5" customHeight="1">
      <c r="A846" s="77"/>
      <c r="B846" s="53"/>
      <c r="C846" s="12"/>
      <c r="D846" s="19"/>
      <c r="E846" s="26"/>
      <c r="F846" s="19"/>
      <c r="G846" s="26"/>
      <c r="H846" s="19"/>
      <c r="I846" s="19"/>
      <c r="J846" s="12" t="s">
        <v>102</v>
      </c>
      <c r="K846" s="14" t="n">
        <v>21072</v>
      </c>
      <c r="L846" s="14" t="n">
        <v>6277</v>
      </c>
      <c r="M846" s="14" t="n">
        <v>184</v>
      </c>
      <c r="N846" s="11" t="n">
        <v>0.007</v>
      </c>
      <c r="O846" s="11" t="n">
        <v>0.249</v>
      </c>
      <c r="P846" s="11" t="n">
        <v>45.825</v>
      </c>
      <c r="Q846" s="25"/>
    </row>
    <row r="847" ht="22.5" customHeight="1">
      <c r="A847" s="77"/>
      <c r="B847" s="53"/>
      <c r="C847" s="12" t="n">
        <v>6439005</v>
      </c>
      <c r="D847" s="12" t="s">
        <v>10</v>
      </c>
      <c r="E847" s="13" t="s">
        <v>20</v>
      </c>
      <c r="F847" s="12" t="s">
        <v>21</v>
      </c>
      <c r="G847" s="23" t="n">
        <v>0.3</v>
      </c>
      <c r="H847" s="12" t="n">
        <v>300</v>
      </c>
      <c r="I847" s="20" t="n">
        <f>G847*H847*7</f>
        <v>630</v>
      </c>
      <c r="J847" s="12" t="s">
        <v>100</v>
      </c>
      <c r="K847" s="14" t="n">
        <v>0</v>
      </c>
      <c r="L847" s="14" t="n">
        <v>0</v>
      </c>
      <c r="M847" s="10" t="n">
        <v>0</v>
      </c>
      <c r="N847" s="11" t="n">
        <v>0</v>
      </c>
      <c r="O847" s="11" t="n">
        <v>0</v>
      </c>
      <c r="P847" s="11" t="n">
        <v>0</v>
      </c>
      <c r="Q847" s="22" t="n">
        <f>M849/H847</f>
        <v>0.13</v>
      </c>
    </row>
    <row r="848" ht="22.5" customHeight="1">
      <c r="A848" s="77"/>
      <c r="B848" s="53"/>
      <c r="C848" s="12"/>
      <c r="D848" s="19"/>
      <c r="E848" s="26"/>
      <c r="F848" s="19"/>
      <c r="G848" s="26"/>
      <c r="H848" s="19"/>
      <c r="I848" s="19"/>
      <c r="J848" s="12" t="s">
        <v>101</v>
      </c>
      <c r="K848" s="14" t="n">
        <v>5190</v>
      </c>
      <c r="L848" s="14" t="n">
        <v>1679</v>
      </c>
      <c r="M848" s="14" t="n">
        <v>4</v>
      </c>
      <c r="N848" s="11" t="n">
        <v>0.0007</v>
      </c>
      <c r="O848" s="11" t="n">
        <v>0.3</v>
      </c>
      <c r="P848" s="11" t="n">
        <v>1.2</v>
      </c>
      <c r="Q848" s="25"/>
    </row>
    <row r="849" ht="22.5" customHeight="1">
      <c r="A849" s="77"/>
      <c r="B849" s="53"/>
      <c r="C849" s="12"/>
      <c r="D849" s="19"/>
      <c r="E849" s="26"/>
      <c r="F849" s="19"/>
      <c r="G849" s="26"/>
      <c r="H849" s="19"/>
      <c r="I849" s="19"/>
      <c r="J849" s="12" t="s">
        <v>102</v>
      </c>
      <c r="K849" s="14" t="n">
        <v>28678</v>
      </c>
      <c r="L849" s="14" t="n">
        <v>8616</v>
      </c>
      <c r="M849" s="14" t="n">
        <v>39</v>
      </c>
      <c r="N849" s="11" t="n">
        <v>0.0014</v>
      </c>
      <c r="O849" s="11" t="n">
        <v>0.3</v>
      </c>
      <c r="P849" s="11" t="n">
        <v>11.7</v>
      </c>
      <c r="Q849" s="25"/>
    </row>
    <row r="850" ht="22.5" customHeight="1">
      <c r="A850" s="77"/>
      <c r="B850" s="53"/>
      <c r="C850" s="12" t="n">
        <v>7203110</v>
      </c>
      <c r="D850" s="12" t="s">
        <v>22</v>
      </c>
      <c r="E850" s="13" t="s">
        <v>23</v>
      </c>
      <c r="F850" s="12" t="s">
        <v>15</v>
      </c>
      <c r="G850" s="23" t="n">
        <v>0.2</v>
      </c>
      <c r="H850" s="12" t="n">
        <v>100</v>
      </c>
      <c r="I850" s="20" t="n">
        <f>G850*H850*7</f>
        <v>140</v>
      </c>
      <c r="J850" s="12" t="s">
        <v>100</v>
      </c>
      <c r="K850" s="14" t="n">
        <v>683</v>
      </c>
      <c r="L850" s="14" t="n">
        <v>361</v>
      </c>
      <c r="M850" s="10" t="n">
        <v>0</v>
      </c>
      <c r="N850" s="11" t="n">
        <v>0</v>
      </c>
      <c r="O850" s="11" t="n">
        <v>0</v>
      </c>
      <c r="P850" s="11" t="n">
        <v>0</v>
      </c>
      <c r="Q850" s="22" t="n">
        <f>M852/H850</f>
        <v>0.04</v>
      </c>
    </row>
    <row r="851" ht="22.5" customHeight="1">
      <c r="A851" s="77"/>
      <c r="B851" s="53"/>
      <c r="C851" s="12"/>
      <c r="D851" s="19"/>
      <c r="E851" s="26"/>
      <c r="F851" s="19"/>
      <c r="G851" s="26"/>
      <c r="H851" s="19"/>
      <c r="I851" s="19"/>
      <c r="J851" s="12" t="s">
        <v>101</v>
      </c>
      <c r="K851" s="14" t="n">
        <v>3540</v>
      </c>
      <c r="L851" s="14" t="n">
        <v>1082</v>
      </c>
      <c r="M851" s="14" t="n">
        <v>1</v>
      </c>
      <c r="N851" s="11" t="n">
        <v>0</v>
      </c>
      <c r="O851" s="11" t="n">
        <v>0.2</v>
      </c>
      <c r="P851" s="11" t="n">
        <v>0.2</v>
      </c>
      <c r="Q851" s="25"/>
    </row>
    <row r="852" ht="22.5" customHeight="1">
      <c r="A852" s="77"/>
      <c r="B852" s="53"/>
      <c r="C852" s="12"/>
      <c r="D852" s="19"/>
      <c r="E852" s="26"/>
      <c r="F852" s="19"/>
      <c r="G852" s="26"/>
      <c r="H852" s="19"/>
      <c r="I852" s="19"/>
      <c r="J852" s="12" t="s">
        <v>102</v>
      </c>
      <c r="K852" s="14" t="n">
        <v>13557</v>
      </c>
      <c r="L852" s="14" t="n">
        <v>4706</v>
      </c>
      <c r="M852" s="14" t="n">
        <v>4</v>
      </c>
      <c r="N852" s="11" t="n">
        <v>0</v>
      </c>
      <c r="O852" s="11" t="n">
        <v>0.2</v>
      </c>
      <c r="P852" s="11" t="n">
        <v>0.8</v>
      </c>
      <c r="Q852" s="25"/>
    </row>
    <row r="853" ht="22.5" customHeight="1">
      <c r="A853" s="77"/>
      <c r="B853" s="53"/>
      <c r="C853" s="12" t="n">
        <v>7202934</v>
      </c>
      <c r="D853" s="12" t="s">
        <v>22</v>
      </c>
      <c r="E853" s="13" t="s">
        <v>24</v>
      </c>
      <c r="F853" s="12" t="s">
        <v>15</v>
      </c>
      <c r="G853" s="23" t="n">
        <v>0.35</v>
      </c>
      <c r="H853" s="12" t="n">
        <v>200</v>
      </c>
      <c r="I853" s="20" t="n">
        <f>G853*H853*7</f>
        <v>490</v>
      </c>
      <c r="J853" s="12" t="s">
        <v>100</v>
      </c>
      <c r="K853" s="14" t="n">
        <v>974</v>
      </c>
      <c r="L853" s="14" t="n">
        <v>432</v>
      </c>
      <c r="M853" s="10" t="n">
        <v>0</v>
      </c>
      <c r="N853" s="11" t="n">
        <v>0</v>
      </c>
      <c r="O853" s="11" t="n">
        <v>0</v>
      </c>
      <c r="P853" s="11" t="n">
        <v>0</v>
      </c>
      <c r="Q853" s="22" t="n">
        <v>0</v>
      </c>
    </row>
    <row r="854" ht="22.5" customHeight="1">
      <c r="A854" s="77"/>
      <c r="B854" s="53"/>
      <c r="C854" s="12"/>
      <c r="D854" s="19"/>
      <c r="E854" s="26"/>
      <c r="F854" s="19"/>
      <c r="G854" s="26"/>
      <c r="H854" s="19"/>
      <c r="I854" s="19"/>
      <c r="J854" s="12" t="s">
        <v>101</v>
      </c>
      <c r="K854" s="16" t="n">
        <v>141070</v>
      </c>
      <c r="L854" s="14" t="n">
        <v>91099</v>
      </c>
      <c r="M854" s="14" t="n">
        <v>47</v>
      </c>
      <c r="N854" s="11" t="n">
        <v>0</v>
      </c>
      <c r="O854" s="11" t="n">
        <v>0.35</v>
      </c>
      <c r="P854" s="11" t="n">
        <v>16.45</v>
      </c>
      <c r="Q854" s="25"/>
    </row>
    <row r="855" ht="22.5" customHeight="1">
      <c r="A855" s="77"/>
      <c r="B855" s="53"/>
      <c r="C855" s="12"/>
      <c r="D855" s="19"/>
      <c r="E855" s="26"/>
      <c r="F855" s="19"/>
      <c r="G855" s="26"/>
      <c r="H855" s="19"/>
      <c r="I855" s="19"/>
      <c r="J855" s="12" t="s">
        <v>102</v>
      </c>
      <c r="K855" s="14" t="n">
        <v>271165</v>
      </c>
      <c r="L855" s="14" t="n">
        <v>166112</v>
      </c>
      <c r="M855" s="14" t="n">
        <v>83</v>
      </c>
      <c r="N855" s="11" t="n">
        <v>0</v>
      </c>
      <c r="O855" s="11" t="n">
        <v>0.35</v>
      </c>
      <c r="P855" s="11" t="n">
        <v>29.05</v>
      </c>
      <c r="Q855" s="25"/>
    </row>
    <row r="856" ht="22.5" customHeight="1">
      <c r="A856" s="77"/>
      <c r="B856" s="53"/>
      <c r="C856" s="12" t="n">
        <v>5847496</v>
      </c>
      <c r="D856" s="12" t="s">
        <v>10</v>
      </c>
      <c r="E856" s="13" t="s">
        <v>25</v>
      </c>
      <c r="F856" s="12" t="s">
        <v>12</v>
      </c>
      <c r="G856" s="23" t="n">
        <v>0.3</v>
      </c>
      <c r="H856" s="12" t="n">
        <v>200</v>
      </c>
      <c r="I856" s="20" t="n">
        <f>G856*H856*7</f>
        <v>420</v>
      </c>
      <c r="J856" s="12" t="s">
        <v>100</v>
      </c>
      <c r="K856" s="14" t="n">
        <v>531</v>
      </c>
      <c r="L856" s="14" t="n">
        <v>34</v>
      </c>
      <c r="M856" s="10" t="n">
        <v>0</v>
      </c>
      <c r="N856" s="11" t="n">
        <v>0</v>
      </c>
      <c r="O856" s="11" t="n">
        <v>0</v>
      </c>
      <c r="P856" s="11" t="n">
        <v>0</v>
      </c>
      <c r="Q856" s="22" t="n">
        <f>M858/H856</f>
        <v>0.03</v>
      </c>
    </row>
    <row r="857" ht="22.5" customHeight="1">
      <c r="A857" s="77"/>
      <c r="B857" s="53"/>
      <c r="C857" s="12"/>
      <c r="D857" s="19"/>
      <c r="E857" s="26"/>
      <c r="F857" s="19"/>
      <c r="G857" s="26"/>
      <c r="H857" s="19"/>
      <c r="I857" s="19"/>
      <c r="J857" s="12" t="s">
        <v>101</v>
      </c>
      <c r="K857" s="14" t="n">
        <v>16848</v>
      </c>
      <c r="L857" s="14" t="n">
        <v>386</v>
      </c>
      <c r="M857" s="10" t="n">
        <v>0</v>
      </c>
      <c r="N857" s="11" t="n">
        <v>0</v>
      </c>
      <c r="O857" s="11" t="n">
        <v>0</v>
      </c>
      <c r="P857" s="11" t="n">
        <v>0.6555</v>
      </c>
      <c r="Q857" s="25"/>
    </row>
    <row r="858" ht="22.5" customHeight="1">
      <c r="A858" s="77"/>
      <c r="B858" s="53"/>
      <c r="C858" s="12"/>
      <c r="D858" s="19"/>
      <c r="E858" s="26"/>
      <c r="F858" s="19"/>
      <c r="G858" s="26"/>
      <c r="H858" s="19"/>
      <c r="I858" s="19"/>
      <c r="J858" s="12" t="s">
        <v>102</v>
      </c>
      <c r="K858" s="14" t="n">
        <v>52509</v>
      </c>
      <c r="L858" s="14" t="n">
        <v>1554</v>
      </c>
      <c r="M858" s="14" t="n">
        <v>6</v>
      </c>
      <c r="N858" s="11" t="n">
        <v>0.002</v>
      </c>
      <c r="O858" s="11" t="n">
        <v>0.49</v>
      </c>
      <c r="P858" s="11" t="n">
        <v>2.941</v>
      </c>
      <c r="Q858" s="25"/>
    </row>
    <row r="859" ht="22.5" customHeight="1">
      <c r="A859" s="77"/>
      <c r="B859" s="53"/>
      <c r="C859" s="12" t="n">
        <v>7572369</v>
      </c>
      <c r="D859" s="12" t="s">
        <v>10</v>
      </c>
      <c r="E859" s="13" t="s">
        <v>25</v>
      </c>
      <c r="F859" s="12" t="s">
        <v>15</v>
      </c>
      <c r="G859" s="23" t="n">
        <v>0.3</v>
      </c>
      <c r="H859" s="12" t="n">
        <v>400</v>
      </c>
      <c r="I859" s="20" t="n">
        <f>G859*H859*7</f>
        <v>840</v>
      </c>
      <c r="J859" s="12" t="s">
        <v>100</v>
      </c>
      <c r="K859" s="14" t="n">
        <v>98</v>
      </c>
      <c r="L859" s="14" t="n">
        <v>4</v>
      </c>
      <c r="M859" s="10" t="n">
        <v>0</v>
      </c>
      <c r="N859" s="11" t="n">
        <v>0</v>
      </c>
      <c r="O859" s="11" t="n">
        <v>0</v>
      </c>
      <c r="P859" s="11" t="n">
        <v>0</v>
      </c>
      <c r="Q859" s="22" t="n">
        <f>M861/H859</f>
        <v>0.1125</v>
      </c>
    </row>
    <row r="860" ht="22.5" customHeight="1">
      <c r="A860" s="77"/>
      <c r="B860" s="53"/>
      <c r="C860" s="12"/>
      <c r="D860" s="19"/>
      <c r="E860" s="26"/>
      <c r="F860" s="19"/>
      <c r="G860" s="26"/>
      <c r="H860" s="19"/>
      <c r="I860" s="19"/>
      <c r="J860" s="12" t="s">
        <v>101</v>
      </c>
      <c r="K860" s="14" t="n">
        <v>3337</v>
      </c>
      <c r="L860" s="14" t="n">
        <v>992</v>
      </c>
      <c r="M860" s="14" t="n">
        <v>33</v>
      </c>
      <c r="N860" s="11" t="n">
        <v>0.01</v>
      </c>
      <c r="O860" s="11" t="n">
        <v>0.305</v>
      </c>
      <c r="P860" s="11" t="n">
        <v>10.05</v>
      </c>
      <c r="Q860" s="25"/>
    </row>
    <row r="861" ht="22.5" customHeight="1">
      <c r="A861" s="77"/>
      <c r="B861" s="53"/>
      <c r="C861" s="12"/>
      <c r="D861" s="19"/>
      <c r="E861" s="26"/>
      <c r="F861" s="19"/>
      <c r="G861" s="26"/>
      <c r="H861" s="19"/>
      <c r="I861" s="19"/>
      <c r="J861" s="12" t="s">
        <v>102</v>
      </c>
      <c r="K861" s="14" t="n">
        <v>10167</v>
      </c>
      <c r="L861" s="14" t="n">
        <v>2660</v>
      </c>
      <c r="M861" s="14" t="n">
        <v>45</v>
      </c>
      <c r="N861" s="11" t="n">
        <v>0.005</v>
      </c>
      <c r="O861" s="11" t="n">
        <v>0.306</v>
      </c>
      <c r="P861" s="11" t="n">
        <v>13.77</v>
      </c>
      <c r="Q861" s="25"/>
    </row>
    <row r="862" ht="22.5" customHeight="1">
      <c r="A862" s="77"/>
      <c r="B862" s="53"/>
      <c r="C862" s="12" t="n">
        <v>8460883</v>
      </c>
      <c r="D862" s="12" t="s">
        <v>16</v>
      </c>
      <c r="E862" s="13" t="s">
        <v>11</v>
      </c>
      <c r="F862" s="12" t="s">
        <v>15</v>
      </c>
      <c r="G862" s="23" t="n">
        <v>0.14</v>
      </c>
      <c r="H862" s="12" t="n">
        <v>900</v>
      </c>
      <c r="I862" s="20" t="n">
        <f>G862*H862*7</f>
        <v>882</v>
      </c>
      <c r="J862" s="12" t="s">
        <v>100</v>
      </c>
      <c r="K862" s="14" t="n">
        <v>76</v>
      </c>
      <c r="L862" s="14" t="n">
        <v>2</v>
      </c>
      <c r="M862" s="10" t="n">
        <v>0</v>
      </c>
      <c r="N862" s="11" t="n">
        <v>0</v>
      </c>
      <c r="O862" s="11" t="n">
        <v>0</v>
      </c>
      <c r="P862" s="11" t="n">
        <v>0</v>
      </c>
      <c r="Q862" s="22" t="n">
        <f>M864/H862</f>
        <v>0.766666666666667</v>
      </c>
    </row>
    <row r="863" ht="22.5" customHeight="1">
      <c r="A863" s="77"/>
      <c r="B863" s="53"/>
      <c r="C863" s="12"/>
      <c r="D863" s="19"/>
      <c r="E863" s="26"/>
      <c r="F863" s="19"/>
      <c r="G863" s="26"/>
      <c r="H863" s="19"/>
      <c r="I863" s="19"/>
      <c r="J863" s="12" t="s">
        <v>101</v>
      </c>
      <c r="K863" s="14" t="n">
        <v>16206</v>
      </c>
      <c r="L863" s="14" t="n">
        <v>3585</v>
      </c>
      <c r="M863" s="14" t="n">
        <v>150</v>
      </c>
      <c r="N863" s="11" t="n">
        <v>0.006</v>
      </c>
      <c r="O863" s="11" t="n">
        <v>0.14</v>
      </c>
      <c r="P863" s="11" t="n">
        <v>21.042</v>
      </c>
      <c r="Q863" s="25"/>
    </row>
    <row r="864" ht="22.5" customHeight="1">
      <c r="A864" s="77"/>
      <c r="B864" s="53"/>
      <c r="C864" s="12"/>
      <c r="D864" s="19"/>
      <c r="E864" s="26"/>
      <c r="F864" s="19"/>
      <c r="G864" s="26"/>
      <c r="H864" s="19"/>
      <c r="I864" s="19"/>
      <c r="J864" s="12" t="s">
        <v>102</v>
      </c>
      <c r="K864" s="14" t="n">
        <v>55451</v>
      </c>
      <c r="L864" s="14" t="n">
        <v>15832</v>
      </c>
      <c r="M864" s="14" t="n">
        <v>690</v>
      </c>
      <c r="N864" s="11" t="n">
        <v>0.006</v>
      </c>
      <c r="O864" s="11" t="n">
        <v>0.141</v>
      </c>
      <c r="P864" s="11" t="n">
        <v>96.992</v>
      </c>
      <c r="Q864" s="25"/>
    </row>
    <row r="865" ht="22.5" customHeight="1">
      <c r="A865" s="77"/>
      <c r="B865" s="53"/>
      <c r="C865" s="12" t="n">
        <v>8531973</v>
      </c>
      <c r="D865" s="12" t="s">
        <v>16</v>
      </c>
      <c r="E865" s="13" t="s">
        <v>18</v>
      </c>
      <c r="F865" s="12" t="s">
        <v>26</v>
      </c>
      <c r="G865" s="23" t="n">
        <v>0.45</v>
      </c>
      <c r="H865" s="12" t="n">
        <v>150</v>
      </c>
      <c r="I865" s="20" t="n">
        <f>G865*H865*7</f>
        <v>472.5</v>
      </c>
      <c r="J865" s="12" t="s">
        <v>100</v>
      </c>
      <c r="K865" s="14" t="n">
        <v>0</v>
      </c>
      <c r="L865" s="14" t="n">
        <v>0</v>
      </c>
      <c r="M865" s="10" t="n">
        <v>0</v>
      </c>
      <c r="N865" s="11" t="n">
        <v>0</v>
      </c>
      <c r="O865" s="11" t="n">
        <v>0</v>
      </c>
      <c r="P865" s="11" t="n">
        <v>0</v>
      </c>
      <c r="Q865" s="22" t="n">
        <f>M867/H865</f>
        <v>0.153333333333333</v>
      </c>
    </row>
    <row r="866" ht="22.5" customHeight="1">
      <c r="A866" s="77"/>
      <c r="B866" s="53"/>
      <c r="C866" s="12"/>
      <c r="D866" s="19"/>
      <c r="E866" s="26"/>
      <c r="F866" s="19"/>
      <c r="G866" s="26"/>
      <c r="H866" s="19"/>
      <c r="I866" s="19"/>
      <c r="J866" s="12" t="s">
        <v>101</v>
      </c>
      <c r="K866" s="14" t="n">
        <v>78189</v>
      </c>
      <c r="L866" s="14" t="n">
        <v>162</v>
      </c>
      <c r="M866" s="14" t="n">
        <v>7</v>
      </c>
      <c r="N866" s="11" t="n">
        <v>0.02</v>
      </c>
      <c r="O866" s="11" t="n">
        <v>0.41</v>
      </c>
      <c r="P866" s="11" t="n">
        <v>2.85</v>
      </c>
      <c r="Q866" s="25"/>
    </row>
    <row r="867" ht="22.5" customHeight="1">
      <c r="A867" s="77"/>
      <c r="B867" s="53"/>
      <c r="C867" s="12"/>
      <c r="D867" s="19"/>
      <c r="E867" s="26"/>
      <c r="F867" s="19"/>
      <c r="G867" s="26"/>
      <c r="H867" s="19"/>
      <c r="I867" s="19"/>
      <c r="J867" s="12" t="s">
        <v>102</v>
      </c>
      <c r="K867" s="14" t="n">
        <v>234176</v>
      </c>
      <c r="L867" s="14" t="n">
        <v>557</v>
      </c>
      <c r="M867" s="14" t="n">
        <v>23</v>
      </c>
      <c r="N867" s="11" t="n">
        <v>0.02</v>
      </c>
      <c r="O867" s="11" t="n">
        <v>0.46</v>
      </c>
      <c r="P867" s="11" t="n">
        <v>10.5</v>
      </c>
      <c r="Q867" s="25"/>
    </row>
    <row r="868" ht="22.5" customHeight="1">
      <c r="A868" s="77"/>
      <c r="B868" s="53"/>
      <c r="C868" s="12" t="n">
        <v>8156506</v>
      </c>
      <c r="D868" s="12" t="s">
        <v>27</v>
      </c>
      <c r="E868" s="13" t="s">
        <v>14</v>
      </c>
      <c r="F868" s="12" t="s">
        <v>15</v>
      </c>
      <c r="G868" s="23" t="n">
        <v>0.13</v>
      </c>
      <c r="H868" s="12" t="n">
        <v>1000</v>
      </c>
      <c r="I868" s="20" t="n">
        <f>G868*H868*7</f>
        <v>910</v>
      </c>
      <c r="J868" s="12" t="s">
        <v>100</v>
      </c>
      <c r="K868" s="14" t="n">
        <v>51</v>
      </c>
      <c r="L868" s="14" t="n">
        <v>23</v>
      </c>
      <c r="M868" s="10" t="n">
        <v>0</v>
      </c>
      <c r="N868" s="11" t="n">
        <v>0</v>
      </c>
      <c r="O868" s="11" t="n">
        <v>0</v>
      </c>
      <c r="P868" s="11" t="n">
        <v>0</v>
      </c>
      <c r="Q868" s="22" t="n">
        <f>M870/H868</f>
        <v>1</v>
      </c>
    </row>
    <row r="869" ht="22.5" customHeight="1">
      <c r="A869" s="77"/>
      <c r="B869" s="53"/>
      <c r="C869" s="12"/>
      <c r="D869" s="19"/>
      <c r="E869" s="26"/>
      <c r="F869" s="19"/>
      <c r="G869" s="26"/>
      <c r="H869" s="19"/>
      <c r="I869" s="19"/>
      <c r="J869" s="12" t="s">
        <v>101</v>
      </c>
      <c r="K869" s="14" t="n">
        <v>10815</v>
      </c>
      <c r="L869" s="14" t="n">
        <v>4414</v>
      </c>
      <c r="M869" s="14" t="n">
        <v>399</v>
      </c>
      <c r="N869" s="11" t="n">
        <v>0.013</v>
      </c>
      <c r="O869" s="11" t="n">
        <v>0.139</v>
      </c>
      <c r="P869" s="11" t="n">
        <v>55.518</v>
      </c>
      <c r="Q869" s="25"/>
    </row>
    <row r="870" ht="22.5" customHeight="1">
      <c r="A870" s="77"/>
      <c r="B870" s="53"/>
      <c r="C870" s="12"/>
      <c r="D870" s="19"/>
      <c r="E870" s="26"/>
      <c r="F870" s="19"/>
      <c r="G870" s="26"/>
      <c r="H870" s="19"/>
      <c r="I870" s="19"/>
      <c r="J870" s="12" t="s">
        <v>102</v>
      </c>
      <c r="K870" s="14" t="n">
        <v>67162</v>
      </c>
      <c r="L870" s="14" t="n">
        <v>26540</v>
      </c>
      <c r="M870" s="14" t="n">
        <v>1000</v>
      </c>
      <c r="N870" s="11" t="n">
        <v>0.005</v>
      </c>
      <c r="O870" s="11" t="n">
        <v>0.138</v>
      </c>
      <c r="P870" s="11" t="n">
        <v>138.337</v>
      </c>
      <c r="Q870" s="25"/>
    </row>
    <row r="871" ht="22.5" customHeight="1">
      <c r="A871" s="77"/>
      <c r="B871" s="53"/>
      <c r="C871" s="12" t="n">
        <v>8819666</v>
      </c>
      <c r="D871" s="12" t="s">
        <v>27</v>
      </c>
      <c r="E871" s="13" t="s">
        <v>14</v>
      </c>
      <c r="F871" s="12" t="s">
        <v>12</v>
      </c>
      <c r="G871" s="23" t="n">
        <v>0.08</v>
      </c>
      <c r="H871" s="12" t="n">
        <v>200</v>
      </c>
      <c r="I871" s="20" t="n">
        <f>G871*H871*7</f>
        <v>112</v>
      </c>
      <c r="J871" s="12" t="s">
        <v>100</v>
      </c>
      <c r="K871" s="14" t="n">
        <v>2</v>
      </c>
      <c r="L871" s="14" t="n">
        <v>3</v>
      </c>
      <c r="M871" s="10" t="n">
        <v>0</v>
      </c>
      <c r="N871" s="11" t="n">
        <v>0</v>
      </c>
      <c r="O871" s="11" t="n">
        <v>0</v>
      </c>
      <c r="P871" s="11" t="n">
        <v>0</v>
      </c>
      <c r="Q871" s="22" t="n">
        <f>M873/H871</f>
        <v>0.975</v>
      </c>
    </row>
    <row r="872" ht="22.5" customHeight="1">
      <c r="A872" s="77"/>
      <c r="B872" s="53"/>
      <c r="C872" s="12"/>
      <c r="D872" s="19"/>
      <c r="E872" s="26"/>
      <c r="F872" s="19"/>
      <c r="G872" s="26"/>
      <c r="H872" s="19"/>
      <c r="I872" s="19"/>
      <c r="J872" s="12" t="s">
        <v>101</v>
      </c>
      <c r="K872" s="14" t="n">
        <v>3719</v>
      </c>
      <c r="L872" s="14" t="n">
        <v>693</v>
      </c>
      <c r="M872" s="14" t="n">
        <v>77</v>
      </c>
      <c r="N872" s="11" t="n">
        <v>0.001</v>
      </c>
      <c r="O872" s="11" t="n">
        <v>0.124</v>
      </c>
      <c r="P872" s="11" t="n">
        <v>9.5261</v>
      </c>
      <c r="Q872" s="25"/>
    </row>
    <row r="873" ht="22.5" customHeight="1">
      <c r="A873" s="77"/>
      <c r="B873" s="53"/>
      <c r="C873" s="12"/>
      <c r="D873" s="19"/>
      <c r="E873" s="26"/>
      <c r="F873" s="19"/>
      <c r="G873" s="26"/>
      <c r="H873" s="19"/>
      <c r="I873" s="19"/>
      <c r="J873" s="12" t="s">
        <v>102</v>
      </c>
      <c r="K873" s="14" t="n">
        <v>8714</v>
      </c>
      <c r="L873" s="14" t="n">
        <v>1558</v>
      </c>
      <c r="M873" s="14" t="n">
        <v>195</v>
      </c>
      <c r="N873" s="11" t="n">
        <v>0.013</v>
      </c>
      <c r="O873" s="11" t="n">
        <v>0.103</v>
      </c>
      <c r="P873" s="11" t="n">
        <v>20.0097</v>
      </c>
      <c r="Q873" s="25"/>
    </row>
    <row r="874" ht="22.5" customHeight="1">
      <c r="A874" s="77"/>
      <c r="B874" s="53"/>
      <c r="C874" s="12" t="n">
        <v>7872826</v>
      </c>
      <c r="D874" s="12" t="s">
        <v>28</v>
      </c>
      <c r="E874" s="13" t="s">
        <v>14</v>
      </c>
      <c r="F874" s="12" t="s">
        <v>15</v>
      </c>
      <c r="G874" s="23" t="n">
        <v>0.48</v>
      </c>
      <c r="H874" s="12" t="n">
        <v>100</v>
      </c>
      <c r="I874" s="20" t="n">
        <f>G874*H874*7</f>
        <v>336</v>
      </c>
      <c r="J874" s="12" t="s">
        <v>100</v>
      </c>
      <c r="K874" s="14" t="n">
        <v>4</v>
      </c>
      <c r="L874" s="14" t="n">
        <v>1</v>
      </c>
      <c r="M874" s="10" t="n">
        <v>0</v>
      </c>
      <c r="N874" s="11" t="n">
        <v>0</v>
      </c>
      <c r="O874" s="11" t="n">
        <v>0</v>
      </c>
      <c r="P874" s="11" t="n">
        <v>0</v>
      </c>
      <c r="Q874" s="22" t="n">
        <f>M876/H874</f>
        <v>1</v>
      </c>
    </row>
    <row r="875" ht="22.5" customHeight="1">
      <c r="A875" s="77"/>
      <c r="B875" s="53"/>
      <c r="C875" s="12"/>
      <c r="D875" s="19"/>
      <c r="E875" s="26"/>
      <c r="F875" s="19"/>
      <c r="G875" s="26"/>
      <c r="H875" s="19"/>
      <c r="I875" s="19"/>
      <c r="J875" s="12" t="s">
        <v>101</v>
      </c>
      <c r="K875" s="14" t="n">
        <v>8698</v>
      </c>
      <c r="L875" s="14" t="n">
        <v>2331</v>
      </c>
      <c r="M875" s="14" t="n">
        <v>36</v>
      </c>
      <c r="N875" s="11" t="n">
        <v>0.007</v>
      </c>
      <c r="O875" s="11" t="n">
        <v>0.482</v>
      </c>
      <c r="P875" s="11" t="n">
        <v>17.352</v>
      </c>
      <c r="Q875" s="25"/>
    </row>
    <row r="876" ht="22.5" customHeight="1">
      <c r="A876" s="77"/>
      <c r="B876" s="53"/>
      <c r="C876" s="12"/>
      <c r="D876" s="19"/>
      <c r="E876" s="26"/>
      <c r="F876" s="19"/>
      <c r="G876" s="26"/>
      <c r="H876" s="19"/>
      <c r="I876" s="19"/>
      <c r="J876" s="12" t="s">
        <v>102</v>
      </c>
      <c r="K876" s="14" t="n">
        <v>29912</v>
      </c>
      <c r="L876" s="14" t="n">
        <v>7807</v>
      </c>
      <c r="M876" s="14" t="n">
        <v>100</v>
      </c>
      <c r="N876" s="11" t="n">
        <v>0.006</v>
      </c>
      <c r="O876" s="11" t="n">
        <v>0.481</v>
      </c>
      <c r="P876" s="11" t="n">
        <v>48.12</v>
      </c>
      <c r="Q876" s="25"/>
    </row>
    <row r="877" ht="22.5" customHeight="1">
      <c r="A877" s="77"/>
      <c r="B877" s="53"/>
      <c r="C877" s="12" t="n">
        <v>9311355</v>
      </c>
      <c r="D877" s="12" t="s">
        <v>29</v>
      </c>
      <c r="E877" s="13" t="s">
        <v>14</v>
      </c>
      <c r="F877" s="12" t="s">
        <v>15</v>
      </c>
      <c r="G877" s="23" t="n">
        <v>0.15</v>
      </c>
      <c r="H877" s="12" t="n">
        <v>80</v>
      </c>
      <c r="I877" s="20" t="n">
        <f>G877*H877*7</f>
        <v>84</v>
      </c>
      <c r="J877" s="12" t="s">
        <v>100</v>
      </c>
      <c r="K877" s="14" t="n">
        <v>32</v>
      </c>
      <c r="L877" s="14" t="n">
        <v>4</v>
      </c>
      <c r="M877" s="10" t="n">
        <v>0</v>
      </c>
      <c r="N877" s="11" t="n">
        <v>0</v>
      </c>
      <c r="O877" s="11" t="n">
        <v>0</v>
      </c>
      <c r="P877" s="11" t="n">
        <v>0</v>
      </c>
      <c r="Q877" s="22" t="n">
        <f>M879/H877</f>
        <v>1.1375</v>
      </c>
    </row>
    <row r="878" ht="22.5" customHeight="1">
      <c r="A878" s="77"/>
      <c r="B878" s="53"/>
      <c r="C878" s="12"/>
      <c r="D878" s="19"/>
      <c r="E878" s="26"/>
      <c r="F878" s="19"/>
      <c r="G878" s="26"/>
      <c r="H878" s="19"/>
      <c r="I878" s="19"/>
      <c r="J878" s="12" t="s">
        <v>101</v>
      </c>
      <c r="K878" s="14" t="n">
        <v>11635</v>
      </c>
      <c r="L878" s="14" t="n">
        <v>2516</v>
      </c>
      <c r="M878" s="14" t="n">
        <v>23</v>
      </c>
      <c r="N878" s="11" t="n">
        <v>0.002</v>
      </c>
      <c r="O878" s="11" t="n">
        <v>0.25</v>
      </c>
      <c r="P878" s="11" t="n">
        <v>5.75</v>
      </c>
      <c r="Q878" s="25"/>
    </row>
    <row r="879" ht="22.5" customHeight="1">
      <c r="A879" s="77"/>
      <c r="B879" s="53"/>
      <c r="C879" s="12"/>
      <c r="D879" s="19"/>
      <c r="E879" s="26"/>
      <c r="F879" s="19"/>
      <c r="G879" s="26"/>
      <c r="H879" s="19"/>
      <c r="I879" s="19"/>
      <c r="J879" s="12" t="s">
        <v>102</v>
      </c>
      <c r="K879" s="14" t="n">
        <v>45917</v>
      </c>
      <c r="L879" s="14" t="n">
        <v>7800</v>
      </c>
      <c r="M879" s="14" t="n">
        <v>91</v>
      </c>
      <c r="N879" s="11" t="n">
        <v>0.003</v>
      </c>
      <c r="O879" s="11" t="n">
        <v>0.25</v>
      </c>
      <c r="P879" s="11" t="n">
        <v>22.75</v>
      </c>
      <c r="Q879" s="25"/>
    </row>
    <row r="880" ht="22.5" customHeight="1">
      <c r="A880" s="77"/>
      <c r="B880" s="53"/>
      <c r="C880" s="12" t="n">
        <v>12114239</v>
      </c>
      <c r="D880" s="12" t="s">
        <v>27</v>
      </c>
      <c r="E880" s="13" t="s">
        <v>14</v>
      </c>
      <c r="F880" s="12" t="s">
        <v>26</v>
      </c>
      <c r="G880" s="23" t="n">
        <v>0.2</v>
      </c>
      <c r="H880" s="12" t="n">
        <v>100</v>
      </c>
      <c r="I880" s="20" t="n">
        <f>G880*H880*7</f>
        <v>140</v>
      </c>
      <c r="J880" s="12" t="s">
        <v>100</v>
      </c>
      <c r="K880" s="14" t="n">
        <v>0</v>
      </c>
      <c r="L880" s="14" t="n">
        <v>0</v>
      </c>
      <c r="M880" s="10" t="n">
        <v>0</v>
      </c>
      <c r="N880" s="11" t="n">
        <v>0</v>
      </c>
      <c r="O880" s="11" t="n">
        <v>0</v>
      </c>
      <c r="P880" s="11" t="n">
        <v>0</v>
      </c>
      <c r="Q880" s="22" t="n">
        <f>M882/H880</f>
        <v>0.47</v>
      </c>
    </row>
    <row r="881" ht="22.5" customHeight="1">
      <c r="A881" s="77"/>
      <c r="B881" s="53"/>
      <c r="C881" s="12"/>
      <c r="D881" s="19"/>
      <c r="E881" s="26"/>
      <c r="F881" s="19"/>
      <c r="G881" s="26"/>
      <c r="H881" s="19"/>
      <c r="I881" s="19"/>
      <c r="J881" s="12" t="s">
        <v>101</v>
      </c>
      <c r="K881" s="14" t="n">
        <v>24485</v>
      </c>
      <c r="L881" s="14" t="n">
        <v>141</v>
      </c>
      <c r="M881" s="14" t="n">
        <v>10</v>
      </c>
      <c r="N881" s="11" t="n">
        <v>0.02</v>
      </c>
      <c r="O881" s="11" t="n">
        <v>0.22</v>
      </c>
      <c r="P881" s="11" t="n">
        <v>2.24</v>
      </c>
      <c r="Q881" s="25"/>
    </row>
    <row r="882" ht="22.5" customHeight="1">
      <c r="A882" s="77"/>
      <c r="B882" s="53"/>
      <c r="C882" s="12"/>
      <c r="D882" s="19"/>
      <c r="E882" s="26"/>
      <c r="F882" s="19"/>
      <c r="G882" s="26"/>
      <c r="H882" s="19"/>
      <c r="I882" s="19"/>
      <c r="J882" s="12" t="s">
        <v>102</v>
      </c>
      <c r="K882" s="14" t="n">
        <v>50903</v>
      </c>
      <c r="L882" s="14" t="n">
        <v>446</v>
      </c>
      <c r="M882" s="14" t="n">
        <v>47</v>
      </c>
      <c r="N882" s="11" t="n">
        <v>0.02</v>
      </c>
      <c r="O882" s="11" t="n">
        <v>0.16</v>
      </c>
      <c r="P882" s="11" t="n">
        <v>7.38</v>
      </c>
      <c r="Q882" s="25"/>
    </row>
    <row r="883" ht="22.5" customHeight="1">
      <c r="A883" s="77"/>
      <c r="B883" s="53"/>
      <c r="C883" s="12" t="n">
        <v>10501490</v>
      </c>
      <c r="D883" s="12" t="s">
        <v>13</v>
      </c>
      <c r="E883" s="13" t="s">
        <v>14</v>
      </c>
      <c r="F883" s="12" t="s">
        <v>15</v>
      </c>
      <c r="G883" s="23" t="n">
        <v>0.15</v>
      </c>
      <c r="H883" s="12" t="n">
        <v>100</v>
      </c>
      <c r="I883" s="20" t="n">
        <f>G883*H883*7</f>
        <v>105</v>
      </c>
      <c r="J883" s="12" t="s">
        <v>100</v>
      </c>
      <c r="K883" s="14" t="n">
        <v>0</v>
      </c>
      <c r="L883" s="14" t="n">
        <v>0</v>
      </c>
      <c r="M883" s="10" t="n">
        <v>0</v>
      </c>
      <c r="N883" s="11" t="n">
        <v>0</v>
      </c>
      <c r="O883" s="11" t="n">
        <v>0</v>
      </c>
      <c r="P883" s="11" t="n">
        <v>0</v>
      </c>
      <c r="Q883" s="22" t="n">
        <f>M885/H883</f>
        <v>0.06</v>
      </c>
    </row>
    <row r="884" ht="22.5" customHeight="1">
      <c r="A884" s="77"/>
      <c r="B884" s="53"/>
      <c r="C884" s="12"/>
      <c r="D884" s="19"/>
      <c r="E884" s="26"/>
      <c r="F884" s="19"/>
      <c r="G884" s="26"/>
      <c r="H884" s="19"/>
      <c r="I884" s="19"/>
      <c r="J884" s="12" t="s">
        <v>101</v>
      </c>
      <c r="K884" s="14" t="n">
        <v>23</v>
      </c>
      <c r="L884" s="14" t="n">
        <v>0</v>
      </c>
      <c r="M884" s="10" t="n">
        <v>0</v>
      </c>
      <c r="N884" s="11" t="n">
        <v>0</v>
      </c>
      <c r="O884" s="11" t="n">
        <v>0</v>
      </c>
      <c r="P884" s="11" t="n">
        <v>0</v>
      </c>
      <c r="Q884" s="25"/>
    </row>
    <row r="885" ht="22.5" customHeight="1">
      <c r="A885" s="77"/>
      <c r="B885" s="53"/>
      <c r="C885" s="12"/>
      <c r="D885" s="19"/>
      <c r="E885" s="26"/>
      <c r="F885" s="19"/>
      <c r="G885" s="26"/>
      <c r="H885" s="19"/>
      <c r="I885" s="19"/>
      <c r="J885" s="12" t="s">
        <v>102</v>
      </c>
      <c r="K885" s="14" t="n">
        <v>1161</v>
      </c>
      <c r="L885" s="14" t="n">
        <v>489</v>
      </c>
      <c r="M885" s="14" t="n">
        <v>6</v>
      </c>
      <c r="N885" s="11" t="n">
        <v>0.002</v>
      </c>
      <c r="O885" s="11" t="n">
        <v>0.13</v>
      </c>
      <c r="P885" s="11" t="n">
        <v>0.78</v>
      </c>
      <c r="Q885" s="25"/>
    </row>
    <row r="886" ht="22.5" customHeight="1">
      <c r="A886" s="77"/>
      <c r="B886" s="53"/>
      <c r="C886" s="39" t="n">
        <v>10912510</v>
      </c>
      <c r="D886" s="12" t="s">
        <v>10</v>
      </c>
      <c r="E886" s="13" t="s">
        <v>11</v>
      </c>
      <c r="F886" s="12" t="s">
        <v>30</v>
      </c>
      <c r="G886" s="23" t="n">
        <v>0.17</v>
      </c>
      <c r="H886" s="12" t="n">
        <v>1500</v>
      </c>
      <c r="I886" s="20" t="n">
        <f>G886*H886*7</f>
        <v>1785</v>
      </c>
      <c r="J886" s="12" t="s">
        <v>100</v>
      </c>
      <c r="K886" s="14" t="n">
        <v>0</v>
      </c>
      <c r="L886" s="14" t="n">
        <v>0</v>
      </c>
      <c r="M886" s="10" t="n">
        <v>0</v>
      </c>
      <c r="N886" s="11" t="n">
        <v>0</v>
      </c>
      <c r="O886" s="11" t="n">
        <v>0</v>
      </c>
      <c r="P886" s="11" t="n">
        <v>0</v>
      </c>
      <c r="Q886" s="22" t="n">
        <f>M888/H886</f>
        <v>0.07</v>
      </c>
    </row>
    <row r="887" ht="22.5" customHeight="1">
      <c r="A887" s="77"/>
      <c r="B887" s="53"/>
      <c r="C887" s="12"/>
      <c r="D887" s="19"/>
      <c r="E887" s="26"/>
      <c r="F887" s="19"/>
      <c r="G887" s="26"/>
      <c r="H887" s="19"/>
      <c r="I887" s="19"/>
      <c r="J887" s="12" t="s">
        <v>101</v>
      </c>
      <c r="K887" s="14" t="n">
        <v>2957</v>
      </c>
      <c r="L887" s="14" t="n">
        <v>912</v>
      </c>
      <c r="M887" s="14" t="n">
        <v>18</v>
      </c>
      <c r="N887" s="11" t="n">
        <v>0.01</v>
      </c>
      <c r="O887" s="11" t="n">
        <v>0.31</v>
      </c>
      <c r="P887" s="11" t="n">
        <v>5.58</v>
      </c>
      <c r="Q887" s="25"/>
    </row>
    <row r="888" ht="22.5" customHeight="1">
      <c r="A888" s="77"/>
      <c r="B888" s="53"/>
      <c r="C888" s="12"/>
      <c r="D888" s="19"/>
      <c r="E888" s="26"/>
      <c r="F888" s="19"/>
      <c r="G888" s="26"/>
      <c r="H888" s="19"/>
      <c r="I888" s="19"/>
      <c r="J888" s="12" t="s">
        <v>102</v>
      </c>
      <c r="K888" s="14" t="n">
        <v>16184</v>
      </c>
      <c r="L888" s="14" t="n">
        <v>5517</v>
      </c>
      <c r="M888" s="14" t="n">
        <v>105</v>
      </c>
      <c r="N888" s="11" t="n">
        <v>0.01</v>
      </c>
      <c r="O888" s="11" t="n">
        <v>0.29</v>
      </c>
      <c r="P888" s="11" t="n">
        <v>30.91</v>
      </c>
      <c r="Q888" s="25"/>
    </row>
    <row r="889" ht="22.5" customHeight="1">
      <c r="A889" s="77"/>
      <c r="B889" s="53"/>
      <c r="C889" s="39" t="n">
        <v>11080098</v>
      </c>
      <c r="D889" s="12" t="s">
        <v>22</v>
      </c>
      <c r="E889" s="13" t="s">
        <v>24</v>
      </c>
      <c r="F889" s="12" t="s">
        <v>15</v>
      </c>
      <c r="G889" s="23" t="n">
        <v>0.6</v>
      </c>
      <c r="H889" s="12" t="n">
        <v>100</v>
      </c>
      <c r="I889" s="20" t="n">
        <f>G889*H889*7</f>
        <v>420</v>
      </c>
      <c r="J889" s="12" t="s">
        <v>100</v>
      </c>
      <c r="K889" s="14" t="n">
        <v>0</v>
      </c>
      <c r="L889" s="14" t="n">
        <v>0</v>
      </c>
      <c r="M889" s="10" t="n">
        <v>0</v>
      </c>
      <c r="N889" s="11" t="n">
        <v>0</v>
      </c>
      <c r="O889" s="11" t="n">
        <v>0</v>
      </c>
      <c r="P889" s="11" t="n">
        <v>0</v>
      </c>
      <c r="Q889" s="22" t="n">
        <f>M891/H889</f>
        <v>0.01</v>
      </c>
    </row>
    <row r="890" ht="22.5" customHeight="1">
      <c r="A890" s="77"/>
      <c r="B890" s="53"/>
      <c r="C890" s="12"/>
      <c r="D890" s="19"/>
      <c r="E890" s="26"/>
      <c r="F890" s="19"/>
      <c r="G890" s="26"/>
      <c r="H890" s="19"/>
      <c r="I890" s="19"/>
      <c r="J890" s="12" t="s">
        <v>101</v>
      </c>
      <c r="K890" s="14" t="n">
        <v>213</v>
      </c>
      <c r="L890" s="14" t="n">
        <v>0</v>
      </c>
      <c r="M890" s="10" t="n">
        <v>0</v>
      </c>
      <c r="N890" s="11" t="n">
        <v>0</v>
      </c>
      <c r="O890" s="11" t="n">
        <v>0</v>
      </c>
      <c r="P890" s="11" t="n">
        <v>0</v>
      </c>
      <c r="Q890" s="25"/>
    </row>
    <row r="891" ht="22.5" customHeight="1">
      <c r="A891" s="77"/>
      <c r="B891" s="53"/>
      <c r="C891" s="12"/>
      <c r="D891" s="19"/>
      <c r="E891" s="26"/>
      <c r="F891" s="19"/>
      <c r="G891" s="26"/>
      <c r="H891" s="19"/>
      <c r="I891" s="19"/>
      <c r="J891" s="12" t="s">
        <v>102</v>
      </c>
      <c r="K891" s="14" t="n">
        <v>3457</v>
      </c>
      <c r="L891" s="14" t="n">
        <v>1797</v>
      </c>
      <c r="M891" s="14" t="n">
        <v>1</v>
      </c>
      <c r="N891" s="11" t="n">
        <v>0</v>
      </c>
      <c r="O891" s="11" t="n">
        <v>0.6</v>
      </c>
      <c r="P891" s="11" t="n">
        <v>0.6</v>
      </c>
      <c r="Q891" s="25"/>
    </row>
    <row r="892" ht="22.5" customHeight="1">
      <c r="A892" s="77"/>
      <c r="B892" s="53"/>
      <c r="C892" s="39" t="n">
        <v>11715627</v>
      </c>
      <c r="D892" s="12" t="s">
        <v>29</v>
      </c>
      <c r="E892" s="13" t="s">
        <v>14</v>
      </c>
      <c r="F892" s="12" t="s">
        <v>15</v>
      </c>
      <c r="G892" s="23" t="n">
        <v>0.4</v>
      </c>
      <c r="H892" s="12" t="n">
        <v>100</v>
      </c>
      <c r="I892" s="20" t="n">
        <f>G892*H892*7</f>
        <v>280</v>
      </c>
      <c r="J892" s="12" t="s">
        <v>100</v>
      </c>
      <c r="K892" s="14" t="n">
        <v>0</v>
      </c>
      <c r="L892" s="14" t="n">
        <v>0</v>
      </c>
      <c r="M892" s="10" t="n">
        <v>0</v>
      </c>
      <c r="N892" s="11" t="n">
        <v>0</v>
      </c>
      <c r="O892" s="11" t="n">
        <v>0</v>
      </c>
      <c r="P892" s="11" t="n">
        <v>0</v>
      </c>
      <c r="Q892" s="22" t="n">
        <f>M894/H892</f>
        <v>0</v>
      </c>
    </row>
    <row r="893" ht="22.5" customHeight="1">
      <c r="A893" s="77"/>
      <c r="B893" s="53"/>
      <c r="C893" s="12"/>
      <c r="D893" s="19"/>
      <c r="E893" s="26"/>
      <c r="F893" s="19"/>
      <c r="G893" s="26"/>
      <c r="H893" s="19"/>
      <c r="I893" s="19"/>
      <c r="J893" s="12" t="s">
        <v>101</v>
      </c>
      <c r="K893" s="14" t="n">
        <v>3</v>
      </c>
      <c r="L893" s="14" t="n">
        <v>0</v>
      </c>
      <c r="M893" s="10" t="n">
        <v>0</v>
      </c>
      <c r="N893" s="11" t="n">
        <v>0</v>
      </c>
      <c r="O893" s="11" t="n">
        <v>0</v>
      </c>
      <c r="P893" s="11" t="n">
        <v>0</v>
      </c>
      <c r="Q893" s="25"/>
    </row>
    <row r="894" ht="22.5" customHeight="1">
      <c r="A894" s="77"/>
      <c r="B894" s="53"/>
      <c r="C894" s="12"/>
      <c r="D894" s="19"/>
      <c r="E894" s="26"/>
      <c r="F894" s="19"/>
      <c r="G894" s="26"/>
      <c r="H894" s="19"/>
      <c r="I894" s="19"/>
      <c r="J894" s="12" t="s">
        <v>102</v>
      </c>
      <c r="K894" s="14" t="n">
        <v>136</v>
      </c>
      <c r="L894" s="14" t="n">
        <v>3</v>
      </c>
      <c r="M894" s="10" t="n">
        <v>0</v>
      </c>
      <c r="N894" s="11" t="n">
        <v>0</v>
      </c>
      <c r="O894" s="11" t="n">
        <v>0</v>
      </c>
      <c r="P894" s="11" t="n">
        <v>0</v>
      </c>
      <c r="Q894" s="25"/>
    </row>
    <row r="895" ht="22.5" customHeight="1">
      <c r="A895" s="77"/>
      <c r="B895" s="53"/>
      <c r="C895" s="39" t="n">
        <v>11715655</v>
      </c>
      <c r="D895" s="12" t="s">
        <v>16</v>
      </c>
      <c r="E895" s="13" t="s">
        <v>11</v>
      </c>
      <c r="F895" s="12" t="s">
        <v>15</v>
      </c>
      <c r="G895" s="23" t="n">
        <v>0.15</v>
      </c>
      <c r="H895" s="12" t="n">
        <v>100</v>
      </c>
      <c r="I895" s="20" t="n">
        <f>G895*H895*7</f>
        <v>105</v>
      </c>
      <c r="J895" s="12" t="s">
        <v>100</v>
      </c>
      <c r="K895" s="14" t="n">
        <v>0</v>
      </c>
      <c r="L895" s="14" t="n">
        <v>0</v>
      </c>
      <c r="M895" s="10" t="n">
        <v>0</v>
      </c>
      <c r="N895" s="11" t="n">
        <v>0</v>
      </c>
      <c r="O895" s="11" t="n">
        <v>0</v>
      </c>
      <c r="P895" s="11" t="n">
        <v>0</v>
      </c>
      <c r="Q895" s="22" t="n">
        <f>M897/H895</f>
        <v>0</v>
      </c>
    </row>
    <row r="896" ht="22.5" customHeight="1">
      <c r="A896" s="77"/>
      <c r="B896" s="53"/>
      <c r="C896" s="12"/>
      <c r="D896" s="19"/>
      <c r="E896" s="26"/>
      <c r="F896" s="19"/>
      <c r="G896" s="26"/>
      <c r="H896" s="19"/>
      <c r="I896" s="19"/>
      <c r="J896" s="12" t="s">
        <v>101</v>
      </c>
      <c r="K896" s="14" t="n">
        <v>12</v>
      </c>
      <c r="L896" s="14" t="n">
        <v>0</v>
      </c>
      <c r="M896" s="10" t="n">
        <v>0</v>
      </c>
      <c r="N896" s="11" t="n">
        <v>0</v>
      </c>
      <c r="O896" s="11" t="n">
        <v>0</v>
      </c>
      <c r="P896" s="11" t="n">
        <v>0</v>
      </c>
      <c r="Q896" s="25"/>
    </row>
    <row r="897" ht="22.5" customHeight="1">
      <c r="A897" s="77"/>
      <c r="B897" s="53"/>
      <c r="C897" s="12"/>
      <c r="D897" s="19"/>
      <c r="E897" s="26"/>
      <c r="F897" s="19"/>
      <c r="G897" s="26"/>
      <c r="H897" s="19"/>
      <c r="I897" s="19"/>
      <c r="J897" s="12" t="s">
        <v>102</v>
      </c>
      <c r="K897" s="14" t="n">
        <v>334</v>
      </c>
      <c r="L897" s="14" t="n">
        <v>7</v>
      </c>
      <c r="M897" s="10" t="n">
        <v>0</v>
      </c>
      <c r="N897" s="11" t="n">
        <v>0</v>
      </c>
      <c r="O897" s="11" t="n">
        <v>0</v>
      </c>
      <c r="P897" s="11" t="n">
        <v>0</v>
      </c>
      <c r="Q897" s="25"/>
    </row>
    <row r="898" ht="22.5" customHeight="1">
      <c r="A898" s="77"/>
      <c r="B898" s="53"/>
      <c r="C898" s="39" t="n">
        <v>11715811</v>
      </c>
      <c r="D898" s="12" t="s">
        <v>16</v>
      </c>
      <c r="E898" s="13" t="s">
        <v>17</v>
      </c>
      <c r="F898" s="12" t="s">
        <v>15</v>
      </c>
      <c r="G898" s="23" t="n">
        <v>0.17</v>
      </c>
      <c r="H898" s="12" t="n">
        <v>100</v>
      </c>
      <c r="I898" s="20" t="n">
        <f>G898*H898*7</f>
        <v>119</v>
      </c>
      <c r="J898" s="12" t="s">
        <v>100</v>
      </c>
      <c r="K898" s="14" t="n">
        <v>0</v>
      </c>
      <c r="L898" s="14" t="n">
        <v>0</v>
      </c>
      <c r="M898" s="10" t="n">
        <v>0</v>
      </c>
      <c r="N898" s="11" t="n">
        <v>0</v>
      </c>
      <c r="O898" s="11" t="n">
        <v>0</v>
      </c>
      <c r="P898" s="11" t="n">
        <v>0</v>
      </c>
      <c r="Q898" s="22" t="n">
        <f>M900/H898</f>
        <v>0</v>
      </c>
    </row>
    <row r="899" ht="22.5" customHeight="1">
      <c r="A899" s="77"/>
      <c r="B899" s="53"/>
      <c r="C899" s="12"/>
      <c r="D899" s="19"/>
      <c r="E899" s="26"/>
      <c r="F899" s="19"/>
      <c r="G899" s="26"/>
      <c r="H899" s="19"/>
      <c r="I899" s="19"/>
      <c r="J899" s="12" t="s">
        <v>101</v>
      </c>
      <c r="K899" s="14" t="n">
        <v>23</v>
      </c>
      <c r="L899" s="14" t="n">
        <v>0</v>
      </c>
      <c r="M899" s="10" t="n">
        <v>0</v>
      </c>
      <c r="N899" s="11" t="n">
        <v>0</v>
      </c>
      <c r="O899" s="11" t="n">
        <v>0</v>
      </c>
      <c r="P899" s="11" t="n">
        <v>0</v>
      </c>
      <c r="Q899" s="25"/>
    </row>
    <row r="900" ht="22.5" customHeight="1">
      <c r="A900" s="77"/>
      <c r="B900" s="53"/>
      <c r="C900" s="12"/>
      <c r="D900" s="19"/>
      <c r="E900" s="26"/>
      <c r="F900" s="19"/>
      <c r="G900" s="26"/>
      <c r="H900" s="19"/>
      <c r="I900" s="19"/>
      <c r="J900" s="12" t="s">
        <v>102</v>
      </c>
      <c r="K900" s="14" t="n">
        <v>157</v>
      </c>
      <c r="L900" s="14" t="n">
        <v>4</v>
      </c>
      <c r="M900" s="10" t="n">
        <v>0</v>
      </c>
      <c r="N900" s="11" t="n">
        <v>0</v>
      </c>
      <c r="O900" s="11" t="n">
        <v>0</v>
      </c>
      <c r="P900" s="11" t="n">
        <v>0</v>
      </c>
      <c r="Q900" s="25"/>
    </row>
    <row r="901" ht="22.5" customHeight="1">
      <c r="A901" s="77"/>
      <c r="B901" s="53"/>
      <c r="C901" s="39" t="n">
        <v>11729927</v>
      </c>
      <c r="D901" s="12" t="s">
        <v>10</v>
      </c>
      <c r="E901" s="13" t="s">
        <v>20</v>
      </c>
      <c r="F901" s="12" t="s">
        <v>15</v>
      </c>
      <c r="G901" s="23" t="n">
        <v>0.25</v>
      </c>
      <c r="H901" s="12" t="n">
        <v>100</v>
      </c>
      <c r="I901" s="20" t="n">
        <f>G901*H901*7</f>
        <v>175</v>
      </c>
      <c r="J901" s="12" t="s">
        <v>100</v>
      </c>
      <c r="K901" s="14" t="n">
        <v>0</v>
      </c>
      <c r="L901" s="14" t="n">
        <v>0</v>
      </c>
      <c r="M901" s="10" t="n">
        <v>0</v>
      </c>
      <c r="N901" s="11" t="n">
        <v>0</v>
      </c>
      <c r="O901" s="11" t="n">
        <v>0</v>
      </c>
      <c r="P901" s="11" t="n">
        <v>0</v>
      </c>
      <c r="Q901" s="22" t="n">
        <f>M903/H901</f>
        <v>0</v>
      </c>
    </row>
    <row r="902" ht="22.5" customHeight="1">
      <c r="A902" s="77"/>
      <c r="B902" s="53"/>
      <c r="C902" s="12"/>
      <c r="D902" s="19"/>
      <c r="E902" s="26"/>
      <c r="F902" s="19"/>
      <c r="G902" s="26"/>
      <c r="H902" s="19"/>
      <c r="I902" s="19"/>
      <c r="J902" s="12" t="s">
        <v>101</v>
      </c>
      <c r="K902" s="14" t="n">
        <v>42</v>
      </c>
      <c r="L902" s="14" t="n">
        <v>0</v>
      </c>
      <c r="M902" s="10" t="n">
        <v>0</v>
      </c>
      <c r="N902" s="11" t="n">
        <v>0</v>
      </c>
      <c r="O902" s="11" t="n">
        <v>0</v>
      </c>
      <c r="P902" s="11" t="n">
        <v>0</v>
      </c>
      <c r="Q902" s="25"/>
    </row>
    <row r="903" ht="22.5" customHeight="1">
      <c r="A903" s="77"/>
      <c r="B903" s="53"/>
      <c r="C903" s="12"/>
      <c r="D903" s="19"/>
      <c r="E903" s="26"/>
      <c r="F903" s="19"/>
      <c r="G903" s="26"/>
      <c r="H903" s="19"/>
      <c r="I903" s="19"/>
      <c r="J903" s="12" t="s">
        <v>102</v>
      </c>
      <c r="K903" s="14" t="n">
        <v>585</v>
      </c>
      <c r="L903" s="14" t="n">
        <v>18</v>
      </c>
      <c r="M903" s="10" t="n">
        <v>0</v>
      </c>
      <c r="N903" s="11" t="n">
        <v>0</v>
      </c>
      <c r="O903" s="11" t="n">
        <v>0</v>
      </c>
      <c r="P903" s="11" t="n">
        <v>0</v>
      </c>
      <c r="Q903" s="25"/>
    </row>
    <row r="904" ht="22.5" customHeight="1">
      <c r="A904" s="77"/>
      <c r="B904" s="53"/>
      <c r="C904" s="39" t="n">
        <v>11729820</v>
      </c>
      <c r="D904" s="12" t="s">
        <v>10</v>
      </c>
      <c r="E904" s="13" t="s">
        <v>25</v>
      </c>
      <c r="F904" s="12" t="s">
        <v>15</v>
      </c>
      <c r="G904" s="23" t="n">
        <v>0.3</v>
      </c>
      <c r="H904" s="12" t="n">
        <v>100</v>
      </c>
      <c r="I904" s="20" t="n">
        <f>G904*H904*7</f>
        <v>210</v>
      </c>
      <c r="J904" s="12" t="s">
        <v>100</v>
      </c>
      <c r="K904" s="14" t="n">
        <v>0</v>
      </c>
      <c r="L904" s="14" t="n">
        <v>0</v>
      </c>
      <c r="M904" s="10" t="n">
        <v>0</v>
      </c>
      <c r="N904" s="11" t="n">
        <v>0</v>
      </c>
      <c r="O904" s="11" t="n">
        <v>0</v>
      </c>
      <c r="P904" s="11" t="n">
        <v>0</v>
      </c>
      <c r="Q904" s="22" t="n">
        <f>M906/H904</f>
        <v>0.01</v>
      </c>
    </row>
    <row r="905" ht="22.5" customHeight="1">
      <c r="A905" s="77"/>
      <c r="B905" s="53"/>
      <c r="C905" s="12"/>
      <c r="D905" s="19"/>
      <c r="E905" s="26"/>
      <c r="F905" s="19"/>
      <c r="G905" s="26"/>
      <c r="H905" s="19"/>
      <c r="I905" s="19"/>
      <c r="J905" s="12" t="s">
        <v>101</v>
      </c>
      <c r="K905" s="14" t="n">
        <v>2</v>
      </c>
      <c r="L905" s="14" t="n">
        <v>0</v>
      </c>
      <c r="M905" s="10" t="n">
        <v>0</v>
      </c>
      <c r="N905" s="11" t="n">
        <v>0</v>
      </c>
      <c r="O905" s="11" t="n">
        <v>0</v>
      </c>
      <c r="P905" s="11" t="n">
        <v>0</v>
      </c>
      <c r="Q905" s="25"/>
    </row>
    <row r="906" ht="22.5" customHeight="1">
      <c r="A906" s="77"/>
      <c r="B906" s="53"/>
      <c r="C906" s="12"/>
      <c r="D906" s="19"/>
      <c r="E906" s="26"/>
      <c r="F906" s="19"/>
      <c r="G906" s="26"/>
      <c r="H906" s="19"/>
      <c r="I906" s="19"/>
      <c r="J906" s="12" t="s">
        <v>102</v>
      </c>
      <c r="K906" s="14" t="n">
        <v>19</v>
      </c>
      <c r="L906" s="14" t="n">
        <v>2</v>
      </c>
      <c r="M906" s="14" t="n">
        <v>1</v>
      </c>
      <c r="N906" s="11" t="n">
        <v>0.015</v>
      </c>
      <c r="O906" s="11" t="n">
        <v>0.3</v>
      </c>
      <c r="P906" s="11" t="n">
        <v>0.3</v>
      </c>
      <c r="Q906" s="25"/>
    </row>
    <row r="907" ht="22.5" customHeight="1">
      <c r="A907" s="77"/>
      <c r="B907" s="53"/>
      <c r="C907" s="39" t="n">
        <v>11729830</v>
      </c>
      <c r="D907" s="12" t="s">
        <v>10</v>
      </c>
      <c r="E907" s="13" t="s">
        <v>11</v>
      </c>
      <c r="F907" s="12" t="s">
        <v>12</v>
      </c>
      <c r="G907" s="23" t="n">
        <v>0.17</v>
      </c>
      <c r="H907" s="12" t="n">
        <v>100</v>
      </c>
      <c r="I907" s="20" t="n">
        <f>G907*H907*7</f>
        <v>119</v>
      </c>
      <c r="J907" s="12" t="s">
        <v>100</v>
      </c>
      <c r="K907" s="14" t="n">
        <v>0</v>
      </c>
      <c r="L907" s="14" t="n">
        <v>0</v>
      </c>
      <c r="M907" s="10" t="n">
        <v>0</v>
      </c>
      <c r="N907" s="11" t="n">
        <v>0</v>
      </c>
      <c r="O907" s="11" t="n">
        <v>0</v>
      </c>
      <c r="P907" s="11" t="n">
        <v>0</v>
      </c>
      <c r="Q907" s="22" t="n">
        <f>M909/H907</f>
        <v>0</v>
      </c>
    </row>
    <row r="908" ht="22.5" customHeight="1">
      <c r="A908" s="77"/>
      <c r="B908" s="53"/>
      <c r="C908" s="12"/>
      <c r="D908" s="19"/>
      <c r="E908" s="26"/>
      <c r="F908" s="19"/>
      <c r="G908" s="26"/>
      <c r="H908" s="19"/>
      <c r="I908" s="19"/>
      <c r="J908" s="12" t="s">
        <v>101</v>
      </c>
      <c r="K908" s="14" t="n">
        <v>1</v>
      </c>
      <c r="L908" s="14" t="n">
        <v>0</v>
      </c>
      <c r="M908" s="10" t="n">
        <v>0</v>
      </c>
      <c r="N908" s="11" t="n">
        <v>0</v>
      </c>
      <c r="O908" s="11" t="n">
        <v>0</v>
      </c>
      <c r="P908" s="11" t="n">
        <v>0</v>
      </c>
      <c r="Q908" s="25"/>
    </row>
    <row r="909" ht="22.5" customHeight="1">
      <c r="A909" s="77"/>
      <c r="B909" s="53"/>
      <c r="C909" s="12"/>
      <c r="D909" s="19"/>
      <c r="E909" s="26"/>
      <c r="F909" s="19"/>
      <c r="G909" s="26"/>
      <c r="H909" s="19"/>
      <c r="I909" s="19"/>
      <c r="J909" s="12" t="s">
        <v>102</v>
      </c>
      <c r="K909" s="14" t="n">
        <v>45</v>
      </c>
      <c r="L909" s="14" t="n">
        <v>1</v>
      </c>
      <c r="M909" s="10" t="n">
        <v>0</v>
      </c>
      <c r="N909" s="11" t="n">
        <v>0</v>
      </c>
      <c r="O909" s="11" t="n">
        <v>0</v>
      </c>
      <c r="P909" s="11" t="n">
        <v>0.0003</v>
      </c>
      <c r="Q909" s="25"/>
    </row>
    <row r="910" ht="22.5" customHeight="1">
      <c r="A910" s="77"/>
      <c r="B910" s="53"/>
      <c r="C910" s="39" t="n">
        <v>11892329</v>
      </c>
      <c r="D910" s="12" t="s">
        <v>10</v>
      </c>
      <c r="E910" s="13" t="s">
        <v>11</v>
      </c>
      <c r="F910" s="12" t="s">
        <v>15</v>
      </c>
      <c r="G910" s="23" t="n">
        <v>0.25</v>
      </c>
      <c r="H910" s="12" t="n">
        <v>2500</v>
      </c>
      <c r="I910" s="20" t="n">
        <f>G910*H910*7</f>
        <v>4375</v>
      </c>
      <c r="J910" s="12" t="s">
        <v>100</v>
      </c>
      <c r="K910" s="14" t="n">
        <v>0</v>
      </c>
      <c r="L910" s="14" t="n">
        <v>0</v>
      </c>
      <c r="M910" s="10" t="n">
        <v>0</v>
      </c>
      <c r="N910" s="11" t="n">
        <v>0</v>
      </c>
      <c r="O910" s="11" t="n">
        <v>0</v>
      </c>
      <c r="P910" s="11" t="n">
        <v>0</v>
      </c>
      <c r="Q910" s="22" t="n">
        <f>M912/H910</f>
        <v>0.8</v>
      </c>
    </row>
    <row r="911" ht="22.5" customHeight="1">
      <c r="A911" s="77"/>
      <c r="B911" s="53"/>
      <c r="C911" s="12"/>
      <c r="D911" s="19"/>
      <c r="E911" s="26"/>
      <c r="F911" s="19"/>
      <c r="G911" s="26"/>
      <c r="H911" s="19"/>
      <c r="I911" s="19"/>
      <c r="J911" s="12" t="s">
        <v>101</v>
      </c>
      <c r="K911" s="14" t="n">
        <v>29494</v>
      </c>
      <c r="L911" s="14" t="n">
        <v>8442</v>
      </c>
      <c r="M911" s="14" t="n">
        <v>683</v>
      </c>
      <c r="N911" s="11" t="n">
        <v>0.02</v>
      </c>
      <c r="O911" s="11" t="n">
        <v>0.25</v>
      </c>
      <c r="P911" s="11" t="n">
        <v>170.75</v>
      </c>
      <c r="Q911" s="25"/>
    </row>
    <row r="912" ht="22.5" customHeight="1">
      <c r="A912" s="77"/>
      <c r="B912" s="53"/>
      <c r="C912" s="12"/>
      <c r="D912" s="19"/>
      <c r="E912" s="26"/>
      <c r="F912" s="19"/>
      <c r="G912" s="26"/>
      <c r="H912" s="19"/>
      <c r="I912" s="19"/>
      <c r="J912" s="12" t="s">
        <v>102</v>
      </c>
      <c r="K912" s="14" t="n">
        <v>92283</v>
      </c>
      <c r="L912" s="14" t="n">
        <v>28898</v>
      </c>
      <c r="M912" s="14" t="n">
        <v>2000</v>
      </c>
      <c r="N912" s="11" t="n">
        <v>0.017</v>
      </c>
      <c r="O912" s="11" t="n">
        <v>0.25</v>
      </c>
      <c r="P912" s="11" t="n">
        <v>500</v>
      </c>
      <c r="Q912" s="25"/>
    </row>
    <row r="913" ht="22.5" customHeight="1">
      <c r="A913" s="77"/>
      <c r="B913" s="53"/>
      <c r="C913" s="39" t="n">
        <v>91560708</v>
      </c>
      <c r="D913" s="12" t="s">
        <v>31</v>
      </c>
      <c r="E913" s="13" t="s">
        <v>32</v>
      </c>
      <c r="F913" s="12" t="s">
        <v>15</v>
      </c>
      <c r="G913" s="23" t="n">
        <v>0.09</v>
      </c>
      <c r="H913" s="12" t="n">
        <v>800</v>
      </c>
      <c r="I913" s="20" t="n">
        <f>G913*H913*7</f>
        <v>504</v>
      </c>
      <c r="J913" s="12" t="s">
        <v>100</v>
      </c>
      <c r="K913" s="14" t="n">
        <v>0</v>
      </c>
      <c r="L913" s="14" t="n">
        <v>0</v>
      </c>
      <c r="M913" s="10" t="n">
        <v>0</v>
      </c>
      <c r="N913" s="11" t="n">
        <v>0</v>
      </c>
      <c r="O913" s="11" t="n">
        <v>0</v>
      </c>
      <c r="P913" s="11" t="n">
        <v>0</v>
      </c>
      <c r="Q913" s="22" t="n">
        <f>M915/H913</f>
        <v>0.135</v>
      </c>
    </row>
    <row r="914" ht="22.5" customHeight="1">
      <c r="A914" s="77"/>
      <c r="B914" s="53"/>
      <c r="C914" s="12"/>
      <c r="D914" s="19"/>
      <c r="E914" s="26"/>
      <c r="F914" s="19"/>
      <c r="G914" s="26"/>
      <c r="H914" s="19"/>
      <c r="I914" s="19"/>
      <c r="J914" s="12" t="s">
        <v>101</v>
      </c>
      <c r="K914" s="14" t="n">
        <v>5132</v>
      </c>
      <c r="L914" s="14" t="n">
        <v>1901</v>
      </c>
      <c r="M914" s="14" t="n">
        <v>30</v>
      </c>
      <c r="N914" s="11" t="n">
        <v>0.002</v>
      </c>
      <c r="O914" s="11" t="n">
        <v>0.1</v>
      </c>
      <c r="P914" s="11" t="n">
        <v>3.01</v>
      </c>
      <c r="Q914" s="25"/>
    </row>
    <row r="915" ht="22.5" customHeight="1">
      <c r="A915" s="77"/>
      <c r="B915" s="53"/>
      <c r="C915" s="12"/>
      <c r="D915" s="19"/>
      <c r="E915" s="26"/>
      <c r="F915" s="19"/>
      <c r="G915" s="26"/>
      <c r="H915" s="19"/>
      <c r="I915" s="19"/>
      <c r="J915" s="12" t="s">
        <v>102</v>
      </c>
      <c r="K915" s="14" t="n">
        <v>17778</v>
      </c>
      <c r="L915" s="14" t="n">
        <v>5147</v>
      </c>
      <c r="M915" s="14" t="n">
        <v>108</v>
      </c>
      <c r="N915" s="11" t="n">
        <v>0.002</v>
      </c>
      <c r="O915" s="11" t="n">
        <v>0.101</v>
      </c>
      <c r="P915" s="11" t="n">
        <v>10.925</v>
      </c>
      <c r="Q915" s="25"/>
    </row>
    <row r="916" ht="22.5" customHeight="1">
      <c r="A916" s="77"/>
      <c r="B916" s="53"/>
      <c r="C916" s="39" t="n">
        <v>91560709</v>
      </c>
      <c r="D916" s="12" t="s">
        <v>31</v>
      </c>
      <c r="E916" s="13" t="s">
        <v>33</v>
      </c>
      <c r="F916" s="12" t="s">
        <v>15</v>
      </c>
      <c r="G916" s="23" t="n">
        <v>0.06</v>
      </c>
      <c r="H916" s="12" t="n">
        <v>500</v>
      </c>
      <c r="I916" s="20" t="n">
        <f>G916*H916*7</f>
        <v>210</v>
      </c>
      <c r="J916" s="12" t="s">
        <v>100</v>
      </c>
      <c r="K916" s="14" t="n">
        <v>0</v>
      </c>
      <c r="L916" s="14" t="n">
        <v>0</v>
      </c>
      <c r="M916" s="10" t="n">
        <v>0</v>
      </c>
      <c r="N916" s="11" t="n">
        <v>0</v>
      </c>
      <c r="O916" s="11" t="n">
        <v>0</v>
      </c>
      <c r="P916" s="11" t="n">
        <v>0</v>
      </c>
      <c r="Q916" s="22" t="n">
        <f>M918/H916</f>
        <v>1</v>
      </c>
    </row>
    <row r="917" ht="22.5" customHeight="1">
      <c r="A917" s="77"/>
      <c r="B917" s="53"/>
      <c r="C917" s="12"/>
      <c r="D917" s="19"/>
      <c r="E917" s="26"/>
      <c r="F917" s="19"/>
      <c r="G917" s="26"/>
      <c r="H917" s="19"/>
      <c r="I917" s="19"/>
      <c r="J917" s="12" t="s">
        <v>101</v>
      </c>
      <c r="K917" s="14" t="n">
        <v>23794</v>
      </c>
      <c r="L917" s="14" t="n">
        <v>12831</v>
      </c>
      <c r="M917" s="14" t="n">
        <v>296</v>
      </c>
      <c r="N917" s="11" t="n">
        <v>0.001</v>
      </c>
      <c r="O917" s="11" t="n">
        <v>0.06</v>
      </c>
      <c r="P917" s="11" t="n">
        <v>17.76</v>
      </c>
      <c r="Q917" s="25"/>
    </row>
    <row r="918" ht="22.5" customHeight="1">
      <c r="A918" s="77"/>
      <c r="B918" s="53"/>
      <c r="C918" s="12"/>
      <c r="D918" s="19"/>
      <c r="E918" s="26"/>
      <c r="F918" s="19"/>
      <c r="G918" s="26"/>
      <c r="H918" s="19"/>
      <c r="I918" s="19"/>
      <c r="J918" s="12" t="s">
        <v>102</v>
      </c>
      <c r="K918" s="14" t="n">
        <v>99802</v>
      </c>
      <c r="L918" s="14" t="n">
        <v>58568</v>
      </c>
      <c r="M918" s="14" t="n">
        <v>500</v>
      </c>
      <c r="N918" s="11" t="n">
        <v>0.001</v>
      </c>
      <c r="O918" s="11" t="n">
        <v>0.06</v>
      </c>
      <c r="P918" s="11" t="n">
        <v>30</v>
      </c>
      <c r="Q918" s="25"/>
    </row>
    <row r="919" ht="22.5" customHeight="1">
      <c r="A919" s="77"/>
      <c r="B919" s="53"/>
      <c r="C919" s="39" t="n">
        <v>12064281</v>
      </c>
      <c r="D919" s="12" t="s">
        <v>16</v>
      </c>
      <c r="E919" s="13" t="s">
        <v>18</v>
      </c>
      <c r="F919" s="12" t="s">
        <v>15</v>
      </c>
      <c r="G919" s="23" t="n">
        <v>0.7</v>
      </c>
      <c r="H919" s="12" t="n">
        <v>100</v>
      </c>
      <c r="I919" s="20" t="n">
        <f>G919*H919*7</f>
        <v>490</v>
      </c>
      <c r="J919" s="12" t="s">
        <v>100</v>
      </c>
      <c r="K919" s="14" t="n">
        <v>0</v>
      </c>
      <c r="L919" s="14" t="n">
        <v>0</v>
      </c>
      <c r="M919" s="10" t="n">
        <v>0</v>
      </c>
      <c r="N919" s="11" t="n">
        <v>0</v>
      </c>
      <c r="O919" s="11" t="n">
        <v>0</v>
      </c>
      <c r="P919" s="11" t="n">
        <v>0</v>
      </c>
      <c r="Q919" s="22" t="n">
        <f>M921/H919</f>
        <v>0</v>
      </c>
    </row>
    <row r="920" ht="22.5" customHeight="1">
      <c r="A920" s="77"/>
      <c r="B920" s="53"/>
      <c r="C920" s="12"/>
      <c r="D920" s="19"/>
      <c r="E920" s="26"/>
      <c r="F920" s="19"/>
      <c r="G920" s="26"/>
      <c r="H920" s="19"/>
      <c r="I920" s="19"/>
      <c r="J920" s="12" t="s">
        <v>101</v>
      </c>
      <c r="K920" s="14" t="n">
        <v>3</v>
      </c>
      <c r="L920" s="14" t="n">
        <v>0</v>
      </c>
      <c r="M920" s="10" t="n">
        <v>0</v>
      </c>
      <c r="N920" s="11" t="n">
        <v>0</v>
      </c>
      <c r="O920" s="11" t="n">
        <v>0</v>
      </c>
      <c r="P920" s="11" t="n">
        <v>0</v>
      </c>
      <c r="Q920" s="25"/>
    </row>
    <row r="921" ht="22.5" customHeight="1">
      <c r="A921" s="77"/>
      <c r="B921" s="53"/>
      <c r="C921" s="12"/>
      <c r="D921" s="19"/>
      <c r="E921" s="26"/>
      <c r="F921" s="19"/>
      <c r="G921" s="26"/>
      <c r="H921" s="19"/>
      <c r="I921" s="19"/>
      <c r="J921" s="12" t="s">
        <v>102</v>
      </c>
      <c r="K921" s="14" t="n">
        <v>2793</v>
      </c>
      <c r="L921" s="14" t="n">
        <v>4</v>
      </c>
      <c r="M921" s="10" t="n">
        <v>0</v>
      </c>
      <c r="N921" s="11" t="n">
        <v>0</v>
      </c>
      <c r="O921" s="11" t="n">
        <v>0</v>
      </c>
      <c r="P921" s="11" t="n">
        <v>0</v>
      </c>
      <c r="Q921" s="25"/>
    </row>
    <row r="922" ht="22.5" customHeight="1">
      <c r="A922" s="77"/>
      <c r="B922" s="53"/>
      <c r="C922" s="39" t="n">
        <v>11987622</v>
      </c>
      <c r="D922" s="12" t="s">
        <v>10</v>
      </c>
      <c r="E922" s="13" t="s">
        <v>11</v>
      </c>
      <c r="F922" s="12" t="s">
        <v>30</v>
      </c>
      <c r="G922" s="23" t="n">
        <v>0.23</v>
      </c>
      <c r="H922" s="12" t="n">
        <v>200</v>
      </c>
      <c r="I922" s="20" t="n">
        <f>G922*H922*7</f>
        <v>322</v>
      </c>
      <c r="J922" s="12" t="s">
        <v>100</v>
      </c>
      <c r="K922" s="14" t="n">
        <v>0</v>
      </c>
      <c r="L922" s="14" t="n">
        <v>0</v>
      </c>
      <c r="M922" s="10" t="n">
        <v>0</v>
      </c>
      <c r="N922" s="11" t="n">
        <v>0</v>
      </c>
      <c r="O922" s="11" t="n">
        <v>0</v>
      </c>
      <c r="P922" s="11" t="n">
        <v>0</v>
      </c>
      <c r="Q922" s="22" t="n">
        <f>M924/H922</f>
        <v>0</v>
      </c>
    </row>
    <row r="923" ht="22.5" customHeight="1">
      <c r="A923" s="77"/>
      <c r="B923" s="53"/>
      <c r="C923" s="12"/>
      <c r="D923" s="19"/>
      <c r="E923" s="26"/>
      <c r="F923" s="19"/>
      <c r="G923" s="26"/>
      <c r="H923" s="19"/>
      <c r="I923" s="19"/>
      <c r="J923" s="12" t="s">
        <v>101</v>
      </c>
      <c r="K923" s="14" t="n">
        <v>3</v>
      </c>
      <c r="L923" s="14" t="n">
        <v>0</v>
      </c>
      <c r="M923" s="10" t="n">
        <v>0</v>
      </c>
      <c r="N923" s="11" t="n">
        <v>0</v>
      </c>
      <c r="O923" s="11" t="n">
        <v>0</v>
      </c>
      <c r="P923" s="11" t="n">
        <v>0</v>
      </c>
      <c r="Q923" s="25"/>
    </row>
    <row r="924" ht="22.5" customHeight="1">
      <c r="A924" s="77"/>
      <c r="B924" s="53"/>
      <c r="C924" s="12"/>
      <c r="D924" s="19"/>
      <c r="E924" s="26"/>
      <c r="F924" s="19"/>
      <c r="G924" s="26"/>
      <c r="H924" s="19"/>
      <c r="I924" s="19"/>
      <c r="J924" s="12" t="s">
        <v>102</v>
      </c>
      <c r="K924" s="14" t="n">
        <v>30205</v>
      </c>
      <c r="L924" s="14" t="n">
        <v>6625</v>
      </c>
      <c r="M924" s="10" t="n">
        <v>0</v>
      </c>
      <c r="N924" s="11" t="n">
        <v>0</v>
      </c>
      <c r="O924" s="11" t="n">
        <v>0</v>
      </c>
      <c r="P924" s="11" t="n">
        <v>0.71</v>
      </c>
      <c r="Q924" s="25"/>
    </row>
    <row r="925" ht="22.5" customHeight="1">
      <c r="A925" s="77"/>
      <c r="B925" s="53"/>
      <c r="C925" s="39" t="n">
        <v>91567811</v>
      </c>
      <c r="D925" s="12" t="s">
        <v>34</v>
      </c>
      <c r="E925" s="13" t="s">
        <v>14</v>
      </c>
      <c r="F925" s="12" t="s">
        <v>15</v>
      </c>
      <c r="G925" s="20" t="n">
        <v>1</v>
      </c>
      <c r="H925" s="12" t="n">
        <v>200</v>
      </c>
      <c r="I925" s="20" t="n">
        <f>G925*H925*7</f>
        <v>1400</v>
      </c>
      <c r="J925" s="12" t="s">
        <v>100</v>
      </c>
      <c r="K925" s="14" t="n">
        <v>543</v>
      </c>
      <c r="L925" s="14" t="n">
        <v>2</v>
      </c>
      <c r="M925" s="10" t="n">
        <v>0</v>
      </c>
      <c r="N925" s="11" t="n">
        <v>0</v>
      </c>
      <c r="O925" s="11" t="n">
        <v>0</v>
      </c>
      <c r="P925" s="11" t="n">
        <v>0</v>
      </c>
      <c r="Q925" s="22" t="n">
        <f>M927/H925</f>
        <v>0.055</v>
      </c>
    </row>
    <row r="926" ht="22.5" customHeight="1">
      <c r="A926" s="77"/>
      <c r="B926" s="53"/>
      <c r="C926" s="12"/>
      <c r="D926" s="19"/>
      <c r="E926" s="26"/>
      <c r="F926" s="19"/>
      <c r="G926" s="19"/>
      <c r="H926" s="19"/>
      <c r="I926" s="19"/>
      <c r="J926" s="12" t="s">
        <v>101</v>
      </c>
      <c r="K926" s="14" t="n">
        <v>18772</v>
      </c>
      <c r="L926" s="14" t="n">
        <v>4152</v>
      </c>
      <c r="M926" s="14" t="n">
        <v>11</v>
      </c>
      <c r="N926" s="11" t="n">
        <v>0.003</v>
      </c>
      <c r="O926" s="11" t="n">
        <v>1</v>
      </c>
      <c r="P926" s="11" t="n">
        <v>11</v>
      </c>
      <c r="Q926" s="25"/>
    </row>
    <row r="927" ht="22.5" customHeight="1">
      <c r="A927" s="77"/>
      <c r="B927" s="53"/>
      <c r="C927" s="12"/>
      <c r="D927" s="19"/>
      <c r="E927" s="26"/>
      <c r="F927" s="19"/>
      <c r="G927" s="19"/>
      <c r="H927" s="19"/>
      <c r="I927" s="19"/>
      <c r="J927" s="12" t="s">
        <v>102</v>
      </c>
      <c r="K927" s="14" t="n">
        <v>41396</v>
      </c>
      <c r="L927" s="14" t="n">
        <v>7800</v>
      </c>
      <c r="M927" s="14" t="n">
        <v>11</v>
      </c>
      <c r="N927" s="11" t="n">
        <v>0.003</v>
      </c>
      <c r="O927" s="11" t="n">
        <v>1</v>
      </c>
      <c r="P927" s="11" t="n">
        <v>11</v>
      </c>
      <c r="Q927" s="25"/>
    </row>
    <row r="928" ht="22.5" customHeight="1">
      <c r="A928" s="77"/>
      <c r="B928" s="53"/>
      <c r="C928" s="39" t="n">
        <v>91548044</v>
      </c>
      <c r="D928" s="12" t="s">
        <v>34</v>
      </c>
      <c r="E928" s="13" t="s">
        <v>14</v>
      </c>
      <c r="F928" s="12" t="s">
        <v>12</v>
      </c>
      <c r="G928" s="20" t="n">
        <v>1</v>
      </c>
      <c r="H928" s="12" t="n">
        <v>50</v>
      </c>
      <c r="I928" s="20" t="n">
        <f>G928*H928*7</f>
        <v>350</v>
      </c>
      <c r="J928" s="12" t="s">
        <v>100</v>
      </c>
      <c r="K928" s="14" t="n">
        <v>23</v>
      </c>
      <c r="L928" s="14" t="n">
        <v>2</v>
      </c>
      <c r="M928" s="10" t="n">
        <v>0</v>
      </c>
      <c r="N928" s="11" t="n">
        <v>0</v>
      </c>
      <c r="O928" s="11" t="n">
        <v>0</v>
      </c>
      <c r="P928" s="11" t="n">
        <v>0</v>
      </c>
      <c r="Q928" s="22" t="n">
        <f>M930/H928</f>
        <v>0.54</v>
      </c>
    </row>
    <row r="929" ht="22.5" customHeight="1">
      <c r="A929" s="77"/>
      <c r="B929" s="53"/>
      <c r="C929" s="12"/>
      <c r="D929" s="19"/>
      <c r="E929" s="26"/>
      <c r="F929" s="19"/>
      <c r="G929" s="19"/>
      <c r="H929" s="19"/>
      <c r="I929" s="19"/>
      <c r="J929" s="12" t="s">
        <v>101</v>
      </c>
      <c r="K929" s="14" t="n">
        <v>16101</v>
      </c>
      <c r="L929" s="14" t="n">
        <v>1145</v>
      </c>
      <c r="M929" s="14" t="n">
        <v>27</v>
      </c>
      <c r="N929" s="11" t="n">
        <v>0.016</v>
      </c>
      <c r="O929" s="11" t="n">
        <v>0.67</v>
      </c>
      <c r="P929" s="11" t="n">
        <v>18.099</v>
      </c>
      <c r="Q929" s="25"/>
    </row>
    <row r="930" ht="22.5" customHeight="1">
      <c r="A930" s="77"/>
      <c r="B930" s="53"/>
      <c r="C930" s="12"/>
      <c r="D930" s="19"/>
      <c r="E930" s="26"/>
      <c r="F930" s="19"/>
      <c r="G930" s="19"/>
      <c r="H930" s="19"/>
      <c r="I930" s="19"/>
      <c r="J930" s="12" t="s">
        <v>102</v>
      </c>
      <c r="K930" s="14" t="n">
        <v>65361</v>
      </c>
      <c r="L930" s="14" t="n">
        <v>4233</v>
      </c>
      <c r="M930" s="14" t="n">
        <v>27</v>
      </c>
      <c r="N930" s="11" t="n">
        <v>0.012</v>
      </c>
      <c r="O930" s="11" t="n">
        <v>1.861</v>
      </c>
      <c r="P930" s="11" t="n">
        <v>50.2337</v>
      </c>
      <c r="Q930" s="25"/>
    </row>
    <row r="931" ht="22.5" customHeight="1">
      <c r="A931" s="77"/>
      <c r="B931" s="53"/>
      <c r="C931" s="39" t="n">
        <v>12801942</v>
      </c>
      <c r="D931" s="12" t="s">
        <v>10</v>
      </c>
      <c r="E931" s="13" t="s">
        <v>11</v>
      </c>
      <c r="F931" s="12" t="s">
        <v>35</v>
      </c>
      <c r="G931" s="20" t="n">
        <v>0.23</v>
      </c>
      <c r="H931" s="12" t="n">
        <v>300</v>
      </c>
      <c r="I931" s="20" t="n">
        <f>G931*H931*7</f>
        <v>483</v>
      </c>
      <c r="J931" s="12" t="s">
        <v>100</v>
      </c>
      <c r="K931" s="14" t="n">
        <v>0</v>
      </c>
      <c r="L931" s="14" t="n">
        <v>0</v>
      </c>
      <c r="M931" s="14" t="n">
        <v>0</v>
      </c>
      <c r="N931" s="11" t="n">
        <v>0</v>
      </c>
      <c r="O931" s="11" t="n">
        <v>0</v>
      </c>
      <c r="P931" s="11" t="n">
        <v>0</v>
      </c>
      <c r="Q931" s="22" t="n">
        <f>M933/H931</f>
        <v>0</v>
      </c>
    </row>
    <row r="932" ht="22.5" customHeight="1">
      <c r="A932" s="77"/>
      <c r="B932" s="53"/>
      <c r="C932" s="12"/>
      <c r="D932" s="19"/>
      <c r="E932" s="26"/>
      <c r="F932" s="19"/>
      <c r="G932" s="19"/>
      <c r="H932" s="19"/>
      <c r="I932" s="19"/>
      <c r="J932" s="12" t="s">
        <v>101</v>
      </c>
      <c r="K932" s="14" t="n">
        <v>0</v>
      </c>
      <c r="L932" s="14" t="n">
        <v>0</v>
      </c>
      <c r="M932" s="14" t="n">
        <v>0</v>
      </c>
      <c r="N932" s="11" t="n">
        <v>0</v>
      </c>
      <c r="O932" s="11" t="n">
        <v>0</v>
      </c>
      <c r="P932" s="11" t="n">
        <v>0</v>
      </c>
      <c r="Q932" s="25"/>
    </row>
    <row r="933" ht="22.5" customHeight="1">
      <c r="A933" s="77"/>
      <c r="B933" s="45"/>
      <c r="C933" s="12"/>
      <c r="D933" s="19"/>
      <c r="E933" s="26"/>
      <c r="F933" s="19"/>
      <c r="G933" s="19"/>
      <c r="H933" s="19"/>
      <c r="I933" s="19"/>
      <c r="J933" s="12" t="s">
        <v>102</v>
      </c>
      <c r="K933" s="14" t="n">
        <v>0</v>
      </c>
      <c r="L933" s="14" t="n">
        <v>0</v>
      </c>
      <c r="M933" s="14" t="n">
        <v>0</v>
      </c>
      <c r="N933" s="11" t="n">
        <v>0</v>
      </c>
      <c r="O933" s="11" t="n">
        <v>0</v>
      </c>
      <c r="P933" s="11" t="n">
        <v>0</v>
      </c>
      <c r="Q933" s="25"/>
    </row>
    <row r="934" ht="22.5" customHeight="1">
      <c r="A934" s="77"/>
      <c r="B934" s="47" t="s">
        <v>103</v>
      </c>
      <c r="C934" s="12" t="n">
        <v>6061077</v>
      </c>
      <c r="D934" s="12" t="s">
        <v>36</v>
      </c>
      <c r="E934" s="13" t="s">
        <v>14</v>
      </c>
      <c r="F934" s="12" t="s">
        <v>15</v>
      </c>
      <c r="G934" s="23" t="n">
        <v>2</v>
      </c>
      <c r="H934" s="12" t="n">
        <v>20</v>
      </c>
      <c r="I934" s="20" t="n">
        <f>G934*H934*7</f>
        <v>280</v>
      </c>
      <c r="J934" s="12" t="s">
        <v>100</v>
      </c>
      <c r="K934" s="16" t="n">
        <v>329</v>
      </c>
      <c r="L934" s="14" t="n">
        <v>0</v>
      </c>
      <c r="M934" s="14" t="n">
        <v>0</v>
      </c>
      <c r="N934" s="11" t="n">
        <v>0</v>
      </c>
      <c r="O934" s="11" t="n">
        <v>0</v>
      </c>
      <c r="P934" s="11" t="n">
        <v>0</v>
      </c>
      <c r="Q934" s="22" t="n">
        <f>M936/H934</f>
        <v>0.1</v>
      </c>
    </row>
    <row r="935" ht="22.5" customHeight="1">
      <c r="A935" s="77"/>
      <c r="B935" s="53"/>
      <c r="C935" s="12"/>
      <c r="D935" s="19"/>
      <c r="E935" s="26"/>
      <c r="F935" s="19"/>
      <c r="G935" s="26"/>
      <c r="H935" s="19"/>
      <c r="I935" s="19"/>
      <c r="J935" s="12" t="s">
        <v>101</v>
      </c>
      <c r="K935" s="16" t="n">
        <v>7047</v>
      </c>
      <c r="L935" s="14" t="n">
        <v>117</v>
      </c>
      <c r="M935" s="14" t="n">
        <v>1</v>
      </c>
      <c r="N935" s="11" t="n">
        <v>0.01</v>
      </c>
      <c r="O935" s="11" t="n">
        <v>1.12</v>
      </c>
      <c r="P935" s="11" t="n">
        <v>1.12</v>
      </c>
      <c r="Q935" s="25"/>
    </row>
    <row r="936" ht="22.5" customHeight="1">
      <c r="A936" s="77"/>
      <c r="B936" s="53"/>
      <c r="C936" s="12"/>
      <c r="D936" s="19"/>
      <c r="E936" s="26"/>
      <c r="F936" s="19"/>
      <c r="G936" s="26"/>
      <c r="H936" s="19"/>
      <c r="I936" s="19"/>
      <c r="J936" s="12" t="s">
        <v>102</v>
      </c>
      <c r="K936" s="16" t="n">
        <v>24370</v>
      </c>
      <c r="L936" s="14" t="n">
        <v>228</v>
      </c>
      <c r="M936" s="14" t="n">
        <v>2</v>
      </c>
      <c r="N936" s="11" t="n">
        <v>0.007</v>
      </c>
      <c r="O936" s="11" t="n">
        <v>0.777</v>
      </c>
      <c r="P936" s="11" t="n">
        <v>1.554</v>
      </c>
      <c r="Q936" s="25"/>
    </row>
    <row r="937" ht="22.5" customHeight="1">
      <c r="A937" s="77"/>
      <c r="B937" s="53"/>
      <c r="C937" s="12" t="n">
        <v>6607117</v>
      </c>
      <c r="D937" s="12" t="s">
        <v>36</v>
      </c>
      <c r="E937" s="13" t="s">
        <v>14</v>
      </c>
      <c r="F937" s="12" t="s">
        <v>15</v>
      </c>
      <c r="G937" s="23" t="n">
        <v>2</v>
      </c>
      <c r="H937" s="12" t="n">
        <v>300</v>
      </c>
      <c r="I937" s="20" t="n">
        <f>G937*H937*7</f>
        <v>4200</v>
      </c>
      <c r="J937" s="12" t="s">
        <v>100</v>
      </c>
      <c r="K937" s="16" t="n">
        <v>282</v>
      </c>
      <c r="L937" s="14" t="n">
        <v>30</v>
      </c>
      <c r="M937" s="14" t="n">
        <v>3</v>
      </c>
      <c r="N937" s="11" t="n">
        <v>0.014</v>
      </c>
      <c r="O937" s="11" t="n">
        <v>0.142</v>
      </c>
      <c r="P937" s="11" t="n">
        <v>0.425</v>
      </c>
      <c r="Q937" s="22" t="n">
        <f>M939/H937</f>
        <v>0.396666666666667</v>
      </c>
    </row>
    <row r="938" ht="22.5" customHeight="1">
      <c r="A938" s="77"/>
      <c r="B938" s="53"/>
      <c r="C938" s="12"/>
      <c r="D938" s="19"/>
      <c r="E938" s="26"/>
      <c r="F938" s="19"/>
      <c r="G938" s="26"/>
      <c r="H938" s="19"/>
      <c r="I938" s="19"/>
      <c r="J938" s="12" t="s">
        <v>101</v>
      </c>
      <c r="K938" s="14" t="n">
        <v>15709</v>
      </c>
      <c r="L938" s="14" t="n">
        <v>403</v>
      </c>
      <c r="M938" s="14" t="n">
        <v>20</v>
      </c>
      <c r="N938" s="11" t="n">
        <v>0.036</v>
      </c>
      <c r="O938" s="11" t="n">
        <v>0.732</v>
      </c>
      <c r="P938" s="11" t="n">
        <v>14.646</v>
      </c>
      <c r="Q938" s="25"/>
    </row>
    <row r="939" ht="22.5" customHeight="1">
      <c r="A939" s="77"/>
      <c r="B939" s="53"/>
      <c r="C939" s="12"/>
      <c r="D939" s="19"/>
      <c r="E939" s="26"/>
      <c r="F939" s="19"/>
      <c r="G939" s="26"/>
      <c r="H939" s="19"/>
      <c r="I939" s="19"/>
      <c r="J939" s="12" t="s">
        <v>102</v>
      </c>
      <c r="K939" s="16" t="n">
        <v>51011</v>
      </c>
      <c r="L939" s="14" t="n">
        <v>1400</v>
      </c>
      <c r="M939" s="14" t="n">
        <v>119</v>
      </c>
      <c r="N939" s="11" t="n">
        <v>0.061</v>
      </c>
      <c r="O939" s="11" t="n">
        <v>0.72</v>
      </c>
      <c r="P939" s="11" t="n">
        <v>85.636</v>
      </c>
      <c r="Q939" s="25"/>
    </row>
    <row r="940" ht="22.5" customHeight="1">
      <c r="A940" s="77"/>
      <c r="B940" s="53"/>
      <c r="C940" s="12" t="n">
        <v>5497580</v>
      </c>
      <c r="D940" s="12" t="s">
        <v>31</v>
      </c>
      <c r="E940" s="13" t="s">
        <v>17</v>
      </c>
      <c r="F940" s="12" t="s">
        <v>15</v>
      </c>
      <c r="G940" s="23" t="n">
        <v>0.28</v>
      </c>
      <c r="H940" s="12" t="n">
        <v>1700</v>
      </c>
      <c r="I940" s="20" t="n">
        <f>G940*H940*7</f>
        <v>3332</v>
      </c>
      <c r="J940" s="12" t="s">
        <v>100</v>
      </c>
      <c r="K940" s="16" t="n">
        <v>1806</v>
      </c>
      <c r="L940" s="14" t="n">
        <v>530</v>
      </c>
      <c r="M940" s="14" t="n">
        <v>15</v>
      </c>
      <c r="N940" s="11" t="n">
        <v>0.007</v>
      </c>
      <c r="O940" s="11" t="n">
        <v>0.25</v>
      </c>
      <c r="P940" s="11" t="n">
        <v>3.755</v>
      </c>
      <c r="Q940" s="22" t="n">
        <f>M942/H940</f>
        <v>0.954117647058824</v>
      </c>
    </row>
    <row r="941" ht="22.5" customHeight="1">
      <c r="A941" s="77"/>
      <c r="B941" s="53"/>
      <c r="C941" s="12"/>
      <c r="D941" s="19"/>
      <c r="E941" s="26"/>
      <c r="F941" s="19"/>
      <c r="G941" s="26"/>
      <c r="H941" s="19"/>
      <c r="I941" s="19"/>
      <c r="J941" s="12" t="s">
        <v>101</v>
      </c>
      <c r="K941" s="16" t="n">
        <v>96173</v>
      </c>
      <c r="L941" s="14" t="n">
        <v>31287</v>
      </c>
      <c r="M941" s="14" t="n">
        <v>647</v>
      </c>
      <c r="N941" s="11" t="n">
        <v>0.005</v>
      </c>
      <c r="O941" s="11" t="n">
        <v>0.257</v>
      </c>
      <c r="P941" s="11" t="n">
        <v>166.024</v>
      </c>
      <c r="Q941" s="25"/>
    </row>
    <row r="942" ht="22.5" customHeight="1">
      <c r="A942" s="77"/>
      <c r="B942" s="53"/>
      <c r="C942" s="12"/>
      <c r="D942" s="19"/>
      <c r="E942" s="26"/>
      <c r="F942" s="19"/>
      <c r="G942" s="26"/>
      <c r="H942" s="19"/>
      <c r="I942" s="19"/>
      <c r="J942" s="12" t="s">
        <v>102</v>
      </c>
      <c r="K942" s="16" t="n">
        <v>267173</v>
      </c>
      <c r="L942" s="14" t="n">
        <v>89174</v>
      </c>
      <c r="M942" s="14" t="n">
        <v>1622</v>
      </c>
      <c r="N942" s="11" t="n">
        <v>0.005</v>
      </c>
      <c r="O942" s="11" t="n">
        <v>0.253</v>
      </c>
      <c r="P942" s="11" t="n">
        <v>410.469</v>
      </c>
      <c r="Q942" s="25"/>
    </row>
    <row r="943" ht="22.5" customHeight="1">
      <c r="A943" s="77"/>
      <c r="B943" s="53"/>
      <c r="C943" s="12" t="n">
        <v>91407542</v>
      </c>
      <c r="D943" s="12" t="s">
        <v>31</v>
      </c>
      <c r="E943" s="13" t="s">
        <v>37</v>
      </c>
      <c r="F943" s="12" t="s">
        <v>15</v>
      </c>
      <c r="G943" s="23" t="n">
        <v>0.02</v>
      </c>
      <c r="H943" s="12" t="n">
        <v>300</v>
      </c>
      <c r="I943" s="20" t="n">
        <f>G943*H943*7</f>
        <v>42</v>
      </c>
      <c r="J943" s="12" t="s">
        <v>100</v>
      </c>
      <c r="K943" s="16" t="n">
        <v>157</v>
      </c>
      <c r="L943" s="14" t="n">
        <v>3</v>
      </c>
      <c r="M943" s="14" t="n">
        <v>0</v>
      </c>
      <c r="N943" s="11" t="n">
        <v>0</v>
      </c>
      <c r="O943" s="11" t="n">
        <v>0</v>
      </c>
      <c r="P943" s="11" t="n">
        <v>0</v>
      </c>
      <c r="Q943" s="22" t="n">
        <f>M945/H943</f>
        <v>0.0933333333333333</v>
      </c>
    </row>
    <row r="944" ht="22.5" customHeight="1">
      <c r="A944" s="77"/>
      <c r="B944" s="53"/>
      <c r="C944" s="12"/>
      <c r="D944" s="19"/>
      <c r="E944" s="26"/>
      <c r="F944" s="19"/>
      <c r="G944" s="26"/>
      <c r="H944" s="19"/>
      <c r="I944" s="19"/>
      <c r="J944" s="12" t="s">
        <v>101</v>
      </c>
      <c r="K944" s="16" t="n">
        <v>25667</v>
      </c>
      <c r="L944" s="14" t="n">
        <v>3721</v>
      </c>
      <c r="M944" s="14" t="n">
        <v>28</v>
      </c>
      <c r="N944" s="11" t="n">
        <v>0</v>
      </c>
      <c r="O944" s="11" t="n">
        <v>0.023</v>
      </c>
      <c r="P944" s="11" t="n">
        <v>0.65</v>
      </c>
      <c r="Q944" s="25"/>
    </row>
    <row r="945" ht="22.5" customHeight="1">
      <c r="A945" s="77"/>
      <c r="B945" s="53"/>
      <c r="C945" s="12"/>
      <c r="D945" s="19"/>
      <c r="E945" s="26"/>
      <c r="F945" s="19"/>
      <c r="G945" s="26"/>
      <c r="H945" s="19"/>
      <c r="I945" s="19"/>
      <c r="J945" s="12" t="s">
        <v>102</v>
      </c>
      <c r="K945" s="16" t="n">
        <v>40817</v>
      </c>
      <c r="L945" s="14" t="n">
        <v>6172</v>
      </c>
      <c r="M945" s="14" t="n">
        <v>28</v>
      </c>
      <c r="N945" s="11" t="n">
        <v>0</v>
      </c>
      <c r="O945" s="11" t="n">
        <v>0.023</v>
      </c>
      <c r="P945" s="11" t="n">
        <v>0.65</v>
      </c>
      <c r="Q945" s="25"/>
    </row>
    <row r="946" ht="22.5" customHeight="1">
      <c r="A946" s="77"/>
      <c r="B946" s="53"/>
      <c r="C946" s="12" t="n">
        <v>8998645</v>
      </c>
      <c r="D946" s="12" t="s">
        <v>31</v>
      </c>
      <c r="E946" s="13" t="s">
        <v>17</v>
      </c>
      <c r="F946" s="12" t="s">
        <v>15</v>
      </c>
      <c r="G946" s="23" t="n">
        <v>0.28</v>
      </c>
      <c r="H946" s="12" t="n">
        <v>200</v>
      </c>
      <c r="I946" s="20" t="n">
        <f>G946*H946*7</f>
        <v>392</v>
      </c>
      <c r="J946" s="12" t="s">
        <v>100</v>
      </c>
      <c r="K946" s="16" t="n">
        <v>2857</v>
      </c>
      <c r="L946" s="14" t="n">
        <v>28</v>
      </c>
      <c r="M946" s="14" t="n">
        <v>0</v>
      </c>
      <c r="N946" s="11" t="n">
        <v>0</v>
      </c>
      <c r="O946" s="11" t="n">
        <v>0</v>
      </c>
      <c r="P946" s="11" t="n">
        <v>0</v>
      </c>
      <c r="Q946" s="22" t="n">
        <f>M948/H946</f>
        <v>0.95</v>
      </c>
    </row>
    <row r="947" ht="22.5" customHeight="1">
      <c r="A947" s="77"/>
      <c r="B947" s="53"/>
      <c r="C947" s="12"/>
      <c r="D947" s="19"/>
      <c r="E947" s="26"/>
      <c r="F947" s="19"/>
      <c r="G947" s="26"/>
      <c r="H947" s="19"/>
      <c r="I947" s="19"/>
      <c r="J947" s="12" t="s">
        <v>101</v>
      </c>
      <c r="K947" s="16" t="n">
        <v>140928</v>
      </c>
      <c r="L947" s="14" t="n">
        <v>4880</v>
      </c>
      <c r="M947" s="14" t="n">
        <v>59</v>
      </c>
      <c r="N947" s="11" t="n">
        <v>0.007</v>
      </c>
      <c r="O947" s="11" t="n">
        <v>0.577</v>
      </c>
      <c r="P947" s="11" t="n">
        <v>34.071</v>
      </c>
      <c r="Q947" s="25"/>
    </row>
    <row r="948" ht="22.5" customHeight="1">
      <c r="A948" s="77"/>
      <c r="B948" s="53"/>
      <c r="C948" s="12"/>
      <c r="D948" s="19"/>
      <c r="E948" s="26"/>
      <c r="F948" s="19"/>
      <c r="G948" s="26"/>
      <c r="H948" s="19"/>
      <c r="I948" s="19"/>
      <c r="J948" s="12" t="s">
        <v>102</v>
      </c>
      <c r="K948" s="16" t="n">
        <v>378555</v>
      </c>
      <c r="L948" s="14" t="n">
        <v>21527</v>
      </c>
      <c r="M948" s="14" t="n">
        <v>190</v>
      </c>
      <c r="N948" s="11" t="n">
        <v>0.007</v>
      </c>
      <c r="O948" s="11" t="n">
        <v>0.829</v>
      </c>
      <c r="P948" s="11" t="n">
        <v>157.514</v>
      </c>
      <c r="Q948" s="25"/>
    </row>
    <row r="949" ht="22.5" customHeight="1">
      <c r="A949" s="77"/>
      <c r="B949" s="53"/>
      <c r="C949" s="12" t="n">
        <v>4383473</v>
      </c>
      <c r="D949" s="12" t="s">
        <v>36</v>
      </c>
      <c r="E949" s="13" t="s">
        <v>14</v>
      </c>
      <c r="F949" s="12" t="s">
        <v>15</v>
      </c>
      <c r="G949" s="23" t="n">
        <v>0.2</v>
      </c>
      <c r="H949" s="12" t="n">
        <v>150</v>
      </c>
      <c r="I949" s="20" t="n">
        <f>G949*H949*7</f>
        <v>210</v>
      </c>
      <c r="J949" s="12" t="s">
        <v>100</v>
      </c>
      <c r="K949" s="16" t="n">
        <v>39</v>
      </c>
      <c r="L949" s="14" t="n">
        <v>6</v>
      </c>
      <c r="M949" s="14" t="n">
        <v>0</v>
      </c>
      <c r="N949" s="11" t="n">
        <v>0</v>
      </c>
      <c r="O949" s="11" t="n">
        <v>0</v>
      </c>
      <c r="P949" s="11" t="n">
        <v>0</v>
      </c>
      <c r="Q949" s="22" t="n">
        <f>M951/H949</f>
        <v>1</v>
      </c>
    </row>
    <row r="950" ht="22.5" customHeight="1">
      <c r="A950" s="77"/>
      <c r="B950" s="53"/>
      <c r="C950" s="12"/>
      <c r="D950" s="19"/>
      <c r="E950" s="26"/>
      <c r="F950" s="19"/>
      <c r="G950" s="26"/>
      <c r="H950" s="19"/>
      <c r="I950" s="19"/>
      <c r="J950" s="12" t="s">
        <v>101</v>
      </c>
      <c r="K950" s="16" t="n">
        <v>27487</v>
      </c>
      <c r="L950" s="14" t="n">
        <v>2197</v>
      </c>
      <c r="M950" s="14" t="n">
        <v>101</v>
      </c>
      <c r="N950" s="11" t="n">
        <v>0.009</v>
      </c>
      <c r="O950" s="11" t="n">
        <v>0.196</v>
      </c>
      <c r="P950" s="11" t="n">
        <v>19.782</v>
      </c>
      <c r="Q950" s="25"/>
    </row>
    <row r="951" ht="22.5" customHeight="1">
      <c r="A951" s="77"/>
      <c r="B951" s="53"/>
      <c r="C951" s="12"/>
      <c r="D951" s="19"/>
      <c r="E951" s="26"/>
      <c r="F951" s="19"/>
      <c r="G951" s="26"/>
      <c r="H951" s="19"/>
      <c r="I951" s="19"/>
      <c r="J951" s="12" t="s">
        <v>102</v>
      </c>
      <c r="K951" s="16" t="n">
        <v>68153</v>
      </c>
      <c r="L951" s="14" t="n">
        <v>5697</v>
      </c>
      <c r="M951" s="14" t="n">
        <v>150</v>
      </c>
      <c r="N951" s="11" t="n">
        <v>0.005</v>
      </c>
      <c r="O951" s="11" t="n">
        <v>0.198</v>
      </c>
      <c r="P951" s="11" t="n">
        <v>29.7</v>
      </c>
      <c r="Q951" s="25"/>
    </row>
    <row r="952" ht="22.5" customHeight="1">
      <c r="A952" s="77"/>
      <c r="B952" s="53"/>
      <c r="C952" s="12" t="n">
        <v>8094753</v>
      </c>
      <c r="D952" s="12" t="s">
        <v>36</v>
      </c>
      <c r="E952" s="13" t="s">
        <v>14</v>
      </c>
      <c r="F952" s="12" t="s">
        <v>26</v>
      </c>
      <c r="G952" s="23" t="n">
        <v>0.3</v>
      </c>
      <c r="H952" s="12" t="n">
        <v>200</v>
      </c>
      <c r="I952" s="20" t="n">
        <f>G952*H952*7</f>
        <v>420</v>
      </c>
      <c r="J952" s="12" t="s">
        <v>100</v>
      </c>
      <c r="K952" s="16" t="n">
        <v>79498</v>
      </c>
      <c r="L952" s="14" t="n">
        <v>290</v>
      </c>
      <c r="M952" s="14" t="n">
        <v>14</v>
      </c>
      <c r="N952" s="11" t="n">
        <v>0.01</v>
      </c>
      <c r="O952" s="11" t="n">
        <v>0.31</v>
      </c>
      <c r="P952" s="11" t="n">
        <v>4.29</v>
      </c>
      <c r="Q952" s="22" t="n">
        <f>M954/H952</f>
        <v>1.695</v>
      </c>
    </row>
    <row r="953" ht="22.5" customHeight="1">
      <c r="A953" s="77"/>
      <c r="B953" s="53"/>
      <c r="C953" s="12"/>
      <c r="D953" s="19"/>
      <c r="E953" s="26"/>
      <c r="F953" s="19"/>
      <c r="G953" s="26"/>
      <c r="H953" s="19"/>
      <c r="I953" s="19"/>
      <c r="J953" s="12" t="s">
        <v>101</v>
      </c>
      <c r="K953" s="16" t="n">
        <v>2885245</v>
      </c>
      <c r="L953" s="14" t="n">
        <v>5156</v>
      </c>
      <c r="M953" s="14" t="n">
        <v>138</v>
      </c>
      <c r="N953" s="11" t="n">
        <v>0.01</v>
      </c>
      <c r="O953" s="11" t="n">
        <v>0.38</v>
      </c>
      <c r="P953" s="11" t="n">
        <v>51.96</v>
      </c>
      <c r="Q953" s="25"/>
    </row>
    <row r="954" ht="22.5" customHeight="1">
      <c r="A954" s="77"/>
      <c r="B954" s="53"/>
      <c r="C954" s="12"/>
      <c r="D954" s="19"/>
      <c r="E954" s="26"/>
      <c r="F954" s="19"/>
      <c r="G954" s="26"/>
      <c r="H954" s="19"/>
      <c r="I954" s="19"/>
      <c r="J954" s="12" t="s">
        <v>102</v>
      </c>
      <c r="K954" s="16" t="n">
        <v>4166260</v>
      </c>
      <c r="L954" s="14" t="n">
        <v>8030</v>
      </c>
      <c r="M954" s="14" t="n">
        <v>339</v>
      </c>
      <c r="N954" s="11" t="n">
        <v>0.01</v>
      </c>
      <c r="O954" s="11" t="n">
        <v>0.28</v>
      </c>
      <c r="P954" s="11" t="n">
        <v>94.84</v>
      </c>
      <c r="Q954" s="25"/>
    </row>
    <row r="955" ht="22.5" customHeight="1">
      <c r="A955" s="77"/>
      <c r="B955" s="53"/>
      <c r="C955" s="12" t="n">
        <v>2783561</v>
      </c>
      <c r="D955" s="12" t="s">
        <v>38</v>
      </c>
      <c r="E955" s="13" t="s">
        <v>14</v>
      </c>
      <c r="F955" s="12" t="s">
        <v>15</v>
      </c>
      <c r="G955" s="23" t="n">
        <v>0.1</v>
      </c>
      <c r="H955" s="12" t="n">
        <v>500</v>
      </c>
      <c r="I955" s="20" t="n">
        <f>G955*H955*7</f>
        <v>350</v>
      </c>
      <c r="J955" s="12" t="s">
        <v>100</v>
      </c>
      <c r="K955" s="16" t="n">
        <v>28</v>
      </c>
      <c r="L955" s="14" t="n">
        <v>3</v>
      </c>
      <c r="M955" s="14" t="n">
        <v>0</v>
      </c>
      <c r="N955" s="11" t="n">
        <v>0</v>
      </c>
      <c r="O955" s="11" t="n">
        <v>0</v>
      </c>
      <c r="P955" s="11" t="n">
        <v>0</v>
      </c>
      <c r="Q955" s="22" t="n">
        <f>M957/H955</f>
        <v>0.742</v>
      </c>
    </row>
    <row r="956" ht="22.5" customHeight="1">
      <c r="A956" s="77"/>
      <c r="B956" s="53"/>
      <c r="C956" s="12"/>
      <c r="D956" s="19"/>
      <c r="E956" s="26"/>
      <c r="F956" s="19"/>
      <c r="G956" s="26"/>
      <c r="H956" s="19"/>
      <c r="I956" s="19"/>
      <c r="J956" s="12" t="s">
        <v>101</v>
      </c>
      <c r="K956" s="16" t="n">
        <v>12995</v>
      </c>
      <c r="L956" s="14" t="n">
        <v>2127</v>
      </c>
      <c r="M956" s="16" t="n">
        <v>95</v>
      </c>
      <c r="N956" s="11" t="n">
        <v>0.005</v>
      </c>
      <c r="O956" s="11" t="n">
        <v>0.105</v>
      </c>
      <c r="P956" s="11" t="n">
        <v>9.95</v>
      </c>
      <c r="Q956" s="25"/>
    </row>
    <row r="957" ht="22.5" customHeight="1">
      <c r="A957" s="77"/>
      <c r="B957" s="53"/>
      <c r="C957" s="12"/>
      <c r="D957" s="19"/>
      <c r="E957" s="26"/>
      <c r="F957" s="19"/>
      <c r="G957" s="26"/>
      <c r="H957" s="19"/>
      <c r="I957" s="19"/>
      <c r="J957" s="12" t="s">
        <v>102</v>
      </c>
      <c r="K957" s="16" t="n">
        <v>44407</v>
      </c>
      <c r="L957" s="14" t="n">
        <v>7066</v>
      </c>
      <c r="M957" s="14" t="n">
        <v>371</v>
      </c>
      <c r="N957" s="11" t="n">
        <v>0.005</v>
      </c>
      <c r="O957" s="11" t="n">
        <v>0.104</v>
      </c>
      <c r="P957" s="11" t="n">
        <v>38.72</v>
      </c>
      <c r="Q957" s="25"/>
    </row>
    <row r="958" ht="22.5" customHeight="1">
      <c r="A958" s="77"/>
      <c r="B958" s="53"/>
      <c r="C958" s="12" t="n">
        <v>10599157</v>
      </c>
      <c r="D958" s="12" t="s">
        <v>39</v>
      </c>
      <c r="E958" s="13" t="s">
        <v>14</v>
      </c>
      <c r="F958" s="12" t="s">
        <v>15</v>
      </c>
      <c r="G958" s="23" t="n">
        <v>0.3</v>
      </c>
      <c r="H958" s="12" t="n">
        <v>150</v>
      </c>
      <c r="I958" s="20" t="n">
        <f>G958*H958*7</f>
        <v>315</v>
      </c>
      <c r="J958" s="12" t="s">
        <v>100</v>
      </c>
      <c r="K958" s="16" t="n">
        <v>7</v>
      </c>
      <c r="L958" s="14" t="n">
        <v>2</v>
      </c>
      <c r="M958" s="14" t="n">
        <v>0</v>
      </c>
      <c r="N958" s="11" t="n">
        <v>0</v>
      </c>
      <c r="O958" s="11" t="n">
        <v>0</v>
      </c>
      <c r="P958" s="11" t="n">
        <v>0</v>
      </c>
      <c r="Q958" s="22" t="n">
        <f>M960/H958</f>
        <v>0.673333333333333</v>
      </c>
    </row>
    <row r="959" ht="22.5" customHeight="1">
      <c r="A959" s="77"/>
      <c r="B959" s="53"/>
      <c r="C959" s="12"/>
      <c r="D959" s="19"/>
      <c r="E959" s="26"/>
      <c r="F959" s="19"/>
      <c r="G959" s="26"/>
      <c r="H959" s="19"/>
      <c r="I959" s="19"/>
      <c r="J959" s="12" t="s">
        <v>101</v>
      </c>
      <c r="K959" s="16" t="n">
        <v>12441</v>
      </c>
      <c r="L959" s="14" t="n">
        <v>2646</v>
      </c>
      <c r="M959" s="16" t="n">
        <v>49</v>
      </c>
      <c r="N959" s="11" t="n">
        <v>0.006</v>
      </c>
      <c r="O959" s="11" t="n">
        <v>0.309</v>
      </c>
      <c r="P959" s="11" t="n">
        <v>15.15</v>
      </c>
      <c r="Q959" s="25"/>
    </row>
    <row r="960" ht="22.5" customHeight="1">
      <c r="A960" s="77"/>
      <c r="B960" s="53"/>
      <c r="C960" s="12"/>
      <c r="D960" s="19"/>
      <c r="E960" s="26"/>
      <c r="F960" s="19"/>
      <c r="G960" s="26"/>
      <c r="H960" s="19"/>
      <c r="I960" s="19"/>
      <c r="J960" s="12" t="s">
        <v>102</v>
      </c>
      <c r="K960" s="16" t="n">
        <v>34380</v>
      </c>
      <c r="L960" s="14" t="n">
        <v>7465</v>
      </c>
      <c r="M960" s="14" t="n">
        <v>101</v>
      </c>
      <c r="N960" s="11" t="n">
        <v>0.004</v>
      </c>
      <c r="O960" s="11" t="n">
        <v>0.308</v>
      </c>
      <c r="P960" s="11" t="n">
        <v>31.1</v>
      </c>
      <c r="Q960" s="25"/>
    </row>
    <row r="961" ht="22.5" customHeight="1">
      <c r="A961" s="77"/>
      <c r="B961" s="53"/>
      <c r="C961" s="12" t="n">
        <v>10599681</v>
      </c>
      <c r="D961" s="12" t="s">
        <v>40</v>
      </c>
      <c r="E961" s="13" t="s">
        <v>14</v>
      </c>
      <c r="F961" s="12" t="s">
        <v>15</v>
      </c>
      <c r="G961" s="23" t="n">
        <v>0.13</v>
      </c>
      <c r="H961" s="12" t="n">
        <v>400</v>
      </c>
      <c r="I961" s="20" t="n">
        <f>G961*H961*7</f>
        <v>364</v>
      </c>
      <c r="J961" s="12" t="s">
        <v>100</v>
      </c>
      <c r="K961" s="14" t="n">
        <v>171</v>
      </c>
      <c r="L961" s="14" t="n">
        <v>45</v>
      </c>
      <c r="M961" s="14" t="n">
        <v>2</v>
      </c>
      <c r="N961" s="11" t="n">
        <v>0.006</v>
      </c>
      <c r="O961" s="11" t="n">
        <v>0.13</v>
      </c>
      <c r="P961" s="11" t="n">
        <v>0.26</v>
      </c>
      <c r="Q961" s="22" t="n">
        <f>M963/H961</f>
        <v>1</v>
      </c>
    </row>
    <row r="962" ht="22.5" customHeight="1">
      <c r="A962" s="77"/>
      <c r="B962" s="53"/>
      <c r="C962" s="12"/>
      <c r="D962" s="19"/>
      <c r="E962" s="26"/>
      <c r="F962" s="19"/>
      <c r="G962" s="26"/>
      <c r="H962" s="19"/>
      <c r="I962" s="19"/>
      <c r="J962" s="12" t="s">
        <v>101</v>
      </c>
      <c r="K962" s="16" t="n">
        <v>9103</v>
      </c>
      <c r="L962" s="14" t="n">
        <v>2169</v>
      </c>
      <c r="M962" s="16" t="n">
        <v>105</v>
      </c>
      <c r="N962" s="11" t="n">
        <v>0.006</v>
      </c>
      <c r="O962" s="11" t="n">
        <v>0.13</v>
      </c>
      <c r="P962" s="11" t="n">
        <v>13.65</v>
      </c>
      <c r="Q962" s="25"/>
    </row>
    <row r="963" ht="22.5" customHeight="1">
      <c r="A963" s="77"/>
      <c r="B963" s="53"/>
      <c r="C963" s="12"/>
      <c r="D963" s="19"/>
      <c r="E963" s="26"/>
      <c r="F963" s="19"/>
      <c r="G963" s="26"/>
      <c r="H963" s="19"/>
      <c r="I963" s="19"/>
      <c r="J963" s="12" t="s">
        <v>102</v>
      </c>
      <c r="K963" s="14" t="n">
        <v>39105</v>
      </c>
      <c r="L963" s="14" t="n">
        <v>10922</v>
      </c>
      <c r="M963" s="14" t="n">
        <v>400</v>
      </c>
      <c r="N963" s="11" t="n">
        <v>0.005</v>
      </c>
      <c r="O963" s="11" t="n">
        <v>0.13</v>
      </c>
      <c r="P963" s="11" t="n">
        <v>52</v>
      </c>
      <c r="Q963" s="25"/>
    </row>
    <row r="964" ht="22.5" customHeight="1">
      <c r="A964" s="77"/>
      <c r="B964" s="53"/>
      <c r="C964" s="12" t="n">
        <v>6060965</v>
      </c>
      <c r="D964" s="12" t="s">
        <v>36</v>
      </c>
      <c r="E964" s="13" t="s">
        <v>14</v>
      </c>
      <c r="F964" s="12" t="s">
        <v>15</v>
      </c>
      <c r="G964" s="50" t="n">
        <v>0.3</v>
      </c>
      <c r="H964" s="30" t="n">
        <v>100</v>
      </c>
      <c r="I964" s="31" t="n">
        <f>G964*H964*7</f>
        <v>210</v>
      </c>
      <c r="J964" s="12" t="s">
        <v>100</v>
      </c>
      <c r="K964" s="14" t="n">
        <v>135</v>
      </c>
      <c r="L964" s="14" t="n">
        <v>17</v>
      </c>
      <c r="M964" s="14" t="n">
        <v>0</v>
      </c>
      <c r="N964" s="11" t="n">
        <v>0</v>
      </c>
      <c r="O964" s="11" t="n">
        <v>0</v>
      </c>
      <c r="P964" s="11" t="n">
        <v>0</v>
      </c>
      <c r="Q964" s="22" t="n">
        <f>M966/H964</f>
        <v>1</v>
      </c>
    </row>
    <row r="965" ht="22.5" customHeight="1">
      <c r="A965" s="77"/>
      <c r="B965" s="53"/>
      <c r="C965" s="19"/>
      <c r="D965" s="19"/>
      <c r="E965" s="26"/>
      <c r="F965" s="19"/>
      <c r="G965" s="32"/>
      <c r="H965" s="28"/>
      <c r="I965" s="28"/>
      <c r="J965" s="12" t="s">
        <v>101</v>
      </c>
      <c r="K965" s="14" t="n">
        <v>13472</v>
      </c>
      <c r="L965" s="14" t="n">
        <v>904</v>
      </c>
      <c r="M965" s="15" t="n">
        <v>35</v>
      </c>
      <c r="N965" s="11" t="n">
        <v>0.012</v>
      </c>
      <c r="O965" s="11" t="n">
        <v>0.3</v>
      </c>
      <c r="P965" s="11" t="n">
        <v>10.5</v>
      </c>
      <c r="Q965" s="25"/>
    </row>
    <row r="966" ht="22.5" customHeight="1">
      <c r="A966" s="77"/>
      <c r="B966" s="53"/>
      <c r="C966" s="19"/>
      <c r="D966" s="19"/>
      <c r="E966" s="26"/>
      <c r="F966" s="19"/>
      <c r="G966" s="33"/>
      <c r="H966" s="27"/>
      <c r="I966" s="27"/>
      <c r="J966" s="12" t="s">
        <v>102</v>
      </c>
      <c r="K966" s="14" t="n">
        <v>36341</v>
      </c>
      <c r="L966" s="14" t="n">
        <v>3070</v>
      </c>
      <c r="M966" s="14" t="n">
        <v>100</v>
      </c>
      <c r="N966" s="11" t="n">
        <v>0.01</v>
      </c>
      <c r="O966" s="11" t="n">
        <v>0.3</v>
      </c>
      <c r="P966" s="11" t="n">
        <v>30</v>
      </c>
      <c r="Q966" s="25"/>
    </row>
    <row r="967" ht="22.5" customHeight="1">
      <c r="A967" s="77"/>
      <c r="B967" s="53"/>
      <c r="C967" s="12" t="n">
        <v>10842514</v>
      </c>
      <c r="D967" s="12" t="s">
        <v>79</v>
      </c>
      <c r="E967" s="13" t="s">
        <v>14</v>
      </c>
      <c r="F967" s="12" t="s">
        <v>26</v>
      </c>
      <c r="G967" s="50" t="n">
        <v>0.15</v>
      </c>
      <c r="H967" s="30" t="n">
        <v>100</v>
      </c>
      <c r="I967" s="31" t="n">
        <f>G967*H967*7</f>
        <v>105</v>
      </c>
      <c r="J967" s="12" t="s">
        <v>100</v>
      </c>
      <c r="K967" s="14" t="n">
        <v>12</v>
      </c>
      <c r="L967" s="14" t="n">
        <v>0</v>
      </c>
      <c r="M967" s="14" t="n">
        <v>0</v>
      </c>
      <c r="N967" s="11" t="n">
        <v>0</v>
      </c>
      <c r="O967" s="11" t="n">
        <v>0</v>
      </c>
      <c r="P967" s="11" t="n">
        <v>0</v>
      </c>
      <c r="Q967" s="22" t="n">
        <f>M969/H967</f>
        <v>0.15</v>
      </c>
      <c r="R967" s="4" t="s">
        <v>118</v>
      </c>
    </row>
    <row r="968" ht="22.5" customHeight="1">
      <c r="A968" s="77"/>
      <c r="B968" s="53"/>
      <c r="C968" s="19"/>
      <c r="D968" s="19"/>
      <c r="E968" s="26"/>
      <c r="F968" s="19"/>
      <c r="G968" s="32"/>
      <c r="H968" s="28"/>
      <c r="I968" s="28"/>
      <c r="J968" s="12" t="s">
        <v>101</v>
      </c>
      <c r="K968" s="14" t="n">
        <v>24279</v>
      </c>
      <c r="L968" s="14" t="n">
        <v>248</v>
      </c>
      <c r="M968" s="14" t="n">
        <v>11</v>
      </c>
      <c r="N968" s="11" t="n">
        <v>0.02</v>
      </c>
      <c r="O968" s="11" t="n">
        <v>0.43</v>
      </c>
      <c r="P968" s="11" t="n">
        <v>4.69</v>
      </c>
      <c r="Q968" s="25"/>
      <c r="R968" s="4" t="s">
        <v>119</v>
      </c>
    </row>
    <row r="969" ht="22.5" customHeight="1">
      <c r="A969" s="77"/>
      <c r="B969" s="53"/>
      <c r="C969" s="19"/>
      <c r="D969" s="19"/>
      <c r="E969" s="26"/>
      <c r="F969" s="19"/>
      <c r="G969" s="33"/>
      <c r="H969" s="27"/>
      <c r="I969" s="27"/>
      <c r="J969" s="12" t="s">
        <v>102</v>
      </c>
      <c r="K969" s="14" t="n">
        <v>25648</v>
      </c>
      <c r="L969" s="14" t="n">
        <v>281</v>
      </c>
      <c r="M969" s="14" t="n">
        <v>15</v>
      </c>
      <c r="N969" s="11" t="n">
        <v>0.02</v>
      </c>
      <c r="O969" s="11" t="n">
        <v>0.35</v>
      </c>
      <c r="P969" s="11" t="n">
        <v>5.29</v>
      </c>
      <c r="Q969" s="25"/>
    </row>
    <row r="970" ht="22.5" customHeight="1">
      <c r="A970" s="77"/>
      <c r="B970" s="53"/>
      <c r="C970" s="12" t="n">
        <v>10815258</v>
      </c>
      <c r="D970" s="12" t="s">
        <v>79</v>
      </c>
      <c r="E970" s="13" t="s">
        <v>14</v>
      </c>
      <c r="F970" s="12" t="s">
        <v>15</v>
      </c>
      <c r="G970" s="50" t="n">
        <v>0.15</v>
      </c>
      <c r="H970" s="30" t="n">
        <v>100</v>
      </c>
      <c r="I970" s="31" t="n">
        <f>G970*H970*7</f>
        <v>105</v>
      </c>
      <c r="J970" s="12" t="s">
        <v>100</v>
      </c>
      <c r="K970" s="14" t="n">
        <v>69</v>
      </c>
      <c r="L970" s="14" t="n">
        <v>0</v>
      </c>
      <c r="M970" s="14" t="n">
        <v>0</v>
      </c>
      <c r="N970" s="11" t="n">
        <v>0</v>
      </c>
      <c r="O970" s="11" t="n">
        <v>0</v>
      </c>
      <c r="P970" s="11" t="n">
        <v>0</v>
      </c>
      <c r="Q970" s="22" t="n">
        <f>M972/H970</f>
        <v>0.28</v>
      </c>
    </row>
    <row r="971" ht="22.5" customHeight="1">
      <c r="A971" s="77"/>
      <c r="B971" s="53"/>
      <c r="C971" s="19"/>
      <c r="D971" s="19"/>
      <c r="E971" s="26"/>
      <c r="F971" s="19"/>
      <c r="G971" s="32"/>
      <c r="H971" s="28"/>
      <c r="I971" s="28"/>
      <c r="J971" s="12" t="s">
        <v>101</v>
      </c>
      <c r="K971" s="14" t="n">
        <v>11516</v>
      </c>
      <c r="L971" s="14" t="n">
        <v>1909</v>
      </c>
      <c r="M971" s="14" t="n">
        <v>28</v>
      </c>
      <c r="N971" s="11" t="n">
        <v>0.002</v>
      </c>
      <c r="O971" s="11" t="n">
        <v>0.15</v>
      </c>
      <c r="P971" s="11" t="n">
        <v>4.2</v>
      </c>
      <c r="Q971" s="25"/>
      <c r="R971" s="4" t="s">
        <v>119</v>
      </c>
    </row>
    <row r="972" ht="22.5" customHeight="1">
      <c r="A972" s="77"/>
      <c r="B972" s="53"/>
      <c r="C972" s="19"/>
      <c r="D972" s="19"/>
      <c r="E972" s="26"/>
      <c r="F972" s="19"/>
      <c r="G972" s="33"/>
      <c r="H972" s="27"/>
      <c r="I972" s="27"/>
      <c r="J972" s="12" t="s">
        <v>102</v>
      </c>
      <c r="K972" s="14" t="n">
        <v>12563</v>
      </c>
      <c r="L972" s="14" t="n">
        <v>2077</v>
      </c>
      <c r="M972" s="14" t="n">
        <v>28</v>
      </c>
      <c r="N972" s="11" t="n">
        <v>0.002</v>
      </c>
      <c r="O972" s="11" t="n">
        <v>0.15</v>
      </c>
      <c r="P972" s="11" t="n">
        <v>4.2</v>
      </c>
      <c r="Q972" s="25"/>
    </row>
    <row r="973" ht="22.5" customHeight="1">
      <c r="A973" s="77"/>
      <c r="B973" s="53"/>
      <c r="C973" s="12" t="n">
        <v>91535229</v>
      </c>
      <c r="D973" s="12" t="s">
        <v>31</v>
      </c>
      <c r="E973" s="13" t="s">
        <v>37</v>
      </c>
      <c r="F973" s="12" t="s">
        <v>15</v>
      </c>
      <c r="G973" s="50" t="n">
        <v>0.02</v>
      </c>
      <c r="H973" s="30" t="n">
        <v>500</v>
      </c>
      <c r="I973" s="31" t="n">
        <f>G973*H973*7</f>
        <v>70</v>
      </c>
      <c r="J973" s="12" t="s">
        <v>100</v>
      </c>
      <c r="K973" s="14" t="n">
        <v>38</v>
      </c>
      <c r="L973" s="14" t="n">
        <v>21</v>
      </c>
      <c r="M973" s="14" t="n">
        <v>0</v>
      </c>
      <c r="N973" s="11" t="n">
        <v>0</v>
      </c>
      <c r="O973" s="11" t="n">
        <v>0</v>
      </c>
      <c r="P973" s="11" t="n">
        <v>0</v>
      </c>
      <c r="Q973" s="22" t="n">
        <f>M975/H973</f>
        <v>0.004</v>
      </c>
    </row>
    <row r="974" ht="22.5" customHeight="1">
      <c r="A974" s="77"/>
      <c r="B974" s="53"/>
      <c r="C974" s="19"/>
      <c r="D974" s="19"/>
      <c r="E974" s="26"/>
      <c r="F974" s="19"/>
      <c r="G974" s="32"/>
      <c r="H974" s="28"/>
      <c r="I974" s="28"/>
      <c r="J974" s="12" t="s">
        <v>101</v>
      </c>
      <c r="K974" s="14" t="n">
        <v>1239</v>
      </c>
      <c r="L974" s="14" t="n">
        <v>354</v>
      </c>
      <c r="M974" s="14" t="n">
        <v>2</v>
      </c>
      <c r="N974" s="11" t="n">
        <v>0</v>
      </c>
      <c r="O974" s="11" t="n">
        <v>0.04</v>
      </c>
      <c r="P974" s="11" t="n">
        <v>0.08</v>
      </c>
      <c r="Q974" s="25"/>
    </row>
    <row r="975" ht="22.5" customHeight="1">
      <c r="A975" s="77"/>
      <c r="B975" s="53"/>
      <c r="C975" s="19"/>
      <c r="D975" s="19"/>
      <c r="E975" s="26"/>
      <c r="F975" s="19"/>
      <c r="G975" s="33"/>
      <c r="H975" s="27"/>
      <c r="I975" s="27"/>
      <c r="J975" s="12" t="s">
        <v>102</v>
      </c>
      <c r="K975" s="14" t="n">
        <v>2894</v>
      </c>
      <c r="L975" s="14" t="n">
        <v>893</v>
      </c>
      <c r="M975" s="14" t="n">
        <v>2</v>
      </c>
      <c r="N975" s="11" t="n">
        <v>0</v>
      </c>
      <c r="O975" s="11" t="n">
        <v>0.04</v>
      </c>
      <c r="P975" s="11" t="n">
        <v>0.08</v>
      </c>
      <c r="Q975" s="25"/>
    </row>
    <row r="976" ht="22.5" customHeight="1">
      <c r="A976" s="77"/>
      <c r="B976" s="53"/>
      <c r="C976" s="12" t="n">
        <v>91535331</v>
      </c>
      <c r="D976" s="12" t="s">
        <v>31</v>
      </c>
      <c r="E976" s="13" t="s">
        <v>41</v>
      </c>
      <c r="F976" s="12" t="s">
        <v>15</v>
      </c>
      <c r="G976" s="50" t="n">
        <v>0.02</v>
      </c>
      <c r="H976" s="30" t="n">
        <v>750</v>
      </c>
      <c r="I976" s="31" t="n">
        <f>G976*H976*7</f>
        <v>105</v>
      </c>
      <c r="J976" s="12" t="s">
        <v>100</v>
      </c>
      <c r="K976" s="14" t="n">
        <v>71</v>
      </c>
      <c r="L976" s="14" t="n">
        <v>34</v>
      </c>
      <c r="M976" s="14" t="n">
        <v>0</v>
      </c>
      <c r="N976" s="11" t="n">
        <v>0</v>
      </c>
      <c r="O976" s="11" t="n">
        <v>0</v>
      </c>
      <c r="P976" s="11" t="n">
        <v>0</v>
      </c>
      <c r="Q976" s="22" t="n">
        <f>M978/H976</f>
        <v>0.00133333333333333</v>
      </c>
    </row>
    <row r="977" ht="22.5" customHeight="1">
      <c r="A977" s="77"/>
      <c r="B977" s="53"/>
      <c r="C977" s="19"/>
      <c r="D977" s="19"/>
      <c r="E977" s="26"/>
      <c r="F977" s="19"/>
      <c r="G977" s="32"/>
      <c r="H977" s="28"/>
      <c r="I977" s="28"/>
      <c r="J977" s="12" t="s">
        <v>101</v>
      </c>
      <c r="K977" s="14" t="n">
        <v>1467</v>
      </c>
      <c r="L977" s="14" t="n">
        <v>669</v>
      </c>
      <c r="M977" s="14" t="n">
        <v>1</v>
      </c>
      <c r="N977" s="11" t="n">
        <v>0</v>
      </c>
      <c r="O977" s="11" t="n">
        <v>0.04</v>
      </c>
      <c r="P977" s="11" t="n">
        <v>0.04</v>
      </c>
      <c r="Q977" s="25"/>
    </row>
    <row r="978" ht="22.5" customHeight="1">
      <c r="A978" s="77"/>
      <c r="B978" s="53"/>
      <c r="C978" s="19"/>
      <c r="D978" s="19"/>
      <c r="E978" s="26"/>
      <c r="F978" s="19"/>
      <c r="G978" s="33"/>
      <c r="H978" s="27"/>
      <c r="I978" s="27"/>
      <c r="J978" s="12" t="s">
        <v>102</v>
      </c>
      <c r="K978" s="14" t="n">
        <v>2584</v>
      </c>
      <c r="L978" s="14" t="n">
        <v>1036</v>
      </c>
      <c r="M978" s="14" t="n">
        <v>1</v>
      </c>
      <c r="N978" s="11" t="n">
        <v>0</v>
      </c>
      <c r="O978" s="11" t="n">
        <v>0.04</v>
      </c>
      <c r="P978" s="11" t="n">
        <v>0.04</v>
      </c>
      <c r="Q978" s="25"/>
    </row>
    <row r="979" ht="22.5" customHeight="1">
      <c r="A979" s="77"/>
      <c r="B979" s="53"/>
      <c r="C979" s="12" t="n">
        <v>11324493</v>
      </c>
      <c r="D979" s="12" t="s">
        <v>31</v>
      </c>
      <c r="E979" s="13" t="s">
        <v>17</v>
      </c>
      <c r="F979" s="12" t="s">
        <v>15</v>
      </c>
      <c r="G979" s="50" t="n">
        <v>0.28</v>
      </c>
      <c r="H979" s="30" t="n">
        <v>100</v>
      </c>
      <c r="I979" s="31" t="n">
        <f>G979*H979*7</f>
        <v>196</v>
      </c>
      <c r="J979" s="12" t="s">
        <v>100</v>
      </c>
      <c r="K979" s="14" t="n">
        <v>18</v>
      </c>
      <c r="L979" s="14" t="n">
        <v>7</v>
      </c>
      <c r="M979" s="14" t="n">
        <v>1</v>
      </c>
      <c r="N979" s="11" t="n">
        <v>0.043</v>
      </c>
      <c r="O979" s="11" t="n">
        <v>0.3</v>
      </c>
      <c r="P979" s="11" t="n">
        <v>0.3</v>
      </c>
      <c r="Q979" s="22" t="n">
        <f>M981/H979</f>
        <v>0.05</v>
      </c>
    </row>
    <row r="980" ht="22.5" customHeight="1">
      <c r="A980" s="77"/>
      <c r="B980" s="53"/>
      <c r="C980" s="19"/>
      <c r="D980" s="19"/>
      <c r="E980" s="26"/>
      <c r="F980" s="19"/>
      <c r="G980" s="32"/>
      <c r="H980" s="28"/>
      <c r="I980" s="28"/>
      <c r="J980" s="12" t="s">
        <v>101</v>
      </c>
      <c r="K980" s="14" t="n">
        <v>354</v>
      </c>
      <c r="L980" s="14" t="n">
        <v>109</v>
      </c>
      <c r="M980" s="14" t="n">
        <v>2</v>
      </c>
      <c r="N980" s="11" t="n">
        <v>0.011</v>
      </c>
      <c r="O980" s="11" t="n">
        <v>0.6</v>
      </c>
      <c r="P980" s="11" t="n">
        <v>1.2</v>
      </c>
      <c r="Q980" s="25"/>
    </row>
    <row r="981" ht="22.5" customHeight="1">
      <c r="A981" s="77"/>
      <c r="B981" s="53"/>
      <c r="C981" s="19"/>
      <c r="D981" s="19"/>
      <c r="E981" s="26"/>
      <c r="F981" s="19"/>
      <c r="G981" s="33"/>
      <c r="H981" s="27"/>
      <c r="I981" s="27"/>
      <c r="J981" s="12" t="s">
        <v>102</v>
      </c>
      <c r="K981" s="14" t="n">
        <v>961</v>
      </c>
      <c r="L981" s="14" t="n">
        <v>325</v>
      </c>
      <c r="M981" s="14" t="n">
        <v>5</v>
      </c>
      <c r="N981" s="11" t="n">
        <v>0.008</v>
      </c>
      <c r="O981" s="11" t="n">
        <v>0.52</v>
      </c>
      <c r="P981" s="11" t="n">
        <v>2.6</v>
      </c>
      <c r="Q981" s="25"/>
    </row>
    <row r="982" ht="22.5" customHeight="1">
      <c r="A982" s="77"/>
      <c r="B982" s="53"/>
      <c r="C982" s="12" t="n">
        <v>10298628</v>
      </c>
      <c r="D982" s="12" t="s">
        <v>42</v>
      </c>
      <c r="E982" s="13" t="s">
        <v>14</v>
      </c>
      <c r="F982" s="12" t="s">
        <v>26</v>
      </c>
      <c r="G982" s="50" t="n">
        <v>0.14</v>
      </c>
      <c r="H982" s="30" t="n">
        <v>80</v>
      </c>
      <c r="I982" s="31" t="n">
        <f>G982*H982*7</f>
        <v>78.4</v>
      </c>
      <c r="J982" s="12" t="s">
        <v>100</v>
      </c>
      <c r="K982" s="14" t="n">
        <v>13860</v>
      </c>
      <c r="L982" s="14" t="n">
        <v>38</v>
      </c>
      <c r="M982" s="14" t="n">
        <v>4</v>
      </c>
      <c r="N982" s="11" t="n">
        <v>0.03</v>
      </c>
      <c r="O982" s="11" t="n">
        <v>0.33</v>
      </c>
      <c r="P982" s="11" t="n">
        <v>1.31</v>
      </c>
      <c r="Q982" s="22" t="n">
        <f>M984/H982</f>
        <v>0.8125</v>
      </c>
    </row>
    <row r="983" ht="22.5" customHeight="1">
      <c r="A983" s="77"/>
      <c r="B983" s="53"/>
      <c r="C983" s="19"/>
      <c r="D983" s="19"/>
      <c r="E983" s="26"/>
      <c r="F983" s="19"/>
      <c r="G983" s="32"/>
      <c r="H983" s="28"/>
      <c r="I983" s="28"/>
      <c r="J983" s="12" t="s">
        <v>101</v>
      </c>
      <c r="K983" s="14" t="n">
        <v>325485</v>
      </c>
      <c r="L983" s="14" t="n">
        <v>538</v>
      </c>
      <c r="M983" s="14" t="n">
        <v>61</v>
      </c>
      <c r="N983" s="11" t="n">
        <v>0.01</v>
      </c>
      <c r="O983" s="11" t="n">
        <v>0.1</v>
      </c>
      <c r="P983" s="11" t="n">
        <v>6.35</v>
      </c>
      <c r="Q983" s="25"/>
    </row>
    <row r="984" ht="22.5" customHeight="1">
      <c r="A984" s="77"/>
      <c r="B984" s="53"/>
      <c r="C984" s="19"/>
      <c r="D984" s="19"/>
      <c r="E984" s="26"/>
      <c r="F984" s="19"/>
      <c r="G984" s="33"/>
      <c r="H984" s="27"/>
      <c r="I984" s="27"/>
      <c r="J984" s="12" t="s">
        <v>102</v>
      </c>
      <c r="K984" s="14" t="n">
        <v>632108</v>
      </c>
      <c r="L984" s="14" t="n">
        <v>1021</v>
      </c>
      <c r="M984" s="14" t="n">
        <v>65</v>
      </c>
      <c r="N984" s="11" t="n">
        <v>0.01</v>
      </c>
      <c r="O984" s="11" t="n">
        <v>0.19</v>
      </c>
      <c r="P984" s="11" t="n">
        <v>12.18</v>
      </c>
      <c r="Q984" s="25"/>
    </row>
    <row r="985" ht="22.5" customHeight="1">
      <c r="A985" s="77"/>
      <c r="B985" s="53"/>
      <c r="C985" s="12" t="n">
        <v>11655595</v>
      </c>
      <c r="D985" s="12" t="s">
        <v>43</v>
      </c>
      <c r="E985" s="13" t="s">
        <v>14</v>
      </c>
      <c r="F985" s="12" t="s">
        <v>26</v>
      </c>
      <c r="G985" s="50" t="n">
        <v>0.4</v>
      </c>
      <c r="H985" s="30" t="n">
        <v>100</v>
      </c>
      <c r="I985" s="31" t="n">
        <f>G985*H985*7</f>
        <v>280</v>
      </c>
      <c r="J985" s="12" t="s">
        <v>100</v>
      </c>
      <c r="K985" s="14" t="n">
        <v>11</v>
      </c>
      <c r="L985" s="14" t="n">
        <v>0</v>
      </c>
      <c r="M985" s="14" t="n">
        <v>0</v>
      </c>
      <c r="N985" s="11" t="n">
        <v>0</v>
      </c>
      <c r="O985" s="11" t="n">
        <v>0</v>
      </c>
      <c r="P985" s="11" t="n">
        <v>0</v>
      </c>
      <c r="Q985" s="22" t="n">
        <f>M987/H985</f>
        <v>0.01</v>
      </c>
      <c r="R985" s="4" t="s">
        <v>104</v>
      </c>
    </row>
    <row r="986" ht="22.5" customHeight="1">
      <c r="A986" s="77"/>
      <c r="B986" s="53"/>
      <c r="C986" s="19"/>
      <c r="D986" s="19"/>
      <c r="E986" s="26"/>
      <c r="F986" s="19"/>
      <c r="G986" s="32"/>
      <c r="H986" s="28"/>
      <c r="I986" s="28"/>
      <c r="J986" s="12" t="s">
        <v>101</v>
      </c>
      <c r="K986" s="14" t="n">
        <v>6925</v>
      </c>
      <c r="L986" s="14" t="n">
        <v>65</v>
      </c>
      <c r="M986" s="14" t="n">
        <v>0</v>
      </c>
      <c r="N986" s="11" t="n">
        <v>0.02</v>
      </c>
      <c r="O986" s="11" t="n">
        <v>0</v>
      </c>
      <c r="P986" s="11" t="n">
        <v>1.36</v>
      </c>
      <c r="Q986" s="25"/>
    </row>
    <row r="987" ht="22.5" customHeight="1">
      <c r="A987" s="77"/>
      <c r="B987" s="53"/>
      <c r="C987" s="19"/>
      <c r="D987" s="19"/>
      <c r="E987" s="26"/>
      <c r="F987" s="19"/>
      <c r="G987" s="33"/>
      <c r="H987" s="27"/>
      <c r="I987" s="27"/>
      <c r="J987" s="12" t="s">
        <v>102</v>
      </c>
      <c r="K987" s="14" t="n">
        <v>14888</v>
      </c>
      <c r="L987" s="14" t="n">
        <v>155</v>
      </c>
      <c r="M987" s="14" t="n">
        <v>1</v>
      </c>
      <c r="N987" s="11" t="n">
        <v>0.02</v>
      </c>
      <c r="O987" s="11" t="n">
        <v>3.01</v>
      </c>
      <c r="P987" s="11" t="n">
        <v>3.01</v>
      </c>
      <c r="Q987" s="25"/>
    </row>
    <row r="988" ht="22.5" customHeight="1">
      <c r="A988" s="77"/>
      <c r="B988" s="53"/>
      <c r="C988" s="12" t="n">
        <v>11655596</v>
      </c>
      <c r="D988" s="12" t="s">
        <v>43</v>
      </c>
      <c r="E988" s="13" t="s">
        <v>14</v>
      </c>
      <c r="F988" s="12" t="s">
        <v>12</v>
      </c>
      <c r="G988" s="50" t="n">
        <v>0.3</v>
      </c>
      <c r="H988" s="30" t="n">
        <v>50</v>
      </c>
      <c r="I988" s="31" t="n">
        <f>G988*H988*7</f>
        <v>105</v>
      </c>
      <c r="J988" s="12" t="s">
        <v>100</v>
      </c>
      <c r="K988" s="14" t="n">
        <v>5</v>
      </c>
      <c r="L988" s="14" t="n">
        <v>0</v>
      </c>
      <c r="M988" s="14" t="n">
        <v>0</v>
      </c>
      <c r="N988" s="11" t="n">
        <v>0</v>
      </c>
      <c r="O988" s="11" t="n">
        <v>0</v>
      </c>
      <c r="P988" s="11" t="n">
        <v>0</v>
      </c>
      <c r="Q988" s="22" t="n">
        <f>M990/H988</f>
        <v>0</v>
      </c>
      <c r="R988" s="4" t="s">
        <v>105</v>
      </c>
    </row>
    <row r="989" ht="22.5" customHeight="1">
      <c r="A989" s="77"/>
      <c r="B989" s="53"/>
      <c r="C989" s="19"/>
      <c r="D989" s="19"/>
      <c r="E989" s="26"/>
      <c r="F989" s="19"/>
      <c r="G989" s="32"/>
      <c r="H989" s="28"/>
      <c r="I989" s="28"/>
      <c r="J989" s="12" t="s">
        <v>101</v>
      </c>
      <c r="K989" s="14" t="n">
        <v>104</v>
      </c>
      <c r="L989" s="14" t="n">
        <v>0</v>
      </c>
      <c r="M989" s="14" t="n">
        <v>0</v>
      </c>
      <c r="N989" s="11" t="n">
        <v>0</v>
      </c>
      <c r="O989" s="11" t="n">
        <v>0</v>
      </c>
      <c r="P989" s="11" t="n">
        <v>0</v>
      </c>
      <c r="Q989" s="25"/>
    </row>
    <row r="990" ht="22.5" customHeight="1">
      <c r="A990" s="77"/>
      <c r="B990" s="53"/>
      <c r="C990" s="19"/>
      <c r="D990" s="19"/>
      <c r="E990" s="26"/>
      <c r="F990" s="19"/>
      <c r="G990" s="33"/>
      <c r="H990" s="27"/>
      <c r="I990" s="27"/>
      <c r="J990" s="12" t="s">
        <v>102</v>
      </c>
      <c r="K990" s="14" t="n">
        <v>444</v>
      </c>
      <c r="L990" s="14" t="n">
        <v>2</v>
      </c>
      <c r="M990" s="14" t="n">
        <v>0</v>
      </c>
      <c r="N990" s="11" t="n">
        <v>0</v>
      </c>
      <c r="O990" s="11" t="n">
        <v>0</v>
      </c>
      <c r="P990" s="11" t="n">
        <v>0.0001</v>
      </c>
      <c r="Q990" s="25"/>
    </row>
    <row r="991" ht="22.5" customHeight="1">
      <c r="A991" s="77"/>
      <c r="B991" s="53"/>
      <c r="C991" s="12" t="n">
        <v>11690183</v>
      </c>
      <c r="D991" s="12" t="s">
        <v>38</v>
      </c>
      <c r="E991" s="13" t="s">
        <v>14</v>
      </c>
      <c r="F991" s="12" t="s">
        <v>15</v>
      </c>
      <c r="G991" s="50" t="n">
        <v>0.1</v>
      </c>
      <c r="H991" s="30" t="n">
        <v>100</v>
      </c>
      <c r="I991" s="31" t="n">
        <f>G991*H991*7</f>
        <v>70</v>
      </c>
      <c r="J991" s="12" t="s">
        <v>100</v>
      </c>
      <c r="K991" s="14" t="n">
        <v>14</v>
      </c>
      <c r="L991" s="14" t="n">
        <v>0</v>
      </c>
      <c r="M991" s="14" t="n">
        <v>0</v>
      </c>
      <c r="N991" s="11" t="n">
        <v>0</v>
      </c>
      <c r="O991" s="11" t="n">
        <v>0</v>
      </c>
      <c r="P991" s="11" t="n">
        <v>0</v>
      </c>
      <c r="Q991" s="22" t="n">
        <f>M993/H991</f>
        <v>0.5</v>
      </c>
    </row>
    <row r="992" ht="22.5" customHeight="1">
      <c r="A992" s="77"/>
      <c r="B992" s="53"/>
      <c r="C992" s="19"/>
      <c r="D992" s="19"/>
      <c r="E992" s="26"/>
      <c r="F992" s="19"/>
      <c r="G992" s="32"/>
      <c r="H992" s="28"/>
      <c r="I992" s="28"/>
      <c r="J992" s="12" t="s">
        <v>101</v>
      </c>
      <c r="K992" s="14" t="n">
        <v>2763</v>
      </c>
      <c r="L992" s="14" t="n">
        <v>617</v>
      </c>
      <c r="M992" s="15" t="n">
        <v>15</v>
      </c>
      <c r="N992" s="11" t="n">
        <v>0.005</v>
      </c>
      <c r="O992" s="11" t="n">
        <v>0.196</v>
      </c>
      <c r="P992" s="11" t="n">
        <v>2.94</v>
      </c>
      <c r="Q992" s="25"/>
    </row>
    <row r="993" ht="22.5" customHeight="1">
      <c r="A993" s="77"/>
      <c r="B993" s="53"/>
      <c r="C993" s="19"/>
      <c r="D993" s="19"/>
      <c r="E993" s="26"/>
      <c r="F993" s="19"/>
      <c r="G993" s="33"/>
      <c r="H993" s="27"/>
      <c r="I993" s="27"/>
      <c r="J993" s="12" t="s">
        <v>102</v>
      </c>
      <c r="K993" s="14" t="n">
        <v>8997</v>
      </c>
      <c r="L993" s="14" t="n">
        <v>1839</v>
      </c>
      <c r="M993" s="14" t="n">
        <v>50</v>
      </c>
      <c r="N993" s="11" t="n">
        <v>0.006</v>
      </c>
      <c r="O993" s="11" t="n">
        <v>0.203</v>
      </c>
      <c r="P993" s="11" t="n">
        <v>10.15</v>
      </c>
      <c r="Q993" s="25"/>
    </row>
    <row r="994" ht="22.5" customHeight="1">
      <c r="A994" s="77"/>
      <c r="B994" s="53"/>
      <c r="C994" s="12" t="n">
        <v>11763482</v>
      </c>
      <c r="D994" s="12" t="s">
        <v>43</v>
      </c>
      <c r="E994" s="13" t="s">
        <v>14</v>
      </c>
      <c r="F994" s="12" t="s">
        <v>12</v>
      </c>
      <c r="G994" s="50" t="n">
        <v>0.4</v>
      </c>
      <c r="H994" s="30" t="n">
        <v>100</v>
      </c>
      <c r="I994" s="31" t="n">
        <f>G994*H994*7</f>
        <v>280</v>
      </c>
      <c r="J994" s="12" t="s">
        <v>100</v>
      </c>
      <c r="K994" s="14" t="n">
        <v>42</v>
      </c>
      <c r="L994" s="14" t="n">
        <v>16</v>
      </c>
      <c r="M994" s="14" t="n">
        <v>0</v>
      </c>
      <c r="N994" s="11" t="n">
        <v>0.002</v>
      </c>
      <c r="O994" s="11" t="n">
        <v>0</v>
      </c>
      <c r="P994" s="11" t="n">
        <v>0.0241</v>
      </c>
      <c r="Q994" s="22" t="n">
        <f>M996/H994</f>
        <v>0</v>
      </c>
      <c r="R994" s="4" t="s">
        <v>106</v>
      </c>
    </row>
    <row r="995" ht="22.5" customHeight="1">
      <c r="A995" s="77"/>
      <c r="B995" s="53"/>
      <c r="C995" s="19"/>
      <c r="D995" s="19"/>
      <c r="E995" s="26"/>
      <c r="F995" s="19"/>
      <c r="G995" s="32"/>
      <c r="H995" s="28"/>
      <c r="I995" s="28"/>
      <c r="J995" s="12" t="s">
        <v>101</v>
      </c>
      <c r="K995" s="14" t="n">
        <v>158</v>
      </c>
      <c r="L995" s="14" t="n">
        <v>35</v>
      </c>
      <c r="M995" s="14" t="n">
        <v>0</v>
      </c>
      <c r="N995" s="11" t="n">
        <v>0.002</v>
      </c>
      <c r="O995" s="11" t="n">
        <v>0</v>
      </c>
      <c r="P995" s="11" t="n">
        <v>0.0681</v>
      </c>
      <c r="Q995" s="25"/>
    </row>
    <row r="996" ht="22.5" customHeight="1">
      <c r="A996" s="77"/>
      <c r="B996" s="53"/>
      <c r="C996" s="19"/>
      <c r="D996" s="19"/>
      <c r="E996" s="26"/>
      <c r="F996" s="19"/>
      <c r="G996" s="33"/>
      <c r="H996" s="27"/>
      <c r="I996" s="27"/>
      <c r="J996" s="12" t="s">
        <v>102</v>
      </c>
      <c r="K996" s="14" t="n">
        <v>402</v>
      </c>
      <c r="L996" s="14" t="n">
        <v>108</v>
      </c>
      <c r="M996" s="14" t="n">
        <v>0</v>
      </c>
      <c r="N996" s="11" t="n">
        <v>0.002</v>
      </c>
      <c r="O996" s="11" t="n">
        <v>0</v>
      </c>
      <c r="P996" s="11" t="n">
        <v>0.2244</v>
      </c>
      <c r="Q996" s="25"/>
    </row>
    <row r="997" ht="22.5" customHeight="1">
      <c r="A997" s="77"/>
      <c r="B997" s="53"/>
      <c r="C997" s="12" t="n">
        <v>91565942</v>
      </c>
      <c r="D997" s="12" t="s">
        <v>31</v>
      </c>
      <c r="E997" s="13" t="s">
        <v>37</v>
      </c>
      <c r="F997" s="12" t="s">
        <v>15</v>
      </c>
      <c r="G997" s="50" t="n">
        <v>0.03</v>
      </c>
      <c r="H997" s="30" t="n">
        <v>600</v>
      </c>
      <c r="I997" s="31" t="n">
        <f>G997*H997*7</f>
        <v>126</v>
      </c>
      <c r="J997" s="12" t="s">
        <v>100</v>
      </c>
      <c r="K997" s="14" t="n">
        <v>4030</v>
      </c>
      <c r="L997" s="14" t="n">
        <v>156</v>
      </c>
      <c r="M997" s="14" t="n">
        <v>0</v>
      </c>
      <c r="N997" s="11" t="n">
        <v>0</v>
      </c>
      <c r="O997" s="11" t="n">
        <v>0</v>
      </c>
      <c r="P997" s="11" t="n">
        <v>0</v>
      </c>
      <c r="Q997" s="22" t="n">
        <f>M999/H997</f>
        <v>0.13</v>
      </c>
    </row>
    <row r="998" ht="22.5" customHeight="1">
      <c r="A998" s="77"/>
      <c r="B998" s="53"/>
      <c r="C998" s="19"/>
      <c r="D998" s="19"/>
      <c r="E998" s="26"/>
      <c r="F998" s="19"/>
      <c r="G998" s="32"/>
      <c r="H998" s="28"/>
      <c r="I998" s="28"/>
      <c r="J998" s="12" t="s">
        <v>101</v>
      </c>
      <c r="K998" s="14" t="n">
        <v>36351</v>
      </c>
      <c r="L998" s="14" t="n">
        <v>7085</v>
      </c>
      <c r="M998" s="14" t="n">
        <v>78</v>
      </c>
      <c r="N998" s="11" t="n">
        <v>0</v>
      </c>
      <c r="O998" s="11" t="n">
        <v>0.03</v>
      </c>
      <c r="P998" s="11" t="n">
        <v>2.376</v>
      </c>
      <c r="Q998" s="25"/>
    </row>
    <row r="999" ht="22.5" customHeight="1">
      <c r="A999" s="77"/>
      <c r="B999" s="53"/>
      <c r="C999" s="19"/>
      <c r="D999" s="19"/>
      <c r="E999" s="26"/>
      <c r="F999" s="19"/>
      <c r="G999" s="33"/>
      <c r="H999" s="27"/>
      <c r="I999" s="27"/>
      <c r="J999" s="12" t="s">
        <v>102</v>
      </c>
      <c r="K999" s="14" t="n">
        <v>42996</v>
      </c>
      <c r="L999" s="14" t="n">
        <v>8924</v>
      </c>
      <c r="M999" s="14" t="n">
        <v>78</v>
      </c>
      <c r="N999" s="11" t="n">
        <v>0</v>
      </c>
      <c r="O999" s="11" t="n">
        <v>0.03</v>
      </c>
      <c r="P999" s="11" t="n">
        <v>2.376</v>
      </c>
      <c r="Q999" s="25"/>
    </row>
    <row r="1000" ht="22.5" customHeight="1">
      <c r="A1000" s="77"/>
      <c r="B1000" s="53"/>
      <c r="C1000" s="12" t="n">
        <v>91565947</v>
      </c>
      <c r="D1000" s="12" t="s">
        <v>31</v>
      </c>
      <c r="E1000" s="13" t="s">
        <v>41</v>
      </c>
      <c r="F1000" s="12" t="s">
        <v>15</v>
      </c>
      <c r="G1000" s="50" t="n">
        <v>0.02</v>
      </c>
      <c r="H1000" s="30" t="n">
        <v>1000</v>
      </c>
      <c r="I1000" s="31" t="n">
        <f>G1000*H1000*7</f>
        <v>140</v>
      </c>
      <c r="J1000" s="12" t="s">
        <v>100</v>
      </c>
      <c r="K1000" s="14" t="n">
        <v>17043</v>
      </c>
      <c r="L1000" s="14" t="n">
        <v>850</v>
      </c>
      <c r="M1000" s="14" t="n">
        <v>9</v>
      </c>
      <c r="N1000" s="11" t="n">
        <v>0</v>
      </c>
      <c r="O1000" s="11" t="n">
        <v>0.02</v>
      </c>
      <c r="P1000" s="11" t="n">
        <v>0.18</v>
      </c>
      <c r="Q1000" s="22" t="n">
        <f>M1002/H1000</f>
        <v>0.994</v>
      </c>
    </row>
    <row r="1001" ht="22.5" customHeight="1">
      <c r="A1001" s="77"/>
      <c r="B1001" s="53"/>
      <c r="C1001" s="19"/>
      <c r="D1001" s="19"/>
      <c r="E1001" s="26"/>
      <c r="F1001" s="19"/>
      <c r="G1001" s="32"/>
      <c r="H1001" s="28"/>
      <c r="I1001" s="28"/>
      <c r="J1001" s="12" t="s">
        <v>101</v>
      </c>
      <c r="K1001" s="14" t="n">
        <v>499093</v>
      </c>
      <c r="L1001" s="14" t="n">
        <v>337144</v>
      </c>
      <c r="M1001" s="14" t="n">
        <v>994</v>
      </c>
      <c r="N1001" s="11" t="n">
        <v>0</v>
      </c>
      <c r="O1001" s="11" t="n">
        <v>0.02</v>
      </c>
      <c r="P1001" s="11" t="n">
        <v>19.88</v>
      </c>
      <c r="Q1001" s="25"/>
    </row>
    <row r="1002" ht="22.5" customHeight="1">
      <c r="A1002" s="77"/>
      <c r="B1002" s="53"/>
      <c r="C1002" s="19"/>
      <c r="D1002" s="19"/>
      <c r="E1002" s="26"/>
      <c r="F1002" s="19"/>
      <c r="G1002" s="33"/>
      <c r="H1002" s="27"/>
      <c r="I1002" s="27"/>
      <c r="J1002" s="12" t="s">
        <v>102</v>
      </c>
      <c r="K1002" s="14" t="n">
        <v>522063</v>
      </c>
      <c r="L1002" s="14" t="n">
        <v>343446</v>
      </c>
      <c r="M1002" s="14" t="n">
        <v>994</v>
      </c>
      <c r="N1002" s="11" t="n">
        <v>0</v>
      </c>
      <c r="O1002" s="11" t="n">
        <v>0.02</v>
      </c>
      <c r="P1002" s="11" t="n">
        <v>19.88</v>
      </c>
      <c r="Q1002" s="25"/>
    </row>
    <row r="1003" ht="22.5" customHeight="1">
      <c r="A1003" s="77"/>
      <c r="B1003" s="53"/>
      <c r="C1003" s="12" t="n">
        <v>12807775</v>
      </c>
      <c r="D1003" s="12" t="s">
        <v>38</v>
      </c>
      <c r="E1003" s="13" t="s">
        <v>14</v>
      </c>
      <c r="F1003" s="12" t="s">
        <v>35</v>
      </c>
      <c r="G1003" s="50" t="n">
        <v>0.1</v>
      </c>
      <c r="H1003" s="30" t="n">
        <v>100</v>
      </c>
      <c r="I1003" s="31" t="n">
        <f>G1003*H1003*7</f>
        <v>70</v>
      </c>
      <c r="J1003" s="12" t="s">
        <v>100</v>
      </c>
      <c r="K1003" s="14" t="n">
        <v>0</v>
      </c>
      <c r="L1003" s="14" t="n">
        <v>0</v>
      </c>
      <c r="M1003" s="14" t="n">
        <v>0</v>
      </c>
      <c r="N1003" s="11" t="n">
        <v>0</v>
      </c>
      <c r="O1003" s="11" t="n">
        <v>0</v>
      </c>
      <c r="P1003" s="11" t="n">
        <v>0</v>
      </c>
      <c r="Q1003" s="22" t="n">
        <f>M1005/H1003</f>
        <v>0</v>
      </c>
    </row>
    <row r="1004" ht="22.5" customHeight="1">
      <c r="A1004" s="77"/>
      <c r="B1004" s="53"/>
      <c r="C1004" s="19"/>
      <c r="D1004" s="19"/>
      <c r="E1004" s="26"/>
      <c r="F1004" s="19"/>
      <c r="G1004" s="32"/>
      <c r="H1004" s="28"/>
      <c r="I1004" s="28"/>
      <c r="J1004" s="12" t="s">
        <v>101</v>
      </c>
      <c r="K1004" s="14" t="n">
        <v>5</v>
      </c>
      <c r="L1004" s="14" t="n">
        <v>0</v>
      </c>
      <c r="M1004" s="14" t="n">
        <v>0</v>
      </c>
      <c r="N1004" s="11" t="n">
        <v>0</v>
      </c>
      <c r="O1004" s="11" t="n">
        <v>0</v>
      </c>
      <c r="P1004" s="11" t="n">
        <v>0</v>
      </c>
      <c r="Q1004" s="25"/>
    </row>
    <row r="1005" ht="22.5" customHeight="1">
      <c r="A1005" s="77"/>
      <c r="B1005" s="53"/>
      <c r="C1005" s="34"/>
      <c r="D1005" s="34"/>
      <c r="E1005" s="35"/>
      <c r="F1005" s="19"/>
      <c r="G1005" s="33"/>
      <c r="H1005" s="27"/>
      <c r="I1005" s="27"/>
      <c r="J1005" s="12" t="s">
        <v>102</v>
      </c>
      <c r="K1005" s="14" t="n">
        <v>187</v>
      </c>
      <c r="L1005" s="14" t="n">
        <v>52</v>
      </c>
      <c r="M1005" s="14" t="n">
        <v>0</v>
      </c>
      <c r="N1005" s="11" t="n">
        <v>0</v>
      </c>
      <c r="O1005" s="11" t="n">
        <v>0</v>
      </c>
      <c r="P1005" s="11" t="n">
        <v>0.01</v>
      </c>
      <c r="Q1005" s="25"/>
    </row>
    <row r="1006" ht="22.5" customHeight="1">
      <c r="A1006" s="77"/>
      <c r="B1006" s="53"/>
      <c r="C1006" s="12" t="n">
        <v>12808718</v>
      </c>
      <c r="D1006" s="12" t="s">
        <v>36</v>
      </c>
      <c r="E1006" s="13" t="s">
        <v>14</v>
      </c>
      <c r="F1006" s="12" t="s">
        <v>35</v>
      </c>
      <c r="G1006" s="50" t="n">
        <v>0.2</v>
      </c>
      <c r="H1006" s="30" t="n">
        <v>100</v>
      </c>
      <c r="I1006" s="31" t="n">
        <f>G1006*H1006*7</f>
        <v>140</v>
      </c>
      <c r="J1006" s="12" t="s">
        <v>100</v>
      </c>
      <c r="K1006" s="14" t="n">
        <v>0</v>
      </c>
      <c r="L1006" s="14" t="n">
        <v>0</v>
      </c>
      <c r="M1006" s="14" t="n">
        <v>0</v>
      </c>
      <c r="N1006" s="11" t="n">
        <v>0</v>
      </c>
      <c r="O1006" s="11" t="n">
        <v>0</v>
      </c>
      <c r="P1006" s="11" t="n">
        <v>0</v>
      </c>
      <c r="Q1006" s="22" t="n">
        <f>M1008/H1006</f>
        <v>0</v>
      </c>
    </row>
    <row r="1007" ht="22.5" customHeight="1">
      <c r="A1007" s="77"/>
      <c r="B1007" s="53"/>
      <c r="C1007" s="19"/>
      <c r="D1007" s="19"/>
      <c r="E1007" s="26"/>
      <c r="F1007" s="19"/>
      <c r="G1007" s="32"/>
      <c r="H1007" s="28"/>
      <c r="I1007" s="28"/>
      <c r="J1007" s="12" t="s">
        <v>101</v>
      </c>
      <c r="K1007" s="14" t="n">
        <v>17</v>
      </c>
      <c r="L1007" s="14" t="n">
        <v>2</v>
      </c>
      <c r="M1007" s="14" t="n">
        <v>0</v>
      </c>
      <c r="N1007" s="11" t="n">
        <v>0</v>
      </c>
      <c r="O1007" s="11" t="n">
        <v>0</v>
      </c>
      <c r="P1007" s="11" t="n">
        <v>0.01</v>
      </c>
      <c r="Q1007" s="25"/>
    </row>
    <row r="1008" ht="22.5" customHeight="1">
      <c r="A1008" s="77"/>
      <c r="B1008" s="53"/>
      <c r="C1008" s="34"/>
      <c r="D1008" s="34"/>
      <c r="E1008" s="35"/>
      <c r="F1008" s="19"/>
      <c r="G1008" s="33"/>
      <c r="H1008" s="27"/>
      <c r="I1008" s="27"/>
      <c r="J1008" s="12" t="s">
        <v>102</v>
      </c>
      <c r="K1008" s="14" t="n">
        <v>27</v>
      </c>
      <c r="L1008" s="14" t="n">
        <v>3</v>
      </c>
      <c r="M1008" s="14" t="n">
        <v>0</v>
      </c>
      <c r="N1008" s="11" t="n">
        <v>0</v>
      </c>
      <c r="O1008" s="11" t="n">
        <v>0</v>
      </c>
      <c r="P1008" s="11" t="n">
        <v>0.21</v>
      </c>
      <c r="Q1008" s="25"/>
    </row>
    <row r="1009" ht="22.5" customHeight="1">
      <c r="A1009" s="49"/>
      <c r="B1009" s="47" t="s">
        <v>107</v>
      </c>
      <c r="C1009" s="12" t="n">
        <v>5464039</v>
      </c>
      <c r="D1009" s="12" t="s">
        <v>31</v>
      </c>
      <c r="E1009" s="12" t="s">
        <v>44</v>
      </c>
      <c r="F1009" s="13" t="s">
        <v>15</v>
      </c>
      <c r="G1009" s="23" t="n">
        <v>0.28</v>
      </c>
      <c r="H1009" s="12" t="n">
        <v>1700</v>
      </c>
      <c r="I1009" s="20" t="n">
        <f>G1009*H1009*7</f>
        <v>3332</v>
      </c>
      <c r="J1009" s="12" t="s">
        <v>100</v>
      </c>
      <c r="K1009" s="14" t="n">
        <v>20909</v>
      </c>
      <c r="L1009" s="14" t="n">
        <v>2524</v>
      </c>
      <c r="M1009" s="14" t="n">
        <v>60</v>
      </c>
      <c r="N1009" s="11" t="n">
        <v>0.007</v>
      </c>
      <c r="O1009" s="11" t="n">
        <v>0.296</v>
      </c>
      <c r="P1009" s="11" t="n">
        <v>17.735</v>
      </c>
      <c r="Q1009" s="22" t="n">
        <f>M1011/H1009</f>
        <v>0.59</v>
      </c>
    </row>
    <row r="1010" ht="22.5" customHeight="1">
      <c r="A1010" s="49"/>
      <c r="B1010" s="53"/>
      <c r="C1010" s="12"/>
      <c r="D1010" s="19"/>
      <c r="E1010" s="19"/>
      <c r="F1010" s="26"/>
      <c r="G1010" s="26"/>
      <c r="H1010" s="19"/>
      <c r="I1010" s="19"/>
      <c r="J1010" s="12" t="s">
        <v>101</v>
      </c>
      <c r="K1010" s="14" t="n">
        <v>110372</v>
      </c>
      <c r="L1010" s="14" t="n">
        <v>18183</v>
      </c>
      <c r="M1010" s="14" t="n">
        <v>364</v>
      </c>
      <c r="N1010" s="11" t="n">
        <v>0.006</v>
      </c>
      <c r="O1010" s="11" t="n">
        <v>0.296</v>
      </c>
      <c r="P1010" s="11" t="n">
        <v>107.83</v>
      </c>
      <c r="Q1010" s="25"/>
    </row>
    <row r="1011" ht="22.5" customHeight="1">
      <c r="A1011" s="49"/>
      <c r="B1011" s="53"/>
      <c r="C1011" s="12"/>
      <c r="D1011" s="19"/>
      <c r="E1011" s="19"/>
      <c r="F1011" s="26"/>
      <c r="G1011" s="26"/>
      <c r="H1011" s="19"/>
      <c r="I1011" s="19"/>
      <c r="J1011" s="12" t="s">
        <v>102</v>
      </c>
      <c r="K1011" s="14" t="n">
        <v>344829</v>
      </c>
      <c r="L1011" s="14" t="n">
        <v>62948</v>
      </c>
      <c r="M1011" s="14" t="n">
        <v>1003</v>
      </c>
      <c r="N1011" s="11" t="n">
        <v>0.005</v>
      </c>
      <c r="O1011" s="11" t="n">
        <v>0.295</v>
      </c>
      <c r="P1011" s="11" t="n">
        <v>296.315</v>
      </c>
      <c r="Q1011" s="25"/>
    </row>
    <row r="1012" ht="22.5" customHeight="1">
      <c r="A1012" s="49"/>
      <c r="B1012" s="53"/>
      <c r="C1012" s="12" t="n">
        <v>8057746</v>
      </c>
      <c r="D1012" s="12" t="s">
        <v>31</v>
      </c>
      <c r="E1012" s="12" t="s">
        <v>44</v>
      </c>
      <c r="F1012" s="13" t="s">
        <v>15</v>
      </c>
      <c r="G1012" s="23" t="n">
        <v>0.32</v>
      </c>
      <c r="H1012" s="12" t="n">
        <v>300</v>
      </c>
      <c r="I1012" s="20" t="n">
        <f>G1012*H1012*7</f>
        <v>672</v>
      </c>
      <c r="J1012" s="12" t="s">
        <v>100</v>
      </c>
      <c r="K1012" s="14" t="n">
        <v>0</v>
      </c>
      <c r="L1012" s="14" t="n">
        <v>0</v>
      </c>
      <c r="M1012" s="14" t="n">
        <v>0</v>
      </c>
      <c r="N1012" s="11" t="n">
        <v>0</v>
      </c>
      <c r="O1012" s="11" t="n">
        <v>0</v>
      </c>
      <c r="P1012" s="11" t="n">
        <v>0</v>
      </c>
      <c r="Q1012" s="22" t="n">
        <f>M1014/H1012</f>
        <v>0</v>
      </c>
    </row>
    <row r="1013" ht="22.5" customHeight="1">
      <c r="A1013" s="49"/>
      <c r="B1013" s="53"/>
      <c r="C1013" s="12"/>
      <c r="D1013" s="19"/>
      <c r="E1013" s="19"/>
      <c r="F1013" s="26"/>
      <c r="G1013" s="26"/>
      <c r="H1013" s="19"/>
      <c r="I1013" s="19"/>
      <c r="J1013" s="12" t="s">
        <v>101</v>
      </c>
      <c r="K1013" s="14" t="n">
        <v>0</v>
      </c>
      <c r="L1013" s="14" t="n">
        <v>0</v>
      </c>
      <c r="M1013" s="14" t="n">
        <v>0</v>
      </c>
      <c r="N1013" s="11" t="n">
        <v>0</v>
      </c>
      <c r="O1013" s="11" t="n">
        <v>0</v>
      </c>
      <c r="P1013" s="11" t="n">
        <v>0</v>
      </c>
      <c r="Q1013" s="25"/>
    </row>
    <row r="1014" ht="22.5" customHeight="1">
      <c r="A1014" s="49"/>
      <c r="B1014" s="53"/>
      <c r="C1014" s="12"/>
      <c r="D1014" s="19"/>
      <c r="E1014" s="19"/>
      <c r="F1014" s="26"/>
      <c r="G1014" s="26"/>
      <c r="H1014" s="19"/>
      <c r="I1014" s="19"/>
      <c r="J1014" s="12" t="s">
        <v>102</v>
      </c>
      <c r="K1014" s="14" t="n">
        <v>0</v>
      </c>
      <c r="L1014" s="14" t="n">
        <v>0</v>
      </c>
      <c r="M1014" s="14" t="n">
        <v>0</v>
      </c>
      <c r="N1014" s="11" t="n">
        <v>0</v>
      </c>
      <c r="O1014" s="11" t="n">
        <v>0</v>
      </c>
      <c r="P1014" s="11" t="n">
        <v>0</v>
      </c>
      <c r="Q1014" s="25"/>
    </row>
    <row r="1015" ht="22.5" customHeight="1">
      <c r="A1015" s="49"/>
      <c r="B1015" s="53"/>
      <c r="C1015" s="12" t="n">
        <v>91399821</v>
      </c>
      <c r="D1015" s="12" t="s">
        <v>40</v>
      </c>
      <c r="E1015" s="12" t="s">
        <v>14</v>
      </c>
      <c r="F1015" s="13" t="s">
        <v>26</v>
      </c>
      <c r="G1015" s="23" t="n">
        <v>0.1</v>
      </c>
      <c r="H1015" s="12" t="n">
        <v>500</v>
      </c>
      <c r="I1015" s="20" t="n">
        <f>G1015*H1015*7</f>
        <v>350</v>
      </c>
      <c r="J1015" s="12" t="s">
        <v>100</v>
      </c>
      <c r="K1015" s="14" t="n">
        <v>5632</v>
      </c>
      <c r="L1015" s="14" t="n">
        <v>459</v>
      </c>
      <c r="M1015" s="14" t="n">
        <v>23</v>
      </c>
      <c r="N1015" s="11" t="n">
        <v>0</v>
      </c>
      <c r="O1015" s="11" t="n">
        <v>0.09</v>
      </c>
      <c r="P1015" s="11" t="n">
        <v>2.11</v>
      </c>
      <c r="Q1015" s="22" t="n">
        <f>M1023/H1015</f>
        <v>0.094</v>
      </c>
    </row>
    <row r="1016" ht="22.5" customHeight="1">
      <c r="A1016" s="49"/>
      <c r="B1016" s="53"/>
      <c r="C1016" s="12"/>
      <c r="D1016" s="19"/>
      <c r="E1016" s="19"/>
      <c r="F1016" s="26"/>
      <c r="G1016" s="26"/>
      <c r="H1016" s="19"/>
      <c r="I1016" s="19"/>
      <c r="J1016" s="12" t="s">
        <v>101</v>
      </c>
      <c r="K1016" s="14" t="n">
        <v>51110</v>
      </c>
      <c r="L1016" s="14" t="n">
        <v>7255</v>
      </c>
      <c r="M1016" s="14" t="n">
        <v>169</v>
      </c>
      <c r="N1016" s="11" t="n">
        <v>0</v>
      </c>
      <c r="O1016" s="11" t="n">
        <v>0.19</v>
      </c>
      <c r="P1016" s="11" t="n">
        <v>31.53</v>
      </c>
      <c r="Q1016" s="25"/>
    </row>
    <row r="1017" ht="22.5" customHeight="1">
      <c r="A1017" s="49"/>
      <c r="B1017" s="53"/>
      <c r="C1017" s="12"/>
      <c r="D1017" s="19"/>
      <c r="E1017" s="19"/>
      <c r="F1017" s="26"/>
      <c r="G1017" s="26"/>
      <c r="H1017" s="19"/>
      <c r="I1017" s="19"/>
      <c r="J1017" s="12" t="s">
        <v>102</v>
      </c>
      <c r="K1017" s="14" t="n">
        <v>70118</v>
      </c>
      <c r="L1017" s="14" t="n">
        <v>8460</v>
      </c>
      <c r="M1017" s="14" t="n">
        <v>454</v>
      </c>
      <c r="N1017" s="11" t="n">
        <v>0</v>
      </c>
      <c r="O1017" s="11" t="n">
        <v>0.08</v>
      </c>
      <c r="P1017" s="11" t="n">
        <v>35.05</v>
      </c>
      <c r="Q1017" s="25"/>
    </row>
    <row r="1018" ht="22.5" customHeight="1">
      <c r="A1018" s="49"/>
      <c r="B1018" s="53"/>
      <c r="C1018" s="12" t="n">
        <v>8670368</v>
      </c>
      <c r="D1018" s="12" t="s">
        <v>16</v>
      </c>
      <c r="E1018" s="12" t="s">
        <v>11</v>
      </c>
      <c r="F1018" s="13" t="s">
        <v>30</v>
      </c>
      <c r="G1018" s="23" t="n">
        <v>0.12</v>
      </c>
      <c r="H1018" s="12" t="n">
        <v>100</v>
      </c>
      <c r="I1018" s="20" t="n">
        <f>G1018*H1018*7</f>
        <v>84</v>
      </c>
      <c r="J1018" s="12" t="s">
        <v>100</v>
      </c>
      <c r="K1018" s="14" t="n">
        <v>1391</v>
      </c>
      <c r="L1018" s="14" t="n">
        <v>363</v>
      </c>
      <c r="M1018" s="14" t="n">
        <v>2</v>
      </c>
      <c r="N1018" s="11" t="n">
        <v>0</v>
      </c>
      <c r="O1018" s="11" t="n">
        <v>0.16</v>
      </c>
      <c r="P1018" s="11" t="n">
        <v>0.32</v>
      </c>
      <c r="Q1018" s="22" t="n">
        <f>M1020/H1018</f>
        <v>0.18</v>
      </c>
    </row>
    <row r="1019" ht="22.5" customHeight="1">
      <c r="A1019" s="49"/>
      <c r="B1019" s="53"/>
      <c r="C1019" s="12"/>
      <c r="D1019" s="19"/>
      <c r="E1019" s="19"/>
      <c r="F1019" s="26"/>
      <c r="G1019" s="26"/>
      <c r="H1019" s="19"/>
      <c r="I1019" s="19"/>
      <c r="J1019" s="12" t="s">
        <v>101</v>
      </c>
      <c r="K1019" s="14" t="n">
        <v>2478</v>
      </c>
      <c r="L1019" s="14" t="n">
        <v>542</v>
      </c>
      <c r="M1019" s="14" t="n">
        <v>2</v>
      </c>
      <c r="N1019" s="11" t="n">
        <v>0</v>
      </c>
      <c r="O1019" s="11" t="n">
        <v>0.31</v>
      </c>
      <c r="P1019" s="11" t="n">
        <v>0.62</v>
      </c>
      <c r="Q1019" s="25"/>
    </row>
    <row r="1020" ht="22.5" customHeight="1">
      <c r="A1020" s="49"/>
      <c r="B1020" s="53"/>
      <c r="C1020" s="12"/>
      <c r="D1020" s="19"/>
      <c r="E1020" s="19"/>
      <c r="F1020" s="26"/>
      <c r="G1020" s="26"/>
      <c r="H1020" s="19"/>
      <c r="I1020" s="19"/>
      <c r="J1020" s="12" t="s">
        <v>102</v>
      </c>
      <c r="K1020" s="14" t="n">
        <v>14967</v>
      </c>
      <c r="L1020" s="14" t="n">
        <v>2549</v>
      </c>
      <c r="M1020" s="14" t="n">
        <v>18</v>
      </c>
      <c r="N1020" s="11" t="n">
        <v>0</v>
      </c>
      <c r="O1020" s="11" t="n">
        <v>0.22</v>
      </c>
      <c r="P1020" s="11" t="n">
        <v>4.04</v>
      </c>
      <c r="Q1020" s="25"/>
    </row>
    <row r="1021" ht="22.5" customHeight="1">
      <c r="A1021" s="49"/>
      <c r="B1021" s="53"/>
      <c r="C1021" s="12" t="n">
        <v>10514860</v>
      </c>
      <c r="D1021" s="12" t="s">
        <v>43</v>
      </c>
      <c r="E1021" s="12" t="s">
        <v>14</v>
      </c>
      <c r="F1021" s="13" t="s">
        <v>15</v>
      </c>
      <c r="G1021" s="23" t="n">
        <v>0.6</v>
      </c>
      <c r="H1021" s="12" t="n">
        <v>150</v>
      </c>
      <c r="I1021" s="20" t="n">
        <f>G1021*H1021*7</f>
        <v>630</v>
      </c>
      <c r="J1021" s="12" t="s">
        <v>100</v>
      </c>
      <c r="K1021" s="14" t="n">
        <v>1918</v>
      </c>
      <c r="L1021" s="14" t="n">
        <v>35</v>
      </c>
      <c r="M1021" s="14" t="n">
        <v>2</v>
      </c>
      <c r="N1021" s="11" t="n">
        <v>0.039</v>
      </c>
      <c r="O1021" s="11" t="n">
        <v>0.685</v>
      </c>
      <c r="P1021" s="11" t="n">
        <v>1.37</v>
      </c>
      <c r="Q1021" s="22" t="n">
        <f>M1023/H1021</f>
        <v>0.313333333333333</v>
      </c>
    </row>
    <row r="1022" ht="22.5" customHeight="1">
      <c r="A1022" s="49"/>
      <c r="B1022" s="53"/>
      <c r="C1022" s="12"/>
      <c r="D1022" s="19"/>
      <c r="E1022" s="19"/>
      <c r="F1022" s="26"/>
      <c r="G1022" s="26"/>
      <c r="H1022" s="19"/>
      <c r="I1022" s="19"/>
      <c r="J1022" s="12" t="s">
        <v>101</v>
      </c>
      <c r="K1022" s="14" t="n">
        <v>30549</v>
      </c>
      <c r="L1022" s="14" t="n">
        <v>1302</v>
      </c>
      <c r="M1022" s="14" t="n">
        <v>9</v>
      </c>
      <c r="N1022" s="11" t="n">
        <v>0.005</v>
      </c>
      <c r="O1022" s="11" t="n">
        <v>0.704</v>
      </c>
      <c r="P1022" s="11" t="n">
        <v>6.34</v>
      </c>
      <c r="Q1022" s="25"/>
    </row>
    <row r="1023" ht="22.5" customHeight="1">
      <c r="A1023" s="49"/>
      <c r="B1023" s="53"/>
      <c r="C1023" s="12"/>
      <c r="D1023" s="19"/>
      <c r="E1023" s="19"/>
      <c r="F1023" s="26"/>
      <c r="G1023" s="26"/>
      <c r="H1023" s="19"/>
      <c r="I1023" s="19"/>
      <c r="J1023" s="12" t="s">
        <v>102</v>
      </c>
      <c r="K1023" s="14" t="n">
        <v>67308</v>
      </c>
      <c r="L1023" s="14" t="n">
        <v>4856</v>
      </c>
      <c r="M1023" s="14" t="n">
        <v>47</v>
      </c>
      <c r="N1023" s="11" t="n">
        <v>0.007</v>
      </c>
      <c r="O1023" s="11" t="n">
        <v>0.736</v>
      </c>
      <c r="P1023" s="11" t="n">
        <v>34.61</v>
      </c>
      <c r="Q1023" s="25"/>
    </row>
    <row r="1024" ht="22.5" customHeight="1">
      <c r="A1024" s="49"/>
      <c r="B1024" s="53"/>
      <c r="C1024" s="12" t="n">
        <v>91532857</v>
      </c>
      <c r="D1024" s="12" t="s">
        <v>45</v>
      </c>
      <c r="E1024" s="12" t="s">
        <v>14</v>
      </c>
      <c r="F1024" s="13" t="s">
        <v>12</v>
      </c>
      <c r="G1024" s="23" t="n">
        <v>0.12</v>
      </c>
      <c r="H1024" s="12" t="n">
        <v>100</v>
      </c>
      <c r="I1024" s="20" t="n">
        <f>G1024*H1024*7</f>
        <v>84</v>
      </c>
      <c r="J1024" s="12" t="s">
        <v>100</v>
      </c>
      <c r="K1024" s="14" t="n">
        <v>60</v>
      </c>
      <c r="L1024" s="14" t="n">
        <v>20</v>
      </c>
      <c r="M1024" s="14" t="n">
        <v>0</v>
      </c>
      <c r="N1024" s="11" t="n">
        <v>0.008</v>
      </c>
      <c r="O1024" s="11" t="n">
        <v>0</v>
      </c>
      <c r="P1024" s="11" t="n">
        <v>0.1678</v>
      </c>
      <c r="Q1024" s="22" t="n">
        <f>M1026/H1024</f>
        <v>0.15</v>
      </c>
    </row>
    <row r="1025" ht="22.5" customHeight="1">
      <c r="A1025" s="49"/>
      <c r="B1025" s="53"/>
      <c r="C1025" s="12"/>
      <c r="D1025" s="19"/>
      <c r="E1025" s="19"/>
      <c r="F1025" s="26"/>
      <c r="G1025" s="26"/>
      <c r="H1025" s="19"/>
      <c r="I1025" s="19"/>
      <c r="J1025" s="12" t="s">
        <v>101</v>
      </c>
      <c r="K1025" s="14" t="n">
        <v>823</v>
      </c>
      <c r="L1025" s="14" t="n">
        <v>132</v>
      </c>
      <c r="M1025" s="14" t="n">
        <v>3</v>
      </c>
      <c r="N1025" s="11" t="n">
        <v>0.007</v>
      </c>
      <c r="O1025" s="11" t="n">
        <v>0.325</v>
      </c>
      <c r="P1025" s="11" t="n">
        <v>0.9762</v>
      </c>
      <c r="Q1025" s="25"/>
    </row>
    <row r="1026" ht="22.5" customHeight="1">
      <c r="A1026" s="49"/>
      <c r="B1026" s="53"/>
      <c r="C1026" s="12"/>
      <c r="D1026" s="19"/>
      <c r="E1026" s="19"/>
      <c r="F1026" s="26"/>
      <c r="G1026" s="26"/>
      <c r="H1026" s="19"/>
      <c r="I1026" s="19"/>
      <c r="J1026" s="12" t="s">
        <v>102</v>
      </c>
      <c r="K1026" s="14" t="n">
        <v>3061</v>
      </c>
      <c r="L1026" s="14" t="n">
        <v>460</v>
      </c>
      <c r="M1026" s="14" t="n">
        <v>15</v>
      </c>
      <c r="N1026" s="11" t="n">
        <v>0.007</v>
      </c>
      <c r="O1026" s="11" t="n">
        <v>0.218</v>
      </c>
      <c r="P1026" s="11" t="n">
        <v>3.269</v>
      </c>
      <c r="Q1026" s="25"/>
    </row>
    <row r="1027" ht="22.5" customHeight="1">
      <c r="A1027" s="49"/>
      <c r="B1027" s="53"/>
      <c r="C1027" s="12" t="n">
        <v>91545519</v>
      </c>
      <c r="D1027" s="12" t="s">
        <v>46</v>
      </c>
      <c r="E1027" s="12" t="s">
        <v>44</v>
      </c>
      <c r="F1027" s="13" t="s">
        <v>15</v>
      </c>
      <c r="G1027" s="23" t="n">
        <v>0.2</v>
      </c>
      <c r="H1027" s="12" t="n">
        <v>100</v>
      </c>
      <c r="I1027" s="20" t="n">
        <f>G1027*H1027*7</f>
        <v>140</v>
      </c>
      <c r="J1027" s="12" t="s">
        <v>100</v>
      </c>
      <c r="K1027" s="14" t="n">
        <v>1742</v>
      </c>
      <c r="L1027" s="14" t="n">
        <v>117</v>
      </c>
      <c r="M1027" s="14" t="n">
        <v>5</v>
      </c>
      <c r="N1027" s="11" t="n">
        <v>0.007</v>
      </c>
      <c r="O1027" s="11" t="n">
        <v>0.158</v>
      </c>
      <c r="P1027" s="11" t="n">
        <v>0.79</v>
      </c>
      <c r="Q1027" s="22" t="n">
        <f>M1029/H1027</f>
        <v>0.69</v>
      </c>
    </row>
    <row r="1028" ht="22.5" customHeight="1">
      <c r="A1028" s="49"/>
      <c r="B1028" s="53"/>
      <c r="C1028" s="12"/>
      <c r="D1028" s="19"/>
      <c r="E1028" s="19"/>
      <c r="F1028" s="26"/>
      <c r="G1028" s="26"/>
      <c r="H1028" s="19"/>
      <c r="I1028" s="19"/>
      <c r="J1028" s="12" t="s">
        <v>101</v>
      </c>
      <c r="K1028" s="14" t="n">
        <v>48378</v>
      </c>
      <c r="L1028" s="14" t="n">
        <v>8117</v>
      </c>
      <c r="M1028" s="14" t="n">
        <v>69</v>
      </c>
      <c r="N1028" s="11" t="n">
        <v>0.001</v>
      </c>
      <c r="O1028" s="11" t="n">
        <v>0.154</v>
      </c>
      <c r="P1028" s="11" t="n">
        <v>10.64</v>
      </c>
      <c r="Q1028" s="25"/>
    </row>
    <row r="1029" ht="22.5" customHeight="1">
      <c r="A1029" s="49"/>
      <c r="B1029" s="53"/>
      <c r="C1029" s="12"/>
      <c r="D1029" s="19"/>
      <c r="E1029" s="19"/>
      <c r="F1029" s="26"/>
      <c r="G1029" s="26"/>
      <c r="H1029" s="19"/>
      <c r="I1029" s="19"/>
      <c r="J1029" s="12" t="s">
        <v>102</v>
      </c>
      <c r="K1029" s="14" t="n">
        <v>57415</v>
      </c>
      <c r="L1029" s="14" t="n">
        <v>8977</v>
      </c>
      <c r="M1029" s="14" t="n">
        <v>69</v>
      </c>
      <c r="N1029" s="11" t="n">
        <v>0.001</v>
      </c>
      <c r="O1029" s="11" t="n">
        <v>0.154</v>
      </c>
      <c r="P1029" s="11" t="n">
        <v>10.64</v>
      </c>
      <c r="Q1029" s="25"/>
    </row>
    <row r="1030" ht="22.5" customHeight="1">
      <c r="A1030" s="49"/>
      <c r="B1030" s="53"/>
      <c r="C1030" s="12" t="n">
        <v>91551388</v>
      </c>
      <c r="D1030" s="12" t="s">
        <v>47</v>
      </c>
      <c r="E1030" s="12" t="s">
        <v>48</v>
      </c>
      <c r="F1030" s="13" t="s">
        <v>12</v>
      </c>
      <c r="G1030" s="23" t="n">
        <v>0.8</v>
      </c>
      <c r="H1030" s="12" t="n">
        <v>100</v>
      </c>
      <c r="I1030" s="20" t="n">
        <f>G1030*H1030*7</f>
        <v>560</v>
      </c>
      <c r="J1030" s="12" t="s">
        <v>100</v>
      </c>
      <c r="K1030" s="14" t="n">
        <v>910</v>
      </c>
      <c r="L1030" s="14" t="n">
        <v>510</v>
      </c>
      <c r="M1030" s="14" t="n">
        <v>31</v>
      </c>
      <c r="N1030" s="11" t="n">
        <v>0.028</v>
      </c>
      <c r="O1030" s="11" t="n">
        <v>0.467</v>
      </c>
      <c r="P1030" s="11" t="n">
        <v>14.4702</v>
      </c>
      <c r="Q1030" s="22" t="n">
        <f>M1032/H1030</f>
        <v>0.31</v>
      </c>
      <c r="S1030" s="4" t="s">
        <v>108</v>
      </c>
    </row>
    <row r="1031" ht="22.5" customHeight="1">
      <c r="A1031" s="49"/>
      <c r="B1031" s="53"/>
      <c r="C1031" s="12"/>
      <c r="D1031" s="19"/>
      <c r="E1031" s="19"/>
      <c r="F1031" s="26"/>
      <c r="G1031" s="26"/>
      <c r="H1031" s="19"/>
      <c r="I1031" s="19"/>
      <c r="J1031" s="12" t="s">
        <v>101</v>
      </c>
      <c r="K1031" s="14" t="n">
        <v>1425</v>
      </c>
      <c r="L1031" s="14" t="n">
        <v>759</v>
      </c>
      <c r="M1031" s="14" t="n">
        <v>31</v>
      </c>
      <c r="N1031" s="11" t="n">
        <v>0.029</v>
      </c>
      <c r="O1031" s="11" t="n">
        <v>0.719</v>
      </c>
      <c r="P1031" s="11" t="n">
        <v>22.2779</v>
      </c>
      <c r="Q1031" s="25"/>
    </row>
    <row r="1032" ht="22.5" customHeight="1">
      <c r="A1032" s="49"/>
      <c r="B1032" s="53"/>
      <c r="C1032" s="12"/>
      <c r="D1032" s="19"/>
      <c r="E1032" s="19"/>
      <c r="F1032" s="26"/>
      <c r="G1032" s="26"/>
      <c r="H1032" s="19"/>
      <c r="I1032" s="19"/>
      <c r="J1032" s="12" t="s">
        <v>102</v>
      </c>
      <c r="K1032" s="14" t="n">
        <v>2097</v>
      </c>
      <c r="L1032" s="14" t="n">
        <v>903</v>
      </c>
      <c r="M1032" s="14" t="n">
        <v>31</v>
      </c>
      <c r="N1032" s="11" t="n">
        <v>0.027</v>
      </c>
      <c r="O1032" s="11" t="n">
        <v>0.777</v>
      </c>
      <c r="P1032" s="11" t="n">
        <v>24.0717</v>
      </c>
      <c r="Q1032" s="25"/>
    </row>
    <row r="1033" ht="22.5" customHeight="1">
      <c r="A1033" s="49"/>
      <c r="B1033" s="53"/>
      <c r="C1033" s="12" t="n">
        <v>91565948</v>
      </c>
      <c r="D1033" s="12" t="s">
        <v>45</v>
      </c>
      <c r="E1033" s="12" t="s">
        <v>14</v>
      </c>
      <c r="F1033" s="13" t="s">
        <v>12</v>
      </c>
      <c r="G1033" s="23" t="n">
        <v>0.12</v>
      </c>
      <c r="H1033" s="12" t="n">
        <v>170</v>
      </c>
      <c r="I1033" s="20" t="n">
        <f>G1033*H1033*7</f>
        <v>142.8</v>
      </c>
      <c r="J1033" s="12" t="s">
        <v>100</v>
      </c>
      <c r="K1033" s="14" t="n">
        <v>38</v>
      </c>
      <c r="L1033" s="14" t="n">
        <v>0</v>
      </c>
      <c r="M1033" s="14" t="n">
        <v>0</v>
      </c>
      <c r="N1033" s="11" t="n">
        <v>0</v>
      </c>
      <c r="O1033" s="11" t="n">
        <v>0</v>
      </c>
      <c r="P1033" s="11" t="n">
        <v>0</v>
      </c>
      <c r="Q1033" s="22" t="n">
        <f>M1035/H1033</f>
        <v>0.00588235294117647</v>
      </c>
    </row>
    <row r="1034" ht="22.5" customHeight="1">
      <c r="A1034" s="49"/>
      <c r="B1034" s="53"/>
      <c r="C1034" s="12"/>
      <c r="D1034" s="19"/>
      <c r="E1034" s="19"/>
      <c r="F1034" s="26"/>
      <c r="G1034" s="26"/>
      <c r="H1034" s="19"/>
      <c r="I1034" s="19"/>
      <c r="J1034" s="12" t="s">
        <v>101</v>
      </c>
      <c r="K1034" s="14" t="n">
        <v>444</v>
      </c>
      <c r="L1034" s="14" t="n">
        <v>92</v>
      </c>
      <c r="M1034" s="14" t="n">
        <v>1</v>
      </c>
      <c r="N1034" s="11" t="n">
        <v>0.008</v>
      </c>
      <c r="O1034" s="11" t="n">
        <v>0.762</v>
      </c>
      <c r="P1034" s="11" t="n">
        <v>0.7622</v>
      </c>
      <c r="Q1034" s="25"/>
    </row>
    <row r="1035" ht="22.5" customHeight="1">
      <c r="A1035" s="49"/>
      <c r="B1035" s="53"/>
      <c r="C1035" s="12"/>
      <c r="D1035" s="19"/>
      <c r="E1035" s="19"/>
      <c r="F1035" s="26"/>
      <c r="G1035" s="26"/>
      <c r="H1035" s="19"/>
      <c r="I1035" s="19"/>
      <c r="J1035" s="12" t="s">
        <v>102</v>
      </c>
      <c r="K1035" s="14" t="n">
        <v>2653</v>
      </c>
      <c r="L1035" s="14" t="n">
        <v>159</v>
      </c>
      <c r="M1035" s="14" t="n">
        <v>1</v>
      </c>
      <c r="N1035" s="11" t="n">
        <v>0.004</v>
      </c>
      <c r="O1035" s="11" t="n">
        <v>0.699</v>
      </c>
      <c r="P1035" s="11" t="n">
        <v>0.6993</v>
      </c>
      <c r="Q1035" s="25"/>
    </row>
    <row r="1036" ht="22.5" customHeight="1">
      <c r="A1036" s="49"/>
      <c r="B1036" s="53"/>
      <c r="C1036" s="12" t="n">
        <v>91550293</v>
      </c>
      <c r="D1036" s="12" t="s">
        <v>49</v>
      </c>
      <c r="E1036" s="12" t="s">
        <v>50</v>
      </c>
      <c r="F1036" s="13" t="s">
        <v>15</v>
      </c>
      <c r="G1036" s="23" t="n">
        <v>0.35</v>
      </c>
      <c r="H1036" s="12" t="n">
        <v>155</v>
      </c>
      <c r="I1036" s="20" t="n">
        <f>G1036*H1036*7</f>
        <v>379.75</v>
      </c>
      <c r="J1036" s="12" t="s">
        <v>100</v>
      </c>
      <c r="K1036" s="14" t="n">
        <v>351</v>
      </c>
      <c r="L1036" s="14" t="n">
        <v>44</v>
      </c>
      <c r="M1036" s="14" t="n">
        <v>0</v>
      </c>
      <c r="N1036" s="11" t="n">
        <v>0</v>
      </c>
      <c r="O1036" s="11" t="n">
        <v>0</v>
      </c>
      <c r="P1036" s="11" t="n">
        <v>0</v>
      </c>
      <c r="Q1036" s="22" t="n">
        <f>M1038/H1036</f>
        <v>0.0967741935483871</v>
      </c>
    </row>
    <row r="1037" ht="22.5" customHeight="1">
      <c r="A1037" s="49"/>
      <c r="B1037" s="53"/>
      <c r="C1037" s="12"/>
      <c r="D1037" s="19"/>
      <c r="E1037" s="19"/>
      <c r="F1037" s="26"/>
      <c r="G1037" s="26"/>
      <c r="H1037" s="19"/>
      <c r="I1037" s="19"/>
      <c r="J1037" s="12" t="s">
        <v>101</v>
      </c>
      <c r="K1037" s="14" t="n">
        <v>8053</v>
      </c>
      <c r="L1037" s="14" t="n">
        <v>1683</v>
      </c>
      <c r="M1037" s="14" t="n">
        <v>7</v>
      </c>
      <c r="N1037" s="11" t="n">
        <v>0.001</v>
      </c>
      <c r="O1037" s="11" t="n">
        <v>0.35</v>
      </c>
      <c r="P1037" s="11" t="n">
        <v>2.45</v>
      </c>
      <c r="Q1037" s="25"/>
    </row>
    <row r="1038" ht="22.5" customHeight="1">
      <c r="A1038" s="49"/>
      <c r="B1038" s="53"/>
      <c r="C1038" s="12"/>
      <c r="D1038" s="19"/>
      <c r="E1038" s="19"/>
      <c r="F1038" s="26"/>
      <c r="G1038" s="26"/>
      <c r="H1038" s="19"/>
      <c r="I1038" s="19"/>
      <c r="J1038" s="12" t="s">
        <v>102</v>
      </c>
      <c r="K1038" s="14" t="n">
        <v>39270</v>
      </c>
      <c r="L1038" s="14" t="n">
        <v>7001</v>
      </c>
      <c r="M1038" s="14" t="n">
        <v>15</v>
      </c>
      <c r="N1038" s="11" t="n">
        <v>0.001</v>
      </c>
      <c r="O1038" s="11" t="n">
        <v>0.35</v>
      </c>
      <c r="P1038" s="11" t="n">
        <v>5.25</v>
      </c>
      <c r="Q1038" s="25"/>
    </row>
    <row r="1039" ht="22.5" customHeight="1">
      <c r="A1039" s="49"/>
      <c r="B1039" s="53"/>
      <c r="C1039" s="12" t="n">
        <v>9333145</v>
      </c>
      <c r="D1039" s="12" t="s">
        <v>80</v>
      </c>
      <c r="E1039" s="12" t="s">
        <v>14</v>
      </c>
      <c r="F1039" s="13" t="s">
        <v>26</v>
      </c>
      <c r="G1039" s="23" t="n">
        <v>0.35</v>
      </c>
      <c r="H1039" s="12" t="n">
        <v>120</v>
      </c>
      <c r="I1039" s="20" t="n">
        <f>G1039*H1039*7</f>
        <v>294</v>
      </c>
      <c r="J1039" s="12" t="s">
        <v>100</v>
      </c>
      <c r="K1039" s="14" t="n">
        <v>109618</v>
      </c>
      <c r="L1039" s="14" t="n">
        <v>557</v>
      </c>
      <c r="M1039" s="14" t="n">
        <v>0</v>
      </c>
      <c r="N1039" s="11" t="n">
        <v>0</v>
      </c>
      <c r="O1039" s="11" t="n">
        <v>0</v>
      </c>
      <c r="P1039" s="11" t="n">
        <v>2.44</v>
      </c>
      <c r="Q1039" s="22" t="n">
        <f>M1041/H1039</f>
        <v>0</v>
      </c>
    </row>
    <row r="1040" ht="22.5" customHeight="1">
      <c r="A1040" s="49"/>
      <c r="B1040" s="53"/>
      <c r="C1040" s="12"/>
      <c r="D1040" s="19"/>
      <c r="E1040" s="19"/>
      <c r="F1040" s="26"/>
      <c r="G1040" s="26"/>
      <c r="H1040" s="19"/>
      <c r="I1040" s="19"/>
      <c r="J1040" s="12" t="s">
        <v>101</v>
      </c>
      <c r="K1040" s="14" t="n">
        <v>131266</v>
      </c>
      <c r="L1040" s="14" t="n">
        <v>691</v>
      </c>
      <c r="M1040" s="14" t="n">
        <v>0</v>
      </c>
      <c r="N1040" s="11" t="n">
        <v>0</v>
      </c>
      <c r="O1040" s="11" t="n">
        <v>0</v>
      </c>
      <c r="P1040" s="11" t="n">
        <v>3.18</v>
      </c>
      <c r="Q1040" s="25"/>
      <c r="R1040" s="4" t="s">
        <v>119</v>
      </c>
    </row>
    <row r="1041" ht="22.5" customHeight="1">
      <c r="A1041" s="49"/>
      <c r="B1041" s="53"/>
      <c r="C1041" s="12"/>
      <c r="D1041" s="19"/>
      <c r="E1041" s="19"/>
      <c r="F1041" s="26"/>
      <c r="G1041" s="26"/>
      <c r="H1041" s="19"/>
      <c r="I1041" s="19"/>
      <c r="J1041" s="12" t="s">
        <v>102</v>
      </c>
      <c r="K1041" s="14" t="n">
        <v>132365</v>
      </c>
      <c r="L1041" s="14" t="n">
        <v>696</v>
      </c>
      <c r="M1041" s="14" t="n">
        <v>0</v>
      </c>
      <c r="N1041" s="11" t="n">
        <v>0</v>
      </c>
      <c r="O1041" s="11" t="n">
        <v>0</v>
      </c>
      <c r="P1041" s="11" t="n">
        <v>3.24</v>
      </c>
      <c r="Q1041" s="25"/>
    </row>
    <row r="1042" ht="22.5" customHeight="1">
      <c r="A1042" s="49"/>
      <c r="B1042" s="53"/>
      <c r="C1042" s="12" t="n">
        <v>91557347</v>
      </c>
      <c r="D1042" s="12" t="s">
        <v>51</v>
      </c>
      <c r="E1042" s="12" t="s">
        <v>14</v>
      </c>
      <c r="F1042" s="13" t="s">
        <v>15</v>
      </c>
      <c r="G1042" s="23" t="n">
        <v>0.5</v>
      </c>
      <c r="H1042" s="12" t="n">
        <v>50</v>
      </c>
      <c r="I1042" s="20" t="n">
        <f>G1042*H1042*7</f>
        <v>175</v>
      </c>
      <c r="J1042" s="12" t="s">
        <v>100</v>
      </c>
      <c r="K1042" s="14" t="n">
        <v>759</v>
      </c>
      <c r="L1042" s="14" t="n">
        <v>175</v>
      </c>
      <c r="M1042" s="14" t="n">
        <v>1</v>
      </c>
      <c r="N1042" s="11" t="n">
        <v>0.005</v>
      </c>
      <c r="O1042" s="11" t="n">
        <v>0.8</v>
      </c>
      <c r="P1042" s="11" t="n">
        <v>0.8</v>
      </c>
      <c r="Q1042" s="22" t="n">
        <f>M1044/H1042</f>
        <v>0.28</v>
      </c>
    </row>
    <row r="1043" ht="22.5" customHeight="1">
      <c r="A1043" s="49"/>
      <c r="B1043" s="53"/>
      <c r="C1043" s="12"/>
      <c r="D1043" s="19"/>
      <c r="E1043" s="19"/>
      <c r="F1043" s="26"/>
      <c r="G1043" s="26"/>
      <c r="H1043" s="19"/>
      <c r="I1043" s="19"/>
      <c r="J1043" s="12" t="s">
        <v>101</v>
      </c>
      <c r="K1043" s="14" t="n">
        <v>13911</v>
      </c>
      <c r="L1043" s="14" t="n">
        <v>3739</v>
      </c>
      <c r="M1043" s="14" t="n">
        <v>6</v>
      </c>
      <c r="N1043" s="11" t="n">
        <v>0.001</v>
      </c>
      <c r="O1043" s="11" t="n">
        <v>0.8</v>
      </c>
      <c r="P1043" s="11" t="n">
        <v>4.8</v>
      </c>
      <c r="Q1043" s="25"/>
    </row>
    <row r="1044" ht="22.5" customHeight="1">
      <c r="A1044" s="49"/>
      <c r="B1044" s="53"/>
      <c r="C1044" s="12"/>
      <c r="D1044" s="19"/>
      <c r="E1044" s="19"/>
      <c r="F1044" s="26"/>
      <c r="G1044" s="26"/>
      <c r="H1044" s="19"/>
      <c r="I1044" s="19"/>
      <c r="J1044" s="12" t="s">
        <v>102</v>
      </c>
      <c r="K1044" s="14" t="n">
        <v>41969</v>
      </c>
      <c r="L1044" s="14" t="n">
        <v>10782</v>
      </c>
      <c r="M1044" s="14" t="n">
        <v>14</v>
      </c>
      <c r="N1044" s="11" t="n">
        <v>0.001</v>
      </c>
      <c r="O1044" s="11" t="n">
        <v>0.8</v>
      </c>
      <c r="P1044" s="11" t="n">
        <v>11.2</v>
      </c>
      <c r="Q1044" s="25"/>
    </row>
    <row r="1045" ht="22.5" customHeight="1">
      <c r="A1045" s="49"/>
      <c r="B1045" s="53"/>
      <c r="C1045" s="12" t="n">
        <v>91564896</v>
      </c>
      <c r="D1045" s="12" t="s">
        <v>52</v>
      </c>
      <c r="E1045" s="12" t="s">
        <v>14</v>
      </c>
      <c r="F1045" s="13" t="s">
        <v>15</v>
      </c>
      <c r="G1045" s="23" t="n">
        <v>0.35</v>
      </c>
      <c r="H1045" s="12" t="n">
        <v>200</v>
      </c>
      <c r="I1045" s="20" t="n">
        <f>G1045*H1045*7</f>
        <v>490</v>
      </c>
      <c r="J1045" s="12" t="s">
        <v>100</v>
      </c>
      <c r="K1045" s="14" t="n">
        <v>438</v>
      </c>
      <c r="L1045" s="14" t="n">
        <v>62</v>
      </c>
      <c r="M1045" s="14" t="n">
        <v>0</v>
      </c>
      <c r="N1045" s="11" t="n">
        <v>0</v>
      </c>
      <c r="O1045" s="11" t="n">
        <v>0</v>
      </c>
      <c r="P1045" s="11" t="n">
        <v>0</v>
      </c>
      <c r="Q1045" s="22" t="n">
        <f>M1047/H1045</f>
        <v>0.18</v>
      </c>
      <c r="S1045" s="10"/>
    </row>
    <row r="1046" ht="22.5" customHeight="1">
      <c r="A1046" s="49"/>
      <c r="B1046" s="53"/>
      <c r="C1046" s="12"/>
      <c r="D1046" s="19"/>
      <c r="E1046" s="19"/>
      <c r="F1046" s="26"/>
      <c r="G1046" s="26"/>
      <c r="H1046" s="19"/>
      <c r="I1046" s="19"/>
      <c r="J1046" s="12" t="s">
        <v>101</v>
      </c>
      <c r="K1046" s="14" t="n">
        <v>12089</v>
      </c>
      <c r="L1046" s="14" t="n">
        <v>1972</v>
      </c>
      <c r="M1046" s="14" t="n">
        <v>12</v>
      </c>
      <c r="N1046" s="11" t="n">
        <v>0.002</v>
      </c>
      <c r="O1046" s="11" t="n">
        <v>0.35</v>
      </c>
      <c r="P1046" s="11" t="n">
        <v>4.2</v>
      </c>
      <c r="Q1046" s="25"/>
    </row>
    <row r="1047" ht="22.5" customHeight="1">
      <c r="A1047" s="49"/>
      <c r="B1047" s="53"/>
      <c r="C1047" s="12"/>
      <c r="D1047" s="19"/>
      <c r="E1047" s="19"/>
      <c r="F1047" s="26"/>
      <c r="G1047" s="26"/>
      <c r="H1047" s="19"/>
      <c r="I1047" s="19"/>
      <c r="J1047" s="12" t="s">
        <v>102</v>
      </c>
      <c r="K1047" s="14" t="n">
        <v>34085</v>
      </c>
      <c r="L1047" s="14" t="n">
        <v>4336</v>
      </c>
      <c r="M1047" s="14" t="n">
        <v>36</v>
      </c>
      <c r="N1047" s="11" t="n">
        <v>0.003</v>
      </c>
      <c r="O1047" s="11" t="n">
        <v>0.35</v>
      </c>
      <c r="P1047" s="11" t="n">
        <v>12.6</v>
      </c>
      <c r="Q1047" s="25"/>
    </row>
    <row r="1048" ht="22.5" customHeight="1">
      <c r="A1048" s="49"/>
      <c r="B1048" s="53"/>
      <c r="C1048" s="12" t="n">
        <v>91566789</v>
      </c>
      <c r="D1048" s="12" t="s">
        <v>53</v>
      </c>
      <c r="E1048" s="12" t="s">
        <v>41</v>
      </c>
      <c r="F1048" s="13" t="s">
        <v>15</v>
      </c>
      <c r="G1048" s="23" t="n">
        <v>0.15</v>
      </c>
      <c r="H1048" s="12" t="n">
        <v>50</v>
      </c>
      <c r="I1048" s="20" t="n">
        <f>G1048*H1048*7</f>
        <v>52.5</v>
      </c>
      <c r="J1048" s="12" t="s">
        <v>100</v>
      </c>
      <c r="K1048" s="14" t="n">
        <v>39</v>
      </c>
      <c r="L1048" s="14" t="n">
        <v>30</v>
      </c>
      <c r="M1048" s="14" t="n">
        <v>0</v>
      </c>
      <c r="N1048" s="11" t="n">
        <v>0</v>
      </c>
      <c r="O1048" s="11" t="n">
        <v>0</v>
      </c>
      <c r="P1048" s="11" t="n">
        <v>0</v>
      </c>
      <c r="Q1048" s="22" t="n">
        <f>M1050/H1048</f>
        <v>0.02</v>
      </c>
    </row>
    <row r="1049" ht="22.5" customHeight="1">
      <c r="A1049" s="49"/>
      <c r="B1049" s="53"/>
      <c r="C1049" s="12"/>
      <c r="D1049" s="19"/>
      <c r="E1049" s="19"/>
      <c r="F1049" s="26"/>
      <c r="G1049" s="26"/>
      <c r="H1049" s="19"/>
      <c r="I1049" s="19"/>
      <c r="J1049" s="12" t="s">
        <v>101</v>
      </c>
      <c r="K1049" s="14" t="n">
        <v>436</v>
      </c>
      <c r="L1049" s="14" t="n">
        <v>281</v>
      </c>
      <c r="M1049" s="14" t="n">
        <v>0</v>
      </c>
      <c r="N1049" s="11" t="n">
        <v>0</v>
      </c>
      <c r="O1049" s="11" t="n">
        <v>0</v>
      </c>
      <c r="P1049" s="11" t="n">
        <v>0</v>
      </c>
      <c r="Q1049" s="25"/>
    </row>
    <row r="1050" ht="22.5" customHeight="1">
      <c r="A1050" s="49"/>
      <c r="B1050" s="53"/>
      <c r="C1050" s="12"/>
      <c r="D1050" s="19"/>
      <c r="E1050" s="19"/>
      <c r="F1050" s="26"/>
      <c r="G1050" s="26"/>
      <c r="H1050" s="19"/>
      <c r="I1050" s="19"/>
      <c r="J1050" s="12" t="s">
        <v>102</v>
      </c>
      <c r="K1050" s="14" t="n">
        <v>665</v>
      </c>
      <c r="L1050" s="14" t="n">
        <v>484</v>
      </c>
      <c r="M1050" s="14" t="n">
        <v>1</v>
      </c>
      <c r="N1050" s="11" t="n">
        <v>0</v>
      </c>
      <c r="O1050" s="11" t="n">
        <v>0.1</v>
      </c>
      <c r="P1050" s="11" t="n">
        <v>0.1</v>
      </c>
      <c r="Q1050" s="25"/>
    </row>
    <row r="1051" ht="22.5" customHeight="1">
      <c r="A1051" s="49"/>
      <c r="B1051" s="53"/>
      <c r="C1051" s="12" t="n">
        <v>12306671</v>
      </c>
      <c r="D1051" s="12" t="s">
        <v>54</v>
      </c>
      <c r="E1051" s="12" t="s">
        <v>55</v>
      </c>
      <c r="F1051" s="13" t="s">
        <v>21</v>
      </c>
      <c r="G1051" s="23" t="n">
        <v>0.22</v>
      </c>
      <c r="H1051" s="12" t="n">
        <v>100</v>
      </c>
      <c r="I1051" s="20" t="n">
        <f>G1051*H1051*7</f>
        <v>154</v>
      </c>
      <c r="J1051" s="12" t="s">
        <v>100</v>
      </c>
      <c r="K1051" s="14" t="n">
        <v>281</v>
      </c>
      <c r="L1051" s="14" t="n">
        <v>95</v>
      </c>
      <c r="M1051" s="14" t="n">
        <v>0</v>
      </c>
      <c r="N1051" s="11" t="n">
        <v>0</v>
      </c>
      <c r="O1051" s="11" t="n">
        <v>0</v>
      </c>
      <c r="P1051" s="11" t="n">
        <v>0</v>
      </c>
      <c r="Q1051" s="22" t="n">
        <f>M1053/H1051</f>
        <v>0.11</v>
      </c>
    </row>
    <row r="1052" ht="22.5" customHeight="1">
      <c r="A1052" s="49"/>
      <c r="B1052" s="53"/>
      <c r="C1052" s="12"/>
      <c r="D1052" s="19"/>
      <c r="E1052" s="19"/>
      <c r="F1052" s="26"/>
      <c r="G1052" s="26"/>
      <c r="H1052" s="19"/>
      <c r="I1052" s="19"/>
      <c r="J1052" s="12" t="s">
        <v>101</v>
      </c>
      <c r="K1052" s="14" t="n">
        <v>3630</v>
      </c>
      <c r="L1052" s="14" t="n">
        <v>738</v>
      </c>
      <c r="M1052" s="14" t="n">
        <v>2</v>
      </c>
      <c r="N1052" s="11" t="n">
        <v>0</v>
      </c>
      <c r="O1052" s="11" t="n">
        <v>0.22</v>
      </c>
      <c r="P1052" s="11" t="n">
        <v>0.44</v>
      </c>
      <c r="Q1052" s="25"/>
    </row>
    <row r="1053" ht="22.5" customHeight="1">
      <c r="A1053" s="49"/>
      <c r="B1053" s="53"/>
      <c r="C1053" s="12"/>
      <c r="D1053" s="19"/>
      <c r="E1053" s="19"/>
      <c r="F1053" s="26"/>
      <c r="G1053" s="26"/>
      <c r="H1053" s="19"/>
      <c r="I1053" s="19"/>
      <c r="J1053" s="12" t="s">
        <v>102</v>
      </c>
      <c r="K1053" s="14" t="n">
        <v>20664</v>
      </c>
      <c r="L1053" s="14" t="n">
        <v>4282</v>
      </c>
      <c r="M1053" s="14" t="n">
        <v>11</v>
      </c>
      <c r="N1053" s="11" t="n">
        <v>0</v>
      </c>
      <c r="O1053" s="11" t="n">
        <v>0.22</v>
      </c>
      <c r="P1053" s="11" t="n">
        <v>2.42</v>
      </c>
      <c r="Q1053" s="25"/>
    </row>
    <row r="1054" ht="22.5" customHeight="1">
      <c r="A1054" s="49"/>
      <c r="B1054" s="53"/>
      <c r="C1054" s="12" t="n">
        <v>91567363</v>
      </c>
      <c r="D1054" s="12" t="s">
        <v>56</v>
      </c>
      <c r="E1054" s="12" t="s">
        <v>14</v>
      </c>
      <c r="F1054" s="13" t="s">
        <v>15</v>
      </c>
      <c r="G1054" s="23" t="n">
        <v>0.25</v>
      </c>
      <c r="H1054" s="12" t="n">
        <v>200</v>
      </c>
      <c r="I1054" s="20" t="n">
        <f>G1054*H1054*7</f>
        <v>350</v>
      </c>
      <c r="J1054" s="12" t="s">
        <v>100</v>
      </c>
      <c r="K1054" s="14" t="n">
        <v>101</v>
      </c>
      <c r="L1054" s="14" t="n">
        <v>17</v>
      </c>
      <c r="M1054" s="14" t="n">
        <v>1</v>
      </c>
      <c r="N1054" s="11" t="n">
        <v>0.015</v>
      </c>
      <c r="O1054" s="11" t="n">
        <v>0.25</v>
      </c>
      <c r="P1054" s="11" t="n">
        <v>0.25</v>
      </c>
      <c r="Q1054" s="22" t="n">
        <f>M1056/H1054</f>
        <v>0.28</v>
      </c>
    </row>
    <row r="1055" ht="22.5" customHeight="1">
      <c r="A1055" s="49"/>
      <c r="B1055" s="53"/>
      <c r="C1055" s="12"/>
      <c r="D1055" s="19"/>
      <c r="E1055" s="19"/>
      <c r="F1055" s="26"/>
      <c r="G1055" s="26"/>
      <c r="H1055" s="19"/>
      <c r="I1055" s="19"/>
      <c r="J1055" s="12" t="s">
        <v>101</v>
      </c>
      <c r="K1055" s="14" t="n">
        <v>5568</v>
      </c>
      <c r="L1055" s="14" t="n">
        <v>422</v>
      </c>
      <c r="M1055" s="14" t="n">
        <v>20</v>
      </c>
      <c r="N1055" s="11" t="n">
        <v>0.012</v>
      </c>
      <c r="O1055" s="11" t="n">
        <v>0.25</v>
      </c>
      <c r="P1055" s="11" t="n">
        <v>5</v>
      </c>
      <c r="Q1055" s="25"/>
    </row>
    <row r="1056" ht="22.5" customHeight="1">
      <c r="A1056" s="49"/>
      <c r="B1056" s="53"/>
      <c r="C1056" s="12"/>
      <c r="D1056" s="19"/>
      <c r="E1056" s="19"/>
      <c r="F1056" s="26"/>
      <c r="G1056" s="26"/>
      <c r="H1056" s="19"/>
      <c r="I1056" s="19"/>
      <c r="J1056" s="12" t="s">
        <v>102</v>
      </c>
      <c r="K1056" s="14" t="n">
        <v>16452</v>
      </c>
      <c r="L1056" s="14" t="n">
        <v>1855</v>
      </c>
      <c r="M1056" s="14" t="n">
        <v>56</v>
      </c>
      <c r="N1056" s="11" t="n">
        <v>0.008</v>
      </c>
      <c r="O1056" s="11" t="n">
        <v>0.25</v>
      </c>
      <c r="P1056" s="11" t="n">
        <v>14</v>
      </c>
      <c r="Q1056" s="25"/>
    </row>
    <row r="1057" ht="22.5" customHeight="1">
      <c r="A1057" s="49"/>
      <c r="B1057" s="53"/>
      <c r="C1057" s="12" t="n">
        <v>91567806</v>
      </c>
      <c r="D1057" s="12" t="s">
        <v>56</v>
      </c>
      <c r="E1057" s="12" t="s">
        <v>57</v>
      </c>
      <c r="F1057" s="13" t="s">
        <v>15</v>
      </c>
      <c r="G1057" s="23" t="n">
        <v>0.15</v>
      </c>
      <c r="H1057" s="12" t="n">
        <v>200</v>
      </c>
      <c r="I1057" s="20" t="n">
        <f>G1057*H1057*7</f>
        <v>210</v>
      </c>
      <c r="J1057" s="12" t="s">
        <v>100</v>
      </c>
      <c r="K1057" s="14" t="n">
        <v>2583</v>
      </c>
      <c r="L1057" s="14" t="n">
        <v>355</v>
      </c>
      <c r="M1057" s="14" t="n">
        <v>5</v>
      </c>
      <c r="N1057" s="11" t="n">
        <v>0.002</v>
      </c>
      <c r="O1057" s="11" t="n">
        <v>0.15</v>
      </c>
      <c r="P1057" s="11" t="n">
        <v>0.75</v>
      </c>
      <c r="Q1057" s="22" t="n">
        <f>M1059/H1057</f>
        <v>0.235</v>
      </c>
    </row>
    <row r="1058" ht="22.5" customHeight="1">
      <c r="A1058" s="49"/>
      <c r="B1058" s="53"/>
      <c r="C1058" s="12"/>
      <c r="D1058" s="19"/>
      <c r="E1058" s="19"/>
      <c r="F1058" s="26"/>
      <c r="G1058" s="26"/>
      <c r="H1058" s="19"/>
      <c r="I1058" s="19"/>
      <c r="J1058" s="12" t="s">
        <v>101</v>
      </c>
      <c r="K1058" s="14" t="n">
        <v>15214</v>
      </c>
      <c r="L1058" s="14" t="n">
        <v>2072</v>
      </c>
      <c r="M1058" s="14" t="n">
        <v>15</v>
      </c>
      <c r="N1058" s="11" t="n">
        <v>0.001</v>
      </c>
      <c r="O1058" s="11" t="n">
        <v>0.15</v>
      </c>
      <c r="P1058" s="11" t="n">
        <v>2.25</v>
      </c>
      <c r="Q1058" s="25"/>
    </row>
    <row r="1059" ht="22.5" customHeight="1">
      <c r="A1059" s="49"/>
      <c r="B1059" s="53"/>
      <c r="C1059" s="12"/>
      <c r="D1059" s="19"/>
      <c r="E1059" s="19"/>
      <c r="F1059" s="26"/>
      <c r="G1059" s="26"/>
      <c r="H1059" s="19"/>
      <c r="I1059" s="19"/>
      <c r="J1059" s="12" t="s">
        <v>102</v>
      </c>
      <c r="K1059" s="14" t="n">
        <v>50316</v>
      </c>
      <c r="L1059" s="14" t="n">
        <v>9355</v>
      </c>
      <c r="M1059" s="14" t="n">
        <v>47</v>
      </c>
      <c r="N1059" s="11" t="n">
        <v>0.001</v>
      </c>
      <c r="O1059" s="11" t="n">
        <v>0.15</v>
      </c>
      <c r="P1059" s="11" t="n">
        <v>7.05</v>
      </c>
      <c r="Q1059" s="25"/>
    </row>
    <row r="1060" ht="22.5" customHeight="1">
      <c r="A1060" s="49"/>
      <c r="B1060" s="53"/>
      <c r="C1060" s="12" t="n">
        <v>12373981</v>
      </c>
      <c r="D1060" s="12" t="s">
        <v>58</v>
      </c>
      <c r="E1060" s="12" t="s">
        <v>37</v>
      </c>
      <c r="F1060" s="13" t="s">
        <v>15</v>
      </c>
      <c r="G1060" s="23" t="n">
        <v>0.04</v>
      </c>
      <c r="H1060" s="12" t="n">
        <v>250</v>
      </c>
      <c r="I1060" s="20" t="n">
        <f>G1060*H1060*7</f>
        <v>70</v>
      </c>
      <c r="J1060" s="12" t="s">
        <v>100</v>
      </c>
      <c r="K1060" s="14" t="n">
        <v>6769</v>
      </c>
      <c r="L1060" s="14" t="n">
        <v>234</v>
      </c>
      <c r="M1060" s="14" t="n">
        <v>20</v>
      </c>
      <c r="N1060" s="11" t="n">
        <v>0.003</v>
      </c>
      <c r="O1060" s="11" t="n">
        <v>0.04</v>
      </c>
      <c r="P1060" s="11" t="n">
        <v>0.8</v>
      </c>
      <c r="Q1060" s="22" t="n">
        <f>M1062/H1060</f>
        <v>0.348</v>
      </c>
    </row>
    <row r="1061" ht="22.5" customHeight="1">
      <c r="A1061" s="49"/>
      <c r="B1061" s="53"/>
      <c r="C1061" s="12"/>
      <c r="D1061" s="19"/>
      <c r="E1061" s="19"/>
      <c r="F1061" s="26"/>
      <c r="G1061" s="26"/>
      <c r="H1061" s="19"/>
      <c r="I1061" s="19"/>
      <c r="J1061" s="12" t="s">
        <v>101</v>
      </c>
      <c r="K1061" s="14" t="n">
        <v>43482</v>
      </c>
      <c r="L1061" s="14" t="n">
        <v>2172</v>
      </c>
      <c r="M1061" s="14" t="n">
        <v>71</v>
      </c>
      <c r="N1061" s="11" t="n">
        <v>0.001</v>
      </c>
      <c r="O1061" s="11" t="n">
        <v>0.04</v>
      </c>
      <c r="P1061" s="11" t="n">
        <v>2.84</v>
      </c>
      <c r="Q1061" s="25"/>
    </row>
    <row r="1062" ht="22.5" customHeight="1">
      <c r="A1062" s="49"/>
      <c r="B1062" s="53"/>
      <c r="C1062" s="12"/>
      <c r="D1062" s="19"/>
      <c r="E1062" s="19"/>
      <c r="F1062" s="26"/>
      <c r="G1062" s="26"/>
      <c r="H1062" s="19"/>
      <c r="I1062" s="19"/>
      <c r="J1062" s="12" t="s">
        <v>102</v>
      </c>
      <c r="K1062" s="14" t="n">
        <v>60257</v>
      </c>
      <c r="L1062" s="14" t="n">
        <v>3193</v>
      </c>
      <c r="M1062" s="14" t="n">
        <v>87</v>
      </c>
      <c r="N1062" s="11" t="n">
        <v>0.001</v>
      </c>
      <c r="O1062" s="11" t="n">
        <v>0.04</v>
      </c>
      <c r="P1062" s="11" t="n">
        <v>3.48</v>
      </c>
      <c r="Q1062" s="25"/>
    </row>
    <row r="1063" ht="22.5" customHeight="1">
      <c r="A1063" s="49"/>
      <c r="B1063" s="53"/>
      <c r="C1063" s="12" t="n">
        <v>5365721</v>
      </c>
      <c r="D1063" s="12" t="s">
        <v>59</v>
      </c>
      <c r="E1063" s="12" t="s">
        <v>57</v>
      </c>
      <c r="F1063" s="13" t="s">
        <v>15</v>
      </c>
      <c r="G1063" s="23" t="n">
        <v>0.5</v>
      </c>
      <c r="H1063" s="12" t="n">
        <v>100</v>
      </c>
      <c r="I1063" s="20" t="n">
        <f>G1063*H1063*7</f>
        <v>350</v>
      </c>
      <c r="J1063" s="12" t="s">
        <v>100</v>
      </c>
      <c r="K1063" s="14" t="n">
        <v>5900</v>
      </c>
      <c r="L1063" s="14" t="n">
        <v>2581</v>
      </c>
      <c r="M1063" s="14" t="n">
        <v>12</v>
      </c>
      <c r="N1063" s="11" t="n">
        <v>0.002</v>
      </c>
      <c r="O1063" s="11" t="n">
        <v>0.5</v>
      </c>
      <c r="P1063" s="11" t="n">
        <v>6</v>
      </c>
      <c r="Q1063" s="22" t="n">
        <f>M1065/H1063</f>
        <v>1</v>
      </c>
    </row>
    <row r="1064" ht="22.5" customHeight="1">
      <c r="A1064" s="49"/>
      <c r="B1064" s="53"/>
      <c r="C1064" s="12"/>
      <c r="D1064" s="19"/>
      <c r="E1064" s="19"/>
      <c r="F1064" s="26"/>
      <c r="G1064" s="26"/>
      <c r="H1064" s="19"/>
      <c r="I1064" s="19"/>
      <c r="J1064" s="12" t="s">
        <v>101</v>
      </c>
      <c r="K1064" s="14" t="n">
        <v>47396</v>
      </c>
      <c r="L1064" s="14" t="n">
        <v>18478</v>
      </c>
      <c r="M1064" s="14" t="n">
        <v>84</v>
      </c>
      <c r="N1064" s="11" t="n">
        <v>0.002</v>
      </c>
      <c r="O1064" s="11" t="n">
        <v>0.5</v>
      </c>
      <c r="P1064" s="11" t="n">
        <v>42</v>
      </c>
      <c r="Q1064" s="25"/>
    </row>
    <row r="1065" ht="22.5" customHeight="1">
      <c r="A1065" s="49"/>
      <c r="B1065" s="53"/>
      <c r="C1065" s="12"/>
      <c r="D1065" s="19"/>
      <c r="E1065" s="19"/>
      <c r="F1065" s="26"/>
      <c r="G1065" s="26"/>
      <c r="H1065" s="19"/>
      <c r="I1065" s="19"/>
      <c r="J1065" s="12" t="s">
        <v>102</v>
      </c>
      <c r="K1065" s="14" t="n">
        <v>59366</v>
      </c>
      <c r="L1065" s="14" t="n">
        <v>22347</v>
      </c>
      <c r="M1065" s="14" t="n">
        <v>100</v>
      </c>
      <c r="N1065" s="11" t="n">
        <v>0.002</v>
      </c>
      <c r="O1065" s="11" t="n">
        <v>0.5</v>
      </c>
      <c r="P1065" s="11" t="n">
        <v>50</v>
      </c>
      <c r="Q1065" s="25"/>
    </row>
    <row r="1066" ht="22.5" customHeight="1">
      <c r="A1066" s="49"/>
      <c r="B1066" s="53"/>
      <c r="C1066" s="12" t="n">
        <v>91568575</v>
      </c>
      <c r="D1066" s="12" t="s">
        <v>60</v>
      </c>
      <c r="E1066" s="12" t="s">
        <v>14</v>
      </c>
      <c r="F1066" s="13" t="s">
        <v>15</v>
      </c>
      <c r="G1066" s="23" t="n">
        <v>0.4</v>
      </c>
      <c r="H1066" s="12" t="n">
        <v>30</v>
      </c>
      <c r="I1066" s="20" t="n">
        <f>G1066*H1066*7</f>
        <v>84</v>
      </c>
      <c r="J1066" s="12" t="s">
        <v>100</v>
      </c>
      <c r="K1066" s="14" t="n">
        <v>39</v>
      </c>
      <c r="L1066" s="14" t="n">
        <v>0</v>
      </c>
      <c r="M1066" s="14" t="n">
        <v>0</v>
      </c>
      <c r="N1066" s="11" t="n">
        <v>0</v>
      </c>
      <c r="O1066" s="11" t="n">
        <v>0</v>
      </c>
      <c r="P1066" s="11" t="n">
        <v>0</v>
      </c>
      <c r="Q1066" s="22" t="n">
        <f>M1068/H1066</f>
        <v>0</v>
      </c>
    </row>
    <row r="1067" ht="22.5" customHeight="1">
      <c r="A1067" s="49"/>
      <c r="B1067" s="53"/>
      <c r="C1067" s="12"/>
      <c r="D1067" s="19"/>
      <c r="E1067" s="19"/>
      <c r="F1067" s="26"/>
      <c r="G1067" s="26"/>
      <c r="H1067" s="19"/>
      <c r="I1067" s="19"/>
      <c r="J1067" s="12" t="s">
        <v>101</v>
      </c>
      <c r="K1067" s="14" t="n">
        <v>3631</v>
      </c>
      <c r="L1067" s="14" t="n">
        <v>29</v>
      </c>
      <c r="M1067" s="14" t="n">
        <v>0</v>
      </c>
      <c r="N1067" s="11" t="n">
        <v>0</v>
      </c>
      <c r="O1067" s="11" t="n">
        <v>0</v>
      </c>
      <c r="P1067" s="11" t="n">
        <v>0</v>
      </c>
      <c r="Q1067" s="25"/>
    </row>
    <row r="1068" ht="22.5" customHeight="1">
      <c r="A1068" s="49"/>
      <c r="B1068" s="53"/>
      <c r="C1068" s="12"/>
      <c r="D1068" s="19"/>
      <c r="E1068" s="19"/>
      <c r="F1068" s="26"/>
      <c r="G1068" s="26"/>
      <c r="H1068" s="19"/>
      <c r="I1068" s="19"/>
      <c r="J1068" s="12" t="s">
        <v>102</v>
      </c>
      <c r="K1068" s="14" t="n">
        <v>9225</v>
      </c>
      <c r="L1068" s="14" t="n">
        <v>61</v>
      </c>
      <c r="M1068" s="14" t="n">
        <v>0</v>
      </c>
      <c r="N1068" s="11" t="n">
        <v>0</v>
      </c>
      <c r="O1068" s="11" t="n">
        <v>0</v>
      </c>
      <c r="P1068" s="11" t="n">
        <v>0</v>
      </c>
      <c r="Q1068" s="25"/>
    </row>
    <row r="1069" ht="22.5" customHeight="1">
      <c r="A1069" s="49"/>
      <c r="B1069" s="53"/>
      <c r="C1069" s="12" t="n">
        <v>9298539</v>
      </c>
      <c r="D1069" s="12" t="s">
        <v>80</v>
      </c>
      <c r="E1069" s="12" t="s">
        <v>14</v>
      </c>
      <c r="F1069" s="13" t="s">
        <v>15</v>
      </c>
      <c r="G1069" s="23" t="n">
        <v>0.3</v>
      </c>
      <c r="H1069" s="12" t="n">
        <v>150</v>
      </c>
      <c r="I1069" s="20" t="n">
        <f>G1069*H1069*7</f>
        <v>315</v>
      </c>
      <c r="J1069" s="12" t="s">
        <v>100</v>
      </c>
      <c r="K1069" s="14" t="n">
        <v>315</v>
      </c>
      <c r="L1069" s="14" t="n">
        <v>41</v>
      </c>
      <c r="M1069" s="14" t="n">
        <v>0</v>
      </c>
      <c r="N1069" s="11" t="n">
        <v>0</v>
      </c>
      <c r="O1069" s="11" t="n">
        <v>0</v>
      </c>
      <c r="P1069" s="11" t="n">
        <v>0</v>
      </c>
      <c r="Q1069" s="22" t="n">
        <f>M1071/H1069</f>
        <v>0</v>
      </c>
    </row>
    <row r="1070" ht="22.5" customHeight="1">
      <c r="A1070" s="49"/>
      <c r="B1070" s="53"/>
      <c r="C1070" s="12"/>
      <c r="D1070" s="19"/>
      <c r="E1070" s="19"/>
      <c r="F1070" s="26"/>
      <c r="G1070" s="26"/>
      <c r="H1070" s="19"/>
      <c r="I1070" s="19"/>
      <c r="J1070" s="12" t="s">
        <v>101</v>
      </c>
      <c r="K1070" s="14" t="n">
        <v>2016</v>
      </c>
      <c r="L1070" s="14" t="n">
        <v>393</v>
      </c>
      <c r="M1070" s="14" t="n">
        <v>0</v>
      </c>
      <c r="N1070" s="11" t="n">
        <v>0</v>
      </c>
      <c r="O1070" s="11" t="n">
        <v>0</v>
      </c>
      <c r="P1070" s="11" t="n">
        <v>0</v>
      </c>
      <c r="Q1070" s="25"/>
      <c r="R1070" s="4" t="s">
        <v>119</v>
      </c>
    </row>
    <row r="1071" ht="22.5" customHeight="1">
      <c r="A1071" s="49"/>
      <c r="B1071" s="53"/>
      <c r="C1071" s="12"/>
      <c r="D1071" s="19"/>
      <c r="E1071" s="19"/>
      <c r="F1071" s="26"/>
      <c r="G1071" s="26"/>
      <c r="H1071" s="19"/>
      <c r="I1071" s="19"/>
      <c r="J1071" s="12" t="s">
        <v>102</v>
      </c>
      <c r="K1071" s="14" t="n">
        <v>2095</v>
      </c>
      <c r="L1071" s="14" t="n">
        <v>437</v>
      </c>
      <c r="M1071" s="14" t="n">
        <v>0</v>
      </c>
      <c r="N1071" s="11" t="n">
        <v>0</v>
      </c>
      <c r="O1071" s="11" t="n">
        <v>0</v>
      </c>
      <c r="P1071" s="11" t="n">
        <v>0</v>
      </c>
      <c r="Q1071" s="25"/>
    </row>
    <row r="1072" ht="22.5" customHeight="1">
      <c r="A1072" s="49"/>
      <c r="B1072" s="53"/>
      <c r="C1072" s="12" t="n">
        <v>12811904</v>
      </c>
      <c r="D1072" s="12" t="s">
        <v>54</v>
      </c>
      <c r="E1072" s="12" t="s">
        <v>55</v>
      </c>
      <c r="F1072" s="13" t="s">
        <v>35</v>
      </c>
      <c r="G1072" s="23" t="n">
        <v>0.24</v>
      </c>
      <c r="H1072" s="12" t="n">
        <v>100</v>
      </c>
      <c r="I1072" s="20" t="n">
        <f>G1072*H1072*7</f>
        <v>168</v>
      </c>
      <c r="J1072" s="12" t="s">
        <v>100</v>
      </c>
      <c r="K1072" s="14" t="n">
        <v>17</v>
      </c>
      <c r="L1072" s="14" t="n">
        <v>0</v>
      </c>
      <c r="M1072" s="14" t="n">
        <v>0</v>
      </c>
      <c r="N1072" s="11" t="n">
        <v>0</v>
      </c>
      <c r="O1072" s="11" t="n">
        <v>0</v>
      </c>
      <c r="P1072" s="11" t="n">
        <v>0</v>
      </c>
      <c r="Q1072" s="22" t="n">
        <f>M1074/H1072</f>
        <v>0.02</v>
      </c>
    </row>
    <row r="1073" ht="22.5" customHeight="1">
      <c r="A1073" s="49"/>
      <c r="B1073" s="53"/>
      <c r="C1073" s="12"/>
      <c r="D1073" s="19"/>
      <c r="E1073" s="19"/>
      <c r="F1073" s="26"/>
      <c r="G1073" s="26"/>
      <c r="H1073" s="19"/>
      <c r="I1073" s="19"/>
      <c r="J1073" s="12" t="s">
        <v>101</v>
      </c>
      <c r="K1073" s="14" t="n">
        <v>5626</v>
      </c>
      <c r="L1073" s="14" t="n">
        <v>1913</v>
      </c>
      <c r="M1073" s="14" t="n">
        <v>0</v>
      </c>
      <c r="N1073" s="11" t="n">
        <v>0</v>
      </c>
      <c r="O1073" s="11" t="n">
        <v>0</v>
      </c>
      <c r="P1073" s="11" t="n">
        <v>2.65</v>
      </c>
      <c r="Q1073" s="25"/>
    </row>
    <row r="1074" ht="22.5" customHeight="1">
      <c r="A1074" s="49"/>
      <c r="B1074" s="53"/>
      <c r="C1074" s="12"/>
      <c r="D1074" s="19"/>
      <c r="E1074" s="19"/>
      <c r="F1074" s="26"/>
      <c r="G1074" s="26"/>
      <c r="H1074" s="19"/>
      <c r="I1074" s="19"/>
      <c r="J1074" s="12" t="s">
        <v>102</v>
      </c>
      <c r="K1074" s="14" t="n">
        <v>13736</v>
      </c>
      <c r="L1074" s="14" t="n">
        <v>5083</v>
      </c>
      <c r="M1074" s="14" t="n">
        <v>2</v>
      </c>
      <c r="N1074" s="11" t="n">
        <v>0</v>
      </c>
      <c r="O1074" s="11" t="n">
        <f>P1074/M1074</f>
        <v>5.055</v>
      </c>
      <c r="P1074" s="11" t="n">
        <v>10.11</v>
      </c>
      <c r="Q1074" s="25"/>
    </row>
    <row r="1075" ht="22.5" customHeight="1">
      <c r="A1075" s="49"/>
      <c r="B1075" s="53"/>
      <c r="C1075" s="12" t="n">
        <v>91557160</v>
      </c>
      <c r="D1075" s="12" t="s">
        <v>61</v>
      </c>
      <c r="E1075" s="12" t="s">
        <v>11</v>
      </c>
      <c r="F1075" s="13" t="s">
        <v>15</v>
      </c>
      <c r="G1075" s="23" t="n">
        <v>0.2</v>
      </c>
      <c r="H1075" s="12" t="n">
        <v>66</v>
      </c>
      <c r="I1075" s="20" t="n">
        <f>G1075*H1075*7</f>
        <v>92.4</v>
      </c>
      <c r="J1075" s="12" t="s">
        <v>100</v>
      </c>
      <c r="K1075" s="14" t="s">
        <v>116</v>
      </c>
      <c r="L1075" s="14"/>
      <c r="M1075" s="14"/>
      <c r="N1075" s="11"/>
      <c r="O1075" s="11"/>
      <c r="P1075" s="11"/>
      <c r="Q1075" s="22" t="n">
        <f>M1077/H1075</f>
        <v>0</v>
      </c>
    </row>
    <row r="1076" ht="22.5" customHeight="1">
      <c r="A1076" s="49"/>
      <c r="B1076" s="53"/>
      <c r="C1076" s="12"/>
      <c r="D1076" s="19"/>
      <c r="E1076" s="19"/>
      <c r="F1076" s="26"/>
      <c r="G1076" s="26"/>
      <c r="H1076" s="19"/>
      <c r="I1076" s="19"/>
      <c r="J1076" s="12" t="s">
        <v>101</v>
      </c>
      <c r="K1076" s="14" t="n">
        <v>4205</v>
      </c>
      <c r="L1076" s="14" t="n">
        <v>70</v>
      </c>
      <c r="M1076" s="14" t="n">
        <v>0</v>
      </c>
      <c r="N1076" s="11" t="n">
        <v>0</v>
      </c>
      <c r="O1076" s="11" t="n">
        <v>0</v>
      </c>
      <c r="P1076" s="11" t="n">
        <v>0</v>
      </c>
      <c r="Q1076" s="25"/>
      <c r="R1076" s="4" t="s">
        <v>120</v>
      </c>
    </row>
    <row r="1077" ht="22.5" customHeight="1">
      <c r="A1077" s="49"/>
      <c r="B1077" s="45"/>
      <c r="C1077" s="12"/>
      <c r="D1077" s="19"/>
      <c r="E1077" s="19"/>
      <c r="F1077" s="26"/>
      <c r="G1077" s="26"/>
      <c r="H1077" s="19"/>
      <c r="I1077" s="19"/>
      <c r="J1077" s="12" t="s">
        <v>102</v>
      </c>
      <c r="K1077" s="14" t="n">
        <v>17097</v>
      </c>
      <c r="L1077" s="14" t="n">
        <v>246</v>
      </c>
      <c r="M1077" s="14" t="n">
        <v>0</v>
      </c>
      <c r="N1077" s="11" t="n">
        <v>0</v>
      </c>
      <c r="O1077" s="11" t="n">
        <v>0</v>
      </c>
      <c r="P1077" s="11" t="n">
        <v>0</v>
      </c>
      <c r="Q1077" s="25"/>
    </row>
    <row r="1078" ht="22.5" customHeight="1">
      <c r="A1078" s="49"/>
      <c r="B1078" s="30" t="s">
        <v>109</v>
      </c>
      <c r="C1078" s="12" t="n">
        <v>91399437</v>
      </c>
      <c r="D1078" s="12" t="s">
        <v>81</v>
      </c>
      <c r="E1078" s="12" t="s">
        <v>65</v>
      </c>
      <c r="F1078" s="13" t="s">
        <v>15</v>
      </c>
      <c r="G1078" s="23" t="n">
        <v>0.15</v>
      </c>
      <c r="H1078" s="12" t="n">
        <v>50</v>
      </c>
      <c r="I1078" s="20" t="n">
        <f>G1078*H1078*7</f>
        <v>52.5</v>
      </c>
      <c r="J1078" s="12" t="s">
        <v>100</v>
      </c>
      <c r="K1078" s="16" t="n">
        <v>4590</v>
      </c>
      <c r="L1078" s="14" t="n">
        <v>2198</v>
      </c>
      <c r="M1078" s="14" t="n">
        <v>0</v>
      </c>
      <c r="N1078" s="11" t="n">
        <v>0</v>
      </c>
      <c r="O1078" s="11" t="n">
        <v>0</v>
      </c>
      <c r="P1078" s="11" t="n">
        <v>0</v>
      </c>
      <c r="Q1078" s="22" t="n">
        <f>M1080/H1078</f>
        <v>0</v>
      </c>
    </row>
    <row r="1079" ht="22.5" customHeight="1">
      <c r="A1079" s="49"/>
      <c r="B1079" s="53"/>
      <c r="C1079" s="12"/>
      <c r="D1079" s="19"/>
      <c r="E1079" s="19"/>
      <c r="F1079" s="26"/>
      <c r="G1079" s="26"/>
      <c r="H1079" s="19"/>
      <c r="I1079" s="19"/>
      <c r="J1079" s="12" t="s">
        <v>101</v>
      </c>
      <c r="K1079" s="16" t="n">
        <v>74436</v>
      </c>
      <c r="L1079" s="14" t="n">
        <v>33347</v>
      </c>
      <c r="M1079" s="14" t="n">
        <v>0</v>
      </c>
      <c r="N1079" s="11" t="n">
        <v>0</v>
      </c>
      <c r="O1079" s="11" t="n">
        <v>0</v>
      </c>
      <c r="P1079" s="11" t="n">
        <v>0</v>
      </c>
      <c r="Q1079" s="25"/>
      <c r="R1079" s="4" t="s">
        <v>119</v>
      </c>
    </row>
    <row r="1080" ht="22.5" customHeight="1">
      <c r="A1080" s="49"/>
      <c r="B1080" s="53"/>
      <c r="C1080" s="12"/>
      <c r="D1080" s="19"/>
      <c r="E1080" s="19"/>
      <c r="F1080" s="26"/>
      <c r="G1080" s="26"/>
      <c r="H1080" s="19"/>
      <c r="I1080" s="19"/>
      <c r="J1080" s="12" t="s">
        <v>102</v>
      </c>
      <c r="K1080" s="16" t="n">
        <v>74469</v>
      </c>
      <c r="L1080" s="14" t="n">
        <v>33387</v>
      </c>
      <c r="M1080" s="14" t="n">
        <v>0</v>
      </c>
      <c r="N1080" s="11" t="n">
        <v>0</v>
      </c>
      <c r="O1080" s="11" t="n">
        <v>0</v>
      </c>
      <c r="P1080" s="11" t="n">
        <v>0</v>
      </c>
      <c r="Q1080" s="25"/>
    </row>
    <row r="1081" ht="22.5" customHeight="1">
      <c r="A1081" s="49"/>
      <c r="B1081" s="53"/>
      <c r="C1081" s="12" t="n">
        <v>5556054</v>
      </c>
      <c r="D1081" s="12" t="s">
        <v>62</v>
      </c>
      <c r="E1081" s="12" t="s">
        <v>37</v>
      </c>
      <c r="F1081" s="13" t="s">
        <v>15</v>
      </c>
      <c r="G1081" s="23" t="n">
        <v>0.8</v>
      </c>
      <c r="H1081" s="12" t="n">
        <v>100</v>
      </c>
      <c r="I1081" s="20" t="n">
        <f>G1081*H1081*7</f>
        <v>560</v>
      </c>
      <c r="J1081" s="12" t="s">
        <v>100</v>
      </c>
      <c r="K1081" s="16" t="n">
        <v>1481</v>
      </c>
      <c r="L1081" s="14" t="n">
        <v>33</v>
      </c>
      <c r="M1081" s="14" t="n">
        <v>0</v>
      </c>
      <c r="N1081" s="11" t="n">
        <v>0</v>
      </c>
      <c r="O1081" s="11" t="n">
        <v>0</v>
      </c>
      <c r="P1081" s="11" t="n">
        <v>0</v>
      </c>
      <c r="Q1081" s="22" t="n">
        <f>M1083/H1081</f>
        <v>0.01</v>
      </c>
    </row>
    <row r="1082" ht="22.5" customHeight="1">
      <c r="A1082" s="49"/>
      <c r="B1082" s="53"/>
      <c r="C1082" s="12"/>
      <c r="D1082" s="19"/>
      <c r="E1082" s="19"/>
      <c r="F1082" s="26"/>
      <c r="G1082" s="26"/>
      <c r="H1082" s="19"/>
      <c r="I1082" s="19"/>
      <c r="J1082" s="12" t="s">
        <v>101</v>
      </c>
      <c r="K1082" s="16" t="n">
        <v>12210</v>
      </c>
      <c r="L1082" s="14" t="n">
        <v>364</v>
      </c>
      <c r="M1082" s="14" t="n">
        <v>0</v>
      </c>
      <c r="N1082" s="11" t="n">
        <v>0</v>
      </c>
      <c r="O1082" s="11" t="n">
        <v>0</v>
      </c>
      <c r="P1082" s="11" t="n">
        <v>0</v>
      </c>
      <c r="Q1082" s="25"/>
    </row>
    <row r="1083" ht="22.5" customHeight="1">
      <c r="A1083" s="49"/>
      <c r="B1083" s="53"/>
      <c r="C1083" s="12"/>
      <c r="D1083" s="19"/>
      <c r="E1083" s="19"/>
      <c r="F1083" s="26"/>
      <c r="G1083" s="26"/>
      <c r="H1083" s="19"/>
      <c r="I1083" s="19"/>
      <c r="J1083" s="12" t="s">
        <v>102</v>
      </c>
      <c r="K1083" s="16" t="n">
        <v>20338</v>
      </c>
      <c r="L1083" s="14" t="n">
        <v>553</v>
      </c>
      <c r="M1083" s="16" t="n">
        <v>1</v>
      </c>
      <c r="N1083" s="11" t="n">
        <v>0.004</v>
      </c>
      <c r="O1083" s="11" t="n">
        <v>2.195</v>
      </c>
      <c r="P1083" s="11" t="n">
        <v>2.195</v>
      </c>
      <c r="Q1083" s="25"/>
    </row>
    <row r="1084" ht="22.5" customHeight="1">
      <c r="A1084" s="49"/>
      <c r="B1084" s="53"/>
      <c r="C1084" s="12" t="n">
        <v>8628042</v>
      </c>
      <c r="D1084" s="12" t="s">
        <v>28</v>
      </c>
      <c r="E1084" s="12" t="s">
        <v>14</v>
      </c>
      <c r="F1084" s="13" t="s">
        <v>26</v>
      </c>
      <c r="G1084" s="23" t="n">
        <v>0.48</v>
      </c>
      <c r="H1084" s="12" t="n">
        <v>400</v>
      </c>
      <c r="I1084" s="20" t="n">
        <f>G1084*H1084*7</f>
        <v>1344</v>
      </c>
      <c r="J1084" s="12" t="s">
        <v>100</v>
      </c>
      <c r="K1084" s="16" t="n">
        <v>6016</v>
      </c>
      <c r="L1084" s="14" t="n">
        <v>2752</v>
      </c>
      <c r="M1084" s="16" t="n">
        <v>58</v>
      </c>
      <c r="N1084" s="11" t="n">
        <v>0.01</v>
      </c>
      <c r="O1084" s="11" t="n">
        <v>0.58</v>
      </c>
      <c r="P1084" s="11" t="n">
        <v>33.87</v>
      </c>
      <c r="Q1084" s="22" t="n">
        <f>M1086/H1084</f>
        <v>0.9575</v>
      </c>
    </row>
    <row r="1085" ht="22.5" customHeight="1">
      <c r="A1085" s="49"/>
      <c r="B1085" s="53"/>
      <c r="C1085" s="12"/>
      <c r="D1085" s="19"/>
      <c r="E1085" s="19"/>
      <c r="F1085" s="26"/>
      <c r="G1085" s="26"/>
      <c r="H1085" s="19"/>
      <c r="I1085" s="19"/>
      <c r="J1085" s="12" t="s">
        <v>101</v>
      </c>
      <c r="K1085" s="16" t="n">
        <v>16683</v>
      </c>
      <c r="L1085" s="14" t="n">
        <v>7234</v>
      </c>
      <c r="M1085" s="16" t="n">
        <v>212</v>
      </c>
      <c r="N1085" s="11" t="n">
        <v>0.01</v>
      </c>
      <c r="O1085" s="11" t="n">
        <v>0.46</v>
      </c>
      <c r="P1085" s="11" t="n">
        <v>97.61</v>
      </c>
      <c r="Q1085" s="25"/>
    </row>
    <row r="1086" ht="22.5" customHeight="1">
      <c r="A1086" s="49"/>
      <c r="B1086" s="53"/>
      <c r="C1086" s="12"/>
      <c r="D1086" s="19"/>
      <c r="E1086" s="19"/>
      <c r="F1086" s="26"/>
      <c r="G1086" s="26"/>
      <c r="H1086" s="19"/>
      <c r="I1086" s="19"/>
      <c r="J1086" s="12" t="s">
        <v>102</v>
      </c>
      <c r="K1086" s="16" t="n">
        <v>36187</v>
      </c>
      <c r="L1086" s="14" t="n">
        <v>12738</v>
      </c>
      <c r="M1086" s="10" t="n">
        <v>383</v>
      </c>
      <c r="N1086" s="11" t="n">
        <v>0.01</v>
      </c>
      <c r="O1086" s="11" t="n">
        <v>0.37</v>
      </c>
      <c r="P1086" s="11" t="n">
        <v>143.62</v>
      </c>
      <c r="Q1086" s="25"/>
    </row>
    <row r="1087" ht="22.5" customHeight="1">
      <c r="A1087" s="49"/>
      <c r="B1087" s="53"/>
      <c r="C1087" s="12" t="n">
        <v>9297014</v>
      </c>
      <c r="D1087" s="12" t="s">
        <v>13</v>
      </c>
      <c r="E1087" s="12" t="s">
        <v>14</v>
      </c>
      <c r="F1087" s="13" t="s">
        <v>26</v>
      </c>
      <c r="G1087" s="23" t="n">
        <v>0.18</v>
      </c>
      <c r="H1087" s="12" t="n">
        <v>200</v>
      </c>
      <c r="I1087" s="20" t="n">
        <f>G1087*H1087*7</f>
        <v>252</v>
      </c>
      <c r="J1087" s="12" t="s">
        <v>100</v>
      </c>
      <c r="K1087" s="16" t="n">
        <v>8865</v>
      </c>
      <c r="L1087" s="14" t="n">
        <v>410</v>
      </c>
      <c r="M1087" s="16" t="n">
        <v>33</v>
      </c>
      <c r="N1087" s="11" t="n">
        <v>0.02</v>
      </c>
      <c r="O1087" s="11" t="n">
        <v>0.2</v>
      </c>
      <c r="P1087" s="11" t="n">
        <v>6.51</v>
      </c>
      <c r="Q1087" s="22" t="n">
        <f>M1089/H1087</f>
        <v>0.975</v>
      </c>
    </row>
    <row r="1088" ht="22.5" customHeight="1">
      <c r="A1088" s="49"/>
      <c r="B1088" s="53"/>
      <c r="C1088" s="12"/>
      <c r="D1088" s="19"/>
      <c r="E1088" s="19"/>
      <c r="F1088" s="26"/>
      <c r="G1088" s="26"/>
      <c r="H1088" s="19"/>
      <c r="I1088" s="19"/>
      <c r="J1088" s="12" t="s">
        <v>101</v>
      </c>
      <c r="K1088" s="16" t="n">
        <v>22477</v>
      </c>
      <c r="L1088" s="14" t="n">
        <v>1072</v>
      </c>
      <c r="M1088" s="10" t="n">
        <v>91</v>
      </c>
      <c r="N1088" s="11" t="n">
        <v>0.02</v>
      </c>
      <c r="O1088" s="11" t="n">
        <v>0.2</v>
      </c>
      <c r="P1088" s="11" t="n">
        <v>18.05</v>
      </c>
      <c r="Q1088" s="25"/>
    </row>
    <row r="1089" ht="22.5" customHeight="1">
      <c r="A1089" s="49"/>
      <c r="B1089" s="53"/>
      <c r="C1089" s="12"/>
      <c r="D1089" s="19"/>
      <c r="E1089" s="19"/>
      <c r="F1089" s="26"/>
      <c r="G1089" s="26"/>
      <c r="H1089" s="19"/>
      <c r="I1089" s="19"/>
      <c r="J1089" s="12" t="s">
        <v>102</v>
      </c>
      <c r="K1089" s="16" t="n">
        <v>48433</v>
      </c>
      <c r="L1089" s="14" t="n">
        <v>2916</v>
      </c>
      <c r="M1089" s="10" t="n">
        <v>195</v>
      </c>
      <c r="N1089" s="11" t="n">
        <v>0.01</v>
      </c>
      <c r="O1089" s="11" t="n">
        <v>0.16</v>
      </c>
      <c r="P1089" s="11" t="n">
        <v>31.57</v>
      </c>
      <c r="Q1089" s="25"/>
    </row>
    <row r="1090" ht="22.5" customHeight="1">
      <c r="A1090" s="49"/>
      <c r="B1090" s="53"/>
      <c r="C1090" s="12" t="n">
        <v>7815836</v>
      </c>
      <c r="D1090" s="12" t="s">
        <v>63</v>
      </c>
      <c r="E1090" s="12" t="s">
        <v>37</v>
      </c>
      <c r="F1090" s="13" t="s">
        <v>15</v>
      </c>
      <c r="G1090" s="23" t="n">
        <v>0.08</v>
      </c>
      <c r="H1090" s="12" t="n">
        <v>12000</v>
      </c>
      <c r="I1090" s="20" t="n">
        <f>G1090*H1090*7</f>
        <v>6720</v>
      </c>
      <c r="J1090" s="12" t="s">
        <v>100</v>
      </c>
      <c r="K1090" s="16" t="n">
        <v>143155</v>
      </c>
      <c r="L1090" s="14" t="n">
        <v>14608</v>
      </c>
      <c r="M1090" s="16" t="n">
        <v>332</v>
      </c>
      <c r="N1090" s="11" t="n">
        <v>0.003</v>
      </c>
      <c r="O1090" s="11" t="n">
        <v>0.11</v>
      </c>
      <c r="P1090" s="11" t="n">
        <v>36.45</v>
      </c>
      <c r="Q1090" s="22" t="n">
        <f>M1092/H1090</f>
        <v>0.28675</v>
      </c>
    </row>
    <row r="1091" ht="22.5" customHeight="1">
      <c r="A1091" s="49"/>
      <c r="B1091" s="53"/>
      <c r="C1091" s="12"/>
      <c r="D1091" s="19"/>
      <c r="E1091" s="19"/>
      <c r="F1091" s="26"/>
      <c r="G1091" s="26"/>
      <c r="H1091" s="19"/>
      <c r="I1091" s="19"/>
      <c r="J1091" s="12" t="s">
        <v>101</v>
      </c>
      <c r="K1091" s="16" t="n">
        <v>775182</v>
      </c>
      <c r="L1091" s="14" t="n">
        <v>82529</v>
      </c>
      <c r="M1091" s="16" t="n">
        <v>1618</v>
      </c>
      <c r="N1091" s="11" t="n">
        <v>0.002</v>
      </c>
      <c r="O1091" s="11" t="n">
        <v>0.112</v>
      </c>
      <c r="P1091" s="11" t="n">
        <v>181.1</v>
      </c>
      <c r="Q1091" s="25"/>
    </row>
    <row r="1092" ht="22.5" customHeight="1">
      <c r="A1092" s="49"/>
      <c r="B1092" s="53"/>
      <c r="C1092" s="12"/>
      <c r="D1092" s="19"/>
      <c r="E1092" s="19"/>
      <c r="F1092" s="26"/>
      <c r="G1092" s="26"/>
      <c r="H1092" s="19"/>
      <c r="I1092" s="19"/>
      <c r="J1092" s="12" t="s">
        <v>102</v>
      </c>
      <c r="K1092" s="16" t="n">
        <v>1492971</v>
      </c>
      <c r="L1092" s="14" t="n">
        <v>162875</v>
      </c>
      <c r="M1092" s="16" t="n">
        <v>3441</v>
      </c>
      <c r="N1092" s="11" t="n">
        <v>0.002</v>
      </c>
      <c r="O1092" s="11" t="n">
        <v>0.112</v>
      </c>
      <c r="P1092" s="11" t="n">
        <v>385.17</v>
      </c>
      <c r="Q1092" s="25"/>
    </row>
    <row r="1093" ht="22.5" customHeight="1">
      <c r="A1093" s="49"/>
      <c r="B1093" s="53"/>
      <c r="C1093" s="12" t="n">
        <v>91467820</v>
      </c>
      <c r="D1093" s="12" t="s">
        <v>64</v>
      </c>
      <c r="E1093" s="12" t="s">
        <v>37</v>
      </c>
      <c r="F1093" s="13" t="s">
        <v>15</v>
      </c>
      <c r="G1093" s="23" t="n">
        <v>0.1</v>
      </c>
      <c r="H1093" s="13" t="n">
        <v>300</v>
      </c>
      <c r="I1093" s="20" t="n">
        <f>G1093*H1093*7</f>
        <v>210</v>
      </c>
      <c r="J1093" s="12" t="s">
        <v>100</v>
      </c>
      <c r="K1093" s="16" t="n">
        <v>2897</v>
      </c>
      <c r="L1093" s="14" t="n">
        <v>446</v>
      </c>
      <c r="M1093" s="16" t="n">
        <v>5</v>
      </c>
      <c r="N1093" s="11" t="n">
        <v>0.001</v>
      </c>
      <c r="O1093" s="11" t="n">
        <v>0.1</v>
      </c>
      <c r="P1093" s="11" t="n">
        <v>0.5</v>
      </c>
      <c r="Q1093" s="22" t="n">
        <f>M1095/H1093</f>
        <v>0.46</v>
      </c>
    </row>
    <row r="1094" ht="22.5" customHeight="1">
      <c r="A1094" s="49"/>
      <c r="B1094" s="53"/>
      <c r="C1094" s="12"/>
      <c r="D1094" s="19"/>
      <c r="E1094" s="19"/>
      <c r="F1094" s="26"/>
      <c r="G1094" s="26"/>
      <c r="H1094" s="26"/>
      <c r="I1094" s="19"/>
      <c r="J1094" s="12" t="s">
        <v>101</v>
      </c>
      <c r="K1094" s="16" t="n">
        <v>66929</v>
      </c>
      <c r="L1094" s="14" t="n">
        <v>22903</v>
      </c>
      <c r="M1094" s="16" t="n">
        <v>138</v>
      </c>
      <c r="N1094" s="11" t="n">
        <v>0.001</v>
      </c>
      <c r="O1094" s="11" t="n">
        <v>0.1</v>
      </c>
      <c r="P1094" s="11" t="n">
        <v>13.8</v>
      </c>
      <c r="Q1094" s="25"/>
    </row>
    <row r="1095" ht="22.5" customHeight="1">
      <c r="A1095" s="49"/>
      <c r="B1095" s="53"/>
      <c r="C1095" s="12"/>
      <c r="D1095" s="19"/>
      <c r="E1095" s="19"/>
      <c r="F1095" s="26"/>
      <c r="G1095" s="26"/>
      <c r="H1095" s="26"/>
      <c r="I1095" s="19"/>
      <c r="J1095" s="12" t="s">
        <v>102</v>
      </c>
      <c r="K1095" s="16" t="n">
        <v>169732</v>
      </c>
      <c r="L1095" s="14" t="n">
        <v>57839</v>
      </c>
      <c r="M1095" s="16" t="n">
        <v>138</v>
      </c>
      <c r="N1095" s="11" t="n">
        <v>0</v>
      </c>
      <c r="O1095" s="11" t="n">
        <v>0.1</v>
      </c>
      <c r="P1095" s="11" t="n">
        <v>13.8</v>
      </c>
      <c r="Q1095" s="25"/>
    </row>
    <row r="1096" ht="22.5" customHeight="1">
      <c r="A1096" s="49"/>
      <c r="B1096" s="53"/>
      <c r="C1096" s="12" t="n">
        <v>91496145</v>
      </c>
      <c r="D1096" s="12" t="s">
        <v>64</v>
      </c>
      <c r="E1096" s="12" t="s">
        <v>65</v>
      </c>
      <c r="F1096" s="13" t="s">
        <v>15</v>
      </c>
      <c r="G1096" s="23" t="n">
        <v>0.14</v>
      </c>
      <c r="H1096" s="13" t="n">
        <v>50</v>
      </c>
      <c r="I1096" s="20" t="n">
        <f>G1096*H1096*7</f>
        <v>49</v>
      </c>
      <c r="J1096" s="12" t="s">
        <v>100</v>
      </c>
      <c r="K1096" s="16" t="n">
        <v>398</v>
      </c>
      <c r="L1096" s="16" t="n">
        <v>51</v>
      </c>
      <c r="M1096" s="16" t="n">
        <v>1</v>
      </c>
      <c r="N1096" s="11" t="n">
        <v>0.003</v>
      </c>
      <c r="O1096" s="11" t="n">
        <v>0.15</v>
      </c>
      <c r="P1096" s="11" t="n">
        <v>0.15</v>
      </c>
      <c r="Q1096" s="22" t="n">
        <f>M1098/H1096</f>
        <v>0.52</v>
      </c>
    </row>
    <row r="1097" ht="22.5" customHeight="1">
      <c r="A1097" s="49"/>
      <c r="B1097" s="53"/>
      <c r="C1097" s="12"/>
      <c r="D1097" s="19"/>
      <c r="E1097" s="19"/>
      <c r="F1097" s="26"/>
      <c r="G1097" s="26"/>
      <c r="H1097" s="26"/>
      <c r="I1097" s="19"/>
      <c r="J1097" s="12" t="s">
        <v>101</v>
      </c>
      <c r="K1097" s="16" t="n">
        <v>13234</v>
      </c>
      <c r="L1097" s="14" t="n">
        <v>2522</v>
      </c>
      <c r="M1097" s="16" t="n">
        <v>22</v>
      </c>
      <c r="N1097" s="11" t="n">
        <v>0.001</v>
      </c>
      <c r="O1097" s="11" t="n">
        <v>0.15</v>
      </c>
      <c r="P1097" s="11" t="n">
        <v>3.3</v>
      </c>
      <c r="Q1097" s="25"/>
    </row>
    <row r="1098" ht="22.5" customHeight="1">
      <c r="A1098" s="49"/>
      <c r="B1098" s="53"/>
      <c r="C1098" s="12"/>
      <c r="D1098" s="19"/>
      <c r="E1098" s="19"/>
      <c r="F1098" s="26"/>
      <c r="G1098" s="26"/>
      <c r="H1098" s="26"/>
      <c r="I1098" s="19"/>
      <c r="J1098" s="12" t="s">
        <v>102</v>
      </c>
      <c r="K1098" s="16" t="n">
        <v>25356</v>
      </c>
      <c r="L1098" s="14" t="n">
        <v>4549</v>
      </c>
      <c r="M1098" s="16" t="n">
        <v>26</v>
      </c>
      <c r="N1098" s="11" t="n">
        <v>0.001</v>
      </c>
      <c r="O1098" s="11" t="n">
        <v>0.15</v>
      </c>
      <c r="P1098" s="11" t="n">
        <v>3.9</v>
      </c>
      <c r="Q1098" s="25"/>
    </row>
    <row r="1099" ht="22.5" customHeight="1">
      <c r="A1099" s="49"/>
      <c r="B1099" s="53"/>
      <c r="C1099" s="12" t="n">
        <v>91496146</v>
      </c>
      <c r="D1099" s="12" t="s">
        <v>64</v>
      </c>
      <c r="E1099" s="12" t="s">
        <v>44</v>
      </c>
      <c r="F1099" s="13" t="s">
        <v>15</v>
      </c>
      <c r="G1099" s="23" t="n">
        <v>0.14</v>
      </c>
      <c r="H1099" s="13" t="n">
        <v>200</v>
      </c>
      <c r="I1099" s="20" t="n">
        <f>G1099*H1099*7</f>
        <v>196</v>
      </c>
      <c r="J1099" s="12" t="s">
        <v>100</v>
      </c>
      <c r="K1099" s="16" t="n">
        <v>448</v>
      </c>
      <c r="L1099" s="14" t="n">
        <v>68</v>
      </c>
      <c r="M1099" s="16" t="n">
        <v>1</v>
      </c>
      <c r="N1099" s="11" t="n">
        <v>0.002</v>
      </c>
      <c r="O1099" s="11" t="n">
        <v>0.14</v>
      </c>
      <c r="P1099" s="11" t="n">
        <v>0.14</v>
      </c>
      <c r="Q1099" s="22" t="n">
        <f>M1101/H1099</f>
        <v>0.22</v>
      </c>
    </row>
    <row r="1100" ht="22.5" customHeight="1">
      <c r="A1100" s="49"/>
      <c r="B1100" s="53"/>
      <c r="C1100" s="12"/>
      <c r="D1100" s="19"/>
      <c r="E1100" s="19"/>
      <c r="F1100" s="26"/>
      <c r="G1100" s="26"/>
      <c r="H1100" s="26"/>
      <c r="I1100" s="19"/>
      <c r="J1100" s="12" t="s">
        <v>101</v>
      </c>
      <c r="K1100" s="16" t="n">
        <v>12722</v>
      </c>
      <c r="L1100" s="14" t="n">
        <v>3310</v>
      </c>
      <c r="M1100" s="16" t="n">
        <v>41</v>
      </c>
      <c r="N1100" s="11" t="n">
        <v>0.002</v>
      </c>
      <c r="O1100" s="11" t="n">
        <v>0.14</v>
      </c>
      <c r="P1100" s="11" t="n">
        <v>5.74</v>
      </c>
      <c r="Q1100" s="25"/>
    </row>
    <row r="1101" ht="22.5" customHeight="1">
      <c r="A1101" s="49"/>
      <c r="B1101" s="53"/>
      <c r="C1101" s="12"/>
      <c r="D1101" s="19"/>
      <c r="E1101" s="19"/>
      <c r="F1101" s="26"/>
      <c r="G1101" s="26"/>
      <c r="H1101" s="26"/>
      <c r="I1101" s="19"/>
      <c r="J1101" s="12" t="s">
        <v>102</v>
      </c>
      <c r="K1101" s="16" t="n">
        <v>42402</v>
      </c>
      <c r="L1101" s="14" t="n">
        <v>10473</v>
      </c>
      <c r="M1101" s="16" t="n">
        <v>44</v>
      </c>
      <c r="N1101" s="11" t="n">
        <v>0.001</v>
      </c>
      <c r="O1101" s="11" t="n">
        <v>0.14</v>
      </c>
      <c r="P1101" s="11" t="n">
        <v>6.16</v>
      </c>
      <c r="Q1101" s="25"/>
    </row>
    <row r="1102" ht="22.5" customHeight="1">
      <c r="A1102" s="49"/>
      <c r="B1102" s="53"/>
      <c r="C1102" s="12" t="n">
        <v>91496147</v>
      </c>
      <c r="D1102" s="12" t="s">
        <v>64</v>
      </c>
      <c r="E1102" s="12" t="s">
        <v>11</v>
      </c>
      <c r="F1102" s="13" t="s">
        <v>15</v>
      </c>
      <c r="G1102" s="23" t="n">
        <v>0.14</v>
      </c>
      <c r="H1102" s="13" t="n">
        <v>150</v>
      </c>
      <c r="I1102" s="20" t="n">
        <f>G1102*H1102*7</f>
        <v>147</v>
      </c>
      <c r="J1102" s="12" t="s">
        <v>100</v>
      </c>
      <c r="K1102" s="16" t="n">
        <v>3665</v>
      </c>
      <c r="L1102" s="16" t="n">
        <v>660</v>
      </c>
      <c r="M1102" s="16" t="n">
        <v>12</v>
      </c>
      <c r="N1102" s="11" t="n">
        <v>0.002</v>
      </c>
      <c r="O1102" s="11" t="n">
        <v>0.13</v>
      </c>
      <c r="P1102" s="11" t="n">
        <v>1.56</v>
      </c>
      <c r="Q1102" s="22" t="n">
        <f>M1104/H1102</f>
        <v>0.813333333333333</v>
      </c>
    </row>
    <row r="1103" ht="22.5" customHeight="1">
      <c r="A1103" s="49"/>
      <c r="B1103" s="53"/>
      <c r="C1103" s="12"/>
      <c r="D1103" s="19"/>
      <c r="E1103" s="19"/>
      <c r="F1103" s="26"/>
      <c r="G1103" s="26"/>
      <c r="H1103" s="26"/>
      <c r="I1103" s="19"/>
      <c r="J1103" s="12" t="s">
        <v>101</v>
      </c>
      <c r="K1103" s="16" t="n">
        <v>22001</v>
      </c>
      <c r="L1103" s="14" t="n">
        <v>5121</v>
      </c>
      <c r="M1103" s="16" t="n">
        <v>119</v>
      </c>
      <c r="N1103" s="11" t="n">
        <v>0.003</v>
      </c>
      <c r="O1103" s="11" t="n">
        <v>0.13</v>
      </c>
      <c r="P1103" s="11" t="n">
        <v>15.47</v>
      </c>
      <c r="Q1103" s="25"/>
    </row>
    <row r="1104" ht="22.5" customHeight="1">
      <c r="A1104" s="49"/>
      <c r="B1104" s="53"/>
      <c r="C1104" s="12"/>
      <c r="D1104" s="19"/>
      <c r="E1104" s="19"/>
      <c r="F1104" s="26"/>
      <c r="G1104" s="26"/>
      <c r="H1104" s="26"/>
      <c r="I1104" s="19"/>
      <c r="J1104" s="12" t="s">
        <v>102</v>
      </c>
      <c r="K1104" s="16" t="n">
        <v>45081</v>
      </c>
      <c r="L1104" s="14" t="n">
        <v>8192</v>
      </c>
      <c r="M1104" s="16" t="n">
        <v>122</v>
      </c>
      <c r="N1104" s="11" t="n">
        <v>0.002</v>
      </c>
      <c r="O1104" s="11" t="n">
        <v>0.13</v>
      </c>
      <c r="P1104" s="11" t="n">
        <v>15.86</v>
      </c>
      <c r="Q1104" s="25"/>
    </row>
    <row r="1105" ht="22.5" customHeight="1">
      <c r="A1105" s="49"/>
      <c r="B1105" s="53"/>
      <c r="C1105" s="12" t="n">
        <v>91496148</v>
      </c>
      <c r="D1105" s="12" t="s">
        <v>64</v>
      </c>
      <c r="E1105" s="12" t="s">
        <v>14</v>
      </c>
      <c r="F1105" s="13" t="s">
        <v>15</v>
      </c>
      <c r="G1105" s="23" t="n">
        <v>0.15</v>
      </c>
      <c r="H1105" s="13" t="n">
        <v>160</v>
      </c>
      <c r="I1105" s="20" t="n">
        <f>G1105*H1105*7</f>
        <v>168</v>
      </c>
      <c r="J1105" s="12" t="s">
        <v>100</v>
      </c>
      <c r="K1105" s="16" t="n">
        <v>136</v>
      </c>
      <c r="L1105" s="16" t="n">
        <v>61</v>
      </c>
      <c r="M1105" s="16" t="n">
        <v>2</v>
      </c>
      <c r="N1105" s="11" t="n">
        <v>0.005</v>
      </c>
      <c r="O1105" s="11" t="n">
        <v>0.15</v>
      </c>
      <c r="P1105" s="11" t="n">
        <v>0.3</v>
      </c>
      <c r="Q1105" s="22" t="n">
        <f>M1107/H1105</f>
        <v>1</v>
      </c>
    </row>
    <row r="1106" ht="22.5" customHeight="1">
      <c r="A1106" s="49"/>
      <c r="B1106" s="53"/>
      <c r="C1106" s="12"/>
      <c r="D1106" s="19"/>
      <c r="E1106" s="19"/>
      <c r="F1106" s="26"/>
      <c r="G1106" s="26"/>
      <c r="H1106" s="26"/>
      <c r="I1106" s="19"/>
      <c r="J1106" s="12" t="s">
        <v>101</v>
      </c>
      <c r="K1106" s="16" t="n">
        <v>25563</v>
      </c>
      <c r="L1106" s="14" t="n">
        <v>10738</v>
      </c>
      <c r="M1106" s="16" t="n">
        <v>160</v>
      </c>
      <c r="N1106" s="11" t="n">
        <v>0.002</v>
      </c>
      <c r="O1106" s="11" t="n">
        <v>0.15</v>
      </c>
      <c r="P1106" s="11" t="n">
        <v>24</v>
      </c>
      <c r="Q1106" s="25"/>
    </row>
    <row r="1107" ht="22.5" customHeight="1">
      <c r="A1107" s="49"/>
      <c r="B1107" s="53"/>
      <c r="C1107" s="12"/>
      <c r="D1107" s="19"/>
      <c r="E1107" s="19"/>
      <c r="F1107" s="26"/>
      <c r="G1107" s="26"/>
      <c r="H1107" s="26"/>
      <c r="I1107" s="19"/>
      <c r="J1107" s="12" t="s">
        <v>102</v>
      </c>
      <c r="K1107" s="16" t="n">
        <v>60318</v>
      </c>
      <c r="L1107" s="14" t="n">
        <v>23662</v>
      </c>
      <c r="M1107" s="16" t="n">
        <v>160</v>
      </c>
      <c r="N1107" s="11" t="n">
        <v>0.001</v>
      </c>
      <c r="O1107" s="11" t="n">
        <v>0.15</v>
      </c>
      <c r="P1107" s="11" t="n">
        <v>24</v>
      </c>
      <c r="Q1107" s="25"/>
    </row>
    <row r="1108" ht="22.5" customHeight="1">
      <c r="A1108" s="49"/>
      <c r="B1108" s="53"/>
      <c r="C1108" s="12" t="n">
        <v>11079953</v>
      </c>
      <c r="D1108" s="12" t="s">
        <v>62</v>
      </c>
      <c r="E1108" s="12" t="s">
        <v>37</v>
      </c>
      <c r="F1108" s="13" t="s">
        <v>15</v>
      </c>
      <c r="G1108" s="23" t="n">
        <v>0.8</v>
      </c>
      <c r="H1108" s="13" t="n">
        <v>100</v>
      </c>
      <c r="I1108" s="20" t="n">
        <f>G1108*H1108*7</f>
        <v>560</v>
      </c>
      <c r="J1108" s="12" t="s">
        <v>100</v>
      </c>
      <c r="K1108" s="14" t="n">
        <v>911</v>
      </c>
      <c r="L1108" s="14" t="n">
        <v>59</v>
      </c>
      <c r="M1108" s="14" t="n">
        <v>0</v>
      </c>
      <c r="N1108" s="11" t="n">
        <v>0</v>
      </c>
      <c r="O1108" s="11" t="n">
        <v>0</v>
      </c>
      <c r="P1108" s="11" t="n">
        <v>0</v>
      </c>
      <c r="Q1108" s="22" t="n">
        <f>M1110/H1108</f>
        <v>0</v>
      </c>
    </row>
    <row r="1109" ht="22.5" customHeight="1">
      <c r="A1109" s="49"/>
      <c r="B1109" s="53"/>
      <c r="C1109" s="12"/>
      <c r="D1109" s="19"/>
      <c r="E1109" s="19"/>
      <c r="F1109" s="26"/>
      <c r="G1109" s="26"/>
      <c r="H1109" s="26"/>
      <c r="I1109" s="19"/>
      <c r="J1109" s="12" t="s">
        <v>101</v>
      </c>
      <c r="K1109" s="16" t="n">
        <v>8838</v>
      </c>
      <c r="L1109" s="16" t="n">
        <v>1110</v>
      </c>
      <c r="M1109" s="14" t="n">
        <v>0</v>
      </c>
      <c r="N1109" s="11" t="n">
        <v>0</v>
      </c>
      <c r="O1109" s="11" t="n">
        <v>0</v>
      </c>
      <c r="P1109" s="11" t="n">
        <v>0</v>
      </c>
      <c r="Q1109" s="25"/>
    </row>
    <row r="1110" ht="22.5" customHeight="1">
      <c r="A1110" s="49"/>
      <c r="B1110" s="53"/>
      <c r="C1110" s="12"/>
      <c r="D1110" s="19"/>
      <c r="E1110" s="19"/>
      <c r="F1110" s="26"/>
      <c r="G1110" s="26"/>
      <c r="H1110" s="26"/>
      <c r="I1110" s="19"/>
      <c r="J1110" s="12" t="s">
        <v>102</v>
      </c>
      <c r="K1110" s="16" t="n">
        <v>14051</v>
      </c>
      <c r="L1110" s="16" t="n">
        <v>1438</v>
      </c>
      <c r="M1110" s="14" t="n">
        <v>0</v>
      </c>
      <c r="N1110" s="11" t="n">
        <v>0</v>
      </c>
      <c r="O1110" s="11" t="n">
        <v>0</v>
      </c>
      <c r="P1110" s="11" t="n">
        <v>0</v>
      </c>
      <c r="Q1110" s="25"/>
    </row>
    <row r="1111" ht="22.5" customHeight="1">
      <c r="A1111" s="49"/>
      <c r="B1111" s="53"/>
      <c r="C1111" s="12" t="n">
        <v>11690181</v>
      </c>
      <c r="D1111" s="12" t="s">
        <v>66</v>
      </c>
      <c r="E1111" s="12" t="s">
        <v>14</v>
      </c>
      <c r="F1111" s="13" t="s">
        <v>15</v>
      </c>
      <c r="G1111" s="23" t="n">
        <v>0.45</v>
      </c>
      <c r="H1111" s="13" t="n">
        <v>1000</v>
      </c>
      <c r="I1111" s="20" t="n">
        <f>G1111*H1111*7</f>
        <v>3150</v>
      </c>
      <c r="J1111" s="12" t="s">
        <v>100</v>
      </c>
      <c r="K1111" s="16" t="n">
        <v>6575</v>
      </c>
      <c r="L1111" s="16" t="n">
        <v>188</v>
      </c>
      <c r="M1111" s="14" t="n">
        <v>11</v>
      </c>
      <c r="N1111" s="11" t="n">
        <v>0.025</v>
      </c>
      <c r="O1111" s="11" t="n">
        <v>0.42</v>
      </c>
      <c r="P1111" s="17" t="n">
        <v>4.62</v>
      </c>
      <c r="Q1111" s="22" t="n">
        <f>M1113/H1111</f>
        <v>1</v>
      </c>
    </row>
    <row r="1112" ht="22.5" customHeight="1">
      <c r="A1112" s="49"/>
      <c r="B1112" s="53"/>
      <c r="C1112" s="12"/>
      <c r="D1112" s="19"/>
      <c r="E1112" s="19"/>
      <c r="F1112" s="26"/>
      <c r="G1112" s="26"/>
      <c r="H1112" s="26"/>
      <c r="I1112" s="19"/>
      <c r="J1112" s="12" t="s">
        <v>101</v>
      </c>
      <c r="K1112" s="16" t="n">
        <v>384318</v>
      </c>
      <c r="L1112" s="14" t="n">
        <v>17009</v>
      </c>
      <c r="M1112" s="16" t="n">
        <v>682</v>
      </c>
      <c r="N1112" s="11" t="n">
        <v>0.017</v>
      </c>
      <c r="O1112" s="11" t="n">
        <v>0.42</v>
      </c>
      <c r="P1112" s="11" t="n">
        <v>286.44</v>
      </c>
      <c r="Q1112" s="25"/>
    </row>
    <row r="1113" ht="22.5" customHeight="1">
      <c r="A1113" s="49"/>
      <c r="B1113" s="53"/>
      <c r="C1113" s="12"/>
      <c r="D1113" s="19"/>
      <c r="E1113" s="19"/>
      <c r="F1113" s="26"/>
      <c r="G1113" s="26"/>
      <c r="H1113" s="26"/>
      <c r="I1113" s="19"/>
      <c r="J1113" s="12" t="s">
        <v>102</v>
      </c>
      <c r="K1113" s="16" t="n">
        <v>678880</v>
      </c>
      <c r="L1113" s="14" t="n">
        <v>39134</v>
      </c>
      <c r="M1113" s="16" t="n">
        <v>1000</v>
      </c>
      <c r="N1113" s="11" t="n">
        <v>0.011</v>
      </c>
      <c r="O1113" s="11" t="n">
        <v>0.42</v>
      </c>
      <c r="P1113" s="11" t="n">
        <v>420</v>
      </c>
      <c r="Q1113" s="25"/>
    </row>
    <row r="1114" ht="22.5" customHeight="1">
      <c r="A1114" s="49"/>
      <c r="B1114" s="53"/>
      <c r="C1114" s="12" t="n">
        <v>11836152</v>
      </c>
      <c r="D1114" s="12" t="s">
        <v>63</v>
      </c>
      <c r="E1114" s="12" t="s">
        <v>37</v>
      </c>
      <c r="F1114" s="13" t="s">
        <v>15</v>
      </c>
      <c r="G1114" s="23" t="n">
        <v>0.09</v>
      </c>
      <c r="H1114" s="13" t="n">
        <v>100</v>
      </c>
      <c r="I1114" s="20" t="n">
        <f>G1114*H1114*7</f>
        <v>63</v>
      </c>
      <c r="J1114" s="12" t="s">
        <v>100</v>
      </c>
      <c r="K1114" s="16" t="n">
        <v>65</v>
      </c>
      <c r="L1114" s="14" t="n">
        <v>10</v>
      </c>
      <c r="M1114" s="14" t="n">
        <v>0</v>
      </c>
      <c r="N1114" s="11" t="n">
        <v>0</v>
      </c>
      <c r="O1114" s="11" t="n">
        <v>0</v>
      </c>
      <c r="P1114" s="11" t="n">
        <v>0</v>
      </c>
      <c r="Q1114" s="22" t="n">
        <f>M1116/H1114</f>
        <v>0.04</v>
      </c>
    </row>
    <row r="1115" ht="22.5" customHeight="1">
      <c r="A1115" s="49"/>
      <c r="B1115" s="53"/>
      <c r="C1115" s="12"/>
      <c r="D1115" s="19"/>
      <c r="E1115" s="19"/>
      <c r="F1115" s="26"/>
      <c r="G1115" s="26"/>
      <c r="H1115" s="26"/>
      <c r="I1115" s="19"/>
      <c r="J1115" s="12" t="s">
        <v>101</v>
      </c>
      <c r="K1115" s="16" t="n">
        <v>499</v>
      </c>
      <c r="L1115" s="14" t="n">
        <v>68</v>
      </c>
      <c r="M1115" s="16" t="n">
        <v>1</v>
      </c>
      <c r="N1115" s="11" t="n">
        <v>0.001</v>
      </c>
      <c r="O1115" s="11" t="n">
        <v>0.09</v>
      </c>
      <c r="P1115" s="11" t="n">
        <v>0.09</v>
      </c>
      <c r="Q1115" s="25"/>
    </row>
    <row r="1116" ht="22.5" customHeight="1">
      <c r="A1116" s="49"/>
      <c r="B1116" s="53"/>
      <c r="C1116" s="12"/>
      <c r="D1116" s="19"/>
      <c r="E1116" s="19"/>
      <c r="F1116" s="26"/>
      <c r="G1116" s="26"/>
      <c r="H1116" s="26"/>
      <c r="I1116" s="19"/>
      <c r="J1116" s="12" t="s">
        <v>102</v>
      </c>
      <c r="K1116" s="16" t="n">
        <v>996</v>
      </c>
      <c r="L1116" s="14" t="n">
        <v>172</v>
      </c>
      <c r="M1116" s="16" t="n">
        <v>4</v>
      </c>
      <c r="N1116" s="11" t="n">
        <v>0.002</v>
      </c>
      <c r="O1116" s="11" t="n">
        <v>0.09</v>
      </c>
      <c r="P1116" s="11" t="n">
        <v>0.36</v>
      </c>
      <c r="Q1116" s="25"/>
    </row>
    <row r="1117" ht="22.5" customHeight="1">
      <c r="A1117" s="49"/>
      <c r="B1117" s="53"/>
      <c r="C1117" s="12" t="n">
        <v>12038500</v>
      </c>
      <c r="D1117" s="12" t="s">
        <v>66</v>
      </c>
      <c r="E1117" s="12" t="s">
        <v>14</v>
      </c>
      <c r="F1117" s="13" t="s">
        <v>15</v>
      </c>
      <c r="G1117" s="23" t="n">
        <v>0.4</v>
      </c>
      <c r="H1117" s="13" t="n">
        <v>100</v>
      </c>
      <c r="I1117" s="20" t="n">
        <f>G1117*H1117*7</f>
        <v>280</v>
      </c>
      <c r="J1117" s="12" t="s">
        <v>100</v>
      </c>
      <c r="K1117" s="16" t="n">
        <v>249</v>
      </c>
      <c r="L1117" s="14" t="n">
        <v>22</v>
      </c>
      <c r="M1117" s="16" t="n">
        <v>1</v>
      </c>
      <c r="N1117" s="17" t="n">
        <v>0.018</v>
      </c>
      <c r="O1117" s="11" t="n">
        <v>0.4</v>
      </c>
      <c r="P1117" s="11" t="n">
        <v>0.4</v>
      </c>
      <c r="Q1117" s="22" t="n">
        <f>M1119/H1117</f>
        <v>0.43</v>
      </c>
    </row>
    <row r="1118" ht="22.5" customHeight="1">
      <c r="A1118" s="49"/>
      <c r="B1118" s="53"/>
      <c r="C1118" s="12"/>
      <c r="D1118" s="19"/>
      <c r="E1118" s="19"/>
      <c r="F1118" s="26"/>
      <c r="G1118" s="26"/>
      <c r="H1118" s="26"/>
      <c r="I1118" s="19"/>
      <c r="J1118" s="12" t="s">
        <v>101</v>
      </c>
      <c r="K1118" s="16" t="n">
        <v>5692</v>
      </c>
      <c r="L1118" s="16" t="n">
        <v>496</v>
      </c>
      <c r="M1118" s="16" t="n">
        <v>15</v>
      </c>
      <c r="N1118" s="11" t="n">
        <v>0.012</v>
      </c>
      <c r="O1118" s="11" t="n">
        <v>0.4</v>
      </c>
      <c r="P1118" s="11" t="n">
        <v>6</v>
      </c>
      <c r="Q1118" s="25"/>
    </row>
    <row r="1119" ht="22.5" customHeight="1">
      <c r="A1119" s="49"/>
      <c r="B1119" s="53"/>
      <c r="C1119" s="12"/>
      <c r="D1119" s="19"/>
      <c r="E1119" s="19"/>
      <c r="F1119" s="26"/>
      <c r="G1119" s="26"/>
      <c r="H1119" s="26"/>
      <c r="I1119" s="19"/>
      <c r="J1119" s="12" t="s">
        <v>102</v>
      </c>
      <c r="K1119" s="16" t="n">
        <v>14153</v>
      </c>
      <c r="L1119" s="14" t="n">
        <v>1565</v>
      </c>
      <c r="M1119" s="16" t="n">
        <v>43</v>
      </c>
      <c r="N1119" s="11" t="n">
        <v>0.011</v>
      </c>
      <c r="O1119" s="11" t="n">
        <v>0.4</v>
      </c>
      <c r="P1119" s="11" t="n">
        <v>17.2</v>
      </c>
      <c r="Q1119" s="25"/>
    </row>
    <row r="1120" ht="22.5" customHeight="1">
      <c r="A1120" s="49"/>
      <c r="B1120" s="53"/>
      <c r="C1120" s="12" t="n">
        <v>91565943</v>
      </c>
      <c r="D1120" s="12" t="s">
        <v>64</v>
      </c>
      <c r="E1120" s="12" t="s">
        <v>44</v>
      </c>
      <c r="F1120" s="13" t="s">
        <v>15</v>
      </c>
      <c r="G1120" s="23" t="n">
        <v>0.14</v>
      </c>
      <c r="H1120" s="13" t="n">
        <v>200</v>
      </c>
      <c r="I1120" s="20" t="n">
        <f>G1120*H1120*7</f>
        <v>196</v>
      </c>
      <c r="J1120" s="12" t="s">
        <v>100</v>
      </c>
      <c r="K1120" s="16" t="n">
        <v>55</v>
      </c>
      <c r="L1120" s="16" t="n">
        <v>2</v>
      </c>
      <c r="M1120" s="14" t="n">
        <v>0</v>
      </c>
      <c r="N1120" s="11" t="n">
        <v>0</v>
      </c>
      <c r="O1120" s="11" t="n">
        <v>0</v>
      </c>
      <c r="P1120" s="11" t="n">
        <v>0</v>
      </c>
      <c r="Q1120" s="22" t="n">
        <f>M1122/H1120</f>
        <v>0.03</v>
      </c>
    </row>
    <row r="1121" ht="22.5" customHeight="1">
      <c r="A1121" s="49"/>
      <c r="B1121" s="53"/>
      <c r="C1121" s="12"/>
      <c r="D1121" s="19"/>
      <c r="E1121" s="19"/>
      <c r="F1121" s="26"/>
      <c r="G1121" s="26"/>
      <c r="H1121" s="26"/>
      <c r="I1121" s="19"/>
      <c r="J1121" s="12" t="s">
        <v>101</v>
      </c>
      <c r="K1121" s="16" t="n">
        <v>2998</v>
      </c>
      <c r="L1121" s="14" t="n">
        <v>161</v>
      </c>
      <c r="M1121" s="16" t="n">
        <v>5</v>
      </c>
      <c r="N1121" s="11" t="n">
        <v>0.004</v>
      </c>
      <c r="O1121" s="11" t="n">
        <v>0.14</v>
      </c>
      <c r="P1121" s="11" t="n">
        <v>0.7</v>
      </c>
      <c r="Q1121" s="25"/>
    </row>
    <row r="1122" ht="22.5" customHeight="1">
      <c r="A1122" s="49"/>
      <c r="B1122" s="53"/>
      <c r="C1122" s="12"/>
      <c r="D1122" s="19"/>
      <c r="E1122" s="19"/>
      <c r="F1122" s="26"/>
      <c r="G1122" s="26"/>
      <c r="H1122" s="26"/>
      <c r="I1122" s="19"/>
      <c r="J1122" s="12" t="s">
        <v>102</v>
      </c>
      <c r="K1122" s="16" t="n">
        <v>9081</v>
      </c>
      <c r="L1122" s="14" t="n">
        <v>490</v>
      </c>
      <c r="M1122" s="16" t="n">
        <v>6</v>
      </c>
      <c r="N1122" s="11" t="n">
        <v>0.002</v>
      </c>
      <c r="O1122" s="11" t="n">
        <v>0.14</v>
      </c>
      <c r="P1122" s="11" t="n">
        <v>0.84</v>
      </c>
      <c r="Q1122" s="25"/>
    </row>
    <row r="1123" ht="22.5" customHeight="1">
      <c r="A1123" s="49"/>
      <c r="B1123" s="53"/>
      <c r="C1123" s="12" t="n">
        <v>91565945</v>
      </c>
      <c r="D1123" s="12" t="s">
        <v>64</v>
      </c>
      <c r="E1123" s="12" t="s">
        <v>37</v>
      </c>
      <c r="F1123" s="13" t="s">
        <v>15</v>
      </c>
      <c r="G1123" s="23" t="n">
        <v>0.12</v>
      </c>
      <c r="H1123" s="13" t="n">
        <v>200</v>
      </c>
      <c r="I1123" s="20" t="n">
        <f>G1123*H1123*7</f>
        <v>168</v>
      </c>
      <c r="J1123" s="12" t="s">
        <v>100</v>
      </c>
      <c r="K1123" s="16" t="n">
        <v>2104</v>
      </c>
      <c r="L1123" s="14" t="n">
        <v>269</v>
      </c>
      <c r="M1123" s="16" t="n">
        <v>3</v>
      </c>
      <c r="N1123" s="11" t="n">
        <v>0.001</v>
      </c>
      <c r="O1123" s="11" t="n">
        <v>0.12</v>
      </c>
      <c r="P1123" s="11" t="n">
        <v>0.36</v>
      </c>
      <c r="Q1123" s="22" t="n">
        <f>M1125/H1123</f>
        <v>0.68</v>
      </c>
    </row>
    <row r="1124" ht="22.5" customHeight="1">
      <c r="A1124" s="49"/>
      <c r="B1124" s="53"/>
      <c r="C1124" s="12"/>
      <c r="D1124" s="19"/>
      <c r="E1124" s="19"/>
      <c r="F1124" s="26"/>
      <c r="G1124" s="26"/>
      <c r="H1124" s="26"/>
      <c r="I1124" s="19"/>
      <c r="J1124" s="12" t="s">
        <v>101</v>
      </c>
      <c r="K1124" s="16" t="n">
        <v>99158</v>
      </c>
      <c r="L1124" s="14" t="n">
        <v>17976</v>
      </c>
      <c r="M1124" s="16" t="n">
        <v>136</v>
      </c>
      <c r="N1124" s="11" t="n">
        <v>0.001</v>
      </c>
      <c r="O1124" s="11" t="n">
        <v>0.12</v>
      </c>
      <c r="P1124" s="11" t="n">
        <v>16.32</v>
      </c>
      <c r="Q1124" s="25"/>
    </row>
    <row r="1125" ht="22.5" customHeight="1">
      <c r="A1125" s="49"/>
      <c r="B1125" s="53"/>
      <c r="C1125" s="12"/>
      <c r="D1125" s="19"/>
      <c r="E1125" s="19"/>
      <c r="F1125" s="26"/>
      <c r="G1125" s="26"/>
      <c r="H1125" s="26"/>
      <c r="I1125" s="19"/>
      <c r="J1125" s="12" t="s">
        <v>102</v>
      </c>
      <c r="K1125" s="16" t="n">
        <v>214891</v>
      </c>
      <c r="L1125" s="14" t="n">
        <v>45622</v>
      </c>
      <c r="M1125" s="16" t="n">
        <v>136</v>
      </c>
      <c r="N1125" s="11" t="n">
        <v>0</v>
      </c>
      <c r="O1125" s="11" t="n">
        <v>0.12</v>
      </c>
      <c r="P1125" s="11" t="n">
        <v>16.32</v>
      </c>
      <c r="Q1125" s="25"/>
    </row>
    <row r="1126" ht="22.5" customHeight="1">
      <c r="A1126" s="49"/>
      <c r="B1126" s="53"/>
      <c r="C1126" s="12" t="n">
        <v>91551845</v>
      </c>
      <c r="D1126" s="12" t="s">
        <v>64</v>
      </c>
      <c r="E1126" s="12" t="s">
        <v>11</v>
      </c>
      <c r="F1126" s="13" t="s">
        <v>15</v>
      </c>
      <c r="G1126" s="23" t="n">
        <v>0.14</v>
      </c>
      <c r="H1126" s="13" t="n">
        <v>150</v>
      </c>
      <c r="I1126" s="20" t="n">
        <f>G1126*H1126*7</f>
        <v>147</v>
      </c>
      <c r="J1126" s="12" t="s">
        <v>100</v>
      </c>
      <c r="K1126" s="16" t="n">
        <v>1879</v>
      </c>
      <c r="L1126" s="14" t="n">
        <v>128</v>
      </c>
      <c r="M1126" s="16" t="n">
        <v>4</v>
      </c>
      <c r="N1126" s="11" t="n">
        <v>0.004</v>
      </c>
      <c r="O1126" s="11" t="n">
        <v>0.14</v>
      </c>
      <c r="P1126" s="11" t="n">
        <v>0.56</v>
      </c>
      <c r="Q1126" s="22" t="n">
        <f>M1128/H1126</f>
        <v>0.206666666666667</v>
      </c>
    </row>
    <row r="1127" ht="22.5" customHeight="1">
      <c r="A1127" s="49"/>
      <c r="B1127" s="53"/>
      <c r="C1127" s="12"/>
      <c r="D1127" s="19"/>
      <c r="E1127" s="19"/>
      <c r="F1127" s="26"/>
      <c r="G1127" s="26"/>
      <c r="H1127" s="26"/>
      <c r="I1127" s="19"/>
      <c r="J1127" s="12" t="s">
        <v>101</v>
      </c>
      <c r="K1127" s="16" t="n">
        <v>19465</v>
      </c>
      <c r="L1127" s="14" t="n">
        <v>1945</v>
      </c>
      <c r="M1127" s="16" t="n">
        <v>30</v>
      </c>
      <c r="N1127" s="11" t="n">
        <v>0.002</v>
      </c>
      <c r="O1127" s="11" t="n">
        <v>0.14</v>
      </c>
      <c r="P1127" s="11" t="n">
        <v>4.2</v>
      </c>
      <c r="Q1127" s="25"/>
    </row>
    <row r="1128" ht="22.5" customHeight="1">
      <c r="A1128" s="49"/>
      <c r="B1128" s="53"/>
      <c r="C1128" s="12"/>
      <c r="D1128" s="19"/>
      <c r="E1128" s="19"/>
      <c r="F1128" s="26"/>
      <c r="G1128" s="26"/>
      <c r="H1128" s="26"/>
      <c r="I1128" s="19"/>
      <c r="J1128" s="12" t="s">
        <v>102</v>
      </c>
      <c r="K1128" s="16" t="n">
        <v>82632</v>
      </c>
      <c r="L1128" s="14" t="n">
        <v>7929</v>
      </c>
      <c r="M1128" s="16" t="n">
        <v>31</v>
      </c>
      <c r="N1128" s="11" t="n">
        <v>0.001</v>
      </c>
      <c r="O1128" s="11" t="n">
        <v>0.14</v>
      </c>
      <c r="P1128" s="11" t="n">
        <v>4.34</v>
      </c>
      <c r="Q1128" s="25"/>
    </row>
    <row r="1129" ht="22.5" customHeight="1">
      <c r="A1129" s="49"/>
      <c r="B1129" s="53"/>
      <c r="C1129" s="12" t="n">
        <v>91565949</v>
      </c>
      <c r="D1129" s="12" t="s">
        <v>64</v>
      </c>
      <c r="E1129" s="12" t="s">
        <v>65</v>
      </c>
      <c r="F1129" s="13" t="s">
        <v>15</v>
      </c>
      <c r="G1129" s="23" t="n">
        <v>0.15</v>
      </c>
      <c r="H1129" s="13" t="n">
        <v>50</v>
      </c>
      <c r="I1129" s="20" t="n">
        <f>G1129*H1129*7</f>
        <v>52.5</v>
      </c>
      <c r="J1129" s="12" t="s">
        <v>100</v>
      </c>
      <c r="K1129" s="16" t="n">
        <v>3293</v>
      </c>
      <c r="L1129" s="14" t="n">
        <v>299</v>
      </c>
      <c r="M1129" s="16" t="n">
        <v>3</v>
      </c>
      <c r="N1129" s="11" t="n">
        <v>0.002</v>
      </c>
      <c r="O1129" s="11" t="n">
        <v>0.15</v>
      </c>
      <c r="P1129" s="11" t="n">
        <v>0.45</v>
      </c>
      <c r="Q1129" s="22" t="n">
        <f>M1131/H1129</f>
        <v>1</v>
      </c>
    </row>
    <row r="1130" ht="22.5" customHeight="1">
      <c r="A1130" s="49"/>
      <c r="B1130" s="53"/>
      <c r="C1130" s="12"/>
      <c r="D1130" s="19"/>
      <c r="E1130" s="19"/>
      <c r="F1130" s="26"/>
      <c r="G1130" s="26"/>
      <c r="H1130" s="26"/>
      <c r="I1130" s="19"/>
      <c r="J1130" s="12" t="s">
        <v>101</v>
      </c>
      <c r="K1130" s="16" t="n">
        <v>47405</v>
      </c>
      <c r="L1130" s="14" t="n">
        <v>7165</v>
      </c>
      <c r="M1130" s="16" t="n">
        <v>25</v>
      </c>
      <c r="N1130" s="11" t="n">
        <v>0.001</v>
      </c>
      <c r="O1130" s="11" t="n">
        <v>0.15</v>
      </c>
      <c r="P1130" s="11" t="n">
        <v>3.75</v>
      </c>
      <c r="Q1130" s="25"/>
    </row>
    <row r="1131" ht="22.5" customHeight="1">
      <c r="A1131" s="49"/>
      <c r="B1131" s="53"/>
      <c r="C1131" s="12"/>
      <c r="D1131" s="19"/>
      <c r="E1131" s="19"/>
      <c r="F1131" s="26"/>
      <c r="G1131" s="26"/>
      <c r="H1131" s="26"/>
      <c r="I1131" s="19"/>
      <c r="J1131" s="12" t="s">
        <v>102</v>
      </c>
      <c r="K1131" s="16" t="n">
        <v>114855</v>
      </c>
      <c r="L1131" s="14" t="n">
        <v>17649</v>
      </c>
      <c r="M1131" s="16" t="n">
        <v>50</v>
      </c>
      <c r="N1131" s="11" t="n">
        <v>0</v>
      </c>
      <c r="O1131" s="11" t="n">
        <v>0.15</v>
      </c>
      <c r="P1131" s="11" t="n">
        <v>7.5</v>
      </c>
      <c r="Q1131" s="25"/>
    </row>
    <row r="1132" ht="22.5" customHeight="1">
      <c r="A1132" s="49"/>
      <c r="B1132" s="53"/>
      <c r="C1132" s="12" t="n">
        <v>91573130</v>
      </c>
      <c r="D1132" s="12" t="s">
        <v>47</v>
      </c>
      <c r="E1132" s="12" t="s">
        <v>17</v>
      </c>
      <c r="F1132" s="13" t="s">
        <v>15</v>
      </c>
      <c r="G1132" s="23" t="n">
        <v>0.2</v>
      </c>
      <c r="H1132" s="13" t="n">
        <v>80</v>
      </c>
      <c r="I1132" s="20" t="n">
        <f>G1132*H1132*7</f>
        <v>112</v>
      </c>
      <c r="J1132" s="12" t="s">
        <v>100</v>
      </c>
      <c r="K1132" s="16" t="n">
        <v>239</v>
      </c>
      <c r="L1132" s="14" t="n">
        <v>8</v>
      </c>
      <c r="M1132" s="14" t="n">
        <v>0</v>
      </c>
      <c r="N1132" s="11" t="n">
        <v>0</v>
      </c>
      <c r="O1132" s="11" t="n">
        <v>0</v>
      </c>
      <c r="P1132" s="11" t="n">
        <v>0</v>
      </c>
      <c r="Q1132" s="22" t="n">
        <f>M1134/H1132</f>
        <v>0.0125</v>
      </c>
    </row>
    <row r="1133" ht="22.5" customHeight="1">
      <c r="A1133" s="49"/>
      <c r="B1133" s="53"/>
      <c r="C1133" s="12"/>
      <c r="D1133" s="19"/>
      <c r="E1133" s="19"/>
      <c r="F1133" s="26"/>
      <c r="G1133" s="26"/>
      <c r="H1133" s="26"/>
      <c r="I1133" s="19"/>
      <c r="J1133" s="12" t="s">
        <v>101</v>
      </c>
      <c r="K1133" s="16" t="n">
        <v>5574</v>
      </c>
      <c r="L1133" s="14" t="n">
        <v>208</v>
      </c>
      <c r="M1133" s="16" t="n">
        <v>1</v>
      </c>
      <c r="N1133" s="11" t="n">
        <v>0.001</v>
      </c>
      <c r="O1133" s="11" t="n">
        <v>0.2</v>
      </c>
      <c r="P1133" s="11" t="n">
        <v>0.2</v>
      </c>
      <c r="Q1133" s="25"/>
    </row>
    <row r="1134" ht="22.5" customHeight="1">
      <c r="A1134" s="49"/>
      <c r="B1134" s="53"/>
      <c r="C1134" s="12"/>
      <c r="D1134" s="19"/>
      <c r="E1134" s="19"/>
      <c r="F1134" s="26"/>
      <c r="G1134" s="26"/>
      <c r="H1134" s="26"/>
      <c r="I1134" s="19"/>
      <c r="J1134" s="12" t="s">
        <v>102</v>
      </c>
      <c r="K1134" s="16" t="n">
        <v>23001</v>
      </c>
      <c r="L1134" s="14" t="n">
        <v>1078</v>
      </c>
      <c r="M1134" s="16" t="n">
        <v>1</v>
      </c>
      <c r="N1134" s="11" t="n">
        <v>0</v>
      </c>
      <c r="O1134" s="11" t="n">
        <v>0.2</v>
      </c>
      <c r="P1134" s="11" t="n">
        <v>0.2</v>
      </c>
      <c r="Q1134" s="25"/>
    </row>
    <row r="1135" ht="22.5" customHeight="1">
      <c r="A1135" s="49"/>
      <c r="B1135" s="53"/>
      <c r="C1135" s="12" t="n">
        <v>91573131</v>
      </c>
      <c r="D1135" s="12" t="s">
        <v>47</v>
      </c>
      <c r="E1135" s="12" t="s">
        <v>33</v>
      </c>
      <c r="F1135" s="13" t="s">
        <v>15</v>
      </c>
      <c r="G1135" s="23" t="n">
        <v>0.2</v>
      </c>
      <c r="H1135" s="13" t="n">
        <v>80</v>
      </c>
      <c r="I1135" s="20" t="n">
        <f>G1135*H1135*7</f>
        <v>112</v>
      </c>
      <c r="J1135" s="12" t="s">
        <v>100</v>
      </c>
      <c r="K1135" s="16" t="n">
        <v>64</v>
      </c>
      <c r="L1135" s="16" t="n">
        <v>1</v>
      </c>
      <c r="M1135" s="14" t="n">
        <v>0</v>
      </c>
      <c r="N1135" s="11" t="n">
        <v>0</v>
      </c>
      <c r="O1135" s="11" t="n">
        <v>0</v>
      </c>
      <c r="P1135" s="11" t="n">
        <v>0</v>
      </c>
      <c r="Q1135" s="22" t="n">
        <f>M1137/H1135</f>
        <v>0</v>
      </c>
    </row>
    <row r="1136" ht="22.5" customHeight="1">
      <c r="A1136" s="49"/>
      <c r="B1136" s="53"/>
      <c r="C1136" s="12"/>
      <c r="D1136" s="19"/>
      <c r="E1136" s="19"/>
      <c r="F1136" s="26"/>
      <c r="G1136" s="26"/>
      <c r="H1136" s="26"/>
      <c r="I1136" s="19"/>
      <c r="J1136" s="12" t="s">
        <v>101</v>
      </c>
      <c r="K1136" s="16" t="n">
        <v>1824</v>
      </c>
      <c r="L1136" s="14" t="n">
        <v>41</v>
      </c>
      <c r="M1136" s="14" t="n">
        <v>0</v>
      </c>
      <c r="N1136" s="11" t="n">
        <v>0</v>
      </c>
      <c r="O1136" s="11" t="n">
        <v>0</v>
      </c>
      <c r="P1136" s="11" t="n">
        <v>0</v>
      </c>
      <c r="Q1136" s="25"/>
    </row>
    <row r="1137" ht="22.5" customHeight="1">
      <c r="A1137" s="49"/>
      <c r="B1137" s="53"/>
      <c r="C1137" s="12"/>
      <c r="D1137" s="19"/>
      <c r="E1137" s="19"/>
      <c r="F1137" s="26"/>
      <c r="G1137" s="26"/>
      <c r="H1137" s="26"/>
      <c r="I1137" s="19"/>
      <c r="J1137" s="12" t="s">
        <v>102</v>
      </c>
      <c r="K1137" s="16" t="n">
        <v>7578</v>
      </c>
      <c r="L1137" s="14" t="n">
        <v>202</v>
      </c>
      <c r="M1137" s="14" t="n">
        <v>0</v>
      </c>
      <c r="N1137" s="11" t="n">
        <v>0</v>
      </c>
      <c r="O1137" s="11" t="n">
        <v>0</v>
      </c>
      <c r="P1137" s="11" t="n">
        <v>0</v>
      </c>
      <c r="Q1137" s="25"/>
    </row>
    <row r="1138" ht="22.5" customHeight="1">
      <c r="A1138" s="49"/>
      <c r="B1138" s="53"/>
      <c r="C1138" s="12" t="n">
        <v>12809532</v>
      </c>
      <c r="D1138" s="12" t="s">
        <v>66</v>
      </c>
      <c r="E1138" s="12" t="s">
        <v>14</v>
      </c>
      <c r="F1138" s="13" t="s">
        <v>35</v>
      </c>
      <c r="G1138" s="23" t="n">
        <v>0.4</v>
      </c>
      <c r="H1138" s="13" t="n">
        <v>100</v>
      </c>
      <c r="I1138" s="20" t="n">
        <f>G1138*H1138*7</f>
        <v>280</v>
      </c>
      <c r="J1138" s="12" t="s">
        <v>100</v>
      </c>
      <c r="K1138" s="16" t="s">
        <v>116</v>
      </c>
      <c r="L1138" s="14"/>
      <c r="M1138" s="16"/>
      <c r="N1138" s="11"/>
      <c r="O1138" s="11"/>
      <c r="P1138" s="11"/>
      <c r="Q1138" s="22" t="n">
        <f>M1140/H1138</f>
        <v>0.01</v>
      </c>
    </row>
    <row r="1139" ht="22.5" customHeight="1">
      <c r="A1139" s="49"/>
      <c r="B1139" s="53"/>
      <c r="C1139" s="12"/>
      <c r="D1139" s="19"/>
      <c r="E1139" s="19"/>
      <c r="F1139" s="26"/>
      <c r="G1139" s="26"/>
      <c r="H1139" s="26"/>
      <c r="I1139" s="19"/>
      <c r="J1139" s="12" t="s">
        <v>101</v>
      </c>
      <c r="K1139" s="16" t="s">
        <v>116</v>
      </c>
      <c r="L1139" s="14"/>
      <c r="M1139" s="16"/>
      <c r="N1139" s="11"/>
      <c r="O1139" s="11"/>
      <c r="P1139" s="11"/>
      <c r="Q1139" s="25"/>
    </row>
    <row r="1140" ht="22.5" customHeight="1">
      <c r="A1140" s="49"/>
      <c r="B1140" s="53"/>
      <c r="C1140" s="12"/>
      <c r="D1140" s="19"/>
      <c r="E1140" s="19"/>
      <c r="F1140" s="26"/>
      <c r="G1140" s="26"/>
      <c r="H1140" s="26"/>
      <c r="I1140" s="19"/>
      <c r="J1140" s="12" t="s">
        <v>102</v>
      </c>
      <c r="K1140" s="16" t="n">
        <v>1596</v>
      </c>
      <c r="L1140" s="14" t="n">
        <v>628</v>
      </c>
      <c r="M1140" s="16" t="n">
        <v>1</v>
      </c>
      <c r="N1140" s="11" t="n">
        <v>0.004</v>
      </c>
      <c r="O1140" s="11" t="n">
        <v>2.5</v>
      </c>
      <c r="P1140" s="11" t="n">
        <v>2.5</v>
      </c>
      <c r="Q1140" s="25"/>
    </row>
    <row r="1141" ht="22.5" customHeight="1">
      <c r="A1141" s="49"/>
      <c r="B1141" s="53"/>
      <c r="C1141" s="12" t="n">
        <v>12895313</v>
      </c>
      <c r="D1141" s="12" t="s">
        <v>63</v>
      </c>
      <c r="E1141" s="12" t="s">
        <v>37</v>
      </c>
      <c r="F1141" s="13" t="s">
        <v>35</v>
      </c>
      <c r="G1141" s="23" t="n">
        <v>0.09</v>
      </c>
      <c r="H1141" s="13" t="n">
        <v>200</v>
      </c>
      <c r="I1141" s="20" t="n">
        <f>G1141*H1141*7</f>
        <v>126</v>
      </c>
      <c r="J1141" s="12" t="s">
        <v>100</v>
      </c>
      <c r="K1141" s="16" t="s">
        <v>116</v>
      </c>
      <c r="L1141" s="14"/>
      <c r="M1141" s="16"/>
      <c r="N1141" s="11"/>
      <c r="O1141" s="11"/>
      <c r="P1141" s="11"/>
      <c r="Q1141" s="22" t="n">
        <f>M1143/H1141</f>
        <v>0.005</v>
      </c>
    </row>
    <row r="1142" ht="22.5" customHeight="1">
      <c r="A1142" s="49"/>
      <c r="B1142" s="53"/>
      <c r="C1142" s="12"/>
      <c r="D1142" s="19"/>
      <c r="E1142" s="19"/>
      <c r="F1142" s="26"/>
      <c r="G1142" s="26"/>
      <c r="H1142" s="26"/>
      <c r="I1142" s="19"/>
      <c r="J1142" s="12" t="s">
        <v>101</v>
      </c>
      <c r="K1142" s="16" t="s">
        <v>116</v>
      </c>
      <c r="L1142" s="14"/>
      <c r="M1142" s="16"/>
      <c r="N1142" s="11"/>
      <c r="O1142" s="11"/>
      <c r="P1142" s="11"/>
      <c r="Q1142" s="25"/>
    </row>
    <row r="1143" ht="22.5" customHeight="1">
      <c r="A1143" s="49"/>
      <c r="B1143" s="53"/>
      <c r="C1143" s="12"/>
      <c r="D1143" s="19"/>
      <c r="E1143" s="19"/>
      <c r="F1143" s="26"/>
      <c r="G1143" s="26"/>
      <c r="H1143" s="26"/>
      <c r="I1143" s="19"/>
      <c r="J1143" s="12" t="s">
        <v>102</v>
      </c>
      <c r="K1143" s="16" t="n">
        <v>10643</v>
      </c>
      <c r="L1143" s="14" t="n">
        <v>3924</v>
      </c>
      <c r="M1143" s="16" t="n">
        <v>1</v>
      </c>
      <c r="N1143" s="11" t="n">
        <v>0.0007</v>
      </c>
      <c r="O1143" s="11" t="n">
        <v>2.89</v>
      </c>
      <c r="P1143" s="11" t="n">
        <v>2.89</v>
      </c>
      <c r="Q1143" s="25"/>
    </row>
    <row r="1144" ht="22.5" customHeight="1">
      <c r="A1144" s="49"/>
      <c r="B1144" s="53"/>
      <c r="C1144" s="12" t="n">
        <v>91574954</v>
      </c>
      <c r="D1144" s="12" t="s">
        <v>64</v>
      </c>
      <c r="E1144" s="12" t="s">
        <v>11</v>
      </c>
      <c r="F1144" s="13" t="s">
        <v>35</v>
      </c>
      <c r="G1144" s="23" t="n">
        <v>0.14</v>
      </c>
      <c r="H1144" s="13" t="n">
        <v>150</v>
      </c>
      <c r="I1144" s="20" t="n">
        <f>G1144*H1144*7</f>
        <v>147</v>
      </c>
      <c r="J1144" s="12" t="s">
        <v>100</v>
      </c>
      <c r="K1144" s="16" t="s">
        <v>116</v>
      </c>
      <c r="L1144" s="14"/>
      <c r="M1144" s="16"/>
      <c r="N1144" s="11"/>
      <c r="O1144" s="11"/>
      <c r="P1144" s="11"/>
      <c r="Q1144" s="22" t="n">
        <f>M1146/H1144</f>
        <v>0</v>
      </c>
    </row>
    <row r="1145" ht="22.5" customHeight="1">
      <c r="A1145" s="49"/>
      <c r="B1145" s="53"/>
      <c r="C1145" s="12"/>
      <c r="D1145" s="19"/>
      <c r="E1145" s="19"/>
      <c r="F1145" s="26"/>
      <c r="G1145" s="26"/>
      <c r="H1145" s="26"/>
      <c r="I1145" s="19"/>
      <c r="J1145" s="12" t="s">
        <v>101</v>
      </c>
      <c r="K1145" s="16" t="s">
        <v>116</v>
      </c>
      <c r="L1145" s="14"/>
      <c r="M1145" s="16"/>
      <c r="N1145" s="11"/>
      <c r="O1145" s="11"/>
      <c r="P1145" s="11"/>
      <c r="Q1145" s="25"/>
    </row>
    <row r="1146" ht="22.5" customHeight="1">
      <c r="A1146" s="49"/>
      <c r="B1146" s="53"/>
      <c r="C1146" s="12"/>
      <c r="D1146" s="19"/>
      <c r="E1146" s="19"/>
      <c r="F1146" s="26"/>
      <c r="G1146" s="26"/>
      <c r="H1146" s="26"/>
      <c r="I1146" s="19"/>
      <c r="J1146" s="12" t="s">
        <v>102</v>
      </c>
      <c r="K1146" s="16" t="n">
        <v>26</v>
      </c>
      <c r="L1146" s="14" t="n">
        <v>16</v>
      </c>
      <c r="M1146" s="16" t="n">
        <v>0</v>
      </c>
      <c r="N1146" s="11" t="n">
        <v>0.0016</v>
      </c>
      <c r="O1146" s="11" t="n">
        <v>0</v>
      </c>
      <c r="P1146" s="11" t="n">
        <v>0.03</v>
      </c>
      <c r="Q1146" s="25"/>
    </row>
    <row r="1147" ht="22.5" customHeight="1">
      <c r="A1147" s="49"/>
      <c r="B1147" s="53"/>
      <c r="C1147" s="12" t="n">
        <v>91574960</v>
      </c>
      <c r="D1147" s="12" t="s">
        <v>64</v>
      </c>
      <c r="E1147" s="12" t="s">
        <v>65</v>
      </c>
      <c r="F1147" s="13" t="s">
        <v>35</v>
      </c>
      <c r="G1147" s="23" t="n">
        <v>0.15</v>
      </c>
      <c r="H1147" s="13" t="n">
        <v>100</v>
      </c>
      <c r="I1147" s="20" t="n">
        <f>G1147*H1147*7</f>
        <v>105</v>
      </c>
      <c r="J1147" s="12" t="s">
        <v>100</v>
      </c>
      <c r="K1147" s="16" t="s">
        <v>116</v>
      </c>
      <c r="L1147" s="14"/>
      <c r="M1147" s="16"/>
      <c r="N1147" s="11"/>
      <c r="O1147" s="11"/>
      <c r="P1147" s="11"/>
      <c r="Q1147" s="22" t="n">
        <f>M1149/H1147</f>
        <v>0</v>
      </c>
    </row>
    <row r="1148" ht="22.5" customHeight="1">
      <c r="A1148" s="49"/>
      <c r="B1148" s="53"/>
      <c r="C1148" s="12"/>
      <c r="D1148" s="19"/>
      <c r="E1148" s="19"/>
      <c r="F1148" s="26"/>
      <c r="G1148" s="26"/>
      <c r="H1148" s="26"/>
      <c r="I1148" s="19"/>
      <c r="J1148" s="12" t="s">
        <v>101</v>
      </c>
      <c r="K1148" s="16" t="s">
        <v>116</v>
      </c>
      <c r="L1148" s="14"/>
      <c r="M1148" s="16"/>
      <c r="N1148" s="11"/>
      <c r="O1148" s="11"/>
      <c r="P1148" s="11"/>
      <c r="Q1148" s="25"/>
    </row>
    <row r="1149" ht="22.5" customHeight="1">
      <c r="A1149" s="49"/>
      <c r="B1149" s="53"/>
      <c r="C1149" s="12"/>
      <c r="D1149" s="19"/>
      <c r="E1149" s="19"/>
      <c r="F1149" s="26"/>
      <c r="G1149" s="26"/>
      <c r="H1149" s="26"/>
      <c r="I1149" s="19"/>
      <c r="J1149" s="12" t="s">
        <v>102</v>
      </c>
      <c r="K1149" s="16" t="n">
        <v>47</v>
      </c>
      <c r="L1149" s="14" t="n">
        <v>23</v>
      </c>
      <c r="M1149" s="16" t="n">
        <v>0</v>
      </c>
      <c r="N1149" s="11" t="n">
        <v>0.0012</v>
      </c>
      <c r="O1149" s="11" t="n">
        <v>0</v>
      </c>
      <c r="P1149" s="11" t="n">
        <v>0.03</v>
      </c>
      <c r="Q1149" s="25"/>
    </row>
    <row r="1150" ht="22.5" customHeight="1">
      <c r="A1150" s="49"/>
      <c r="B1150" s="53"/>
      <c r="C1150" s="12" t="n">
        <v>91574963</v>
      </c>
      <c r="D1150" s="12" t="s">
        <v>64</v>
      </c>
      <c r="E1150" s="12" t="s">
        <v>37</v>
      </c>
      <c r="F1150" s="13" t="s">
        <v>35</v>
      </c>
      <c r="G1150" s="23" t="n">
        <v>0.12</v>
      </c>
      <c r="H1150" s="13" t="n">
        <v>200</v>
      </c>
      <c r="I1150" s="20" t="n">
        <f>G1150*H1150*7</f>
        <v>168</v>
      </c>
      <c r="J1150" s="12" t="s">
        <v>100</v>
      </c>
      <c r="K1150" s="16" t="s">
        <v>116</v>
      </c>
      <c r="L1150" s="14"/>
      <c r="M1150" s="16"/>
      <c r="N1150" s="11"/>
      <c r="O1150" s="11"/>
      <c r="P1150" s="11"/>
      <c r="Q1150" s="22" t="n">
        <f>M1152/H1150</f>
        <v>0</v>
      </c>
    </row>
    <row r="1151" ht="22.5" customHeight="1">
      <c r="A1151" s="49"/>
      <c r="B1151" s="53"/>
      <c r="C1151" s="12"/>
      <c r="D1151" s="19"/>
      <c r="E1151" s="19"/>
      <c r="F1151" s="26"/>
      <c r="G1151" s="26"/>
      <c r="H1151" s="26"/>
      <c r="I1151" s="19"/>
      <c r="J1151" s="12" t="s">
        <v>101</v>
      </c>
      <c r="K1151" s="16" t="s">
        <v>116</v>
      </c>
      <c r="L1151" s="14"/>
      <c r="M1151" s="16"/>
      <c r="N1151" s="11"/>
      <c r="O1151" s="11"/>
      <c r="P1151" s="11"/>
      <c r="Q1151" s="25"/>
    </row>
    <row r="1152" ht="22.5" customHeight="1">
      <c r="A1152" s="49"/>
      <c r="B1152" s="53"/>
      <c r="C1152" s="12"/>
      <c r="D1152" s="19"/>
      <c r="E1152" s="19"/>
      <c r="F1152" s="26"/>
      <c r="G1152" s="26"/>
      <c r="H1152" s="26"/>
      <c r="I1152" s="19"/>
      <c r="J1152" s="12" t="s">
        <v>102</v>
      </c>
      <c r="K1152" s="16" t="n">
        <v>37</v>
      </c>
      <c r="L1152" s="14" t="n">
        <v>17</v>
      </c>
      <c r="M1152" s="16" t="n">
        <v>0</v>
      </c>
      <c r="N1152" s="11" t="n">
        <v>0.0008</v>
      </c>
      <c r="O1152" s="11" t="n">
        <v>0</v>
      </c>
      <c r="P1152" s="11" t="n">
        <v>0.01</v>
      </c>
      <c r="Q1152" s="25"/>
    </row>
    <row r="1153" ht="22.5" customHeight="1">
      <c r="A1153" s="49"/>
      <c r="B1153" s="53"/>
      <c r="C1153" s="12" t="n">
        <v>91574965</v>
      </c>
      <c r="D1153" s="12" t="s">
        <v>47</v>
      </c>
      <c r="E1153" s="12" t="s">
        <v>17</v>
      </c>
      <c r="F1153" s="13" t="s">
        <v>35</v>
      </c>
      <c r="G1153" s="23" t="n">
        <v>0.2</v>
      </c>
      <c r="H1153" s="13" t="n">
        <v>80</v>
      </c>
      <c r="I1153" s="20" t="n">
        <f>G1153*H1153*7</f>
        <v>112</v>
      </c>
      <c r="J1153" s="12" t="s">
        <v>100</v>
      </c>
      <c r="K1153" s="16" t="s">
        <v>116</v>
      </c>
      <c r="L1153" s="14"/>
      <c r="M1153" s="16"/>
      <c r="N1153" s="11"/>
      <c r="O1153" s="11"/>
      <c r="P1153" s="11"/>
      <c r="Q1153" s="22" t="n">
        <f>M1155/H1153</f>
        <v>0</v>
      </c>
    </row>
    <row r="1154" ht="22.5" customHeight="1">
      <c r="A1154" s="49"/>
      <c r="B1154" s="53"/>
      <c r="C1154" s="12"/>
      <c r="D1154" s="19"/>
      <c r="E1154" s="19"/>
      <c r="F1154" s="26"/>
      <c r="G1154" s="26"/>
      <c r="H1154" s="26"/>
      <c r="I1154" s="19"/>
      <c r="J1154" s="12" t="s">
        <v>101</v>
      </c>
      <c r="K1154" s="16" t="s">
        <v>116</v>
      </c>
      <c r="L1154" s="14"/>
      <c r="M1154" s="16"/>
      <c r="N1154" s="11"/>
      <c r="O1154" s="11"/>
      <c r="P1154" s="11"/>
      <c r="Q1154" s="25"/>
    </row>
    <row r="1155" ht="22.5" customHeight="1">
      <c r="A1155" s="49"/>
      <c r="B1155" s="45"/>
      <c r="C1155" s="12"/>
      <c r="D1155" s="19"/>
      <c r="E1155" s="19"/>
      <c r="F1155" s="26"/>
      <c r="G1155" s="26"/>
      <c r="H1155" s="26"/>
      <c r="I1155" s="19"/>
      <c r="J1155" s="12" t="s">
        <v>102</v>
      </c>
      <c r="K1155" s="16" t="n">
        <v>22</v>
      </c>
      <c r="L1155" s="14" t="n">
        <v>11</v>
      </c>
      <c r="M1155" s="16" t="n">
        <v>0</v>
      </c>
      <c r="N1155" s="11" t="n">
        <v>0.0014</v>
      </c>
      <c r="O1155" s="11" t="n">
        <v>0</v>
      </c>
      <c r="P1155" s="11" t="n">
        <v>0.02</v>
      </c>
      <c r="Q1155" s="25"/>
    </row>
    <row r="1156" ht="22.5" customHeight="1">
      <c r="A1156" s="77"/>
      <c r="B1156" s="48" t="s">
        <v>110</v>
      </c>
      <c r="C1156" s="45" t="n">
        <v>6395488</v>
      </c>
      <c r="D1156" s="45" t="s">
        <v>39</v>
      </c>
      <c r="E1156" s="46" t="s">
        <v>14</v>
      </c>
      <c r="F1156" s="12" t="s">
        <v>15</v>
      </c>
      <c r="G1156" s="23" t="n">
        <v>0.3</v>
      </c>
      <c r="H1156" s="12" t="n">
        <v>200</v>
      </c>
      <c r="I1156" s="20" t="n">
        <f>G1156*H1156*7</f>
        <v>420</v>
      </c>
      <c r="J1156" s="12" t="s">
        <v>100</v>
      </c>
      <c r="K1156" s="14" t="n">
        <v>162</v>
      </c>
      <c r="L1156" s="14" t="n">
        <v>57</v>
      </c>
      <c r="M1156" s="15" t="n">
        <v>2</v>
      </c>
      <c r="N1156" s="11" t="n">
        <v>0.011</v>
      </c>
      <c r="O1156" s="11" t="n">
        <v>0.3</v>
      </c>
      <c r="P1156" s="11" t="n">
        <v>0.6</v>
      </c>
      <c r="Q1156" s="22" t="n">
        <f>M1158/H1156</f>
        <v>1</v>
      </c>
    </row>
    <row r="1157" ht="22.5" customHeight="1">
      <c r="A1157" s="77"/>
      <c r="B1157" s="53"/>
      <c r="C1157" s="12"/>
      <c r="D1157" s="19"/>
      <c r="E1157" s="26"/>
      <c r="F1157" s="19"/>
      <c r="G1157" s="26"/>
      <c r="H1157" s="19"/>
      <c r="I1157" s="19"/>
      <c r="J1157" s="12" t="s">
        <v>101</v>
      </c>
      <c r="K1157" s="14" t="n">
        <v>57931</v>
      </c>
      <c r="L1157" s="14" t="n">
        <v>21240</v>
      </c>
      <c r="M1157" s="10" t="n">
        <v>200</v>
      </c>
      <c r="N1157" s="11" t="n">
        <v>0.003</v>
      </c>
      <c r="O1157" s="11" t="n">
        <v>0.3</v>
      </c>
      <c r="P1157" s="11" t="n">
        <v>60</v>
      </c>
      <c r="Q1157" s="25"/>
    </row>
    <row r="1158" ht="22.5" customHeight="1">
      <c r="A1158" s="77"/>
      <c r="B1158" s="53"/>
      <c r="C1158" s="12"/>
      <c r="D1158" s="19"/>
      <c r="E1158" s="26"/>
      <c r="F1158" s="19"/>
      <c r="G1158" s="26"/>
      <c r="H1158" s="19"/>
      <c r="I1158" s="19"/>
      <c r="J1158" s="12" t="s">
        <v>102</v>
      </c>
      <c r="K1158" s="14" t="n">
        <v>67458</v>
      </c>
      <c r="L1158" s="14" t="n">
        <v>23263</v>
      </c>
      <c r="M1158" s="10" t="n">
        <v>200</v>
      </c>
      <c r="N1158" s="11" t="n">
        <v>0.003</v>
      </c>
      <c r="O1158" s="11" t="n">
        <v>0.3</v>
      </c>
      <c r="P1158" s="11" t="n">
        <v>60</v>
      </c>
      <c r="Q1158" s="25"/>
    </row>
    <row r="1159" ht="22.5" customHeight="1">
      <c r="A1159" s="77"/>
      <c r="B1159" s="53"/>
      <c r="C1159" s="12" t="n">
        <v>8291713</v>
      </c>
      <c r="D1159" s="12" t="s">
        <v>40</v>
      </c>
      <c r="E1159" s="13" t="s">
        <v>14</v>
      </c>
      <c r="F1159" s="12" t="s">
        <v>15</v>
      </c>
      <c r="G1159" s="23" t="n">
        <v>0.14</v>
      </c>
      <c r="H1159" s="12" t="n">
        <v>2000</v>
      </c>
      <c r="I1159" s="20" t="n">
        <f>G1159*H1159*7</f>
        <v>1960</v>
      </c>
      <c r="J1159" s="12" t="s">
        <v>100</v>
      </c>
      <c r="K1159" s="14" t="n">
        <v>36</v>
      </c>
      <c r="L1159" s="14" t="n">
        <v>9</v>
      </c>
      <c r="M1159" s="15" t="n">
        <v>7</v>
      </c>
      <c r="N1159" s="11" t="n">
        <v>0.109</v>
      </c>
      <c r="O1159" s="11" t="n">
        <v>0.14</v>
      </c>
      <c r="P1159" s="11" t="n">
        <v>0.98</v>
      </c>
      <c r="Q1159" s="22" t="n">
        <f>M1161/H1159</f>
        <v>0.75</v>
      </c>
    </row>
    <row r="1160" ht="22.5" customHeight="1">
      <c r="A1160" s="77"/>
      <c r="B1160" s="53"/>
      <c r="C1160" s="12"/>
      <c r="D1160" s="19"/>
      <c r="E1160" s="26"/>
      <c r="F1160" s="19"/>
      <c r="G1160" s="26"/>
      <c r="H1160" s="19"/>
      <c r="I1160" s="19"/>
      <c r="J1160" s="12" t="s">
        <v>101</v>
      </c>
      <c r="K1160" s="14" t="n">
        <v>29542</v>
      </c>
      <c r="L1160" s="14" t="n">
        <v>9410</v>
      </c>
      <c r="M1160" s="14" t="n">
        <v>355</v>
      </c>
      <c r="N1160" s="11" t="n">
        <v>0.005</v>
      </c>
      <c r="O1160" s="11" t="n">
        <v>0.14</v>
      </c>
      <c r="P1160" s="11" t="n">
        <v>49.7</v>
      </c>
      <c r="Q1160" s="25"/>
    </row>
    <row r="1161" ht="22.5" customHeight="1">
      <c r="A1161" s="77"/>
      <c r="B1161" s="53"/>
      <c r="C1161" s="12"/>
      <c r="D1161" s="19"/>
      <c r="E1161" s="26"/>
      <c r="F1161" s="19"/>
      <c r="G1161" s="26"/>
      <c r="H1161" s="19"/>
      <c r="I1161" s="19"/>
      <c r="J1161" s="12" t="s">
        <v>102</v>
      </c>
      <c r="K1161" s="14" t="n">
        <v>141391</v>
      </c>
      <c r="L1161" s="14" t="n">
        <v>51771</v>
      </c>
      <c r="M1161" s="14" t="n">
        <v>1500</v>
      </c>
      <c r="N1161" s="11" t="n">
        <v>0.004</v>
      </c>
      <c r="O1161" s="11" t="n">
        <v>0.14</v>
      </c>
      <c r="P1161" s="11" t="n">
        <v>210</v>
      </c>
      <c r="Q1161" s="25"/>
    </row>
    <row r="1162" ht="22.5" customHeight="1">
      <c r="A1162" s="77"/>
      <c r="B1162" s="53"/>
      <c r="C1162" s="12" t="n">
        <v>8566541</v>
      </c>
      <c r="D1162" s="12" t="s">
        <v>67</v>
      </c>
      <c r="E1162" s="13" t="s">
        <v>14</v>
      </c>
      <c r="F1162" s="12" t="s">
        <v>26</v>
      </c>
      <c r="G1162" s="23" t="n">
        <v>0.13</v>
      </c>
      <c r="H1162" s="12" t="n">
        <v>500</v>
      </c>
      <c r="I1162" s="20" t="n">
        <f>G1162*H1162*7</f>
        <v>455</v>
      </c>
      <c r="J1162" s="12" t="s">
        <v>100</v>
      </c>
      <c r="K1162" s="14" t="n">
        <v>52109</v>
      </c>
      <c r="L1162" s="14" t="n">
        <v>139</v>
      </c>
      <c r="M1162" s="15" t="n">
        <v>10</v>
      </c>
      <c r="N1162" s="11" t="n">
        <v>0.02</v>
      </c>
      <c r="O1162" s="11" t="n">
        <v>0.3</v>
      </c>
      <c r="P1162" s="11" t="n">
        <v>2.96</v>
      </c>
      <c r="Q1162" s="22" t="n">
        <f>M1164/H1162</f>
        <v>0.646</v>
      </c>
    </row>
    <row r="1163" ht="22.5" customHeight="1">
      <c r="A1163" s="77"/>
      <c r="B1163" s="53"/>
      <c r="C1163" s="12"/>
      <c r="D1163" s="19"/>
      <c r="E1163" s="26"/>
      <c r="F1163" s="19"/>
      <c r="G1163" s="26"/>
      <c r="H1163" s="19"/>
      <c r="I1163" s="19"/>
      <c r="J1163" s="12" t="s">
        <v>101</v>
      </c>
      <c r="K1163" s="14" t="n">
        <v>410665</v>
      </c>
      <c r="L1163" s="14" t="n">
        <v>1125</v>
      </c>
      <c r="M1163" s="15" t="n">
        <v>97</v>
      </c>
      <c r="N1163" s="11" t="n">
        <v>0.03</v>
      </c>
      <c r="O1163" s="11" t="n">
        <v>0.31</v>
      </c>
      <c r="P1163" s="11" t="n">
        <v>29.86</v>
      </c>
      <c r="Q1163" s="25"/>
    </row>
    <row r="1164" ht="22.5" customHeight="1">
      <c r="A1164" s="77"/>
      <c r="B1164" s="53"/>
      <c r="C1164" s="12"/>
      <c r="D1164" s="19"/>
      <c r="E1164" s="26"/>
      <c r="F1164" s="19"/>
      <c r="G1164" s="26"/>
      <c r="H1164" s="19"/>
      <c r="I1164" s="19"/>
      <c r="J1164" s="12" t="s">
        <v>102</v>
      </c>
      <c r="K1164" s="14" t="n">
        <v>733789</v>
      </c>
      <c r="L1164" s="14" t="n">
        <v>2127</v>
      </c>
      <c r="M1164" s="14" t="n">
        <v>323</v>
      </c>
      <c r="N1164" s="11" t="n">
        <v>0.03</v>
      </c>
      <c r="O1164" s="11" t="n">
        <v>0.2</v>
      </c>
      <c r="P1164" s="11" t="n">
        <v>63.47</v>
      </c>
      <c r="Q1164" s="25"/>
    </row>
    <row r="1165" ht="22.5" customHeight="1">
      <c r="A1165" s="77"/>
      <c r="B1165" s="53"/>
      <c r="C1165" s="12" t="n">
        <v>8566084</v>
      </c>
      <c r="D1165" s="12" t="s">
        <v>68</v>
      </c>
      <c r="E1165" s="13" t="s">
        <v>41</v>
      </c>
      <c r="F1165" s="12" t="s">
        <v>15</v>
      </c>
      <c r="G1165" s="23" t="n">
        <v>0.12</v>
      </c>
      <c r="H1165" s="12" t="n">
        <v>100</v>
      </c>
      <c r="I1165" s="20" t="n">
        <f>G1165*H1165*7</f>
        <v>84</v>
      </c>
      <c r="J1165" s="12" t="s">
        <v>100</v>
      </c>
      <c r="K1165" s="14" t="n">
        <v>396</v>
      </c>
      <c r="L1165" s="14" t="n">
        <v>120</v>
      </c>
      <c r="M1165" s="15" t="n">
        <v>3</v>
      </c>
      <c r="N1165" s="11" t="n">
        <v>0.003</v>
      </c>
      <c r="O1165" s="11" t="n">
        <v>0.12</v>
      </c>
      <c r="P1165" s="11" t="n">
        <v>0.36</v>
      </c>
      <c r="Q1165" s="22" t="n">
        <f>M1167/H1165</f>
        <v>1</v>
      </c>
    </row>
    <row r="1166" ht="22.5" customHeight="1">
      <c r="A1166" s="77"/>
      <c r="B1166" s="53"/>
      <c r="C1166" s="12"/>
      <c r="D1166" s="19"/>
      <c r="E1166" s="26"/>
      <c r="F1166" s="19"/>
      <c r="G1166" s="26"/>
      <c r="H1166" s="19"/>
      <c r="I1166" s="19"/>
      <c r="J1166" s="12" t="s">
        <v>101</v>
      </c>
      <c r="K1166" s="14" t="n">
        <v>29270</v>
      </c>
      <c r="L1166" s="14" t="n">
        <v>7603</v>
      </c>
      <c r="M1166" s="15" t="n">
        <v>100</v>
      </c>
      <c r="N1166" s="11" t="n">
        <v>0.002</v>
      </c>
      <c r="O1166" s="11" t="n">
        <v>0.12</v>
      </c>
      <c r="P1166" s="11" t="n">
        <v>12</v>
      </c>
      <c r="Q1166" s="25"/>
    </row>
    <row r="1167" ht="22.5" customHeight="1">
      <c r="A1167" s="77"/>
      <c r="B1167" s="53"/>
      <c r="C1167" s="12"/>
      <c r="D1167" s="19"/>
      <c r="E1167" s="26"/>
      <c r="F1167" s="19"/>
      <c r="G1167" s="26"/>
      <c r="H1167" s="19"/>
      <c r="I1167" s="19"/>
      <c r="J1167" s="12" t="s">
        <v>102</v>
      </c>
      <c r="K1167" s="14" t="n">
        <v>46990</v>
      </c>
      <c r="L1167" s="14" t="n">
        <v>10748</v>
      </c>
      <c r="M1167" s="15" t="n">
        <v>100</v>
      </c>
      <c r="N1167" s="11" t="n">
        <v>0.001</v>
      </c>
      <c r="O1167" s="11" t="n">
        <v>0.12</v>
      </c>
      <c r="P1167" s="11" t="n">
        <v>12</v>
      </c>
      <c r="Q1167" s="25"/>
    </row>
    <row r="1168" ht="22.5" customHeight="1">
      <c r="A1168" s="77"/>
      <c r="B1168" s="53"/>
      <c r="C1168" s="12" t="n">
        <v>2937658</v>
      </c>
      <c r="D1168" s="12" t="s">
        <v>69</v>
      </c>
      <c r="E1168" s="13" t="s">
        <v>14</v>
      </c>
      <c r="F1168" s="12" t="s">
        <v>15</v>
      </c>
      <c r="G1168" s="23" t="n">
        <v>0.15</v>
      </c>
      <c r="H1168" s="12" t="n">
        <v>100</v>
      </c>
      <c r="I1168" s="20" t="n">
        <f>G1168*H1168*7</f>
        <v>105</v>
      </c>
      <c r="J1168" s="12" t="s">
        <v>100</v>
      </c>
      <c r="K1168" s="14" t="s">
        <v>111</v>
      </c>
      <c r="L1168" s="14"/>
      <c r="M1168" s="15"/>
      <c r="N1168" s="11"/>
      <c r="O1168" s="11"/>
      <c r="P1168" s="11"/>
      <c r="Q1168" s="22" t="n">
        <f>M1170/H1168</f>
        <v>1</v>
      </c>
    </row>
    <row r="1169" ht="22.5" customHeight="1">
      <c r="A1169" s="77"/>
      <c r="B1169" s="53"/>
      <c r="C1169" s="12"/>
      <c r="D1169" s="19"/>
      <c r="E1169" s="26"/>
      <c r="F1169" s="19"/>
      <c r="G1169" s="26"/>
      <c r="H1169" s="19"/>
      <c r="I1169" s="19"/>
      <c r="J1169" s="12" t="s">
        <v>101</v>
      </c>
      <c r="K1169" s="14" t="n">
        <v>5220</v>
      </c>
      <c r="L1169" s="14" t="n">
        <v>1715</v>
      </c>
      <c r="M1169" s="15" t="n">
        <v>100</v>
      </c>
      <c r="N1169" s="11" t="n">
        <v>0.007</v>
      </c>
      <c r="O1169" s="11" t="n">
        <v>0.123</v>
      </c>
      <c r="P1169" s="11" t="n">
        <v>12.3</v>
      </c>
      <c r="Q1169" s="25"/>
    </row>
    <row r="1170" ht="22.5" customHeight="1">
      <c r="A1170" s="77"/>
      <c r="B1170" s="53"/>
      <c r="C1170" s="12"/>
      <c r="D1170" s="19"/>
      <c r="E1170" s="26"/>
      <c r="F1170" s="19"/>
      <c r="G1170" s="26"/>
      <c r="H1170" s="19"/>
      <c r="I1170" s="19"/>
      <c r="J1170" s="12" t="s">
        <v>102</v>
      </c>
      <c r="K1170" s="14" t="n">
        <v>5231</v>
      </c>
      <c r="L1170" s="14" t="n">
        <v>1723</v>
      </c>
      <c r="M1170" s="15" t="n">
        <v>100</v>
      </c>
      <c r="N1170" s="11" t="n">
        <v>0.007</v>
      </c>
      <c r="O1170" s="11" t="n">
        <v>0.123</v>
      </c>
      <c r="P1170" s="11" t="n">
        <v>12.3</v>
      </c>
      <c r="Q1170" s="25"/>
    </row>
    <row r="1171" ht="22.5" customHeight="1">
      <c r="A1171" s="77"/>
      <c r="B1171" s="53"/>
      <c r="C1171" s="12" t="n">
        <v>6706444</v>
      </c>
      <c r="D1171" s="12" t="s">
        <v>70</v>
      </c>
      <c r="E1171" s="13" t="s">
        <v>71</v>
      </c>
      <c r="F1171" s="12" t="s">
        <v>12</v>
      </c>
      <c r="G1171" s="23" t="n">
        <v>0.5</v>
      </c>
      <c r="H1171" s="12" t="n">
        <v>100</v>
      </c>
      <c r="I1171" s="20" t="n">
        <f>G1171*H1171*7</f>
        <v>350</v>
      </c>
      <c r="J1171" s="12" t="s">
        <v>100</v>
      </c>
      <c r="K1171" s="14" t="n">
        <v>627</v>
      </c>
      <c r="L1171" s="14" t="n">
        <v>47</v>
      </c>
      <c r="M1171" s="15" t="n">
        <v>1</v>
      </c>
      <c r="N1171" s="11" t="n">
        <v>0.001</v>
      </c>
      <c r="O1171" s="11" t="n">
        <v>0.033</v>
      </c>
      <c r="P1171" s="11" t="n">
        <v>0.0333</v>
      </c>
      <c r="Q1171" s="22" t="n">
        <f>M1173/H1171</f>
        <v>0.09</v>
      </c>
    </row>
    <row r="1172" ht="22.5" customHeight="1">
      <c r="A1172" s="77"/>
      <c r="B1172" s="53"/>
      <c r="C1172" s="12"/>
      <c r="D1172" s="19"/>
      <c r="E1172" s="26"/>
      <c r="F1172" s="19"/>
      <c r="G1172" s="26"/>
      <c r="H1172" s="19"/>
      <c r="I1172" s="19"/>
      <c r="J1172" s="12" t="s">
        <v>101</v>
      </c>
      <c r="K1172" s="14" t="n">
        <v>25411</v>
      </c>
      <c r="L1172" s="14" t="n">
        <v>2206</v>
      </c>
      <c r="M1172" s="15" t="n">
        <v>3</v>
      </c>
      <c r="N1172" s="11" t="n">
        <v>0.001</v>
      </c>
      <c r="O1172" s="11" t="n">
        <v>0.796</v>
      </c>
      <c r="P1172" s="11" t="n">
        <v>2.3895</v>
      </c>
      <c r="Q1172" s="25"/>
    </row>
    <row r="1173" ht="22.5" customHeight="1">
      <c r="A1173" s="77"/>
      <c r="B1173" s="53"/>
      <c r="C1173" s="12"/>
      <c r="D1173" s="19"/>
      <c r="E1173" s="26"/>
      <c r="F1173" s="19"/>
      <c r="G1173" s="26"/>
      <c r="H1173" s="19"/>
      <c r="I1173" s="19"/>
      <c r="J1173" s="12" t="s">
        <v>102</v>
      </c>
      <c r="K1173" s="14" t="n">
        <v>75966</v>
      </c>
      <c r="L1173" s="14" t="n">
        <v>8261</v>
      </c>
      <c r="M1173" s="15" t="n">
        <v>9</v>
      </c>
      <c r="N1173" s="11" t="n">
        <v>0.001</v>
      </c>
      <c r="O1173" s="11" t="n">
        <v>0.705</v>
      </c>
      <c r="P1173" s="11" t="n">
        <v>6.3471</v>
      </c>
      <c r="Q1173" s="25"/>
    </row>
    <row r="1174" ht="22.5" customHeight="1">
      <c r="A1174" s="77"/>
      <c r="B1174" s="53"/>
      <c r="C1174" s="12" t="n">
        <v>5963354</v>
      </c>
      <c r="D1174" s="12" t="s">
        <v>70</v>
      </c>
      <c r="E1174" s="13" t="s">
        <v>71</v>
      </c>
      <c r="F1174" s="12" t="s">
        <v>15</v>
      </c>
      <c r="G1174" s="23" t="n">
        <v>0.55</v>
      </c>
      <c r="H1174" s="12" t="n">
        <v>500</v>
      </c>
      <c r="I1174" s="20" t="n">
        <f>G1174*H1174*7</f>
        <v>1925</v>
      </c>
      <c r="J1174" s="12" t="s">
        <v>100</v>
      </c>
      <c r="K1174" s="14" t="n">
        <v>3024</v>
      </c>
      <c r="L1174" s="14" t="n">
        <v>411</v>
      </c>
      <c r="M1174" s="15" t="n">
        <v>3</v>
      </c>
      <c r="N1174" s="11" t="n">
        <v>0.004</v>
      </c>
      <c r="O1174" s="11" t="n">
        <v>0.57</v>
      </c>
      <c r="P1174" s="11" t="n">
        <v>1.71</v>
      </c>
      <c r="Q1174" s="22" t="n">
        <f>M1176/H1174</f>
        <v>0.668</v>
      </c>
    </row>
    <row r="1175" ht="22.5" customHeight="1">
      <c r="A1175" s="77"/>
      <c r="B1175" s="53"/>
      <c r="C1175" s="12"/>
      <c r="D1175" s="19"/>
      <c r="E1175" s="26"/>
      <c r="F1175" s="19"/>
      <c r="G1175" s="26"/>
      <c r="H1175" s="19"/>
      <c r="I1175" s="19"/>
      <c r="J1175" s="12" t="s">
        <v>101</v>
      </c>
      <c r="K1175" s="14" t="n">
        <v>122248</v>
      </c>
      <c r="L1175" s="14" t="n">
        <v>27555</v>
      </c>
      <c r="M1175" s="15" t="n">
        <v>115</v>
      </c>
      <c r="N1175" s="11" t="n">
        <v>0.002</v>
      </c>
      <c r="O1175" s="11" t="n">
        <v>0.569</v>
      </c>
      <c r="P1175" s="11" t="n">
        <v>65.481</v>
      </c>
      <c r="Q1175" s="25"/>
    </row>
    <row r="1176" ht="22.5" customHeight="1">
      <c r="A1176" s="77"/>
      <c r="B1176" s="53"/>
      <c r="C1176" s="12"/>
      <c r="D1176" s="19"/>
      <c r="E1176" s="26"/>
      <c r="F1176" s="19"/>
      <c r="G1176" s="26"/>
      <c r="H1176" s="19"/>
      <c r="I1176" s="19"/>
      <c r="J1176" s="12" t="s">
        <v>102</v>
      </c>
      <c r="K1176" s="14" t="n">
        <v>307524</v>
      </c>
      <c r="L1176" s="14" t="n">
        <v>74116</v>
      </c>
      <c r="M1176" s="15" t="n">
        <v>334</v>
      </c>
      <c r="N1176" s="11" t="n">
        <v>0.003</v>
      </c>
      <c r="O1176" s="11" t="n">
        <v>0.57</v>
      </c>
      <c r="P1176" s="11" t="n">
        <v>190.484</v>
      </c>
      <c r="Q1176" s="25"/>
    </row>
    <row r="1177" ht="22.5" customHeight="1">
      <c r="A1177" s="77"/>
      <c r="B1177" s="53"/>
      <c r="C1177" s="12" t="n">
        <v>9686529</v>
      </c>
      <c r="D1177" s="12" t="s">
        <v>70</v>
      </c>
      <c r="E1177" s="13" t="s">
        <v>72</v>
      </c>
      <c r="F1177" s="12" t="s">
        <v>15</v>
      </c>
      <c r="G1177" s="23" t="n">
        <v>0.4</v>
      </c>
      <c r="H1177" s="12" t="n">
        <v>200</v>
      </c>
      <c r="I1177" s="20" t="n">
        <f>G1177*H1177*7</f>
        <v>560</v>
      </c>
      <c r="J1177" s="12" t="s">
        <v>100</v>
      </c>
      <c r="K1177" s="14" t="n">
        <v>813</v>
      </c>
      <c r="L1177" s="14" t="n">
        <v>140</v>
      </c>
      <c r="M1177" s="15" t="n">
        <v>0</v>
      </c>
      <c r="N1177" s="11" t="n">
        <v>0</v>
      </c>
      <c r="O1177" s="11" t="n">
        <v>0</v>
      </c>
      <c r="P1177" s="11" t="n">
        <v>0</v>
      </c>
      <c r="Q1177" s="22" t="n">
        <f>M1179/H1177</f>
        <v>0.275</v>
      </c>
    </row>
    <row r="1178" ht="22.5" customHeight="1">
      <c r="A1178" s="77"/>
      <c r="B1178" s="53"/>
      <c r="C1178" s="12"/>
      <c r="D1178" s="19"/>
      <c r="E1178" s="26"/>
      <c r="F1178" s="19"/>
      <c r="G1178" s="26"/>
      <c r="H1178" s="19"/>
      <c r="I1178" s="19"/>
      <c r="J1178" s="12" t="s">
        <v>101</v>
      </c>
      <c r="K1178" s="14" t="n">
        <v>25961</v>
      </c>
      <c r="L1178" s="14" t="n">
        <v>8758</v>
      </c>
      <c r="M1178" s="15" t="n">
        <v>31</v>
      </c>
      <c r="N1178" s="11" t="n">
        <v>0.002</v>
      </c>
      <c r="O1178" s="11" t="n">
        <v>0.5</v>
      </c>
      <c r="P1178" s="11" t="n">
        <v>15.5</v>
      </c>
      <c r="Q1178" s="25"/>
    </row>
    <row r="1179" ht="22.5" customHeight="1">
      <c r="A1179" s="77"/>
      <c r="B1179" s="53"/>
      <c r="C1179" s="12"/>
      <c r="D1179" s="19"/>
      <c r="E1179" s="26"/>
      <c r="F1179" s="19"/>
      <c r="G1179" s="26"/>
      <c r="H1179" s="19"/>
      <c r="I1179" s="19"/>
      <c r="J1179" s="12" t="s">
        <v>102</v>
      </c>
      <c r="K1179" s="14" t="n">
        <v>62309</v>
      </c>
      <c r="L1179" s="14" t="n">
        <v>18458</v>
      </c>
      <c r="M1179" s="15" t="n">
        <v>55</v>
      </c>
      <c r="N1179" s="11" t="n">
        <v>0.001</v>
      </c>
      <c r="O1179" s="11" t="n">
        <v>0.5</v>
      </c>
      <c r="P1179" s="11" t="n">
        <v>27.5</v>
      </c>
      <c r="Q1179" s="25"/>
    </row>
    <row r="1180" ht="22.5" customHeight="1">
      <c r="A1180" s="77"/>
      <c r="B1180" s="53"/>
      <c r="C1180" s="12" t="n">
        <v>5963400</v>
      </c>
      <c r="D1180" s="12" t="s">
        <v>70</v>
      </c>
      <c r="E1180" s="13" t="s">
        <v>73</v>
      </c>
      <c r="F1180" s="12" t="s">
        <v>15</v>
      </c>
      <c r="G1180" s="23" t="n">
        <v>0.2</v>
      </c>
      <c r="H1180" s="12" t="n">
        <v>50</v>
      </c>
      <c r="I1180" s="20" t="n">
        <f>G1180*H1180*7</f>
        <v>70</v>
      </c>
      <c r="J1180" s="12" t="s">
        <v>100</v>
      </c>
      <c r="K1180" s="14" t="n">
        <v>46</v>
      </c>
      <c r="L1180" s="14" t="n">
        <v>26</v>
      </c>
      <c r="M1180" s="15" t="n">
        <v>0</v>
      </c>
      <c r="N1180" s="11" t="n">
        <v>0</v>
      </c>
      <c r="O1180" s="11" t="n">
        <v>0</v>
      </c>
      <c r="P1180" s="11" t="n">
        <v>0</v>
      </c>
      <c r="Q1180" s="22" t="n">
        <f>M1182/H1180</f>
        <v>0.62</v>
      </c>
    </row>
    <row r="1181" ht="22.5" customHeight="1">
      <c r="A1181" s="77"/>
      <c r="B1181" s="53"/>
      <c r="C1181" s="12"/>
      <c r="D1181" s="19"/>
      <c r="E1181" s="26"/>
      <c r="F1181" s="19"/>
      <c r="G1181" s="51"/>
      <c r="H1181" s="19"/>
      <c r="I1181" s="19"/>
      <c r="J1181" s="12" t="s">
        <v>101</v>
      </c>
      <c r="K1181" s="14" t="n">
        <v>12335</v>
      </c>
      <c r="L1181" s="14" t="n">
        <v>1630</v>
      </c>
      <c r="M1181" s="15" t="n">
        <v>21</v>
      </c>
      <c r="N1181" s="11" t="n">
        <v>0.003</v>
      </c>
      <c r="O1181" s="11" t="n">
        <v>0.2</v>
      </c>
      <c r="P1181" s="11" t="n">
        <v>4.2</v>
      </c>
      <c r="Q1181" s="25"/>
    </row>
    <row r="1182" ht="22.5" customHeight="1">
      <c r="A1182" s="77"/>
      <c r="B1182" s="53"/>
      <c r="C1182" s="12"/>
      <c r="D1182" s="19"/>
      <c r="E1182" s="26"/>
      <c r="F1182" s="19"/>
      <c r="G1182" s="51"/>
      <c r="H1182" s="19"/>
      <c r="I1182" s="19"/>
      <c r="J1182" s="12" t="s">
        <v>102</v>
      </c>
      <c r="K1182" s="14" t="n">
        <v>17543</v>
      </c>
      <c r="L1182" s="14" t="n">
        <v>2593</v>
      </c>
      <c r="M1182" s="15" t="n">
        <v>31</v>
      </c>
      <c r="N1182" s="11" t="n">
        <v>0.002</v>
      </c>
      <c r="O1182" s="11" t="n">
        <v>0.2</v>
      </c>
      <c r="P1182" s="11" t="n">
        <v>6.2</v>
      </c>
      <c r="Q1182" s="25"/>
    </row>
    <row r="1183" ht="22.5" customHeight="1">
      <c r="A1183" s="77"/>
      <c r="B1183" s="53"/>
      <c r="C1183" s="12" t="n">
        <v>10080665</v>
      </c>
      <c r="D1183" s="12" t="s">
        <v>70</v>
      </c>
      <c r="E1183" s="13" t="s">
        <v>74</v>
      </c>
      <c r="F1183" s="12" t="s">
        <v>15</v>
      </c>
      <c r="G1183" s="23" t="n">
        <v>0.38</v>
      </c>
      <c r="H1183" s="12" t="n">
        <v>40</v>
      </c>
      <c r="I1183" s="20" t="n">
        <f>G1183*H1183*7</f>
        <v>106.4</v>
      </c>
      <c r="J1183" s="12" t="s">
        <v>100</v>
      </c>
      <c r="K1183" s="14" t="s">
        <v>111</v>
      </c>
      <c r="L1183" s="14"/>
      <c r="M1183" s="15"/>
      <c r="N1183" s="11"/>
      <c r="O1183" s="11"/>
      <c r="P1183" s="11"/>
      <c r="Q1183" s="22" t="n">
        <f>M1185/H1183</f>
        <v>0.375</v>
      </c>
    </row>
    <row r="1184" ht="22.5" customHeight="1">
      <c r="A1184" s="77"/>
      <c r="B1184" s="53"/>
      <c r="C1184" s="12"/>
      <c r="D1184" s="19"/>
      <c r="E1184" s="26"/>
      <c r="F1184" s="19"/>
      <c r="G1184" s="51"/>
      <c r="H1184" s="19"/>
      <c r="I1184" s="19"/>
      <c r="J1184" s="12" t="s">
        <v>101</v>
      </c>
      <c r="K1184" s="14" t="n">
        <v>2839</v>
      </c>
      <c r="L1184" s="14" t="n">
        <v>968</v>
      </c>
      <c r="M1184" s="15" t="n">
        <v>11</v>
      </c>
      <c r="N1184" s="11" t="n">
        <v>0.004</v>
      </c>
      <c r="O1184" s="11" t="n">
        <v>0.38</v>
      </c>
      <c r="P1184" s="11" t="n">
        <v>4.18</v>
      </c>
      <c r="Q1184" s="25"/>
    </row>
    <row r="1185" ht="22.5" customHeight="1">
      <c r="A1185" s="77"/>
      <c r="B1185" s="53"/>
      <c r="C1185" s="12"/>
      <c r="D1185" s="19"/>
      <c r="E1185" s="26"/>
      <c r="F1185" s="19"/>
      <c r="G1185" s="51"/>
      <c r="H1185" s="19"/>
      <c r="I1185" s="19"/>
      <c r="J1185" s="12" t="s">
        <v>102</v>
      </c>
      <c r="K1185" s="14" t="n">
        <v>4221</v>
      </c>
      <c r="L1185" s="14" t="n">
        <v>1144</v>
      </c>
      <c r="M1185" s="15" t="n">
        <v>15</v>
      </c>
      <c r="N1185" s="11" t="n">
        <v>0.005</v>
      </c>
      <c r="O1185" s="11" t="n">
        <v>0.38</v>
      </c>
      <c r="P1185" s="11" t="n">
        <v>5.7</v>
      </c>
      <c r="Q1185" s="25"/>
    </row>
    <row r="1186" ht="22.5" customHeight="1">
      <c r="A1186" s="77"/>
      <c r="B1186" s="53"/>
      <c r="C1186" s="12" t="n">
        <v>91520433</v>
      </c>
      <c r="D1186" s="12" t="s">
        <v>64</v>
      </c>
      <c r="E1186" s="13" t="s">
        <v>14</v>
      </c>
      <c r="F1186" s="12" t="s">
        <v>15</v>
      </c>
      <c r="G1186" s="23" t="n">
        <v>0.16</v>
      </c>
      <c r="H1186" s="12" t="n">
        <v>200</v>
      </c>
      <c r="I1186" s="20" t="n">
        <f>G1186*H1186*7</f>
        <v>224</v>
      </c>
      <c r="J1186" s="12" t="s">
        <v>100</v>
      </c>
      <c r="K1186" s="14" t="n">
        <v>111</v>
      </c>
      <c r="L1186" s="14" t="n">
        <v>2</v>
      </c>
      <c r="M1186" s="15" t="n">
        <v>0</v>
      </c>
      <c r="N1186" s="11" t="n">
        <v>0</v>
      </c>
      <c r="O1186" s="11" t="n">
        <v>0</v>
      </c>
      <c r="P1186" s="11" t="n">
        <v>0</v>
      </c>
      <c r="Q1186" s="22" t="n">
        <f>M1188/H1186</f>
        <v>0.01</v>
      </c>
    </row>
    <row r="1187" ht="22.5" customHeight="1">
      <c r="A1187" s="77"/>
      <c r="B1187" s="53"/>
      <c r="C1187" s="12"/>
      <c r="D1187" s="19"/>
      <c r="E1187" s="26"/>
      <c r="F1187" s="19"/>
      <c r="G1187" s="51"/>
      <c r="H1187" s="19"/>
      <c r="I1187" s="19"/>
      <c r="J1187" s="12" t="s">
        <v>101</v>
      </c>
      <c r="K1187" s="14" t="n">
        <v>12377</v>
      </c>
      <c r="L1187" s="14" t="n">
        <v>391</v>
      </c>
      <c r="M1187" s="15" t="n">
        <v>2</v>
      </c>
      <c r="N1187" s="11" t="n">
        <v>0.001</v>
      </c>
      <c r="O1187" s="11" t="n">
        <v>0.16</v>
      </c>
      <c r="P1187" s="11" t="n">
        <v>0.32</v>
      </c>
      <c r="Q1187" s="25"/>
    </row>
    <row r="1188" ht="22.5" customHeight="1">
      <c r="A1188" s="77"/>
      <c r="B1188" s="53"/>
      <c r="C1188" s="12"/>
      <c r="D1188" s="19"/>
      <c r="E1188" s="26"/>
      <c r="F1188" s="19"/>
      <c r="G1188" s="51"/>
      <c r="H1188" s="19"/>
      <c r="I1188" s="19"/>
      <c r="J1188" s="12" t="s">
        <v>102</v>
      </c>
      <c r="K1188" s="14" t="n">
        <v>35713</v>
      </c>
      <c r="L1188" s="14" t="n">
        <v>1265</v>
      </c>
      <c r="M1188" s="15" t="n">
        <v>2</v>
      </c>
      <c r="N1188" s="11" t="n">
        <v>0</v>
      </c>
      <c r="O1188" s="11" t="n">
        <v>0.16</v>
      </c>
      <c r="P1188" s="11" t="n">
        <v>0.32</v>
      </c>
      <c r="Q1188" s="25"/>
    </row>
    <row r="1189" ht="22.5" customHeight="1">
      <c r="A1189" s="77"/>
      <c r="B1189" s="53"/>
      <c r="C1189" s="12" t="n">
        <v>11078827</v>
      </c>
      <c r="D1189" s="12" t="s">
        <v>70</v>
      </c>
      <c r="E1189" s="13" t="s">
        <v>73</v>
      </c>
      <c r="F1189" s="12" t="s">
        <v>15</v>
      </c>
      <c r="G1189" s="23" t="n">
        <v>0.2</v>
      </c>
      <c r="H1189" s="12" t="n">
        <v>50</v>
      </c>
      <c r="I1189" s="20" t="n">
        <f>G1189*H1189*7</f>
        <v>70</v>
      </c>
      <c r="J1189" s="12" t="s">
        <v>100</v>
      </c>
      <c r="K1189" s="14" t="s">
        <v>111</v>
      </c>
      <c r="L1189" s="14"/>
      <c r="M1189" s="15"/>
      <c r="N1189" s="11"/>
      <c r="O1189" s="11"/>
      <c r="P1189" s="11"/>
      <c r="Q1189" s="22" t="n">
        <f>M1191/H1189</f>
        <v>0.04</v>
      </c>
    </row>
    <row r="1190" ht="22.5" customHeight="1">
      <c r="A1190" s="77"/>
      <c r="B1190" s="53"/>
      <c r="C1190" s="12"/>
      <c r="D1190" s="19"/>
      <c r="E1190" s="26"/>
      <c r="F1190" s="19"/>
      <c r="G1190" s="51"/>
      <c r="H1190" s="19"/>
      <c r="I1190" s="19"/>
      <c r="J1190" s="12" t="s">
        <v>101</v>
      </c>
      <c r="K1190" s="14" t="n">
        <v>459</v>
      </c>
      <c r="L1190" s="14" t="n">
        <v>89</v>
      </c>
      <c r="M1190" s="15" t="n">
        <v>1</v>
      </c>
      <c r="N1190" s="11" t="n">
        <v>0.003</v>
      </c>
      <c r="O1190" s="11" t="n">
        <v>0.3</v>
      </c>
      <c r="P1190" s="11" t="n">
        <v>0.3</v>
      </c>
      <c r="Q1190" s="25"/>
    </row>
    <row r="1191" ht="22.5" customHeight="1">
      <c r="A1191" s="77"/>
      <c r="B1191" s="53"/>
      <c r="C1191" s="12"/>
      <c r="D1191" s="19"/>
      <c r="E1191" s="26"/>
      <c r="F1191" s="19"/>
      <c r="G1191" s="51"/>
      <c r="H1191" s="19"/>
      <c r="I1191" s="19"/>
      <c r="J1191" s="12" t="s">
        <v>102</v>
      </c>
      <c r="K1191" s="14" t="n">
        <v>815</v>
      </c>
      <c r="L1191" s="14" t="n">
        <v>171</v>
      </c>
      <c r="M1191" s="15" t="n">
        <v>2</v>
      </c>
      <c r="N1191" s="11" t="n">
        <v>0.004</v>
      </c>
      <c r="O1191" s="11" t="n">
        <v>0.3</v>
      </c>
      <c r="P1191" s="11" t="n">
        <v>0.6</v>
      </c>
      <c r="Q1191" s="25"/>
    </row>
    <row r="1192" ht="22.5" customHeight="1">
      <c r="A1192" s="77"/>
      <c r="B1192" s="53"/>
      <c r="C1192" s="12" t="n">
        <v>11078981</v>
      </c>
      <c r="D1192" s="12" t="s">
        <v>70</v>
      </c>
      <c r="E1192" s="13" t="s">
        <v>71</v>
      </c>
      <c r="F1192" s="12" t="s">
        <v>15</v>
      </c>
      <c r="G1192" s="23" t="n">
        <v>0.2</v>
      </c>
      <c r="H1192" s="12" t="n">
        <v>50</v>
      </c>
      <c r="I1192" s="20" t="n">
        <f>G1192*H1192*7</f>
        <v>70</v>
      </c>
      <c r="J1192" s="12" t="s">
        <v>100</v>
      </c>
      <c r="K1192" s="14" t="s">
        <v>111</v>
      </c>
      <c r="L1192" s="14"/>
      <c r="M1192" s="15"/>
      <c r="N1192" s="11"/>
      <c r="O1192" s="11"/>
      <c r="P1192" s="11"/>
      <c r="Q1192" s="22" t="n">
        <f>M1194/H1192</f>
        <v>0</v>
      </c>
    </row>
    <row r="1193" ht="22.5" customHeight="1">
      <c r="A1193" s="77"/>
      <c r="B1193" s="53"/>
      <c r="C1193" s="12"/>
      <c r="D1193" s="19"/>
      <c r="E1193" s="26"/>
      <c r="F1193" s="19"/>
      <c r="G1193" s="51"/>
      <c r="H1193" s="19"/>
      <c r="I1193" s="19"/>
      <c r="J1193" s="12" t="s">
        <v>101</v>
      </c>
      <c r="K1193" s="14" t="n">
        <v>64</v>
      </c>
      <c r="L1193" s="14" t="n">
        <v>1</v>
      </c>
      <c r="M1193" s="15" t="n">
        <v>0</v>
      </c>
      <c r="N1193" s="11" t="n">
        <v>0</v>
      </c>
      <c r="O1193" s="11" t="n">
        <v>0</v>
      </c>
      <c r="P1193" s="11" t="n">
        <v>0</v>
      </c>
      <c r="Q1193" s="25"/>
    </row>
    <row r="1194" ht="22.5" customHeight="1">
      <c r="A1194" s="77"/>
      <c r="B1194" s="53"/>
      <c r="C1194" s="12"/>
      <c r="D1194" s="19"/>
      <c r="E1194" s="26"/>
      <c r="F1194" s="19"/>
      <c r="G1194" s="51"/>
      <c r="H1194" s="19"/>
      <c r="I1194" s="19"/>
      <c r="J1194" s="12" t="s">
        <v>102</v>
      </c>
      <c r="K1194" s="14" t="n">
        <v>158</v>
      </c>
      <c r="L1194" s="14" t="n">
        <v>3</v>
      </c>
      <c r="M1194" s="15" t="n">
        <v>0</v>
      </c>
      <c r="N1194" s="11" t="n">
        <v>0</v>
      </c>
      <c r="O1194" s="11" t="n">
        <v>0</v>
      </c>
      <c r="P1194" s="11" t="n">
        <v>0</v>
      </c>
      <c r="Q1194" s="25"/>
    </row>
    <row r="1195" ht="22.5" customHeight="1">
      <c r="A1195" s="77"/>
      <c r="B1195" s="53"/>
      <c r="C1195" s="12" t="n">
        <v>11080833</v>
      </c>
      <c r="D1195" s="12" t="s">
        <v>70</v>
      </c>
      <c r="E1195" s="13" t="s">
        <v>72</v>
      </c>
      <c r="F1195" s="12" t="s">
        <v>15</v>
      </c>
      <c r="G1195" s="23" t="n">
        <v>0.2</v>
      </c>
      <c r="H1195" s="12" t="n">
        <v>50</v>
      </c>
      <c r="I1195" s="20" t="n">
        <f>G1195*H1195*7</f>
        <v>70</v>
      </c>
      <c r="J1195" s="12" t="s">
        <v>100</v>
      </c>
      <c r="K1195" s="14" t="s">
        <v>111</v>
      </c>
      <c r="L1195" s="14"/>
      <c r="M1195" s="15"/>
      <c r="N1195" s="11"/>
      <c r="O1195" s="11"/>
      <c r="P1195" s="11"/>
      <c r="Q1195" s="22" t="n">
        <f>M1197/H1195</f>
        <v>0</v>
      </c>
    </row>
    <row r="1196" ht="22.5" customHeight="1">
      <c r="A1196" s="77"/>
      <c r="B1196" s="53"/>
      <c r="C1196" s="12"/>
      <c r="D1196" s="19"/>
      <c r="E1196" s="26"/>
      <c r="F1196" s="19"/>
      <c r="G1196" s="51"/>
      <c r="H1196" s="19"/>
      <c r="I1196" s="19"/>
      <c r="J1196" s="12" t="s">
        <v>101</v>
      </c>
      <c r="K1196" s="14" t="s">
        <v>111</v>
      </c>
      <c r="L1196" s="14"/>
      <c r="M1196" s="15"/>
      <c r="N1196" s="11"/>
      <c r="O1196" s="11"/>
      <c r="P1196" s="11"/>
      <c r="Q1196" s="25"/>
    </row>
    <row r="1197" ht="22.5" customHeight="1">
      <c r="A1197" s="77"/>
      <c r="B1197" s="53"/>
      <c r="C1197" s="12"/>
      <c r="D1197" s="19"/>
      <c r="E1197" s="26"/>
      <c r="F1197" s="19"/>
      <c r="G1197" s="51"/>
      <c r="H1197" s="19"/>
      <c r="I1197" s="19"/>
      <c r="J1197" s="12" t="s">
        <v>102</v>
      </c>
      <c r="K1197" s="14" t="n">
        <v>10</v>
      </c>
      <c r="L1197" s="14" t="n">
        <v>2</v>
      </c>
      <c r="M1197" s="15" t="n">
        <v>0</v>
      </c>
      <c r="N1197" s="11" t="n">
        <v>0</v>
      </c>
      <c r="O1197" s="11" t="n">
        <v>0</v>
      </c>
      <c r="P1197" s="11" t="n">
        <v>0</v>
      </c>
      <c r="Q1197" s="25"/>
    </row>
    <row r="1198" ht="22.5" customHeight="1">
      <c r="A1198" s="77"/>
      <c r="B1198" s="53"/>
      <c r="C1198" s="12" t="n">
        <v>11081056</v>
      </c>
      <c r="D1198" s="12" t="s">
        <v>70</v>
      </c>
      <c r="E1198" s="13" t="s">
        <v>74</v>
      </c>
      <c r="F1198" s="12" t="s">
        <v>15</v>
      </c>
      <c r="G1198" s="23" t="n">
        <v>0.2</v>
      </c>
      <c r="H1198" s="12" t="n">
        <v>50</v>
      </c>
      <c r="I1198" s="20" t="n">
        <f>G1198*H1198*7</f>
        <v>70</v>
      </c>
      <c r="J1198" s="12" t="s">
        <v>100</v>
      </c>
      <c r="K1198" s="14" t="s">
        <v>111</v>
      </c>
      <c r="L1198" s="14"/>
      <c r="M1198" s="15"/>
      <c r="N1198" s="11"/>
      <c r="O1198" s="11"/>
      <c r="P1198" s="11"/>
      <c r="Q1198" s="22" t="n">
        <f>M1200/H1198</f>
        <v>0</v>
      </c>
    </row>
    <row r="1199" ht="22.5" customHeight="1">
      <c r="A1199" s="77"/>
      <c r="B1199" s="53"/>
      <c r="C1199" s="12"/>
      <c r="D1199" s="19"/>
      <c r="E1199" s="26"/>
      <c r="F1199" s="19"/>
      <c r="G1199" s="51"/>
      <c r="H1199" s="19"/>
      <c r="I1199" s="19"/>
      <c r="J1199" s="12" t="s">
        <v>101</v>
      </c>
      <c r="K1199" s="14" t="n">
        <v>31</v>
      </c>
      <c r="L1199" s="14" t="n">
        <v>7</v>
      </c>
      <c r="M1199" s="15" t="n">
        <v>0</v>
      </c>
      <c r="N1199" s="11" t="n">
        <v>0</v>
      </c>
      <c r="O1199" s="11" t="n">
        <v>0</v>
      </c>
      <c r="P1199" s="11" t="n">
        <v>0</v>
      </c>
      <c r="Q1199" s="25"/>
    </row>
    <row r="1200" ht="22.5" customHeight="1">
      <c r="A1200" s="77"/>
      <c r="B1200" s="53"/>
      <c r="C1200" s="12"/>
      <c r="D1200" s="19"/>
      <c r="E1200" s="26"/>
      <c r="F1200" s="19"/>
      <c r="G1200" s="51"/>
      <c r="H1200" s="19"/>
      <c r="I1200" s="19"/>
      <c r="J1200" s="12" t="s">
        <v>102</v>
      </c>
      <c r="K1200" s="14" t="n">
        <v>95</v>
      </c>
      <c r="L1200" s="14" t="n">
        <v>13</v>
      </c>
      <c r="M1200" s="15" t="n">
        <v>0</v>
      </c>
      <c r="N1200" s="11" t="n">
        <v>0</v>
      </c>
      <c r="O1200" s="11" t="n">
        <v>0</v>
      </c>
      <c r="P1200" s="11" t="n">
        <v>0</v>
      </c>
      <c r="Q1200" s="25"/>
    </row>
    <row r="1201" ht="22.5" customHeight="1">
      <c r="A1201" s="77"/>
      <c r="B1201" s="53"/>
      <c r="C1201" s="12" t="n">
        <v>11078963</v>
      </c>
      <c r="D1201" s="12" t="s">
        <v>69</v>
      </c>
      <c r="E1201" s="13" t="s">
        <v>14</v>
      </c>
      <c r="F1201" s="12" t="s">
        <v>15</v>
      </c>
      <c r="G1201" s="23" t="n">
        <v>0.4</v>
      </c>
      <c r="H1201" s="12" t="n">
        <v>100</v>
      </c>
      <c r="I1201" s="20" t="n">
        <f>G1201*H1201*7</f>
        <v>280</v>
      </c>
      <c r="J1201" s="12" t="s">
        <v>100</v>
      </c>
      <c r="K1201" s="14" t="n">
        <v>150</v>
      </c>
      <c r="L1201" s="14" t="n">
        <v>8</v>
      </c>
      <c r="M1201" s="15" t="n">
        <v>2</v>
      </c>
      <c r="N1201" s="11" t="n">
        <v>0.1</v>
      </c>
      <c r="O1201" s="11" t="n">
        <v>0.4</v>
      </c>
      <c r="P1201" s="11" t="n">
        <v>0.8</v>
      </c>
      <c r="Q1201" s="22" t="n">
        <f>M1203/H1201</f>
        <v>0.81</v>
      </c>
    </row>
    <row r="1202" ht="22.5" customHeight="1">
      <c r="A1202" s="77"/>
      <c r="B1202" s="53"/>
      <c r="C1202" s="12"/>
      <c r="D1202" s="19"/>
      <c r="E1202" s="26"/>
      <c r="F1202" s="19"/>
      <c r="G1202" s="51"/>
      <c r="H1202" s="19"/>
      <c r="I1202" s="19"/>
      <c r="J1202" s="12" t="s">
        <v>101</v>
      </c>
      <c r="K1202" s="14" t="n">
        <v>4115</v>
      </c>
      <c r="L1202" s="14" t="n">
        <v>663</v>
      </c>
      <c r="M1202" s="15" t="n">
        <v>27</v>
      </c>
      <c r="N1202" s="11" t="n">
        <v>0.016</v>
      </c>
      <c r="O1202" s="11" t="n">
        <v>0.4</v>
      </c>
      <c r="P1202" s="11" t="n">
        <v>10.8</v>
      </c>
      <c r="Q1202" s="25"/>
    </row>
    <row r="1203" ht="22.5" customHeight="1">
      <c r="A1203" s="77"/>
      <c r="B1203" s="53"/>
      <c r="C1203" s="12"/>
      <c r="D1203" s="19"/>
      <c r="E1203" s="26"/>
      <c r="F1203" s="19"/>
      <c r="G1203" s="51"/>
      <c r="H1203" s="19"/>
      <c r="I1203" s="19"/>
      <c r="J1203" s="12" t="s">
        <v>102</v>
      </c>
      <c r="K1203" s="14" t="n">
        <v>10418</v>
      </c>
      <c r="L1203" s="14" t="n">
        <v>1729</v>
      </c>
      <c r="M1203" s="15" t="n">
        <v>81</v>
      </c>
      <c r="N1203" s="11" t="n">
        <v>0.019</v>
      </c>
      <c r="O1203" s="11" t="n">
        <v>0.4</v>
      </c>
      <c r="P1203" s="11" t="n">
        <v>32.4</v>
      </c>
      <c r="Q1203" s="25"/>
    </row>
    <row r="1204" ht="22.5" customHeight="1">
      <c r="A1204" s="77"/>
      <c r="B1204" s="53"/>
      <c r="C1204" s="12" t="n">
        <v>91538300</v>
      </c>
      <c r="D1204" s="12" t="s">
        <v>64</v>
      </c>
      <c r="E1204" s="13" t="s">
        <v>37</v>
      </c>
      <c r="F1204" s="12" t="s">
        <v>15</v>
      </c>
      <c r="G1204" s="23" t="n">
        <v>0.14</v>
      </c>
      <c r="H1204" s="12" t="n">
        <v>300</v>
      </c>
      <c r="I1204" s="20" t="n">
        <f>G1204*H1204*7</f>
        <v>294</v>
      </c>
      <c r="J1204" s="12" t="s">
        <v>100</v>
      </c>
      <c r="K1204" s="14" t="s">
        <v>111</v>
      </c>
      <c r="L1204" s="14"/>
      <c r="M1204" s="15"/>
      <c r="N1204" s="11"/>
      <c r="O1204" s="11"/>
      <c r="P1204" s="11"/>
      <c r="Q1204" s="22" t="n">
        <f>M1206/H1204</f>
        <v>0.0133333333333333</v>
      </c>
    </row>
    <row r="1205" ht="22.5" customHeight="1">
      <c r="A1205" s="77"/>
      <c r="B1205" s="53"/>
      <c r="C1205" s="12"/>
      <c r="D1205" s="19"/>
      <c r="E1205" s="26"/>
      <c r="F1205" s="19"/>
      <c r="G1205" s="51"/>
      <c r="H1205" s="19"/>
      <c r="I1205" s="19"/>
      <c r="J1205" s="12" t="s">
        <v>101</v>
      </c>
      <c r="K1205" s="14" t="n">
        <v>1337</v>
      </c>
      <c r="L1205" s="14" t="n">
        <v>168</v>
      </c>
      <c r="M1205" s="15" t="n">
        <v>3</v>
      </c>
      <c r="N1205" s="11" t="n">
        <v>0.003</v>
      </c>
      <c r="O1205" s="11" t="n">
        <v>0.14</v>
      </c>
      <c r="P1205" s="11" t="n">
        <v>0.42</v>
      </c>
      <c r="Q1205" s="25"/>
    </row>
    <row r="1206" ht="22.5" customHeight="1">
      <c r="A1206" s="77"/>
      <c r="B1206" s="53"/>
      <c r="C1206" s="12"/>
      <c r="D1206" s="19"/>
      <c r="E1206" s="26"/>
      <c r="F1206" s="19"/>
      <c r="G1206" s="51"/>
      <c r="H1206" s="19"/>
      <c r="I1206" s="19"/>
      <c r="J1206" s="12" t="s">
        <v>102</v>
      </c>
      <c r="K1206" s="14" t="n">
        <v>3180</v>
      </c>
      <c r="L1206" s="14" t="n">
        <v>531</v>
      </c>
      <c r="M1206" s="15" t="n">
        <v>4</v>
      </c>
      <c r="N1206" s="11" t="n">
        <v>0.001</v>
      </c>
      <c r="O1206" s="11" t="n">
        <v>0.14</v>
      </c>
      <c r="P1206" s="11" t="n">
        <v>0.56</v>
      </c>
      <c r="Q1206" s="25"/>
    </row>
    <row r="1207" ht="22.5" customHeight="1">
      <c r="A1207" s="77"/>
      <c r="B1207" s="53"/>
      <c r="C1207" s="12" t="n">
        <v>91538301</v>
      </c>
      <c r="D1207" s="12" t="s">
        <v>64</v>
      </c>
      <c r="E1207" s="13" t="s">
        <v>14</v>
      </c>
      <c r="F1207" s="12" t="s">
        <v>15</v>
      </c>
      <c r="G1207" s="23" t="n">
        <v>0.22</v>
      </c>
      <c r="H1207" s="12" t="n">
        <v>200</v>
      </c>
      <c r="I1207" s="20" t="n">
        <f>G1207*H1207*7</f>
        <v>308</v>
      </c>
      <c r="J1207" s="12" t="s">
        <v>100</v>
      </c>
      <c r="K1207" s="14" t="s">
        <v>111</v>
      </c>
      <c r="L1207" s="14"/>
      <c r="M1207" s="15"/>
      <c r="N1207" s="11"/>
      <c r="O1207" s="11"/>
      <c r="P1207" s="11"/>
      <c r="Q1207" s="22" t="n">
        <f>M1209/H1207</f>
        <v>0</v>
      </c>
    </row>
    <row r="1208" ht="22.5" customHeight="1">
      <c r="A1208" s="77"/>
      <c r="B1208" s="53"/>
      <c r="C1208" s="12"/>
      <c r="D1208" s="19"/>
      <c r="E1208" s="26"/>
      <c r="F1208" s="19"/>
      <c r="G1208" s="51"/>
      <c r="H1208" s="19"/>
      <c r="I1208" s="19"/>
      <c r="J1208" s="12" t="s">
        <v>101</v>
      </c>
      <c r="K1208" s="14" t="n">
        <v>78</v>
      </c>
      <c r="L1208" s="14" t="n">
        <v>21</v>
      </c>
      <c r="M1208" s="15" t="n">
        <v>0</v>
      </c>
      <c r="N1208" s="11" t="n">
        <v>0</v>
      </c>
      <c r="O1208" s="11" t="n">
        <v>0</v>
      </c>
      <c r="P1208" s="11" t="n">
        <v>0</v>
      </c>
      <c r="Q1208" s="25"/>
    </row>
    <row r="1209" ht="22.5" customHeight="1">
      <c r="A1209" s="77"/>
      <c r="B1209" s="53"/>
      <c r="C1209" s="12"/>
      <c r="D1209" s="19"/>
      <c r="E1209" s="26"/>
      <c r="F1209" s="19"/>
      <c r="G1209" s="51"/>
      <c r="H1209" s="19"/>
      <c r="I1209" s="19"/>
      <c r="J1209" s="12" t="s">
        <v>102</v>
      </c>
      <c r="K1209" s="14" t="n">
        <v>225</v>
      </c>
      <c r="L1209" s="14" t="n">
        <v>69</v>
      </c>
      <c r="M1209" s="15" t="n">
        <v>0</v>
      </c>
      <c r="N1209" s="11" t="n">
        <v>0</v>
      </c>
      <c r="O1209" s="11" t="n">
        <v>0</v>
      </c>
      <c r="P1209" s="11" t="n">
        <v>0</v>
      </c>
      <c r="Q1209" s="25"/>
    </row>
    <row r="1210" ht="22.5" customHeight="1">
      <c r="A1210" s="77"/>
      <c r="B1210" s="53"/>
      <c r="C1210" s="12" t="n">
        <v>91538306</v>
      </c>
      <c r="D1210" s="12" t="s">
        <v>64</v>
      </c>
      <c r="E1210" s="13" t="s">
        <v>65</v>
      </c>
      <c r="F1210" s="12" t="s">
        <v>15</v>
      </c>
      <c r="G1210" s="23" t="n">
        <v>0.18</v>
      </c>
      <c r="H1210" s="12" t="n">
        <v>250</v>
      </c>
      <c r="I1210" s="20" t="n">
        <f>G1210*H1210*7</f>
        <v>315</v>
      </c>
      <c r="J1210" s="12" t="s">
        <v>100</v>
      </c>
      <c r="K1210" s="14" t="s">
        <v>111</v>
      </c>
      <c r="L1210" s="14"/>
      <c r="M1210" s="15"/>
      <c r="N1210" s="11"/>
      <c r="O1210" s="11"/>
      <c r="P1210" s="11"/>
      <c r="Q1210" s="22" t="n">
        <f>M1212/H1210</f>
        <v>0.004</v>
      </c>
    </row>
    <row r="1211" ht="22.5" customHeight="1">
      <c r="A1211" s="77"/>
      <c r="B1211" s="53"/>
      <c r="C1211" s="12"/>
      <c r="D1211" s="19"/>
      <c r="E1211" s="26"/>
      <c r="F1211" s="19"/>
      <c r="G1211" s="51"/>
      <c r="H1211" s="19"/>
      <c r="I1211" s="19"/>
      <c r="J1211" s="12" t="s">
        <v>101</v>
      </c>
      <c r="K1211" s="14" t="n">
        <v>495</v>
      </c>
      <c r="L1211" s="14" t="n">
        <v>139</v>
      </c>
      <c r="M1211" s="15" t="n">
        <v>1</v>
      </c>
      <c r="N1211" s="11" t="n">
        <v>0.001</v>
      </c>
      <c r="O1211" s="11" t="n">
        <v>0.18</v>
      </c>
      <c r="P1211" s="11" t="n">
        <v>0.18</v>
      </c>
      <c r="Q1211" s="25"/>
    </row>
    <row r="1212" ht="22.5" customHeight="1">
      <c r="A1212" s="77"/>
      <c r="B1212" s="53"/>
      <c r="C1212" s="12"/>
      <c r="D1212" s="19"/>
      <c r="E1212" s="26"/>
      <c r="F1212" s="19"/>
      <c r="G1212" s="51"/>
      <c r="H1212" s="19"/>
      <c r="I1212" s="19"/>
      <c r="J1212" s="12" t="s">
        <v>102</v>
      </c>
      <c r="K1212" s="14" t="n">
        <v>1110</v>
      </c>
      <c r="L1212" s="14" t="n">
        <v>325</v>
      </c>
      <c r="M1212" s="15" t="n">
        <v>1</v>
      </c>
      <c r="N1212" s="11" t="n">
        <v>0.001</v>
      </c>
      <c r="O1212" s="11" t="n">
        <v>0.18</v>
      </c>
      <c r="P1212" s="11" t="n">
        <v>0.18</v>
      </c>
      <c r="Q1212" s="25"/>
    </row>
    <row r="1213" ht="22.5" customHeight="1">
      <c r="A1213" s="77"/>
      <c r="B1213" s="53"/>
      <c r="C1213" s="12" t="n">
        <v>91538307</v>
      </c>
      <c r="D1213" s="12" t="s">
        <v>64</v>
      </c>
      <c r="E1213" s="13" t="s">
        <v>17</v>
      </c>
      <c r="F1213" s="12" t="s">
        <v>15</v>
      </c>
      <c r="G1213" s="23" t="n">
        <v>0.22</v>
      </c>
      <c r="H1213" s="12" t="n">
        <v>200</v>
      </c>
      <c r="I1213" s="20" t="n">
        <f>G1213*H1213*7</f>
        <v>308</v>
      </c>
      <c r="J1213" s="12" t="s">
        <v>100</v>
      </c>
      <c r="K1213" s="14" t="s">
        <v>111</v>
      </c>
      <c r="L1213" s="14"/>
      <c r="M1213" s="15"/>
      <c r="N1213" s="11"/>
      <c r="O1213" s="11"/>
      <c r="P1213" s="11"/>
      <c r="Q1213" s="22" t="n">
        <f>M1215/H1213</f>
        <v>0</v>
      </c>
    </row>
    <row r="1214" ht="22.5" customHeight="1">
      <c r="A1214" s="77"/>
      <c r="B1214" s="53"/>
      <c r="C1214" s="12"/>
      <c r="D1214" s="19"/>
      <c r="E1214" s="26"/>
      <c r="F1214" s="19"/>
      <c r="G1214" s="51"/>
      <c r="H1214" s="19"/>
      <c r="I1214" s="19"/>
      <c r="J1214" s="12" t="s">
        <v>101</v>
      </c>
      <c r="K1214" s="14" t="n">
        <v>13</v>
      </c>
      <c r="L1214" s="14" t="n">
        <v>0</v>
      </c>
      <c r="M1214" s="15" t="n">
        <v>0</v>
      </c>
      <c r="N1214" s="11" t="n">
        <v>0</v>
      </c>
      <c r="O1214" s="11" t="n">
        <v>0</v>
      </c>
      <c r="P1214" s="11" t="n">
        <v>0</v>
      </c>
      <c r="Q1214" s="25"/>
    </row>
    <row r="1215" ht="22.5" customHeight="1">
      <c r="A1215" s="77"/>
      <c r="B1215" s="53"/>
      <c r="C1215" s="12"/>
      <c r="D1215" s="19"/>
      <c r="E1215" s="26"/>
      <c r="F1215" s="19"/>
      <c r="G1215" s="51"/>
      <c r="H1215" s="19"/>
      <c r="I1215" s="19"/>
      <c r="J1215" s="12" t="s">
        <v>102</v>
      </c>
      <c r="K1215" s="14" t="n">
        <v>22</v>
      </c>
      <c r="L1215" s="14" t="n">
        <v>1</v>
      </c>
      <c r="M1215" s="15" t="n">
        <v>0</v>
      </c>
      <c r="N1215" s="11" t="n">
        <v>0</v>
      </c>
      <c r="O1215" s="11" t="n">
        <v>0</v>
      </c>
      <c r="P1215" s="11" t="n">
        <v>0</v>
      </c>
      <c r="Q1215" s="25"/>
    </row>
    <row r="1216" ht="22.5" customHeight="1">
      <c r="A1216" s="77"/>
      <c r="B1216" s="53"/>
      <c r="C1216" s="12" t="n">
        <v>91538308</v>
      </c>
      <c r="D1216" s="12" t="s">
        <v>64</v>
      </c>
      <c r="E1216" s="13" t="s">
        <v>11</v>
      </c>
      <c r="F1216" s="12" t="s">
        <v>15</v>
      </c>
      <c r="G1216" s="23" t="n">
        <v>0.18</v>
      </c>
      <c r="H1216" s="12" t="n">
        <v>200</v>
      </c>
      <c r="I1216" s="20" t="n">
        <f>G1216*H1216*7</f>
        <v>252</v>
      </c>
      <c r="J1216" s="12" t="s">
        <v>100</v>
      </c>
      <c r="K1216" s="14" t="s">
        <v>111</v>
      </c>
      <c r="L1216" s="14"/>
      <c r="M1216" s="15"/>
      <c r="N1216" s="11"/>
      <c r="O1216" s="11"/>
      <c r="P1216" s="11"/>
      <c r="Q1216" s="22" t="n">
        <f>M1218/H1216</f>
        <v>0</v>
      </c>
    </row>
    <row r="1217" ht="22.5" customHeight="1">
      <c r="A1217" s="77"/>
      <c r="B1217" s="53"/>
      <c r="C1217" s="12"/>
      <c r="D1217" s="19"/>
      <c r="E1217" s="26"/>
      <c r="F1217" s="19"/>
      <c r="G1217" s="51"/>
      <c r="H1217" s="19"/>
      <c r="I1217" s="19"/>
      <c r="J1217" s="12" t="s">
        <v>101</v>
      </c>
      <c r="K1217" s="14" t="n">
        <v>44</v>
      </c>
      <c r="L1217" s="14" t="n">
        <v>1</v>
      </c>
      <c r="M1217" s="15" t="n">
        <v>0</v>
      </c>
      <c r="N1217" s="11" t="n">
        <v>0</v>
      </c>
      <c r="O1217" s="11" t="n">
        <v>0</v>
      </c>
      <c r="P1217" s="11" t="n">
        <v>0</v>
      </c>
      <c r="Q1217" s="25"/>
    </row>
    <row r="1218" ht="22.5" customHeight="1">
      <c r="A1218" s="77"/>
      <c r="B1218" s="53"/>
      <c r="C1218" s="12"/>
      <c r="D1218" s="19"/>
      <c r="E1218" s="26"/>
      <c r="F1218" s="19"/>
      <c r="G1218" s="51"/>
      <c r="H1218" s="19"/>
      <c r="I1218" s="19"/>
      <c r="J1218" s="12" t="s">
        <v>102</v>
      </c>
      <c r="K1218" s="14" t="n">
        <v>140</v>
      </c>
      <c r="L1218" s="14" t="n">
        <v>3</v>
      </c>
      <c r="M1218" s="15" t="n">
        <v>0</v>
      </c>
      <c r="N1218" s="11" t="n">
        <v>0</v>
      </c>
      <c r="O1218" s="11" t="n">
        <v>0</v>
      </c>
      <c r="P1218" s="11" t="n">
        <v>0</v>
      </c>
      <c r="Q1218" s="25"/>
    </row>
    <row r="1219" ht="22.5" customHeight="1">
      <c r="A1219" s="77"/>
      <c r="B1219" s="53"/>
      <c r="C1219" s="12" t="n">
        <v>91538309</v>
      </c>
      <c r="D1219" s="12" t="s">
        <v>64</v>
      </c>
      <c r="E1219" s="13" t="s">
        <v>44</v>
      </c>
      <c r="F1219" s="12" t="s">
        <v>15</v>
      </c>
      <c r="G1219" s="23" t="n">
        <v>0.18</v>
      </c>
      <c r="H1219" s="12" t="n">
        <v>198</v>
      </c>
      <c r="I1219" s="20" t="n">
        <f>G1219*H1219*7</f>
        <v>249.48</v>
      </c>
      <c r="J1219" s="12" t="s">
        <v>100</v>
      </c>
      <c r="K1219" s="14" t="s">
        <v>111</v>
      </c>
      <c r="L1219" s="14"/>
      <c r="M1219" s="15"/>
      <c r="N1219" s="11"/>
      <c r="O1219" s="11"/>
      <c r="P1219" s="11"/>
      <c r="Q1219" s="22" t="n">
        <f>M1221/H1219</f>
        <v>0</v>
      </c>
    </row>
    <row r="1220" ht="22.5" customHeight="1">
      <c r="A1220" s="77"/>
      <c r="B1220" s="53"/>
      <c r="C1220" s="12"/>
      <c r="D1220" s="19"/>
      <c r="E1220" s="26"/>
      <c r="F1220" s="19"/>
      <c r="G1220" s="51"/>
      <c r="H1220" s="19"/>
      <c r="I1220" s="19"/>
      <c r="J1220" s="12" t="s">
        <v>101</v>
      </c>
      <c r="K1220" s="14" t="n">
        <v>70</v>
      </c>
      <c r="L1220" s="14" t="n">
        <v>12</v>
      </c>
      <c r="M1220" s="15" t="n">
        <v>0</v>
      </c>
      <c r="N1220" s="11" t="n">
        <v>0</v>
      </c>
      <c r="O1220" s="11" t="n">
        <v>0</v>
      </c>
      <c r="P1220" s="11" t="n">
        <v>0</v>
      </c>
      <c r="Q1220" s="25"/>
    </row>
    <row r="1221" ht="22.5" customHeight="1">
      <c r="A1221" s="77"/>
      <c r="B1221" s="53"/>
      <c r="C1221" s="12"/>
      <c r="D1221" s="19"/>
      <c r="E1221" s="26"/>
      <c r="F1221" s="19"/>
      <c r="G1221" s="51"/>
      <c r="H1221" s="19"/>
      <c r="I1221" s="19"/>
      <c r="J1221" s="12" t="s">
        <v>102</v>
      </c>
      <c r="K1221" s="14" t="n">
        <v>189</v>
      </c>
      <c r="L1221" s="14" t="n">
        <v>35</v>
      </c>
      <c r="M1221" s="15" t="n">
        <v>0</v>
      </c>
      <c r="N1221" s="11" t="n">
        <v>0</v>
      </c>
      <c r="O1221" s="11" t="n">
        <v>0</v>
      </c>
      <c r="P1221" s="11" t="n">
        <v>0</v>
      </c>
      <c r="Q1221" s="25"/>
    </row>
    <row r="1222" ht="22.5" customHeight="1">
      <c r="A1222" s="77"/>
      <c r="B1222" s="53"/>
      <c r="C1222" s="12" t="n">
        <v>11511535</v>
      </c>
      <c r="D1222" s="12" t="s">
        <v>69</v>
      </c>
      <c r="E1222" s="13" t="s">
        <v>14</v>
      </c>
      <c r="F1222" s="12" t="s">
        <v>26</v>
      </c>
      <c r="G1222" s="23" t="n">
        <v>0.4</v>
      </c>
      <c r="H1222" s="12" t="n">
        <v>600</v>
      </c>
      <c r="I1222" s="20" t="n">
        <f>G1222*H1222*7</f>
        <v>1680</v>
      </c>
      <c r="J1222" s="12" t="s">
        <v>100</v>
      </c>
      <c r="K1222" s="14" t="n">
        <v>6426</v>
      </c>
      <c r="L1222" s="14" t="n">
        <v>2662</v>
      </c>
      <c r="M1222" s="15" t="n">
        <v>175</v>
      </c>
      <c r="N1222" s="11" t="n">
        <v>0.03</v>
      </c>
      <c r="O1222" s="11" t="n">
        <v>0.42</v>
      </c>
      <c r="P1222" s="11" t="n">
        <v>73.87</v>
      </c>
      <c r="Q1222" s="22" t="n">
        <f>M1224/H1222</f>
        <v>1.055</v>
      </c>
    </row>
    <row r="1223" ht="22.5" customHeight="1">
      <c r="A1223" s="77"/>
      <c r="B1223" s="53"/>
      <c r="C1223" s="12"/>
      <c r="D1223" s="19"/>
      <c r="E1223" s="26"/>
      <c r="F1223" s="19"/>
      <c r="G1223" s="51"/>
      <c r="H1223" s="19"/>
      <c r="I1223" s="19"/>
      <c r="J1223" s="12" t="s">
        <v>101</v>
      </c>
      <c r="K1223" s="14" t="n">
        <v>1990434</v>
      </c>
      <c r="L1223" s="14" t="n">
        <v>6419</v>
      </c>
      <c r="M1223" s="14" t="n">
        <v>243</v>
      </c>
      <c r="N1223" s="11" t="n">
        <v>0.02</v>
      </c>
      <c r="O1223" s="11" t="n">
        <v>0.44</v>
      </c>
      <c r="P1223" s="11" t="n">
        <v>106.15</v>
      </c>
      <c r="Q1223" s="25"/>
    </row>
    <row r="1224" ht="22.5" customHeight="1">
      <c r="A1224" s="77"/>
      <c r="B1224" s="53"/>
      <c r="C1224" s="12"/>
      <c r="D1224" s="19"/>
      <c r="E1224" s="26"/>
      <c r="F1224" s="19"/>
      <c r="G1224" s="51"/>
      <c r="H1224" s="19"/>
      <c r="I1224" s="34"/>
      <c r="J1224" s="30" t="s">
        <v>102</v>
      </c>
      <c r="K1224" s="14" t="n">
        <f>2843329+6448</f>
        <v>2849777</v>
      </c>
      <c r="L1224" s="14" t="n">
        <f>8080+2679</f>
        <v>10759</v>
      </c>
      <c r="M1224" s="15" t="n">
        <f>422+211</f>
        <v>633</v>
      </c>
      <c r="N1224" s="11" t="n">
        <v>0.02</v>
      </c>
      <c r="O1224" s="11" t="n">
        <f>P1224/M1224</f>
        <v>0.362685624012638</v>
      </c>
      <c r="P1224" s="11" t="n">
        <f>155.25+74.33</f>
        <v>229.58</v>
      </c>
      <c r="Q1224" s="25"/>
    </row>
    <row r="1225" ht="22.5" customHeight="1">
      <c r="A1225" s="77"/>
      <c r="B1225" s="53"/>
      <c r="C1225" s="12" t="n">
        <v>11792342</v>
      </c>
      <c r="D1225" s="12" t="s">
        <v>75</v>
      </c>
      <c r="E1225" s="13" t="s">
        <v>41</v>
      </c>
      <c r="F1225" s="12" t="s">
        <v>15</v>
      </c>
      <c r="G1225" s="23" t="n">
        <v>0.2</v>
      </c>
      <c r="H1225" s="38" t="n">
        <v>40</v>
      </c>
      <c r="I1225" s="20" t="n">
        <f>G1225*H1225*7</f>
        <v>56</v>
      </c>
      <c r="J1225" s="12" t="s">
        <v>100</v>
      </c>
      <c r="K1225" s="14" t="n">
        <v>24</v>
      </c>
      <c r="L1225" s="14" t="n">
        <v>2</v>
      </c>
      <c r="M1225" s="15" t="n">
        <v>0</v>
      </c>
      <c r="N1225" s="11" t="n">
        <v>0</v>
      </c>
      <c r="O1225" s="11" t="n">
        <v>0</v>
      </c>
      <c r="P1225" s="11" t="n">
        <v>0</v>
      </c>
      <c r="Q1225" s="22" t="n">
        <f>M1227/H1225</f>
        <v>0</v>
      </c>
    </row>
    <row r="1226" ht="22.5" customHeight="1">
      <c r="A1226" s="77"/>
      <c r="B1226" s="53"/>
      <c r="C1226" s="12"/>
      <c r="D1226" s="19"/>
      <c r="E1226" s="26"/>
      <c r="F1226" s="19"/>
      <c r="G1226" s="51"/>
      <c r="H1226" s="43"/>
      <c r="I1226" s="19"/>
      <c r="J1226" s="12" t="s">
        <v>101</v>
      </c>
      <c r="K1226" s="14" t="n">
        <v>3376</v>
      </c>
      <c r="L1226" s="14" t="n">
        <v>19</v>
      </c>
      <c r="M1226" s="15" t="n">
        <v>0</v>
      </c>
      <c r="N1226" s="11" t="n">
        <v>0</v>
      </c>
      <c r="O1226" s="11" t="n">
        <v>0</v>
      </c>
      <c r="P1226" s="11" t="n">
        <v>0</v>
      </c>
      <c r="Q1226" s="25"/>
    </row>
    <row r="1227" ht="22.5" customHeight="1">
      <c r="A1227" s="77"/>
      <c r="B1227" s="53"/>
      <c r="C1227" s="12"/>
      <c r="D1227" s="19"/>
      <c r="E1227" s="26"/>
      <c r="F1227" s="19"/>
      <c r="G1227" s="52"/>
      <c r="H1227" s="44"/>
      <c r="I1227" s="19"/>
      <c r="J1227" s="12" t="s">
        <v>102</v>
      </c>
      <c r="K1227" s="14" t="n">
        <v>7263</v>
      </c>
      <c r="L1227" s="14" t="n">
        <v>116</v>
      </c>
      <c r="M1227" s="15" t="n">
        <v>0</v>
      </c>
      <c r="N1227" s="11" t="n">
        <v>0</v>
      </c>
      <c r="O1227" s="11" t="n">
        <v>0</v>
      </c>
      <c r="P1227" s="11" t="n">
        <v>0</v>
      </c>
      <c r="Q1227" s="25"/>
    </row>
    <row r="1228" ht="22.5" customHeight="1">
      <c r="A1228" s="77"/>
      <c r="B1228" s="53"/>
      <c r="C1228" s="12" t="n">
        <v>5365722</v>
      </c>
      <c r="D1228" s="12" t="s">
        <v>59</v>
      </c>
      <c r="E1228" s="13" t="s">
        <v>57</v>
      </c>
      <c r="F1228" s="12" t="s">
        <v>12</v>
      </c>
      <c r="G1228" s="23" t="n">
        <v>0.3</v>
      </c>
      <c r="H1228" s="38" t="n">
        <v>50</v>
      </c>
      <c r="I1228" s="20" t="n">
        <f>G1228*H1228*7</f>
        <v>105</v>
      </c>
      <c r="J1228" s="12" t="s">
        <v>100</v>
      </c>
      <c r="K1228" s="14" t="n">
        <v>532</v>
      </c>
      <c r="L1228" s="14" t="n">
        <v>273</v>
      </c>
      <c r="M1228" s="15" t="n">
        <v>5</v>
      </c>
      <c r="N1228" s="11" t="n">
        <v>0</v>
      </c>
      <c r="O1228" s="11" t="n">
        <v>0.022</v>
      </c>
      <c r="P1228" s="11" t="n">
        <v>0.1078</v>
      </c>
      <c r="Q1228" s="22" t="n">
        <f>M1230/H1228</f>
        <v>0.68</v>
      </c>
    </row>
    <row r="1229" ht="22.5" customHeight="1">
      <c r="A1229" s="77"/>
      <c r="B1229" s="53"/>
      <c r="C1229" s="12"/>
      <c r="D1229" s="19"/>
      <c r="E1229" s="26"/>
      <c r="F1229" s="19"/>
      <c r="G1229" s="51"/>
      <c r="H1229" s="43"/>
      <c r="I1229" s="19"/>
      <c r="J1229" s="12" t="s">
        <v>101</v>
      </c>
      <c r="K1229" s="14" t="n">
        <v>9851</v>
      </c>
      <c r="L1229" s="14" t="n">
        <v>3094</v>
      </c>
      <c r="M1229" s="15" t="n">
        <v>15</v>
      </c>
      <c r="N1229" s="11" t="n">
        <v>0.001</v>
      </c>
      <c r="O1229" s="11" t="n">
        <v>0.116</v>
      </c>
      <c r="P1229" s="11" t="n">
        <v>1.7426</v>
      </c>
      <c r="Q1229" s="25"/>
    </row>
    <row r="1230" ht="22.5" customHeight="1">
      <c r="A1230" s="77"/>
      <c r="B1230" s="53"/>
      <c r="C1230" s="12"/>
      <c r="D1230" s="19"/>
      <c r="E1230" s="26"/>
      <c r="F1230" s="19"/>
      <c r="G1230" s="52"/>
      <c r="H1230" s="44"/>
      <c r="I1230" s="19"/>
      <c r="J1230" s="12" t="s">
        <v>102</v>
      </c>
      <c r="K1230" s="14" t="n">
        <v>44879</v>
      </c>
      <c r="L1230" s="14" t="n">
        <v>16734</v>
      </c>
      <c r="M1230" s="15" t="n">
        <v>34</v>
      </c>
      <c r="N1230" s="11" t="n">
        <v>0.001</v>
      </c>
      <c r="O1230" s="11" t="n">
        <v>0.288</v>
      </c>
      <c r="P1230" s="11" t="n">
        <v>9.8068</v>
      </c>
      <c r="Q1230" s="25"/>
    </row>
    <row r="1231" ht="22.5" customHeight="1">
      <c r="A1231" s="77"/>
      <c r="B1231" s="53"/>
      <c r="C1231" s="12" t="n">
        <v>11924654</v>
      </c>
      <c r="D1231" s="12" t="s">
        <v>59</v>
      </c>
      <c r="E1231" s="13" t="s">
        <v>57</v>
      </c>
      <c r="F1231" s="12" t="s">
        <v>12</v>
      </c>
      <c r="G1231" s="23" t="n">
        <v>0.3</v>
      </c>
      <c r="H1231" s="38" t="n">
        <v>50</v>
      </c>
      <c r="I1231" s="20" t="n">
        <f>G1231*H1231*7</f>
        <v>105</v>
      </c>
      <c r="J1231" s="12" t="s">
        <v>100</v>
      </c>
      <c r="K1231" s="14" t="n">
        <v>10</v>
      </c>
      <c r="L1231" s="14" t="n">
        <v>4</v>
      </c>
      <c r="M1231" s="15" t="n">
        <v>0</v>
      </c>
      <c r="N1231" s="11" t="n">
        <v>0</v>
      </c>
      <c r="O1231" s="11" t="n">
        <v>0</v>
      </c>
      <c r="P1231" s="11" t="n">
        <v>0.0011</v>
      </c>
      <c r="Q1231" s="22" t="n">
        <f>M1233/H1231</f>
        <v>0</v>
      </c>
    </row>
    <row r="1232" ht="22.5" customHeight="1">
      <c r="A1232" s="77"/>
      <c r="B1232" s="53"/>
      <c r="C1232" s="12"/>
      <c r="D1232" s="19"/>
      <c r="E1232" s="26"/>
      <c r="F1232" s="19"/>
      <c r="G1232" s="51"/>
      <c r="H1232" s="43"/>
      <c r="I1232" s="19"/>
      <c r="J1232" s="12" t="s">
        <v>101</v>
      </c>
      <c r="K1232" s="14" t="n">
        <v>132</v>
      </c>
      <c r="L1232" s="14" t="n">
        <v>45</v>
      </c>
      <c r="M1232" s="15" t="n">
        <v>0</v>
      </c>
      <c r="N1232" s="11" t="n">
        <v>0</v>
      </c>
      <c r="O1232" s="11" t="n">
        <v>0</v>
      </c>
      <c r="P1232" s="11" t="n">
        <v>0.0166</v>
      </c>
      <c r="Q1232" s="25"/>
    </row>
    <row r="1233" ht="22.5" customHeight="1">
      <c r="A1233" s="77"/>
      <c r="B1233" s="53"/>
      <c r="C1233" s="12"/>
      <c r="D1233" s="19"/>
      <c r="E1233" s="26"/>
      <c r="F1233" s="19"/>
      <c r="G1233" s="52"/>
      <c r="H1233" s="44"/>
      <c r="I1233" s="19"/>
      <c r="J1233" s="12" t="s">
        <v>102</v>
      </c>
      <c r="K1233" s="14" t="n">
        <v>495</v>
      </c>
      <c r="L1233" s="14" t="n">
        <v>219</v>
      </c>
      <c r="M1233" s="15" t="n">
        <v>0</v>
      </c>
      <c r="N1233" s="11" t="n">
        <v>0</v>
      </c>
      <c r="O1233" s="11" t="n">
        <v>0</v>
      </c>
      <c r="P1233" s="11" t="n">
        <v>0.1003</v>
      </c>
      <c r="Q1233" s="25"/>
    </row>
    <row r="1234" ht="22.5" customHeight="1">
      <c r="A1234" s="77"/>
      <c r="B1234" s="53"/>
      <c r="C1234" s="12" t="n">
        <v>12011132</v>
      </c>
      <c r="D1234" s="12" t="s">
        <v>82</v>
      </c>
      <c r="E1234" s="13" t="s">
        <v>14</v>
      </c>
      <c r="F1234" s="12" t="s">
        <v>15</v>
      </c>
      <c r="G1234" s="23" t="n">
        <v>0.2</v>
      </c>
      <c r="H1234" s="38" t="n">
        <v>150</v>
      </c>
      <c r="I1234" s="20" t="n">
        <f>G1234*H1234*7</f>
        <v>210</v>
      </c>
      <c r="J1234" s="12" t="s">
        <v>100</v>
      </c>
      <c r="K1234" s="14" t="n">
        <v>95</v>
      </c>
      <c r="L1234" s="14" t="n">
        <v>9</v>
      </c>
      <c r="M1234" s="15" t="n">
        <v>0</v>
      </c>
      <c r="N1234" s="11" t="n">
        <v>0</v>
      </c>
      <c r="O1234" s="11" t="n">
        <v>0</v>
      </c>
      <c r="P1234" s="11" t="n">
        <v>0</v>
      </c>
      <c r="Q1234" s="22" t="n">
        <f>M1236/H1234</f>
        <v>1</v>
      </c>
    </row>
    <row r="1235" ht="22.5" customHeight="1">
      <c r="A1235" s="77"/>
      <c r="B1235" s="53"/>
      <c r="C1235" s="12"/>
      <c r="D1235" s="19"/>
      <c r="E1235" s="26"/>
      <c r="F1235" s="19"/>
      <c r="G1235" s="51"/>
      <c r="H1235" s="43"/>
      <c r="I1235" s="19"/>
      <c r="J1235" s="12" t="s">
        <v>101</v>
      </c>
      <c r="K1235" s="14" t="n">
        <v>19724</v>
      </c>
      <c r="L1235" s="14" t="n">
        <v>6238</v>
      </c>
      <c r="M1235" s="15" t="n">
        <v>150</v>
      </c>
      <c r="N1235" s="11" t="n">
        <v>0.005</v>
      </c>
      <c r="O1235" s="11" t="n">
        <v>0.2</v>
      </c>
      <c r="P1235" s="11" t="n">
        <v>30</v>
      </c>
      <c r="Q1235" s="25"/>
      <c r="R1235" s="4" t="s">
        <v>119</v>
      </c>
    </row>
    <row r="1236" ht="22.5" customHeight="1">
      <c r="A1236" s="77"/>
      <c r="B1236" s="53"/>
      <c r="C1236" s="12"/>
      <c r="D1236" s="19"/>
      <c r="E1236" s="26"/>
      <c r="F1236" s="19"/>
      <c r="G1236" s="52"/>
      <c r="H1236" s="44"/>
      <c r="I1236" s="19"/>
      <c r="J1236" s="12" t="s">
        <v>102</v>
      </c>
      <c r="K1236" s="14" t="n">
        <v>19751</v>
      </c>
      <c r="L1236" s="14" t="n">
        <v>6246</v>
      </c>
      <c r="M1236" s="15" t="n">
        <v>150</v>
      </c>
      <c r="N1236" s="11" t="n">
        <v>0.005</v>
      </c>
      <c r="O1236" s="11" t="n">
        <v>0.2</v>
      </c>
      <c r="P1236" s="11" t="n">
        <v>30</v>
      </c>
      <c r="Q1236" s="25"/>
    </row>
    <row r="1237" ht="22.5" customHeight="1">
      <c r="A1237" s="77"/>
      <c r="B1237" s="53"/>
      <c r="C1237" s="12" t="n">
        <v>12072287</v>
      </c>
      <c r="D1237" s="12" t="s">
        <v>69</v>
      </c>
      <c r="E1237" s="13" t="s">
        <v>14</v>
      </c>
      <c r="F1237" s="12" t="s">
        <v>15</v>
      </c>
      <c r="G1237" s="23" t="n">
        <v>0.5</v>
      </c>
      <c r="H1237" s="38" t="n">
        <v>200</v>
      </c>
      <c r="I1237" s="20" t="n">
        <f>G1237*H1237*7</f>
        <v>700</v>
      </c>
      <c r="J1237" s="12" t="s">
        <v>100</v>
      </c>
      <c r="K1237" s="14" t="n">
        <v>1628</v>
      </c>
      <c r="L1237" s="14" t="n">
        <v>9</v>
      </c>
      <c r="M1237" s="15" t="n">
        <v>0</v>
      </c>
      <c r="N1237" s="11" t="n">
        <v>0</v>
      </c>
      <c r="O1237" s="11" t="n">
        <v>0</v>
      </c>
      <c r="P1237" s="11" t="n">
        <v>0</v>
      </c>
      <c r="Q1237" s="22" t="n">
        <f>M1239/H1237</f>
        <v>0.53</v>
      </c>
    </row>
    <row r="1238" ht="22.5" customHeight="1">
      <c r="A1238" s="77"/>
      <c r="B1238" s="53"/>
      <c r="C1238" s="12"/>
      <c r="D1238" s="19"/>
      <c r="E1238" s="26"/>
      <c r="F1238" s="19"/>
      <c r="G1238" s="51"/>
      <c r="H1238" s="43"/>
      <c r="I1238" s="19"/>
      <c r="J1238" s="12" t="s">
        <v>101</v>
      </c>
      <c r="K1238" s="14" t="n">
        <v>42501</v>
      </c>
      <c r="L1238" s="14" t="n">
        <v>362</v>
      </c>
      <c r="M1238" s="15" t="n">
        <v>46</v>
      </c>
      <c r="N1238" s="11" t="n">
        <v>0.055</v>
      </c>
      <c r="O1238" s="11" t="n">
        <v>0.434</v>
      </c>
      <c r="P1238" s="11" t="n">
        <v>19.968</v>
      </c>
      <c r="Q1238" s="25"/>
    </row>
    <row r="1239" ht="22.5" customHeight="1">
      <c r="A1239" s="77"/>
      <c r="B1239" s="53"/>
      <c r="C1239" s="12"/>
      <c r="D1239" s="19"/>
      <c r="E1239" s="26"/>
      <c r="F1239" s="19"/>
      <c r="G1239" s="52"/>
      <c r="H1239" s="44"/>
      <c r="I1239" s="19"/>
      <c r="J1239" s="12" t="s">
        <v>102</v>
      </c>
      <c r="K1239" s="14" t="n">
        <v>119174</v>
      </c>
      <c r="L1239" s="14" t="n">
        <v>996</v>
      </c>
      <c r="M1239" s="15" t="n">
        <v>106</v>
      </c>
      <c r="N1239" s="11" t="n">
        <v>0.048</v>
      </c>
      <c r="O1239" s="11" t="n">
        <v>0.448</v>
      </c>
      <c r="P1239" s="11" t="n">
        <v>47.533</v>
      </c>
      <c r="Q1239" s="25"/>
    </row>
    <row r="1240" ht="22.5" customHeight="1">
      <c r="A1240" s="77"/>
      <c r="B1240" s="53"/>
      <c r="C1240" s="12" t="n">
        <v>6529449</v>
      </c>
      <c r="D1240" s="12" t="s">
        <v>69</v>
      </c>
      <c r="E1240" s="13" t="s">
        <v>14</v>
      </c>
      <c r="F1240" s="12" t="s">
        <v>12</v>
      </c>
      <c r="G1240" s="23" t="n">
        <v>0.2</v>
      </c>
      <c r="H1240" s="38" t="n">
        <v>200</v>
      </c>
      <c r="I1240" s="20" t="n">
        <f>G1240*H1240*7</f>
        <v>280</v>
      </c>
      <c r="J1240" s="12" t="s">
        <v>100</v>
      </c>
      <c r="K1240" s="14" t="n">
        <v>1138</v>
      </c>
      <c r="L1240" s="14" t="n">
        <v>279</v>
      </c>
      <c r="M1240" s="15" t="n">
        <v>31</v>
      </c>
      <c r="N1240" s="11" t="n">
        <v>0.022</v>
      </c>
      <c r="O1240" s="11" t="n">
        <v>0.199</v>
      </c>
      <c r="P1240" s="11" t="n">
        <v>6.1688</v>
      </c>
      <c r="Q1240" s="22" t="n">
        <f>M1242/H1240</f>
        <v>0.88</v>
      </c>
    </row>
    <row r="1241" ht="22.5" customHeight="1">
      <c r="A1241" s="77"/>
      <c r="B1241" s="53"/>
      <c r="C1241" s="12"/>
      <c r="D1241" s="19"/>
      <c r="E1241" s="26"/>
      <c r="F1241" s="19"/>
      <c r="G1241" s="51"/>
      <c r="H1241" s="43"/>
      <c r="I1241" s="19"/>
      <c r="J1241" s="12" t="s">
        <v>101</v>
      </c>
      <c r="K1241" s="14" t="n">
        <v>12955</v>
      </c>
      <c r="L1241" s="14" t="n">
        <v>1718</v>
      </c>
      <c r="M1241" s="15" t="n">
        <v>125</v>
      </c>
      <c r="N1241" s="11" t="n">
        <v>0.025</v>
      </c>
      <c r="O1241" s="11" t="n">
        <v>0.337</v>
      </c>
      <c r="P1241" s="11" t="n">
        <v>42.1156</v>
      </c>
      <c r="Q1241" s="25"/>
    </row>
    <row r="1242" ht="22.5" customHeight="1">
      <c r="A1242" s="77"/>
      <c r="B1242" s="53"/>
      <c r="C1242" s="12"/>
      <c r="D1242" s="19"/>
      <c r="E1242" s="26"/>
      <c r="F1242" s="19"/>
      <c r="G1242" s="52"/>
      <c r="H1242" s="44"/>
      <c r="I1242" s="19"/>
      <c r="J1242" s="12" t="s">
        <v>102</v>
      </c>
      <c r="K1242" s="14" t="n">
        <v>15462</v>
      </c>
      <c r="L1242" s="14" t="n">
        <v>2068</v>
      </c>
      <c r="M1242" s="15" t="n">
        <v>176</v>
      </c>
      <c r="N1242" s="11" t="n">
        <v>0.024</v>
      </c>
      <c r="O1242" s="11" t="n">
        <v>0.286</v>
      </c>
      <c r="P1242" s="11" t="n">
        <v>50.263</v>
      </c>
      <c r="Q1242" s="25"/>
    </row>
    <row r="1243" ht="22.5" customHeight="1">
      <c r="A1243" s="77"/>
      <c r="B1243" s="53"/>
      <c r="C1243" s="12" t="n">
        <v>5623760</v>
      </c>
      <c r="D1243" s="12" t="s">
        <v>76</v>
      </c>
      <c r="E1243" s="13" t="s">
        <v>14</v>
      </c>
      <c r="F1243" s="12" t="s">
        <v>15</v>
      </c>
      <c r="G1243" s="23" t="n">
        <v>0.15</v>
      </c>
      <c r="H1243" s="12" t="n">
        <v>50</v>
      </c>
      <c r="I1243" s="20" t="n">
        <f>G1243*H1243*7</f>
        <v>52.5</v>
      </c>
      <c r="J1243" s="12" t="s">
        <v>100</v>
      </c>
      <c r="K1243" s="14" t="n">
        <v>24</v>
      </c>
      <c r="L1243" s="14" t="n">
        <v>6</v>
      </c>
      <c r="M1243" s="15" t="n">
        <v>0</v>
      </c>
      <c r="N1243" s="11" t="n">
        <v>0</v>
      </c>
      <c r="O1243" s="11" t="n">
        <v>0</v>
      </c>
      <c r="P1243" s="11" t="n">
        <v>0</v>
      </c>
      <c r="Q1243" s="22" t="n">
        <f>M1245/H1243</f>
        <v>1</v>
      </c>
    </row>
    <row r="1244" ht="22.5" customHeight="1">
      <c r="A1244" s="77"/>
      <c r="B1244" s="53"/>
      <c r="C1244" s="12"/>
      <c r="D1244" s="19"/>
      <c r="E1244" s="26"/>
      <c r="F1244" s="19"/>
      <c r="G1244" s="51"/>
      <c r="H1244" s="19"/>
      <c r="I1244" s="19"/>
      <c r="J1244" s="12" t="s">
        <v>101</v>
      </c>
      <c r="K1244" s="14" t="n">
        <v>4493</v>
      </c>
      <c r="L1244" s="14" t="n">
        <v>1679</v>
      </c>
      <c r="M1244" s="15" t="n">
        <v>50</v>
      </c>
      <c r="N1244" s="11" t="n">
        <v>0.004</v>
      </c>
      <c r="O1244" s="11" t="n">
        <v>0.15</v>
      </c>
      <c r="P1244" s="11" t="n">
        <v>7.5</v>
      </c>
      <c r="Q1244" s="25"/>
    </row>
    <row r="1245" ht="22.5" customHeight="1">
      <c r="A1245" s="77"/>
      <c r="B1245" s="53"/>
      <c r="C1245" s="12"/>
      <c r="D1245" s="19"/>
      <c r="E1245" s="26"/>
      <c r="F1245" s="19"/>
      <c r="G1245" s="51"/>
      <c r="H1245" s="19"/>
      <c r="I1245" s="19"/>
      <c r="J1245" s="12" t="s">
        <v>102</v>
      </c>
      <c r="K1245" s="14" t="n">
        <v>6527</v>
      </c>
      <c r="L1245" s="14" t="n">
        <v>2237</v>
      </c>
      <c r="M1245" s="15" t="n">
        <v>50</v>
      </c>
      <c r="N1245" s="11" t="n">
        <v>0.003</v>
      </c>
      <c r="O1245" s="11" t="n">
        <v>0.15</v>
      </c>
      <c r="P1245" s="11" t="n">
        <v>7.5</v>
      </c>
      <c r="Q1245" s="25"/>
    </row>
    <row r="1246" ht="22.5" customHeight="1">
      <c r="A1246" s="77"/>
      <c r="B1246" s="53"/>
      <c r="C1246" s="12" t="n">
        <v>12542512</v>
      </c>
      <c r="D1246" s="12" t="s">
        <v>82</v>
      </c>
      <c r="E1246" s="13" t="s">
        <v>14</v>
      </c>
      <c r="F1246" s="12" t="s">
        <v>15</v>
      </c>
      <c r="G1246" s="23" t="n">
        <v>0.15</v>
      </c>
      <c r="H1246" s="38" t="n">
        <v>100</v>
      </c>
      <c r="I1246" s="20" t="n">
        <f>G1246*H1246*7</f>
        <v>105</v>
      </c>
      <c r="J1246" s="12" t="s">
        <v>100</v>
      </c>
      <c r="K1246" s="14" t="n">
        <v>68</v>
      </c>
      <c r="L1246" s="14" t="n">
        <v>4</v>
      </c>
      <c r="M1246" s="15" t="n">
        <v>0</v>
      </c>
      <c r="N1246" s="11" t="n">
        <v>0</v>
      </c>
      <c r="O1246" s="11" t="n">
        <v>0</v>
      </c>
      <c r="P1246" s="11" t="n">
        <v>0</v>
      </c>
      <c r="Q1246" s="22" t="n">
        <f>M1248/H1246</f>
        <v>0.07</v>
      </c>
    </row>
    <row r="1247" ht="22.5" customHeight="1">
      <c r="A1247" s="77"/>
      <c r="B1247" s="53"/>
      <c r="C1247" s="12"/>
      <c r="D1247" s="19"/>
      <c r="E1247" s="26"/>
      <c r="F1247" s="19"/>
      <c r="G1247" s="51"/>
      <c r="H1247" s="43"/>
      <c r="I1247" s="19"/>
      <c r="J1247" s="12" t="s">
        <v>101</v>
      </c>
      <c r="K1247" s="14" t="n">
        <v>3503</v>
      </c>
      <c r="L1247" s="14" t="n">
        <v>292</v>
      </c>
      <c r="M1247" s="15" t="n">
        <v>7</v>
      </c>
      <c r="N1247" s="11" t="n">
        <v>0.004</v>
      </c>
      <c r="O1247" s="11" t="n">
        <v>0.15</v>
      </c>
      <c r="P1247" s="11" t="n">
        <v>1.05</v>
      </c>
      <c r="Q1247" s="25"/>
      <c r="R1247" s="4" t="s">
        <v>119</v>
      </c>
    </row>
    <row r="1248" ht="22.5" customHeight="1">
      <c r="A1248" s="77"/>
      <c r="B1248" s="53"/>
      <c r="C1248" s="12"/>
      <c r="D1248" s="19"/>
      <c r="E1248" s="26"/>
      <c r="F1248" s="19"/>
      <c r="G1248" s="52"/>
      <c r="H1248" s="44"/>
      <c r="I1248" s="19"/>
      <c r="J1248" s="12" t="s">
        <v>102</v>
      </c>
      <c r="K1248" s="14" t="n">
        <v>3506</v>
      </c>
      <c r="L1248" s="14" t="n">
        <v>293</v>
      </c>
      <c r="M1248" s="15" t="n">
        <v>7</v>
      </c>
      <c r="N1248" s="11" t="n">
        <v>0.004</v>
      </c>
      <c r="O1248" s="11" t="n">
        <v>0.15</v>
      </c>
      <c r="P1248" s="11" t="n">
        <v>1.05</v>
      </c>
      <c r="Q1248" s="25"/>
    </row>
    <row r="1249" ht="22.5" customHeight="1">
      <c r="A1249" s="77"/>
      <c r="B1249" s="53"/>
      <c r="C1249" s="12" t="n">
        <v>91573327</v>
      </c>
      <c r="D1249" s="12" t="s">
        <v>77</v>
      </c>
      <c r="E1249" s="13" t="s">
        <v>14</v>
      </c>
      <c r="F1249" s="12" t="s">
        <v>15</v>
      </c>
      <c r="G1249" s="23" t="n">
        <v>0.25</v>
      </c>
      <c r="H1249" s="38" t="n">
        <v>300</v>
      </c>
      <c r="I1249" s="20" t="n">
        <f>G1249*H1249*7</f>
        <v>525</v>
      </c>
      <c r="J1249" s="12" t="s">
        <v>100</v>
      </c>
      <c r="K1249" s="14" t="s">
        <v>111</v>
      </c>
      <c r="L1249" s="14"/>
      <c r="M1249" s="15"/>
      <c r="N1249" s="11"/>
      <c r="O1249" s="11"/>
      <c r="P1249" s="11"/>
      <c r="Q1249" s="22" t="n">
        <f>M1251/H1249</f>
        <v>0</v>
      </c>
    </row>
    <row r="1250" ht="22.5" customHeight="1">
      <c r="A1250" s="77"/>
      <c r="B1250" s="53"/>
      <c r="C1250" s="12"/>
      <c r="D1250" s="19"/>
      <c r="E1250" s="26"/>
      <c r="F1250" s="19"/>
      <c r="G1250" s="51"/>
      <c r="H1250" s="43"/>
      <c r="I1250" s="19"/>
      <c r="J1250" s="12" t="s">
        <v>101</v>
      </c>
      <c r="K1250" s="14" t="n">
        <v>321</v>
      </c>
      <c r="L1250" s="14" t="n">
        <v>33</v>
      </c>
      <c r="M1250" s="15" t="n">
        <v>0</v>
      </c>
      <c r="N1250" s="11" t="n">
        <v>0</v>
      </c>
      <c r="O1250" s="11" t="n">
        <v>0</v>
      </c>
      <c r="P1250" s="11" t="n">
        <v>0</v>
      </c>
      <c r="Q1250" s="25"/>
    </row>
    <row r="1251" ht="22.5" customHeight="1">
      <c r="A1251" s="78"/>
      <c r="B1251" s="45"/>
      <c r="C1251" s="12"/>
      <c r="D1251" s="19"/>
      <c r="E1251" s="26"/>
      <c r="F1251" s="19"/>
      <c r="G1251" s="52"/>
      <c r="H1251" s="44"/>
      <c r="I1251" s="19"/>
      <c r="J1251" s="12" t="s">
        <v>102</v>
      </c>
      <c r="K1251" s="14" t="n">
        <v>1062</v>
      </c>
      <c r="L1251" s="14" t="n">
        <v>45</v>
      </c>
      <c r="M1251" s="15" t="n">
        <v>0</v>
      </c>
      <c r="N1251" s="11" t="n">
        <v>0</v>
      </c>
      <c r="O1251" s="11" t="n">
        <v>0</v>
      </c>
      <c r="P1251" s="11" t="n">
        <v>0</v>
      </c>
      <c r="Q1251" s="25"/>
    </row>
    <row r="1252" ht="22.5" customHeight="1">
      <c r="A1252" s="36"/>
      <c r="B1252" s="9"/>
      <c r="C1252" s="5"/>
      <c r="D1252" s="5"/>
      <c r="E1252" s="5"/>
      <c r="F1252" s="5"/>
      <c r="G1252" s="5"/>
      <c r="H1252" s="5"/>
      <c r="I1252" s="5"/>
      <c r="J1252" s="5"/>
      <c r="K1252" s="5"/>
      <c r="L1252" s="5"/>
      <c r="M1252" s="5"/>
      <c r="N1252" s="6"/>
      <c r="O1252" s="6"/>
      <c r="P1252" s="6"/>
      <c r="Q1252" s="7"/>
    </row>
    <row r="1253" ht="22.5" customHeight="1">
      <c r="A1253" s="18" t="s">
        <v>97</v>
      </c>
      <c r="B1253" s="8" t="s">
        <v>121</v>
      </c>
      <c r="C1253" s="10"/>
      <c r="D1253" s="10"/>
      <c r="E1253" s="10"/>
      <c r="F1253" s="10"/>
      <c r="G1253" s="17"/>
      <c r="H1253" s="10"/>
      <c r="I1253" s="17"/>
      <c r="J1253" s="10"/>
      <c r="K1253" s="21" t="n">
        <f>SUM(K1254:K1388)</f>
        <v>18220494</v>
      </c>
      <c r="L1253" s="21" t="n">
        <f>SUM(L1254:L1388)</f>
        <v>1589300</v>
      </c>
      <c r="M1253" s="15"/>
      <c r="N1253" s="15"/>
      <c r="O1253" s="15"/>
      <c r="P1253" s="24" t="n">
        <f>SUM(P1254:P1388)</f>
        <v>4880.4714</v>
      </c>
      <c r="Q1253" s="7"/>
    </row>
    <row r="1254" ht="22.5" customHeight="1">
      <c r="A1254" s="73" t="n">
        <v>46302</v>
      </c>
      <c r="B1254" s="37" t="s">
        <v>99</v>
      </c>
      <c r="C1254" s="12" t="n">
        <v>10813123</v>
      </c>
      <c r="D1254" s="12" t="s">
        <v>10</v>
      </c>
      <c r="E1254" s="12" t="s">
        <v>11</v>
      </c>
      <c r="F1254" s="12" t="s">
        <v>12</v>
      </c>
      <c r="G1254" s="20" t="n">
        <v>0.25</v>
      </c>
      <c r="H1254" s="13" t="n">
        <v>1000</v>
      </c>
      <c r="I1254" s="20" t="n">
        <f>G1254*H1254*7</f>
        <v>1750</v>
      </c>
      <c r="J1254" s="12" t="s">
        <v>102</v>
      </c>
      <c r="K1254" s="10" t="n">
        <v>38218</v>
      </c>
      <c r="L1254" s="10" t="n">
        <v>545</v>
      </c>
      <c r="M1254" s="10" t="n">
        <v>9</v>
      </c>
      <c r="N1254" s="11" t="n">
        <v>0.001</v>
      </c>
      <c r="O1254" s="11" t="n">
        <v>0.4782</v>
      </c>
      <c r="P1254" s="11" t="n">
        <v>4.3037</v>
      </c>
      <c r="Q1254" s="22" t="n">
        <f>M1254/H1254</f>
        <v>0.009</v>
      </c>
    </row>
    <row r="1255" ht="22.5" customHeight="1">
      <c r="A1255" s="74"/>
      <c r="B1255" s="12"/>
      <c r="C1255" s="12" t="n">
        <v>1745925</v>
      </c>
      <c r="D1255" s="12" t="s">
        <v>13</v>
      </c>
      <c r="E1255" s="12" t="s">
        <v>14</v>
      </c>
      <c r="F1255" s="12" t="s">
        <v>15</v>
      </c>
      <c r="G1255" s="20" t="n">
        <v>0.15</v>
      </c>
      <c r="H1255" s="13" t="n">
        <v>400</v>
      </c>
      <c r="I1255" s="20" t="n">
        <f>G1255*H1255*7</f>
        <v>420</v>
      </c>
      <c r="J1255" s="12" t="s">
        <v>102</v>
      </c>
      <c r="K1255" s="16" t="n">
        <v>76554</v>
      </c>
      <c r="L1255" s="14" t="n">
        <v>33899</v>
      </c>
      <c r="M1255" s="14" t="n">
        <v>400</v>
      </c>
      <c r="N1255" s="11" t="n">
        <v>0.0002</v>
      </c>
      <c r="O1255" s="11" t="n">
        <v>0.15</v>
      </c>
      <c r="P1255" s="11" t="n">
        <v>60</v>
      </c>
      <c r="Q1255" s="22" t="n">
        <f>M1255/H1255</f>
        <v>1</v>
      </c>
    </row>
    <row r="1256" ht="22.5" customHeight="1">
      <c r="A1256" s="74"/>
      <c r="B1256" s="12"/>
      <c r="C1256" s="12" t="n">
        <v>6951600</v>
      </c>
      <c r="D1256" s="12" t="s">
        <v>16</v>
      </c>
      <c r="E1256" s="12" t="s">
        <v>17</v>
      </c>
      <c r="F1256" s="12" t="s">
        <v>15</v>
      </c>
      <c r="G1256" s="20" t="n">
        <v>0.17</v>
      </c>
      <c r="H1256" s="13" t="n">
        <v>100</v>
      </c>
      <c r="I1256" s="20" t="n">
        <f>G1256*H1256*7</f>
        <v>119</v>
      </c>
      <c r="J1256" s="12" t="s">
        <v>102</v>
      </c>
      <c r="K1256" s="14" t="n">
        <v>11618</v>
      </c>
      <c r="L1256" s="14" t="n">
        <v>3149</v>
      </c>
      <c r="M1256" s="14" t="n">
        <v>68</v>
      </c>
      <c r="N1256" s="11" t="n">
        <v>0.004</v>
      </c>
      <c r="O1256" s="11" t="n">
        <v>0.175</v>
      </c>
      <c r="P1256" s="11" t="n">
        <v>11.866</v>
      </c>
      <c r="Q1256" s="22" t="n">
        <f>M1256/H1256</f>
        <v>0.68</v>
      </c>
    </row>
    <row r="1257" ht="22.5" customHeight="1">
      <c r="A1257" s="74"/>
      <c r="B1257" s="12"/>
      <c r="C1257" s="12" t="n">
        <v>6951594</v>
      </c>
      <c r="D1257" s="12" t="s">
        <v>16</v>
      </c>
      <c r="E1257" s="12" t="s">
        <v>18</v>
      </c>
      <c r="F1257" s="12" t="s">
        <v>15</v>
      </c>
      <c r="G1257" s="20" t="n">
        <v>0.7</v>
      </c>
      <c r="H1257" s="13" t="n">
        <v>400</v>
      </c>
      <c r="I1257" s="20" t="n">
        <f>G1257*H1257*7</f>
        <v>1960</v>
      </c>
      <c r="J1257" s="12" t="s">
        <v>102</v>
      </c>
      <c r="K1257" s="14" t="n">
        <v>127628</v>
      </c>
      <c r="L1257" s="14" t="n">
        <v>55048</v>
      </c>
      <c r="M1257" s="14" t="n">
        <v>206</v>
      </c>
      <c r="N1257" s="11" t="n">
        <v>0.003</v>
      </c>
      <c r="O1257" s="11" t="n">
        <v>0.715</v>
      </c>
      <c r="P1257" s="11" t="n">
        <v>147.21</v>
      </c>
      <c r="Q1257" s="22" t="n">
        <f>M1257/H1257</f>
        <v>0.515</v>
      </c>
    </row>
    <row r="1258" ht="22.5" customHeight="1">
      <c r="A1258" s="74"/>
      <c r="B1258" s="12"/>
      <c r="C1258" s="12" t="n">
        <v>2732727</v>
      </c>
      <c r="D1258" s="12" t="s">
        <v>10</v>
      </c>
      <c r="E1258" s="12" t="s">
        <v>19</v>
      </c>
      <c r="F1258" s="12" t="s">
        <v>15</v>
      </c>
      <c r="G1258" s="20" t="n">
        <v>0.25</v>
      </c>
      <c r="H1258" s="13" t="n">
        <v>1000</v>
      </c>
      <c r="I1258" s="20" t="n">
        <f>G1258*H1258*7</f>
        <v>1750</v>
      </c>
      <c r="J1258" s="12" t="s">
        <v>102</v>
      </c>
      <c r="K1258" s="14" t="n">
        <v>45267</v>
      </c>
      <c r="L1258" s="14" t="n">
        <v>15817</v>
      </c>
      <c r="M1258" s="14" t="n">
        <v>502</v>
      </c>
      <c r="N1258" s="11" t="n">
        <v>0.008</v>
      </c>
      <c r="O1258" s="11" t="n">
        <v>0.249</v>
      </c>
      <c r="P1258" s="11" t="n">
        <v>125.225</v>
      </c>
      <c r="Q1258" s="22" t="n">
        <f>M1258/H1258</f>
        <v>0.502</v>
      </c>
    </row>
    <row r="1259" ht="22.5" customHeight="1">
      <c r="A1259" s="74"/>
      <c r="B1259" s="12"/>
      <c r="C1259" s="12" t="n">
        <v>5619156</v>
      </c>
      <c r="D1259" s="12" t="s">
        <v>10</v>
      </c>
      <c r="E1259" s="12" t="s">
        <v>19</v>
      </c>
      <c r="F1259" s="12" t="s">
        <v>12</v>
      </c>
      <c r="G1259" s="20" t="n">
        <v>0.24</v>
      </c>
      <c r="H1259" s="13" t="n">
        <v>500</v>
      </c>
      <c r="I1259" s="20" t="n">
        <f>G1259*H1259*7</f>
        <v>840</v>
      </c>
      <c r="J1259" s="12" t="s">
        <v>102</v>
      </c>
      <c r="K1259" s="14" t="n">
        <v>218816</v>
      </c>
      <c r="L1259" s="14" t="n">
        <v>41156</v>
      </c>
      <c r="M1259" s="14" t="n">
        <v>35</v>
      </c>
      <c r="N1259" s="11" t="n">
        <v>0</v>
      </c>
      <c r="O1259" s="11" t="n">
        <v>0.2124</v>
      </c>
      <c r="P1259" s="11" t="n">
        <v>7.4351</v>
      </c>
      <c r="Q1259" s="22" t="n">
        <f>M1259/H1259</f>
        <v>0.07</v>
      </c>
    </row>
    <row r="1260" ht="22.5" customHeight="1">
      <c r="A1260" s="74"/>
      <c r="B1260" s="12"/>
      <c r="C1260" s="12" t="n">
        <v>6425889</v>
      </c>
      <c r="D1260" s="12" t="s">
        <v>10</v>
      </c>
      <c r="E1260" s="12" t="s">
        <v>20</v>
      </c>
      <c r="F1260" s="12" t="s">
        <v>15</v>
      </c>
      <c r="G1260" s="20" t="n">
        <v>0.25</v>
      </c>
      <c r="H1260" s="13" t="n">
        <v>400</v>
      </c>
      <c r="I1260" s="20" t="n">
        <f>G1260*H1260*7</f>
        <v>700</v>
      </c>
      <c r="J1260" s="12" t="s">
        <v>102</v>
      </c>
      <c r="K1260" s="14" t="n">
        <v>24426</v>
      </c>
      <c r="L1260" s="14" t="n">
        <v>6816</v>
      </c>
      <c r="M1260" s="14" t="n">
        <v>224</v>
      </c>
      <c r="N1260" s="11" t="n">
        <v>0.008</v>
      </c>
      <c r="O1260" s="11" t="n">
        <v>0.251</v>
      </c>
      <c r="P1260" s="11" t="n">
        <v>56.2</v>
      </c>
      <c r="Q1260" s="22" t="n">
        <f>M1260/H1260</f>
        <v>0.56</v>
      </c>
    </row>
    <row r="1261" ht="22.5" customHeight="1">
      <c r="A1261" s="74"/>
      <c r="B1261" s="12"/>
      <c r="C1261" s="12" t="n">
        <v>6439005</v>
      </c>
      <c r="D1261" s="12" t="s">
        <v>10</v>
      </c>
      <c r="E1261" s="12" t="s">
        <v>20</v>
      </c>
      <c r="F1261" s="12" t="s">
        <v>21</v>
      </c>
      <c r="G1261" s="20" t="n">
        <v>0.3</v>
      </c>
      <c r="H1261" s="13" t="n">
        <v>300</v>
      </c>
      <c r="I1261" s="20" t="n">
        <f>G1261*H1261*7</f>
        <v>630</v>
      </c>
      <c r="J1261" s="12" t="s">
        <v>102</v>
      </c>
      <c r="K1261" s="14" t="n">
        <v>26703</v>
      </c>
      <c r="L1261" s="14" t="n">
        <v>8529</v>
      </c>
      <c r="M1261" s="14" t="n">
        <v>42</v>
      </c>
      <c r="N1261" s="11" t="n">
        <v>0.0015</v>
      </c>
      <c r="O1261" s="11" t="n">
        <v>0.3</v>
      </c>
      <c r="P1261" s="11" t="n">
        <v>12.6</v>
      </c>
      <c r="Q1261" s="22" t="n">
        <f>M1261/H1261</f>
        <v>0.14</v>
      </c>
    </row>
    <row r="1262" ht="22.5" customHeight="1">
      <c r="A1262" s="74"/>
      <c r="B1262" s="12"/>
      <c r="C1262" s="12" t="n">
        <v>7203110</v>
      </c>
      <c r="D1262" s="12" t="s">
        <v>22</v>
      </c>
      <c r="E1262" s="12" t="s">
        <v>23</v>
      </c>
      <c r="F1262" s="12" t="s">
        <v>15</v>
      </c>
      <c r="G1262" s="20" t="n">
        <v>0.2</v>
      </c>
      <c r="H1262" s="13" t="n">
        <v>100</v>
      </c>
      <c r="I1262" s="20" t="n">
        <f>G1262*H1262*7</f>
        <v>140</v>
      </c>
      <c r="J1262" s="12" t="s">
        <v>102</v>
      </c>
      <c r="K1262" s="14" t="n">
        <v>11710</v>
      </c>
      <c r="L1262" s="14" t="n">
        <v>5099</v>
      </c>
      <c r="M1262" s="14" t="n">
        <v>1</v>
      </c>
      <c r="N1262" s="11" t="n">
        <v>0</v>
      </c>
      <c r="O1262" s="11" t="n">
        <v>0.2</v>
      </c>
      <c r="P1262" s="11" t="n">
        <v>0.2</v>
      </c>
      <c r="Q1262" s="22" t="n">
        <f>M1262/H1262</f>
        <v>0.01</v>
      </c>
    </row>
    <row r="1263" ht="22.5" customHeight="1">
      <c r="A1263" s="74"/>
      <c r="B1263" s="12"/>
      <c r="C1263" s="12" t="n">
        <v>7202934</v>
      </c>
      <c r="D1263" s="12" t="s">
        <v>22</v>
      </c>
      <c r="E1263" s="12" t="s">
        <v>24</v>
      </c>
      <c r="F1263" s="12" t="s">
        <v>15</v>
      </c>
      <c r="G1263" s="20" t="n">
        <v>0.35</v>
      </c>
      <c r="H1263" s="13" t="n">
        <v>200</v>
      </c>
      <c r="I1263" s="20" t="n">
        <f>G1263*H1263*7</f>
        <v>490</v>
      </c>
      <c r="J1263" s="12" t="s">
        <v>102</v>
      </c>
      <c r="K1263" s="14" t="n">
        <v>271216</v>
      </c>
      <c r="L1263" s="14" t="n">
        <v>168560</v>
      </c>
      <c r="M1263" s="14" t="n">
        <v>74</v>
      </c>
      <c r="N1263" s="11" t="n">
        <v>0</v>
      </c>
      <c r="O1263" s="11" t="n">
        <v>0.35</v>
      </c>
      <c r="P1263" s="11" t="n">
        <v>25.9</v>
      </c>
      <c r="Q1263" s="22" t="n">
        <f>M1263/H1263</f>
        <v>0.37</v>
      </c>
    </row>
    <row r="1264" ht="22.5" customHeight="1">
      <c r="A1264" s="74"/>
      <c r="B1264" s="12"/>
      <c r="C1264" s="12" t="n">
        <v>5847496</v>
      </c>
      <c r="D1264" s="12" t="s">
        <v>10</v>
      </c>
      <c r="E1264" s="12" t="s">
        <v>25</v>
      </c>
      <c r="F1264" s="12" t="s">
        <v>12</v>
      </c>
      <c r="G1264" s="20" t="n">
        <v>0.3</v>
      </c>
      <c r="H1264" s="13" t="n">
        <v>200</v>
      </c>
      <c r="I1264" s="20" t="n">
        <f>G1264*H1264*7</f>
        <v>420</v>
      </c>
      <c r="J1264" s="12" t="s">
        <v>102</v>
      </c>
      <c r="K1264" s="14" t="n">
        <v>41732</v>
      </c>
      <c r="L1264" s="14" t="n">
        <v>1160</v>
      </c>
      <c r="M1264" s="14" t="n">
        <v>5</v>
      </c>
      <c r="N1264" s="11" t="n">
        <v>0.002</v>
      </c>
      <c r="O1264" s="11" t="n">
        <v>0.412</v>
      </c>
      <c r="P1264" s="11" t="n">
        <v>2.058</v>
      </c>
      <c r="Q1264" s="22" t="n">
        <f>M1264/H1264</f>
        <v>0.025</v>
      </c>
    </row>
    <row r="1265" ht="22.5" customHeight="1">
      <c r="A1265" s="74"/>
      <c r="B1265" s="12"/>
      <c r="C1265" s="12" t="n">
        <v>7572369</v>
      </c>
      <c r="D1265" s="12" t="s">
        <v>10</v>
      </c>
      <c r="E1265" s="12" t="s">
        <v>25</v>
      </c>
      <c r="F1265" s="12" t="s">
        <v>15</v>
      </c>
      <c r="G1265" s="20" t="n">
        <v>0.3</v>
      </c>
      <c r="H1265" s="13" t="n">
        <v>400</v>
      </c>
      <c r="I1265" s="20" t="n">
        <f>G1265*H1265*7</f>
        <v>840</v>
      </c>
      <c r="J1265" s="12" t="s">
        <v>102</v>
      </c>
      <c r="K1265" s="14" t="n">
        <v>10168</v>
      </c>
      <c r="L1265" s="14" t="n">
        <v>3902</v>
      </c>
      <c r="M1265" s="14" t="n">
        <v>119</v>
      </c>
      <c r="N1265" s="11" t="n">
        <v>0.009</v>
      </c>
      <c r="O1265" s="11" t="n">
        <v>0.311</v>
      </c>
      <c r="P1265" s="11" t="n">
        <v>36.96</v>
      </c>
      <c r="Q1265" s="22" t="n">
        <f>M1265/H1265</f>
        <v>0.2975</v>
      </c>
    </row>
    <row r="1266" ht="22.5" customHeight="1">
      <c r="A1266" s="74"/>
      <c r="B1266" s="12"/>
      <c r="C1266" s="12" t="n">
        <v>8460883</v>
      </c>
      <c r="D1266" s="12" t="s">
        <v>16</v>
      </c>
      <c r="E1266" s="12" t="s">
        <v>11</v>
      </c>
      <c r="F1266" s="12" t="s">
        <v>15</v>
      </c>
      <c r="G1266" s="20" t="n">
        <v>0.14</v>
      </c>
      <c r="H1266" s="13" t="n">
        <v>900</v>
      </c>
      <c r="I1266" s="20" t="n">
        <f>G1266*H1266*7</f>
        <v>882</v>
      </c>
      <c r="J1266" s="12" t="s">
        <v>102</v>
      </c>
      <c r="K1266" s="14" t="n">
        <v>47629</v>
      </c>
      <c r="L1266" s="14" t="n">
        <v>11360</v>
      </c>
      <c r="M1266" s="14" t="n">
        <v>663</v>
      </c>
      <c r="N1266" s="11" t="n">
        <v>0.008</v>
      </c>
      <c r="O1266" s="11" t="n">
        <v>0.141</v>
      </c>
      <c r="P1266" s="11" t="n">
        <v>93.59</v>
      </c>
      <c r="Q1266" s="22" t="n">
        <f>M1266/H1266</f>
        <v>0.736666666666667</v>
      </c>
    </row>
    <row r="1267" ht="22.5" customHeight="1">
      <c r="A1267" s="74"/>
      <c r="B1267" s="12"/>
      <c r="C1267" s="12" t="n">
        <v>8531973</v>
      </c>
      <c r="D1267" s="12" t="s">
        <v>16</v>
      </c>
      <c r="E1267" s="12" t="s">
        <v>18</v>
      </c>
      <c r="F1267" s="12" t="s">
        <v>26</v>
      </c>
      <c r="G1267" s="20" t="n">
        <v>0.45</v>
      </c>
      <c r="H1267" s="13" t="n">
        <v>150</v>
      </c>
      <c r="I1267" s="20" t="n">
        <f>G1267*H1267*7</f>
        <v>472.5</v>
      </c>
      <c r="J1267" s="12" t="s">
        <v>102</v>
      </c>
      <c r="K1267" s="14" t="n">
        <v>257486</v>
      </c>
      <c r="L1267" s="14" t="n">
        <v>587</v>
      </c>
      <c r="M1267" s="14" t="n">
        <v>25</v>
      </c>
      <c r="N1267" s="11" t="n">
        <v>0.02</v>
      </c>
      <c r="O1267" s="11" t="n">
        <v>0.44</v>
      </c>
      <c r="P1267" s="11" t="n">
        <v>11.12</v>
      </c>
      <c r="Q1267" s="22" t="n">
        <f>M1267/H1267</f>
        <v>0.166666666666667</v>
      </c>
    </row>
    <row r="1268" ht="22.5" customHeight="1">
      <c r="A1268" s="74"/>
      <c r="B1268" s="12"/>
      <c r="C1268" s="12" t="n">
        <v>8156506</v>
      </c>
      <c r="D1268" s="12" t="s">
        <v>27</v>
      </c>
      <c r="E1268" s="12" t="s">
        <v>14</v>
      </c>
      <c r="F1268" s="12" t="s">
        <v>15</v>
      </c>
      <c r="G1268" s="20" t="n">
        <v>0.13</v>
      </c>
      <c r="H1268" s="13" t="n">
        <v>1000</v>
      </c>
      <c r="I1268" s="20" t="n">
        <f>G1268*H1268*7</f>
        <v>910</v>
      </c>
      <c r="J1268" s="12" t="s">
        <v>102</v>
      </c>
      <c r="K1268" s="14" t="n">
        <v>38866</v>
      </c>
      <c r="L1268" s="14" t="n">
        <v>14105</v>
      </c>
      <c r="M1268" s="14" t="n">
        <v>1000</v>
      </c>
      <c r="N1268" s="11" t="n">
        <v>0.01</v>
      </c>
      <c r="O1268" s="11" t="n">
        <v>0.136</v>
      </c>
      <c r="P1268" s="11" t="n">
        <v>136.255</v>
      </c>
      <c r="Q1268" s="22" t="n">
        <f>M1268/H1268</f>
        <v>1</v>
      </c>
    </row>
    <row r="1269" ht="22.5" customHeight="1">
      <c r="A1269" s="74"/>
      <c r="B1269" s="12"/>
      <c r="C1269" s="12" t="n">
        <v>8819666</v>
      </c>
      <c r="D1269" s="12" t="s">
        <v>27</v>
      </c>
      <c r="E1269" s="12" t="s">
        <v>14</v>
      </c>
      <c r="F1269" s="12" t="s">
        <v>12</v>
      </c>
      <c r="G1269" s="20" t="n">
        <v>0.08</v>
      </c>
      <c r="H1269" s="13" t="n">
        <v>200</v>
      </c>
      <c r="I1269" s="20" t="n">
        <f>G1269*H1269*7</f>
        <v>112</v>
      </c>
      <c r="J1269" s="12" t="s">
        <v>102</v>
      </c>
      <c r="K1269" s="14" t="n">
        <v>10158</v>
      </c>
      <c r="L1269" s="14" t="n">
        <v>1631</v>
      </c>
      <c r="M1269" s="14" t="n">
        <v>194</v>
      </c>
      <c r="N1269" s="11" t="n">
        <v>0.012</v>
      </c>
      <c r="O1269" s="11" t="n">
        <v>0.103</v>
      </c>
      <c r="P1269" s="11" t="n">
        <v>20.0463</v>
      </c>
      <c r="Q1269" s="22" t="n">
        <f>M1269/H1269</f>
        <v>0.97</v>
      </c>
    </row>
    <row r="1270" ht="22.5" customHeight="1">
      <c r="A1270" s="74"/>
      <c r="B1270" s="12"/>
      <c r="C1270" s="12" t="n">
        <v>7872826</v>
      </c>
      <c r="D1270" s="12" t="s">
        <v>28</v>
      </c>
      <c r="E1270" s="12" t="s">
        <v>14</v>
      </c>
      <c r="F1270" s="12" t="s">
        <v>15</v>
      </c>
      <c r="G1270" s="20" t="n">
        <v>0.48</v>
      </c>
      <c r="H1270" s="13" t="n">
        <v>100</v>
      </c>
      <c r="I1270" s="20" t="n">
        <f>G1270*H1270*7</f>
        <v>336</v>
      </c>
      <c r="J1270" s="12" t="s">
        <v>102</v>
      </c>
      <c r="K1270" s="14" t="n">
        <v>31439</v>
      </c>
      <c r="L1270" s="14" t="n">
        <v>7943</v>
      </c>
      <c r="M1270" s="14" t="n">
        <v>100</v>
      </c>
      <c r="N1270" s="11" t="n">
        <v>0.006</v>
      </c>
      <c r="O1270" s="11" t="n">
        <v>0.48</v>
      </c>
      <c r="P1270" s="11" t="n">
        <v>47.976</v>
      </c>
      <c r="Q1270" s="22" t="n">
        <f>M1270/H1270</f>
        <v>1</v>
      </c>
    </row>
    <row r="1271" ht="22.5" customHeight="1">
      <c r="A1271" s="74"/>
      <c r="B1271" s="12"/>
      <c r="C1271" s="12" t="n">
        <v>9311355</v>
      </c>
      <c r="D1271" s="12" t="s">
        <v>29</v>
      </c>
      <c r="E1271" s="12" t="s">
        <v>14</v>
      </c>
      <c r="F1271" s="12" t="s">
        <v>15</v>
      </c>
      <c r="G1271" s="20" t="n">
        <v>0.15</v>
      </c>
      <c r="H1271" s="13" t="n">
        <v>80</v>
      </c>
      <c r="I1271" s="20" t="n">
        <f>G1271*H1271*7</f>
        <v>84</v>
      </c>
      <c r="J1271" s="12" t="s">
        <v>102</v>
      </c>
      <c r="K1271" s="14" t="n">
        <v>48058</v>
      </c>
      <c r="L1271" s="14" t="n">
        <v>7807</v>
      </c>
      <c r="M1271" s="14" t="n">
        <v>102</v>
      </c>
      <c r="N1271" s="11" t="n">
        <v>0.003</v>
      </c>
      <c r="O1271" s="11" t="n">
        <v>0.25</v>
      </c>
      <c r="P1271" s="11" t="n">
        <v>25.5</v>
      </c>
      <c r="Q1271" s="22" t="n">
        <f>M1271/H1271</f>
        <v>1.275</v>
      </c>
    </row>
    <row r="1272" ht="22.5" customHeight="1">
      <c r="A1272" s="74"/>
      <c r="B1272" s="12"/>
      <c r="C1272" s="12" t="n">
        <v>12114239</v>
      </c>
      <c r="D1272" s="12" t="s">
        <v>27</v>
      </c>
      <c r="E1272" s="12" t="s">
        <v>14</v>
      </c>
      <c r="F1272" s="12" t="s">
        <v>26</v>
      </c>
      <c r="G1272" s="20" t="n">
        <v>0.2</v>
      </c>
      <c r="H1272" s="13" t="n">
        <v>100</v>
      </c>
      <c r="I1272" s="20" t="n">
        <f>G1272*H1272*7</f>
        <v>140</v>
      </c>
      <c r="J1272" s="12" t="s">
        <v>102</v>
      </c>
      <c r="K1272" s="14" t="n">
        <v>161523</v>
      </c>
      <c r="L1272" s="14" t="n">
        <v>503</v>
      </c>
      <c r="M1272" s="14" t="n">
        <v>34</v>
      </c>
      <c r="N1272" s="11" t="n">
        <v>0.02</v>
      </c>
      <c r="O1272" s="11" t="n">
        <v>0.22</v>
      </c>
      <c r="P1272" s="11" t="n">
        <v>7.56</v>
      </c>
      <c r="Q1272" s="22" t="n">
        <f>M1272/H1272</f>
        <v>0.34</v>
      </c>
    </row>
    <row r="1273" ht="22.5" customHeight="1">
      <c r="A1273" s="74"/>
      <c r="B1273" s="12"/>
      <c r="C1273" s="12" t="n">
        <v>10501490</v>
      </c>
      <c r="D1273" s="12" t="s">
        <v>13</v>
      </c>
      <c r="E1273" s="12" t="s">
        <v>14</v>
      </c>
      <c r="F1273" s="12" t="s">
        <v>15</v>
      </c>
      <c r="G1273" s="20" t="n">
        <v>0.15</v>
      </c>
      <c r="H1273" s="13" t="n">
        <v>100</v>
      </c>
      <c r="I1273" s="20" t="n">
        <f>G1273*H1273*7</f>
        <v>105</v>
      </c>
      <c r="J1273" s="12" t="s">
        <v>102</v>
      </c>
      <c r="K1273" s="14" t="n">
        <v>1239</v>
      </c>
      <c r="L1273" s="14" t="n">
        <v>538</v>
      </c>
      <c r="M1273" s="14" t="n">
        <v>7</v>
      </c>
      <c r="N1273" s="11" t="n">
        <v>0.002</v>
      </c>
      <c r="O1273" s="11" t="n">
        <v>0.13</v>
      </c>
      <c r="P1273" s="11" t="n">
        <v>0.91</v>
      </c>
      <c r="Q1273" s="22" t="n">
        <f>M1273/H1273</f>
        <v>0.07</v>
      </c>
    </row>
    <row r="1274" ht="22.5" customHeight="1">
      <c r="A1274" s="74"/>
      <c r="B1274" s="12"/>
      <c r="C1274" s="39" t="n">
        <v>10912510</v>
      </c>
      <c r="D1274" s="12" t="s">
        <v>10</v>
      </c>
      <c r="E1274" s="12" t="s">
        <v>11</v>
      </c>
      <c r="F1274" s="12" t="s">
        <v>30</v>
      </c>
      <c r="G1274" s="20" t="n">
        <v>0.17</v>
      </c>
      <c r="H1274" s="13" t="n">
        <v>1500</v>
      </c>
      <c r="I1274" s="20" t="n">
        <f>G1274*H1274*7</f>
        <v>1785</v>
      </c>
      <c r="J1274" s="12" t="s">
        <v>102</v>
      </c>
      <c r="K1274" s="14" t="n">
        <v>14120</v>
      </c>
      <c r="L1274" s="14" t="n">
        <v>4402</v>
      </c>
      <c r="M1274" s="14" t="n">
        <v>80</v>
      </c>
      <c r="N1274" s="11" t="n">
        <v>0.01</v>
      </c>
      <c r="O1274" s="11" t="n">
        <v>0.35</v>
      </c>
      <c r="P1274" s="11" t="n">
        <v>27.62</v>
      </c>
      <c r="Q1274" s="22" t="n">
        <f>M1274/H1274</f>
        <v>0.0533333333333333</v>
      </c>
    </row>
    <row r="1275" ht="22.5" customHeight="1">
      <c r="A1275" s="74"/>
      <c r="B1275" s="12"/>
      <c r="C1275" s="39" t="n">
        <v>11080098</v>
      </c>
      <c r="D1275" s="12" t="s">
        <v>22</v>
      </c>
      <c r="E1275" s="12" t="s">
        <v>24</v>
      </c>
      <c r="F1275" s="12" t="s">
        <v>15</v>
      </c>
      <c r="G1275" s="20" t="n">
        <v>0.6</v>
      </c>
      <c r="H1275" s="13" t="n">
        <v>100</v>
      </c>
      <c r="I1275" s="20" t="n">
        <f>G1275*H1275*7</f>
        <v>420</v>
      </c>
      <c r="J1275" s="12" t="s">
        <v>102</v>
      </c>
      <c r="K1275" s="14" t="n">
        <v>3056</v>
      </c>
      <c r="L1275" s="14" t="n">
        <v>1673</v>
      </c>
      <c r="M1275" s="14" t="n">
        <v>0</v>
      </c>
      <c r="N1275" s="11" t="n">
        <v>0</v>
      </c>
      <c r="O1275" s="11" t="n">
        <v>0</v>
      </c>
      <c r="P1275" s="11" t="n">
        <v>0</v>
      </c>
      <c r="Q1275" s="22" t="n">
        <f>M1275/H1275</f>
        <v>0</v>
      </c>
    </row>
    <row r="1276" ht="22.5" customHeight="1">
      <c r="A1276" s="74"/>
      <c r="B1276" s="12"/>
      <c r="C1276" s="39" t="n">
        <v>11715627</v>
      </c>
      <c r="D1276" s="12" t="s">
        <v>29</v>
      </c>
      <c r="E1276" s="12" t="s">
        <v>14</v>
      </c>
      <c r="F1276" s="12" t="s">
        <v>15</v>
      </c>
      <c r="G1276" s="20" t="n">
        <v>0.4</v>
      </c>
      <c r="H1276" s="13" t="n">
        <v>100</v>
      </c>
      <c r="I1276" s="20" t="n">
        <f>G1276*H1276*7</f>
        <v>280</v>
      </c>
      <c r="J1276" s="12" t="s">
        <v>102</v>
      </c>
      <c r="K1276" s="14" t="n">
        <v>109</v>
      </c>
      <c r="L1276" s="14" t="n">
        <v>9</v>
      </c>
      <c r="M1276" s="14" t="n">
        <v>0</v>
      </c>
      <c r="N1276" s="11" t="n">
        <v>0</v>
      </c>
      <c r="O1276" s="11" t="n">
        <v>0</v>
      </c>
      <c r="P1276" s="11" t="n">
        <v>0</v>
      </c>
      <c r="Q1276" s="22" t="n">
        <f>M1276/H1276</f>
        <v>0</v>
      </c>
    </row>
    <row r="1277" ht="22.5" customHeight="1">
      <c r="A1277" s="74"/>
      <c r="B1277" s="12"/>
      <c r="C1277" s="39" t="n">
        <v>11715655</v>
      </c>
      <c r="D1277" s="12" t="s">
        <v>16</v>
      </c>
      <c r="E1277" s="12" t="s">
        <v>11</v>
      </c>
      <c r="F1277" s="12" t="s">
        <v>15</v>
      </c>
      <c r="G1277" s="20" t="n">
        <v>0.15</v>
      </c>
      <c r="H1277" s="13" t="n">
        <v>100</v>
      </c>
      <c r="I1277" s="20" t="n">
        <f>G1277*H1277*7</f>
        <v>105</v>
      </c>
      <c r="J1277" s="12" t="s">
        <v>102</v>
      </c>
      <c r="K1277" s="14" t="n">
        <v>318</v>
      </c>
      <c r="L1277" s="14" t="n">
        <v>7</v>
      </c>
      <c r="M1277" s="14" t="n">
        <v>0</v>
      </c>
      <c r="N1277" s="11" t="n">
        <v>0</v>
      </c>
      <c r="O1277" s="11" t="n">
        <v>0</v>
      </c>
      <c r="P1277" s="11" t="n">
        <v>0</v>
      </c>
      <c r="Q1277" s="22" t="n">
        <f>M1277/H1277</f>
        <v>0</v>
      </c>
    </row>
    <row r="1278" ht="22.5" customHeight="1">
      <c r="A1278" s="74"/>
      <c r="B1278" s="12"/>
      <c r="C1278" s="39" t="n">
        <v>11715811</v>
      </c>
      <c r="D1278" s="12" t="s">
        <v>16</v>
      </c>
      <c r="E1278" s="12" t="s">
        <v>17</v>
      </c>
      <c r="F1278" s="12" t="s">
        <v>15</v>
      </c>
      <c r="G1278" s="20" t="n">
        <v>0.17</v>
      </c>
      <c r="H1278" s="13" t="n">
        <v>100</v>
      </c>
      <c r="I1278" s="20" t="n">
        <f>G1278*H1278*7</f>
        <v>119</v>
      </c>
      <c r="J1278" s="12" t="s">
        <v>102</v>
      </c>
      <c r="K1278" s="14" t="n">
        <v>110</v>
      </c>
      <c r="L1278" s="14" t="n">
        <v>1</v>
      </c>
      <c r="M1278" s="14" t="n">
        <v>0</v>
      </c>
      <c r="N1278" s="11" t="n">
        <v>0</v>
      </c>
      <c r="O1278" s="11" t="n">
        <v>0</v>
      </c>
      <c r="P1278" s="11" t="n">
        <v>0</v>
      </c>
      <c r="Q1278" s="22" t="n">
        <f>M1278/H1278</f>
        <v>0</v>
      </c>
    </row>
    <row r="1279" ht="22.5" customHeight="1">
      <c r="A1279" s="74"/>
      <c r="B1279" s="12"/>
      <c r="C1279" s="39" t="n">
        <v>11729927</v>
      </c>
      <c r="D1279" s="12" t="s">
        <v>10</v>
      </c>
      <c r="E1279" s="12" t="s">
        <v>20</v>
      </c>
      <c r="F1279" s="12" t="s">
        <v>15</v>
      </c>
      <c r="G1279" s="20" t="n">
        <v>0.25</v>
      </c>
      <c r="H1279" s="13" t="n">
        <v>100</v>
      </c>
      <c r="I1279" s="20" t="n">
        <f>G1279*H1279*7</f>
        <v>175</v>
      </c>
      <c r="J1279" s="12" t="s">
        <v>102</v>
      </c>
      <c r="K1279" s="14" t="n">
        <v>784</v>
      </c>
      <c r="L1279" s="14" t="n">
        <v>45</v>
      </c>
      <c r="M1279" s="14" t="n">
        <v>0</v>
      </c>
      <c r="N1279" s="11" t="n">
        <v>0</v>
      </c>
      <c r="O1279" s="11" t="n">
        <v>0</v>
      </c>
      <c r="P1279" s="11" t="n">
        <v>0</v>
      </c>
      <c r="Q1279" s="22" t="n">
        <f>M1279/H1279</f>
        <v>0</v>
      </c>
    </row>
    <row r="1280" ht="22.5" customHeight="1">
      <c r="A1280" s="74"/>
      <c r="B1280" s="12"/>
      <c r="C1280" s="39" t="n">
        <v>11729820</v>
      </c>
      <c r="D1280" s="12" t="s">
        <v>10</v>
      </c>
      <c r="E1280" s="12" t="s">
        <v>25</v>
      </c>
      <c r="F1280" s="12" t="s">
        <v>15</v>
      </c>
      <c r="G1280" s="20" t="n">
        <v>0.3</v>
      </c>
      <c r="H1280" s="13" t="n">
        <v>100</v>
      </c>
      <c r="I1280" s="20" t="n">
        <f>G1280*H1280*7</f>
        <v>210</v>
      </c>
      <c r="J1280" s="12" t="s">
        <v>102</v>
      </c>
      <c r="K1280" s="14" t="n">
        <v>27</v>
      </c>
      <c r="L1280" s="14" t="n">
        <v>3</v>
      </c>
      <c r="M1280" s="14" t="n">
        <v>0</v>
      </c>
      <c r="N1280" s="11" t="n">
        <v>0</v>
      </c>
      <c r="O1280" s="11" t="n">
        <v>0</v>
      </c>
      <c r="P1280" s="11" t="n">
        <v>0</v>
      </c>
      <c r="Q1280" s="22" t="n">
        <f>M1280/H1280</f>
        <v>0</v>
      </c>
    </row>
    <row r="1281" ht="22.5" customHeight="1">
      <c r="A1281" s="74"/>
      <c r="B1281" s="12"/>
      <c r="C1281" s="39" t="n">
        <v>11729830</v>
      </c>
      <c r="D1281" s="12" t="s">
        <v>10</v>
      </c>
      <c r="E1281" s="12" t="s">
        <v>11</v>
      </c>
      <c r="F1281" s="12" t="s">
        <v>12</v>
      </c>
      <c r="G1281" s="20" t="n">
        <v>0.17</v>
      </c>
      <c r="H1281" s="13" t="n">
        <v>100</v>
      </c>
      <c r="I1281" s="20" t="n">
        <f>G1281*H1281*7</f>
        <v>119</v>
      </c>
      <c r="J1281" s="12" t="s">
        <v>102</v>
      </c>
      <c r="K1281" s="14" t="n">
        <v>59</v>
      </c>
      <c r="L1281" s="14" t="n">
        <v>0</v>
      </c>
      <c r="M1281" s="14" t="n">
        <v>0</v>
      </c>
      <c r="N1281" s="11" t="n">
        <v>0</v>
      </c>
      <c r="O1281" s="11" t="n">
        <v>0</v>
      </c>
      <c r="P1281" s="11" t="n">
        <v>0</v>
      </c>
      <c r="Q1281" s="22" t="n">
        <f>M1281/H1281</f>
        <v>0</v>
      </c>
    </row>
    <row r="1282" ht="22.5" customHeight="1">
      <c r="A1282" s="74"/>
      <c r="B1282" s="12"/>
      <c r="C1282" s="39" t="n">
        <v>11892329</v>
      </c>
      <c r="D1282" s="12" t="s">
        <v>10</v>
      </c>
      <c r="E1282" s="12" t="s">
        <v>11</v>
      </c>
      <c r="F1282" s="12" t="s">
        <v>15</v>
      </c>
      <c r="G1282" s="20" t="n">
        <v>0.25</v>
      </c>
      <c r="H1282" s="13" t="n">
        <v>2500</v>
      </c>
      <c r="I1282" s="20" t="n">
        <f>G1282*H1282*7</f>
        <v>4375</v>
      </c>
      <c r="J1282" s="12" t="s">
        <v>102</v>
      </c>
      <c r="K1282" s="14" t="n">
        <v>158052</v>
      </c>
      <c r="L1282" s="14" t="n">
        <v>52046</v>
      </c>
      <c r="M1282" s="14" t="n">
        <v>2001</v>
      </c>
      <c r="N1282" s="11" t="n">
        <v>0.01</v>
      </c>
      <c r="O1282" s="11" t="n">
        <v>0.25</v>
      </c>
      <c r="P1282" s="11" t="n">
        <v>500.25</v>
      </c>
      <c r="Q1282" s="22" t="n">
        <f>M1282/H1282</f>
        <v>0.8004</v>
      </c>
    </row>
    <row r="1283" ht="22.5" customHeight="1">
      <c r="A1283" s="74"/>
      <c r="B1283" s="12"/>
      <c r="C1283" s="39" t="n">
        <v>91560708</v>
      </c>
      <c r="D1283" s="12" t="s">
        <v>31</v>
      </c>
      <c r="E1283" s="12" t="s">
        <v>32</v>
      </c>
      <c r="F1283" s="12" t="s">
        <v>15</v>
      </c>
      <c r="G1283" s="20" t="n">
        <v>0.09</v>
      </c>
      <c r="H1283" s="13" t="n">
        <v>800</v>
      </c>
      <c r="I1283" s="20" t="n">
        <f>G1283*H1283*7</f>
        <v>504</v>
      </c>
      <c r="J1283" s="12" t="s">
        <v>102</v>
      </c>
      <c r="K1283" s="14" t="n">
        <v>15482</v>
      </c>
      <c r="L1283" s="14" t="n">
        <v>3887</v>
      </c>
      <c r="M1283" s="14" t="n">
        <v>111</v>
      </c>
      <c r="N1283" s="11" t="n">
        <v>0.003</v>
      </c>
      <c r="O1283" s="11" t="n">
        <v>0.101</v>
      </c>
      <c r="P1283" s="11" t="n">
        <v>11.205</v>
      </c>
      <c r="Q1283" s="22" t="n">
        <f>M1283/H1283</f>
        <v>0.13875</v>
      </c>
    </row>
    <row r="1284" ht="22.5" customHeight="1">
      <c r="A1284" s="74"/>
      <c r="B1284" s="12"/>
      <c r="C1284" s="39" t="n">
        <v>91560709</v>
      </c>
      <c r="D1284" s="12" t="s">
        <v>31</v>
      </c>
      <c r="E1284" s="12" t="s">
        <v>33</v>
      </c>
      <c r="F1284" s="12" t="s">
        <v>15</v>
      </c>
      <c r="G1284" s="20" t="n">
        <v>0.06</v>
      </c>
      <c r="H1284" s="13" t="n">
        <v>500</v>
      </c>
      <c r="I1284" s="20" t="n">
        <f>G1284*H1284*7</f>
        <v>210</v>
      </c>
      <c r="J1284" s="12" t="s">
        <v>102</v>
      </c>
      <c r="K1284" s="14" t="n">
        <v>24912</v>
      </c>
      <c r="L1284" s="14" t="n">
        <v>11000</v>
      </c>
      <c r="M1284" s="14" t="n">
        <v>274</v>
      </c>
      <c r="N1284" s="11" t="n">
        <v>0.001</v>
      </c>
      <c r="O1284" s="11" t="n">
        <v>0.06</v>
      </c>
      <c r="P1284" s="11" t="n">
        <v>16.44</v>
      </c>
      <c r="Q1284" s="22" t="n">
        <f>M1284/H1284</f>
        <v>0.548</v>
      </c>
    </row>
    <row r="1285" ht="22.5" customHeight="1">
      <c r="A1285" s="74"/>
      <c r="B1285" s="12"/>
      <c r="C1285" s="39" t="n">
        <v>12064281</v>
      </c>
      <c r="D1285" s="12" t="s">
        <v>16</v>
      </c>
      <c r="E1285" s="12" t="s">
        <v>18</v>
      </c>
      <c r="F1285" s="12" t="s">
        <v>15</v>
      </c>
      <c r="G1285" s="20" t="n">
        <v>0.7</v>
      </c>
      <c r="H1285" s="13" t="n">
        <v>100</v>
      </c>
      <c r="I1285" s="20" t="n">
        <f>G1285*H1285*7</f>
        <v>490</v>
      </c>
      <c r="J1285" s="12" t="s">
        <v>102</v>
      </c>
      <c r="K1285" s="14" t="n">
        <v>2663</v>
      </c>
      <c r="L1285" s="14" t="n">
        <v>5</v>
      </c>
      <c r="M1285" s="14" t="n">
        <v>0</v>
      </c>
      <c r="N1285" s="11" t="n">
        <v>0</v>
      </c>
      <c r="O1285" s="11" t="n">
        <v>0</v>
      </c>
      <c r="P1285" s="11" t="n">
        <v>0</v>
      </c>
      <c r="Q1285" s="22" t="n">
        <f>M1285/H1285</f>
        <v>0</v>
      </c>
    </row>
    <row r="1286" ht="22.5" customHeight="1">
      <c r="A1286" s="74"/>
      <c r="B1286" s="12"/>
      <c r="C1286" s="39" t="n">
        <v>11987622</v>
      </c>
      <c r="D1286" s="12" t="s">
        <v>10</v>
      </c>
      <c r="E1286" s="12" t="s">
        <v>11</v>
      </c>
      <c r="F1286" s="12" t="s">
        <v>30</v>
      </c>
      <c r="G1286" s="20" t="n">
        <v>0.23</v>
      </c>
      <c r="H1286" s="13" t="n">
        <v>200</v>
      </c>
      <c r="I1286" s="20" t="n">
        <f>G1286*H1286*7</f>
        <v>322</v>
      </c>
      <c r="J1286" s="12" t="s">
        <v>102</v>
      </c>
      <c r="K1286" s="14" t="n">
        <v>30622</v>
      </c>
      <c r="L1286" s="14" t="n">
        <v>6872</v>
      </c>
      <c r="M1286" s="14" t="n">
        <v>2</v>
      </c>
      <c r="N1286" s="11" t="n">
        <v>0</v>
      </c>
      <c r="O1286" s="11" t="n">
        <v>0.42</v>
      </c>
      <c r="P1286" s="11" t="n">
        <v>0.83</v>
      </c>
      <c r="Q1286" s="22" t="n">
        <f>M1286/H1286</f>
        <v>0.01</v>
      </c>
    </row>
    <row r="1287" ht="22.5" customHeight="1">
      <c r="A1287" s="74"/>
      <c r="B1287" s="12"/>
      <c r="C1287" s="39" t="n">
        <v>91567811</v>
      </c>
      <c r="D1287" s="12" t="s">
        <v>34</v>
      </c>
      <c r="E1287" s="12" t="s">
        <v>14</v>
      </c>
      <c r="F1287" s="12" t="s">
        <v>15</v>
      </c>
      <c r="G1287" s="20" t="n">
        <v>1</v>
      </c>
      <c r="H1287" s="13" t="n">
        <v>200</v>
      </c>
      <c r="I1287" s="20" t="n">
        <f>G1287*H1287*7</f>
        <v>1400</v>
      </c>
      <c r="J1287" s="12" t="s">
        <v>102</v>
      </c>
      <c r="K1287" s="14" t="n">
        <v>21602</v>
      </c>
      <c r="L1287" s="14" t="n">
        <v>2624</v>
      </c>
      <c r="M1287" s="14" t="n">
        <v>33</v>
      </c>
      <c r="N1287" s="11" t="n">
        <v>0.013</v>
      </c>
      <c r="O1287" s="11" t="n">
        <v>0.1</v>
      </c>
      <c r="P1287" s="11" t="n">
        <v>33</v>
      </c>
      <c r="Q1287" s="22" t="n">
        <f>M1287/H1287</f>
        <v>0.165</v>
      </c>
    </row>
    <row r="1288" ht="22.5" customHeight="1">
      <c r="A1288" s="74"/>
      <c r="B1288" s="12"/>
      <c r="C1288" s="39" t="n">
        <v>91548044</v>
      </c>
      <c r="D1288" s="12" t="s">
        <v>34</v>
      </c>
      <c r="E1288" s="12" t="s">
        <v>14</v>
      </c>
      <c r="F1288" s="12" t="s">
        <v>12</v>
      </c>
      <c r="G1288" s="20" t="n">
        <v>1</v>
      </c>
      <c r="H1288" s="13" t="n">
        <v>50</v>
      </c>
      <c r="I1288" s="20" t="n">
        <f>G1288*H1288*7</f>
        <v>350</v>
      </c>
      <c r="J1288" s="12" t="s">
        <v>102</v>
      </c>
      <c r="K1288" s="14" t="n">
        <v>95703</v>
      </c>
      <c r="L1288" s="14" t="n">
        <v>3115</v>
      </c>
      <c r="M1288" s="14" t="n">
        <v>50</v>
      </c>
      <c r="N1288" s="11" t="n">
        <v>0.006</v>
      </c>
      <c r="O1288" s="11" t="n">
        <v>0.402</v>
      </c>
      <c r="P1288" s="11" t="n">
        <v>20.099</v>
      </c>
      <c r="Q1288" s="22" t="n">
        <f>M1288/H1288</f>
        <v>1</v>
      </c>
    </row>
    <row r="1289" ht="22.5" customHeight="1">
      <c r="A1289" s="74"/>
      <c r="B1289" s="12"/>
      <c r="C1289" s="39" t="n">
        <v>12801942</v>
      </c>
      <c r="D1289" s="12" t="s">
        <v>10</v>
      </c>
      <c r="E1289" s="12" t="s">
        <v>11</v>
      </c>
      <c r="F1289" s="12" t="s">
        <v>35</v>
      </c>
      <c r="G1289" s="20" t="n">
        <v>0.23</v>
      </c>
      <c r="H1289" s="13" t="n">
        <v>300</v>
      </c>
      <c r="I1289" s="20" t="n">
        <f>G1289*H1289*7</f>
        <v>483</v>
      </c>
      <c r="J1289" s="12" t="s">
        <v>102</v>
      </c>
      <c r="K1289" s="14" t="n">
        <v>0</v>
      </c>
      <c r="L1289" s="14" t="n">
        <v>0</v>
      </c>
      <c r="M1289" s="14" t="n">
        <v>0</v>
      </c>
      <c r="N1289" s="11" t="n">
        <v>0</v>
      </c>
      <c r="O1289" s="11" t="n">
        <v>0</v>
      </c>
      <c r="P1289" s="11" t="n">
        <v>0</v>
      </c>
      <c r="Q1289" s="22" t="n">
        <f>M1289/H1289</f>
        <v>0</v>
      </c>
    </row>
    <row r="1290" ht="22.5" customHeight="1">
      <c r="A1290" s="74"/>
      <c r="B1290" s="37" t="s">
        <v>103</v>
      </c>
      <c r="C1290" s="12" t="n">
        <v>6061077</v>
      </c>
      <c r="D1290" s="12" t="s">
        <v>36</v>
      </c>
      <c r="E1290" s="12" t="s">
        <v>14</v>
      </c>
      <c r="F1290" s="12" t="s">
        <v>15</v>
      </c>
      <c r="G1290" s="20" t="n">
        <v>2</v>
      </c>
      <c r="H1290" s="13" t="n">
        <v>20</v>
      </c>
      <c r="I1290" s="20" t="n">
        <f>G1290*H1290*7</f>
        <v>280</v>
      </c>
      <c r="J1290" s="12" t="s">
        <v>102</v>
      </c>
      <c r="K1290" s="16" t="n">
        <v>18087</v>
      </c>
      <c r="L1290" s="14" t="n">
        <v>118</v>
      </c>
      <c r="M1290" s="14" t="n">
        <v>3</v>
      </c>
      <c r="N1290" s="11" t="n">
        <v>0.013</v>
      </c>
      <c r="O1290" s="11" t="n">
        <v>0.494</v>
      </c>
      <c r="P1290" s="11" t="n">
        <v>1.482</v>
      </c>
      <c r="Q1290" s="22" t="n">
        <f>M1290/H1290</f>
        <v>0.15</v>
      </c>
    </row>
    <row r="1291" ht="22.5" customHeight="1">
      <c r="A1291" s="74"/>
      <c r="B1291" s="12"/>
      <c r="C1291" s="12" t="n">
        <v>6607117</v>
      </c>
      <c r="D1291" s="12" t="s">
        <v>36</v>
      </c>
      <c r="E1291" s="12" t="s">
        <v>14</v>
      </c>
      <c r="F1291" s="12" t="s">
        <v>15</v>
      </c>
      <c r="G1291" s="20" t="n">
        <v>2</v>
      </c>
      <c r="H1291" s="13" t="n">
        <v>300</v>
      </c>
      <c r="I1291" s="20" t="n">
        <f>G1291*H1291*7</f>
        <v>4200</v>
      </c>
      <c r="J1291" s="12" t="s">
        <v>102</v>
      </c>
      <c r="K1291" s="16" t="n">
        <v>29957</v>
      </c>
      <c r="L1291" s="14" t="n">
        <v>1194</v>
      </c>
      <c r="M1291" s="14" t="n">
        <v>98</v>
      </c>
      <c r="N1291" s="11" t="n">
        <v>0.052</v>
      </c>
      <c r="O1291" s="11" t="n">
        <v>0.636</v>
      </c>
      <c r="P1291" s="11" t="n">
        <v>62.345</v>
      </c>
      <c r="Q1291" s="22" t="n">
        <f>M1291/H1291</f>
        <v>0.326666666666667</v>
      </c>
    </row>
    <row r="1292" ht="22.5" customHeight="1">
      <c r="A1292" s="74"/>
      <c r="B1292" s="12"/>
      <c r="C1292" s="12" t="n">
        <v>5497580</v>
      </c>
      <c r="D1292" s="12" t="s">
        <v>31</v>
      </c>
      <c r="E1292" s="12" t="s">
        <v>17</v>
      </c>
      <c r="F1292" s="12" t="s">
        <v>15</v>
      </c>
      <c r="G1292" s="20" t="n">
        <v>0.28</v>
      </c>
      <c r="H1292" s="13" t="n">
        <v>1700</v>
      </c>
      <c r="I1292" s="20" t="n">
        <f>G1292*H1292*7</f>
        <v>3332</v>
      </c>
      <c r="J1292" s="12" t="s">
        <v>102</v>
      </c>
      <c r="K1292" s="16" t="n">
        <v>278548</v>
      </c>
      <c r="L1292" s="14" t="n">
        <v>99455</v>
      </c>
      <c r="M1292" s="14" t="n">
        <v>1660</v>
      </c>
      <c r="N1292" s="11" t="n">
        <v>0.004</v>
      </c>
      <c r="O1292" s="11" t="n">
        <v>0.255</v>
      </c>
      <c r="P1292" s="11" t="n">
        <v>422.462</v>
      </c>
      <c r="Q1292" s="22" t="n">
        <f>M1292/H1292</f>
        <v>0.976470588235294</v>
      </c>
    </row>
    <row r="1293" ht="22.5" customHeight="1">
      <c r="A1293" s="74"/>
      <c r="B1293" s="12"/>
      <c r="C1293" s="12" t="n">
        <v>91407542</v>
      </c>
      <c r="D1293" s="12" t="s">
        <v>31</v>
      </c>
      <c r="E1293" s="12" t="s">
        <v>37</v>
      </c>
      <c r="F1293" s="12" t="s">
        <v>15</v>
      </c>
      <c r="G1293" s="20" t="n">
        <v>0.02</v>
      </c>
      <c r="H1293" s="13" t="n">
        <v>300</v>
      </c>
      <c r="I1293" s="20" t="n">
        <f>G1293*H1293*7</f>
        <v>42</v>
      </c>
      <c r="J1293" s="12" t="s">
        <v>102</v>
      </c>
      <c r="K1293" s="16" t="n">
        <v>46460</v>
      </c>
      <c r="L1293" s="14" t="n">
        <v>6674</v>
      </c>
      <c r="M1293" s="14" t="n">
        <v>40</v>
      </c>
      <c r="N1293" s="11" t="n">
        <v>0</v>
      </c>
      <c r="O1293" s="11" t="n">
        <v>0.021</v>
      </c>
      <c r="P1293" s="11" t="n">
        <v>0.84</v>
      </c>
      <c r="Q1293" s="22" t="n">
        <f>M1293/H1293</f>
        <v>0.133333333333333</v>
      </c>
    </row>
    <row r="1294" ht="22.5" customHeight="1">
      <c r="A1294" s="74"/>
      <c r="B1294" s="12"/>
      <c r="C1294" s="12" t="n">
        <v>8998645</v>
      </c>
      <c r="D1294" s="12" t="s">
        <v>31</v>
      </c>
      <c r="E1294" s="12" t="s">
        <v>17</v>
      </c>
      <c r="F1294" s="12" t="s">
        <v>15</v>
      </c>
      <c r="G1294" s="20" t="n">
        <v>0.28</v>
      </c>
      <c r="H1294" s="13" t="n">
        <v>200</v>
      </c>
      <c r="I1294" s="20" t="n">
        <f>G1294*H1294*7</f>
        <v>392</v>
      </c>
      <c r="J1294" s="12" t="s">
        <v>102</v>
      </c>
      <c r="K1294" s="16" t="n">
        <v>393415</v>
      </c>
      <c r="L1294" s="14" t="n">
        <v>27297</v>
      </c>
      <c r="M1294" s="14" t="n">
        <v>190</v>
      </c>
      <c r="N1294" s="17" t="n">
        <v>0.004</v>
      </c>
      <c r="O1294" s="11" t="n">
        <v>0.619</v>
      </c>
      <c r="P1294" s="11" t="n">
        <v>117.638</v>
      </c>
      <c r="Q1294" s="22" t="n">
        <f>M1294/H1294</f>
        <v>0.95</v>
      </c>
    </row>
    <row r="1295" ht="22.5" customHeight="1">
      <c r="A1295" s="74"/>
      <c r="B1295" s="12"/>
      <c r="C1295" s="12" t="n">
        <v>4383473</v>
      </c>
      <c r="D1295" s="12" t="s">
        <v>36</v>
      </c>
      <c r="E1295" s="12" t="s">
        <v>14</v>
      </c>
      <c r="F1295" s="12" t="s">
        <v>15</v>
      </c>
      <c r="G1295" s="20" t="n">
        <v>0.2</v>
      </c>
      <c r="H1295" s="13" t="n">
        <v>150</v>
      </c>
      <c r="I1295" s="20" t="n">
        <f>G1295*H1295*7</f>
        <v>210</v>
      </c>
      <c r="J1295" s="12" t="s">
        <v>102</v>
      </c>
      <c r="K1295" s="16" t="n">
        <v>79911</v>
      </c>
      <c r="L1295" s="14" t="n">
        <v>10107</v>
      </c>
      <c r="M1295" s="14" t="n">
        <v>150</v>
      </c>
      <c r="N1295" s="11" t="n">
        <v>0.003</v>
      </c>
      <c r="O1295" s="11" t="n">
        <v>0.198</v>
      </c>
      <c r="P1295" s="11" t="n">
        <v>29.682</v>
      </c>
      <c r="Q1295" s="22" t="n">
        <f>M1295/H1295</f>
        <v>1</v>
      </c>
    </row>
    <row r="1296" ht="22.5" customHeight="1">
      <c r="A1296" s="74"/>
      <c r="B1296" s="12"/>
      <c r="C1296" s="12" t="n">
        <v>8094753</v>
      </c>
      <c r="D1296" s="12" t="s">
        <v>36</v>
      </c>
      <c r="E1296" s="12" t="s">
        <v>14</v>
      </c>
      <c r="F1296" s="12" t="s">
        <v>26</v>
      </c>
      <c r="G1296" s="20" t="n">
        <v>0.3</v>
      </c>
      <c r="H1296" s="13" t="n">
        <v>200</v>
      </c>
      <c r="I1296" s="20" t="n">
        <f>G1296*H1296*7</f>
        <v>420</v>
      </c>
      <c r="J1296" s="12" t="s">
        <v>102</v>
      </c>
      <c r="K1296" s="16" t="n">
        <v>4343676</v>
      </c>
      <c r="L1296" s="14" t="n">
        <v>9426</v>
      </c>
      <c r="M1296" s="14" t="n">
        <v>381</v>
      </c>
      <c r="N1296" s="11" t="n">
        <v>0.01</v>
      </c>
      <c r="O1296" s="11" t="n">
        <v>0.3</v>
      </c>
      <c r="P1296" s="11" t="n">
        <v>115.07</v>
      </c>
      <c r="Q1296" s="22" t="n">
        <f>M1296/H1296</f>
        <v>1.905</v>
      </c>
    </row>
    <row r="1297" ht="22.5" customHeight="1">
      <c r="A1297" s="74"/>
      <c r="B1297" s="12"/>
      <c r="C1297" s="12" t="n">
        <v>2783561</v>
      </c>
      <c r="D1297" s="12" t="s">
        <v>38</v>
      </c>
      <c r="E1297" s="12" t="s">
        <v>14</v>
      </c>
      <c r="F1297" s="12" t="s">
        <v>15</v>
      </c>
      <c r="G1297" s="20" t="n">
        <v>0.1</v>
      </c>
      <c r="H1297" s="13" t="n">
        <v>500</v>
      </c>
      <c r="I1297" s="20" t="n">
        <f>G1297*H1297*7</f>
        <v>350</v>
      </c>
      <c r="J1297" s="12" t="s">
        <v>102</v>
      </c>
      <c r="K1297" s="16" t="n">
        <v>63930</v>
      </c>
      <c r="L1297" s="14" t="n">
        <v>16552</v>
      </c>
      <c r="M1297" s="14" t="n">
        <v>454</v>
      </c>
      <c r="N1297" s="11" t="n">
        <v>0.003</v>
      </c>
      <c r="O1297" s="11" t="n">
        <v>0.102</v>
      </c>
      <c r="P1297" s="11" t="n">
        <v>46.27</v>
      </c>
      <c r="Q1297" s="22" t="n">
        <f>M1297/H1297</f>
        <v>0.908</v>
      </c>
    </row>
    <row r="1298" ht="22.5" customHeight="1">
      <c r="A1298" s="74"/>
      <c r="B1298" s="12"/>
      <c r="C1298" s="12" t="n">
        <v>10599157</v>
      </c>
      <c r="D1298" s="12" t="s">
        <v>39</v>
      </c>
      <c r="E1298" s="12" t="s">
        <v>14</v>
      </c>
      <c r="F1298" s="12" t="s">
        <v>15</v>
      </c>
      <c r="G1298" s="20" t="n">
        <v>0.3</v>
      </c>
      <c r="H1298" s="13" t="n">
        <v>150</v>
      </c>
      <c r="I1298" s="20" t="n">
        <f>G1298*H1298*7</f>
        <v>315</v>
      </c>
      <c r="J1298" s="12" t="s">
        <v>102</v>
      </c>
      <c r="K1298" s="16" t="n">
        <v>23458</v>
      </c>
      <c r="L1298" s="14" t="n">
        <v>5610</v>
      </c>
      <c r="M1298" s="14" t="n">
        <v>100</v>
      </c>
      <c r="N1298" s="11" t="n">
        <v>0.005</v>
      </c>
      <c r="O1298" s="11" t="n">
        <v>0.307</v>
      </c>
      <c r="P1298" s="11" t="n">
        <v>30.7</v>
      </c>
      <c r="Q1298" s="22" t="n">
        <f>M1298/H1298</f>
        <v>0.666666666666667</v>
      </c>
    </row>
    <row r="1299" ht="22.5" customHeight="1">
      <c r="A1299" s="74"/>
      <c r="B1299" s="12"/>
      <c r="C1299" s="12" t="n">
        <v>10599681</v>
      </c>
      <c r="D1299" s="12" t="s">
        <v>40</v>
      </c>
      <c r="E1299" s="12" t="s">
        <v>14</v>
      </c>
      <c r="F1299" s="12" t="s">
        <v>15</v>
      </c>
      <c r="G1299" s="20" t="n">
        <v>0.13</v>
      </c>
      <c r="H1299" s="13" t="n">
        <v>400</v>
      </c>
      <c r="I1299" s="20" t="n">
        <f>G1299*H1299*7</f>
        <v>364</v>
      </c>
      <c r="J1299" s="12" t="s">
        <v>102</v>
      </c>
      <c r="K1299" s="14" t="n">
        <v>18810</v>
      </c>
      <c r="L1299" s="14" t="n">
        <v>4439</v>
      </c>
      <c r="M1299" s="14" t="n">
        <v>256</v>
      </c>
      <c r="N1299" s="11" t="n">
        <v>0.008</v>
      </c>
      <c r="O1299" s="11" t="n">
        <v>0.13</v>
      </c>
      <c r="P1299" s="11" t="n">
        <v>33.28</v>
      </c>
      <c r="Q1299" s="22" t="n">
        <f>M1299/H1299</f>
        <v>0.64</v>
      </c>
    </row>
    <row r="1300" ht="22.5" customHeight="1">
      <c r="A1300" s="74"/>
      <c r="B1300" s="12"/>
      <c r="C1300" s="12" t="n">
        <v>6060965</v>
      </c>
      <c r="D1300" s="12" t="s">
        <v>36</v>
      </c>
      <c r="E1300" s="12" t="s">
        <v>14</v>
      </c>
      <c r="F1300" s="12" t="s">
        <v>15</v>
      </c>
      <c r="G1300" s="20" t="n">
        <v>0.3</v>
      </c>
      <c r="H1300" s="69" t="n">
        <v>100</v>
      </c>
      <c r="I1300" s="31" t="n">
        <f>G1300*H1300*7</f>
        <v>210</v>
      </c>
      <c r="J1300" s="12" t="s">
        <v>102</v>
      </c>
      <c r="K1300" s="14" t="n">
        <v>29096</v>
      </c>
      <c r="L1300" s="14" t="n">
        <v>3127</v>
      </c>
      <c r="M1300" s="14" t="n">
        <v>97</v>
      </c>
      <c r="N1300" s="11" t="n">
        <v>0.009</v>
      </c>
      <c r="O1300" s="11" t="n">
        <v>0.3</v>
      </c>
      <c r="P1300" s="11" t="n">
        <v>29.1</v>
      </c>
      <c r="Q1300" s="22" t="n">
        <f>M1300/H1300</f>
        <v>0.97</v>
      </c>
    </row>
    <row r="1301" ht="22.5" customHeight="1">
      <c r="A1301" s="74"/>
      <c r="B1301" s="12"/>
      <c r="C1301" s="12" t="n">
        <v>10842514</v>
      </c>
      <c r="D1301" s="12" t="s">
        <v>79</v>
      </c>
      <c r="E1301" s="12" t="s">
        <v>14</v>
      </c>
      <c r="F1301" s="12" t="s">
        <v>26</v>
      </c>
      <c r="G1301" s="20" t="n">
        <v>0.15</v>
      </c>
      <c r="H1301" s="69" t="n">
        <v>100</v>
      </c>
      <c r="I1301" s="31" t="n">
        <f>G1301*H1301*7</f>
        <v>105</v>
      </c>
      <c r="J1301" s="12" t="s">
        <v>102</v>
      </c>
      <c r="K1301" s="14" t="n">
        <v>64983</v>
      </c>
      <c r="L1301" s="14" t="n">
        <v>489</v>
      </c>
      <c r="M1301" s="14" t="n">
        <v>16</v>
      </c>
      <c r="N1301" s="11" t="n">
        <v>0.02</v>
      </c>
      <c r="O1301" s="11" t="n">
        <v>0.47</v>
      </c>
      <c r="P1301" s="11" t="n">
        <v>7.55</v>
      </c>
      <c r="Q1301" s="22" t="n">
        <f>M1301/H1301</f>
        <v>0.16</v>
      </c>
    </row>
    <row r="1302" ht="22.5" customHeight="1">
      <c r="A1302" s="74"/>
      <c r="B1302" s="12"/>
      <c r="C1302" s="12" t="n">
        <v>10815258</v>
      </c>
      <c r="D1302" s="12" t="s">
        <v>79</v>
      </c>
      <c r="E1302" s="12" t="s">
        <v>14</v>
      </c>
      <c r="F1302" s="12" t="s">
        <v>15</v>
      </c>
      <c r="G1302" s="20" t="n">
        <v>0.15</v>
      </c>
      <c r="H1302" s="69" t="n">
        <v>100</v>
      </c>
      <c r="I1302" s="31" t="n">
        <f>G1302*H1302*7</f>
        <v>105</v>
      </c>
      <c r="J1302" s="12" t="s">
        <v>102</v>
      </c>
      <c r="K1302" s="14" t="n">
        <v>29840</v>
      </c>
      <c r="L1302" s="14" t="n">
        <v>5155</v>
      </c>
      <c r="M1302" s="14" t="n">
        <v>93</v>
      </c>
      <c r="N1302" s="11" t="n">
        <v>0.003</v>
      </c>
      <c r="O1302" s="11" t="n">
        <v>0.152</v>
      </c>
      <c r="P1302" s="11" t="n">
        <v>14.13</v>
      </c>
      <c r="Q1302" s="22" t="n">
        <f>M1302/H1302</f>
        <v>0.93</v>
      </c>
    </row>
    <row r="1303" ht="22.5" customHeight="1">
      <c r="A1303" s="74"/>
      <c r="B1303" s="12"/>
      <c r="C1303" s="12" t="n">
        <v>91535229</v>
      </c>
      <c r="D1303" s="12" t="s">
        <v>31</v>
      </c>
      <c r="E1303" s="12" t="s">
        <v>37</v>
      </c>
      <c r="F1303" s="12" t="s">
        <v>15</v>
      </c>
      <c r="G1303" s="20" t="n">
        <v>0.02</v>
      </c>
      <c r="H1303" s="69" t="n">
        <v>500</v>
      </c>
      <c r="I1303" s="31" t="n">
        <f>G1303*H1303*7</f>
        <v>70</v>
      </c>
      <c r="J1303" s="12" t="s">
        <v>102</v>
      </c>
      <c r="K1303" s="14" t="n">
        <v>1815</v>
      </c>
      <c r="L1303" s="14" t="n">
        <v>504</v>
      </c>
      <c r="M1303" s="14" t="n">
        <v>2</v>
      </c>
      <c r="N1303" s="11" t="n">
        <v>0</v>
      </c>
      <c r="O1303" s="11" t="n">
        <v>0.04</v>
      </c>
      <c r="P1303" s="11" t="n">
        <v>0.08</v>
      </c>
      <c r="Q1303" s="22" t="n">
        <f>M1303/H1303</f>
        <v>0.004</v>
      </c>
    </row>
    <row r="1304" ht="22.5" customHeight="1">
      <c r="A1304" s="74"/>
      <c r="B1304" s="12"/>
      <c r="C1304" s="12" t="n">
        <v>91535331</v>
      </c>
      <c r="D1304" s="12" t="s">
        <v>31</v>
      </c>
      <c r="E1304" s="12" t="s">
        <v>41</v>
      </c>
      <c r="F1304" s="12" t="s">
        <v>15</v>
      </c>
      <c r="G1304" s="20" t="n">
        <v>0.02</v>
      </c>
      <c r="H1304" s="69" t="n">
        <v>750</v>
      </c>
      <c r="I1304" s="31" t="n">
        <f>G1304*H1304*7</f>
        <v>105</v>
      </c>
      <c r="J1304" s="12" t="s">
        <v>102</v>
      </c>
      <c r="K1304" s="14" t="n">
        <v>3441</v>
      </c>
      <c r="L1304" s="14" t="n">
        <v>1526</v>
      </c>
      <c r="M1304" s="14" t="n">
        <v>8</v>
      </c>
      <c r="N1304" s="11" t="n">
        <v>0</v>
      </c>
      <c r="O1304" s="11" t="n">
        <v>0.035</v>
      </c>
      <c r="P1304" s="11" t="n">
        <v>0.28</v>
      </c>
      <c r="Q1304" s="22" t="n">
        <f>M1304/H1304</f>
        <v>0.0106666666666667</v>
      </c>
    </row>
    <row r="1305" ht="22.5" customHeight="1">
      <c r="A1305" s="74"/>
      <c r="B1305" s="12"/>
      <c r="C1305" s="12" t="n">
        <v>11324493</v>
      </c>
      <c r="D1305" s="12" t="s">
        <v>31</v>
      </c>
      <c r="E1305" s="12" t="s">
        <v>17</v>
      </c>
      <c r="F1305" s="12" t="s">
        <v>15</v>
      </c>
      <c r="G1305" s="20" t="n">
        <v>0.28</v>
      </c>
      <c r="H1305" s="69" t="n">
        <v>100</v>
      </c>
      <c r="I1305" s="31" t="n">
        <f>G1305*H1305*7</f>
        <v>196</v>
      </c>
      <c r="J1305" s="12" t="s">
        <v>102</v>
      </c>
      <c r="K1305" s="14" t="n">
        <v>744</v>
      </c>
      <c r="L1305" s="14" t="n">
        <v>275</v>
      </c>
      <c r="M1305" s="14" t="n">
        <v>1</v>
      </c>
      <c r="N1305" s="11" t="n">
        <v>0.001</v>
      </c>
      <c r="O1305" s="11" t="n">
        <v>0.4</v>
      </c>
      <c r="P1305" s="11" t="n">
        <v>0.4</v>
      </c>
      <c r="Q1305" s="22" t="n">
        <f>M1305/H1305</f>
        <v>0.01</v>
      </c>
    </row>
    <row r="1306" ht="22.5" customHeight="1">
      <c r="A1306" s="74"/>
      <c r="B1306" s="12"/>
      <c r="C1306" s="12" t="n">
        <v>10298628</v>
      </c>
      <c r="D1306" s="12" t="s">
        <v>42</v>
      </c>
      <c r="E1306" s="12" t="s">
        <v>14</v>
      </c>
      <c r="F1306" s="12" t="s">
        <v>26</v>
      </c>
      <c r="G1306" s="20" t="n">
        <v>0.14</v>
      </c>
      <c r="H1306" s="69" t="n">
        <v>80</v>
      </c>
      <c r="I1306" s="31" t="n">
        <f>G1306*H1306*7</f>
        <v>78.4</v>
      </c>
      <c r="J1306" s="12" t="s">
        <v>102</v>
      </c>
      <c r="K1306" s="14" t="n">
        <v>689394</v>
      </c>
      <c r="L1306" s="14" t="n">
        <v>1101</v>
      </c>
      <c r="M1306" s="14" t="n">
        <v>71</v>
      </c>
      <c r="N1306" s="11" t="n">
        <v>0.01</v>
      </c>
      <c r="O1306" s="11" t="n">
        <v>0.17</v>
      </c>
      <c r="P1306" s="11" t="n">
        <v>12.17</v>
      </c>
      <c r="Q1306" s="22" t="n">
        <f>M1306/H1306</f>
        <v>0.8875</v>
      </c>
    </row>
    <row r="1307" ht="22.5" customHeight="1">
      <c r="A1307" s="74"/>
      <c r="B1307" s="12"/>
      <c r="C1307" s="12" t="n">
        <v>11655595</v>
      </c>
      <c r="D1307" s="12" t="s">
        <v>43</v>
      </c>
      <c r="E1307" s="12" t="s">
        <v>14</v>
      </c>
      <c r="F1307" s="12" t="s">
        <v>26</v>
      </c>
      <c r="G1307" s="20" t="n">
        <v>0.4</v>
      </c>
      <c r="H1307" s="69" t="n">
        <v>100</v>
      </c>
      <c r="I1307" s="31" t="n">
        <f>G1307*H1307*7</f>
        <v>280</v>
      </c>
      <c r="J1307" s="12" t="s">
        <v>102</v>
      </c>
      <c r="K1307" s="14" t="n">
        <v>20439</v>
      </c>
      <c r="L1307" s="14" t="n">
        <v>224</v>
      </c>
      <c r="M1307" s="14" t="n">
        <v>2</v>
      </c>
      <c r="N1307" s="11" t="n">
        <v>0.02</v>
      </c>
      <c r="O1307" s="11" t="n">
        <v>2.03</v>
      </c>
      <c r="P1307" s="11" t="n">
        <v>4.06</v>
      </c>
      <c r="Q1307" s="22" t="n">
        <f>M1307/H1307</f>
        <v>0.02</v>
      </c>
    </row>
    <row r="1308" ht="22.5" customHeight="1">
      <c r="A1308" s="74"/>
      <c r="B1308" s="12"/>
      <c r="C1308" s="12" t="n">
        <v>11655596</v>
      </c>
      <c r="D1308" s="12" t="s">
        <v>43</v>
      </c>
      <c r="E1308" s="12" t="s">
        <v>14</v>
      </c>
      <c r="F1308" s="12" t="s">
        <v>12</v>
      </c>
      <c r="G1308" s="20" t="n">
        <v>0.3</v>
      </c>
      <c r="H1308" s="69" t="n">
        <v>50</v>
      </c>
      <c r="I1308" s="31" t="n">
        <f>G1308*H1308*7</f>
        <v>105</v>
      </c>
      <c r="J1308" s="12" t="s">
        <v>102</v>
      </c>
      <c r="K1308" s="14" t="n">
        <v>367</v>
      </c>
      <c r="L1308" s="14" t="n">
        <v>1</v>
      </c>
      <c r="M1308" s="14" t="n">
        <v>0</v>
      </c>
      <c r="N1308" s="11" t="n">
        <v>0</v>
      </c>
      <c r="O1308" s="11" t="n">
        <v>0</v>
      </c>
      <c r="P1308" s="11" t="n">
        <v>0</v>
      </c>
      <c r="Q1308" s="22" t="n">
        <f>M1308/H1308</f>
        <v>0</v>
      </c>
    </row>
    <row r="1309" ht="22.5" customHeight="1">
      <c r="A1309" s="74"/>
      <c r="B1309" s="12"/>
      <c r="C1309" s="12" t="n">
        <v>11690183</v>
      </c>
      <c r="D1309" s="12" t="s">
        <v>38</v>
      </c>
      <c r="E1309" s="12" t="s">
        <v>14</v>
      </c>
      <c r="F1309" s="12" t="s">
        <v>15</v>
      </c>
      <c r="G1309" s="20" t="n">
        <v>0.1</v>
      </c>
      <c r="H1309" s="69" t="n">
        <v>100</v>
      </c>
      <c r="I1309" s="31" t="n">
        <f>G1309*H1309*7</f>
        <v>70</v>
      </c>
      <c r="J1309" s="12" t="s">
        <v>102</v>
      </c>
      <c r="K1309" s="14" t="n">
        <v>13697</v>
      </c>
      <c r="L1309" s="14" t="n">
        <v>4205</v>
      </c>
      <c r="M1309" s="14" t="n">
        <v>46</v>
      </c>
      <c r="N1309" s="11" t="n">
        <v>0.002</v>
      </c>
      <c r="O1309" s="11" t="n">
        <v>0.195</v>
      </c>
      <c r="P1309" s="11" t="n">
        <v>8.98</v>
      </c>
      <c r="Q1309" s="22" t="n">
        <f>M1309/H1309</f>
        <v>0.46</v>
      </c>
    </row>
    <row r="1310" ht="22.5" customHeight="1">
      <c r="A1310" s="74"/>
      <c r="B1310" s="12"/>
      <c r="C1310" s="12" t="n">
        <v>11763482</v>
      </c>
      <c r="D1310" s="12" t="s">
        <v>43</v>
      </c>
      <c r="E1310" s="12" t="s">
        <v>14</v>
      </c>
      <c r="F1310" s="12" t="s">
        <v>12</v>
      </c>
      <c r="G1310" s="20" t="n">
        <v>0.4</v>
      </c>
      <c r="H1310" s="69" t="n">
        <v>100</v>
      </c>
      <c r="I1310" s="31" t="n">
        <f>G1310*H1310*7</f>
        <v>280</v>
      </c>
      <c r="J1310" s="12" t="s">
        <v>102</v>
      </c>
      <c r="K1310" s="14" t="n">
        <v>329</v>
      </c>
      <c r="L1310" s="14" t="n">
        <v>66</v>
      </c>
      <c r="M1310" s="14" t="n">
        <v>0</v>
      </c>
      <c r="N1310" s="11" t="n">
        <v>0</v>
      </c>
      <c r="O1310" s="11" t="n">
        <v>0</v>
      </c>
      <c r="P1310" s="11" t="n">
        <v>0.0954</v>
      </c>
      <c r="Q1310" s="22" t="n">
        <f>M1310/H1310</f>
        <v>0</v>
      </c>
    </row>
    <row r="1311" ht="22.5" customHeight="1">
      <c r="A1311" s="74"/>
      <c r="B1311" s="12"/>
      <c r="C1311" s="12" t="n">
        <v>91565942</v>
      </c>
      <c r="D1311" s="12" t="s">
        <v>31</v>
      </c>
      <c r="E1311" s="12" t="s">
        <v>37</v>
      </c>
      <c r="F1311" s="12" t="s">
        <v>15</v>
      </c>
      <c r="G1311" s="20" t="n">
        <v>0.03</v>
      </c>
      <c r="H1311" s="69" t="n">
        <v>600</v>
      </c>
      <c r="I1311" s="31" t="n">
        <f>G1311*H1311*7</f>
        <v>126</v>
      </c>
      <c r="J1311" s="12" t="s">
        <v>102</v>
      </c>
      <c r="K1311" s="14" t="n">
        <v>20917</v>
      </c>
      <c r="L1311" s="14" t="n">
        <v>4686</v>
      </c>
      <c r="M1311" s="14" t="n">
        <v>43</v>
      </c>
      <c r="N1311" s="11" t="n">
        <v>0</v>
      </c>
      <c r="O1311" s="11" t="n">
        <v>0.03</v>
      </c>
      <c r="P1311" s="11" t="n">
        <v>1.299</v>
      </c>
      <c r="Q1311" s="22" t="n">
        <f>M1311/H1311</f>
        <v>0.0716666666666667</v>
      </c>
    </row>
    <row r="1312" ht="22.5" customHeight="1">
      <c r="A1312" s="74"/>
      <c r="B1312" s="12"/>
      <c r="C1312" s="12" t="n">
        <v>91565947</v>
      </c>
      <c r="D1312" s="12" t="s">
        <v>31</v>
      </c>
      <c r="E1312" s="12" t="s">
        <v>41</v>
      </c>
      <c r="F1312" s="12" t="s">
        <v>15</v>
      </c>
      <c r="G1312" s="20" t="n">
        <v>0.02</v>
      </c>
      <c r="H1312" s="69" t="n">
        <v>1000</v>
      </c>
      <c r="I1312" s="31" t="n">
        <f>G1312*H1312*7</f>
        <v>140</v>
      </c>
      <c r="J1312" s="12" t="s">
        <v>102</v>
      </c>
      <c r="K1312" s="14" t="n">
        <v>615275</v>
      </c>
      <c r="L1312" s="14" t="n">
        <v>165826</v>
      </c>
      <c r="M1312" s="14" t="n">
        <v>1000</v>
      </c>
      <c r="N1312" s="11" t="n">
        <v>0</v>
      </c>
      <c r="O1312" s="11" t="n">
        <v>0.02</v>
      </c>
      <c r="P1312" s="11" t="n">
        <v>20</v>
      </c>
      <c r="Q1312" s="22" t="n">
        <f>M1312/H1312</f>
        <v>1</v>
      </c>
    </row>
    <row r="1313" ht="22.5" customHeight="1">
      <c r="A1313" s="74"/>
      <c r="B1313" s="12"/>
      <c r="C1313" s="12" t="n">
        <v>12807775</v>
      </c>
      <c r="D1313" s="12" t="s">
        <v>38</v>
      </c>
      <c r="E1313" s="12" t="s">
        <v>14</v>
      </c>
      <c r="F1313" s="12" t="s">
        <v>35</v>
      </c>
      <c r="G1313" s="20" t="n">
        <v>0.1</v>
      </c>
      <c r="H1313" s="69" t="n">
        <v>100</v>
      </c>
      <c r="I1313" s="31" t="n">
        <f>G1313*H1313*7</f>
        <v>70</v>
      </c>
      <c r="J1313" s="12" t="s">
        <v>102</v>
      </c>
      <c r="K1313" s="14" t="n">
        <v>20</v>
      </c>
      <c r="L1313" s="14" t="n">
        <v>4</v>
      </c>
      <c r="M1313" s="14" t="n">
        <v>0</v>
      </c>
      <c r="N1313" s="11" t="n">
        <v>0</v>
      </c>
      <c r="O1313" s="11" t="n">
        <v>0</v>
      </c>
      <c r="P1313" s="11" t="n">
        <v>0.01</v>
      </c>
      <c r="Q1313" s="22" t="n">
        <f>M1313/H1313</f>
        <v>0</v>
      </c>
    </row>
    <row r="1314" ht="22.5" customHeight="1">
      <c r="A1314" s="74"/>
      <c r="B1314" s="12"/>
      <c r="C1314" s="12" t="n">
        <v>12808718</v>
      </c>
      <c r="D1314" s="12" t="s">
        <v>36</v>
      </c>
      <c r="E1314" s="12" t="s">
        <v>14</v>
      </c>
      <c r="F1314" s="12" t="s">
        <v>35</v>
      </c>
      <c r="G1314" s="20" t="n">
        <v>0.2</v>
      </c>
      <c r="H1314" s="69" t="n">
        <v>100</v>
      </c>
      <c r="I1314" s="31" t="n">
        <f>G1314*H1314*7</f>
        <v>140</v>
      </c>
      <c r="J1314" s="12" t="s">
        <v>102</v>
      </c>
      <c r="K1314" s="14" t="n">
        <v>413</v>
      </c>
      <c r="L1314" s="14" t="n">
        <v>112</v>
      </c>
      <c r="M1314" s="14" t="n">
        <v>0</v>
      </c>
      <c r="N1314" s="11" t="n">
        <v>0</v>
      </c>
      <c r="O1314" s="11" t="n">
        <v>0</v>
      </c>
      <c r="P1314" s="11" t="n">
        <v>0.45</v>
      </c>
      <c r="Q1314" s="22" t="n">
        <f>M1314/H1314</f>
        <v>0</v>
      </c>
    </row>
    <row r="1315" ht="22.5" customHeight="1">
      <c r="A1315" s="74"/>
      <c r="B1315" s="37" t="s">
        <v>107</v>
      </c>
      <c r="C1315" s="12" t="n">
        <v>5464039</v>
      </c>
      <c r="D1315" s="12" t="s">
        <v>31</v>
      </c>
      <c r="E1315" s="12" t="s">
        <v>44</v>
      </c>
      <c r="F1315" s="12" t="s">
        <v>15</v>
      </c>
      <c r="G1315" s="20" t="n">
        <v>0.28</v>
      </c>
      <c r="H1315" s="13" t="n">
        <v>1700</v>
      </c>
      <c r="I1315" s="20" t="n">
        <f>G1315*H1315*7</f>
        <v>3332</v>
      </c>
      <c r="J1315" s="12" t="s">
        <v>102</v>
      </c>
      <c r="K1315" s="14" t="n">
        <v>317045</v>
      </c>
      <c r="L1315" s="14" t="n">
        <v>42364</v>
      </c>
      <c r="M1315" s="14" t="n">
        <v>619</v>
      </c>
      <c r="N1315" s="11" t="n">
        <v>0.004</v>
      </c>
      <c r="O1315" s="11" t="n">
        <v>0.299</v>
      </c>
      <c r="P1315" s="11" t="n">
        <v>185.165</v>
      </c>
      <c r="Q1315" s="22" t="n">
        <f>M1315/H1315</f>
        <v>0.364117647058824</v>
      </c>
    </row>
    <row r="1316" ht="22.5" customHeight="1">
      <c r="A1316" s="74"/>
      <c r="B1316" s="12"/>
      <c r="C1316" s="12" t="n">
        <v>8057746</v>
      </c>
      <c r="D1316" s="12" t="s">
        <v>31</v>
      </c>
      <c r="E1316" s="12" t="s">
        <v>44</v>
      </c>
      <c r="F1316" s="12" t="s">
        <v>15</v>
      </c>
      <c r="G1316" s="20" t="n">
        <v>0.32</v>
      </c>
      <c r="H1316" s="13" t="n">
        <v>300</v>
      </c>
      <c r="I1316" s="20" t="n">
        <f>G1316*H1316*7</f>
        <v>672</v>
      </c>
      <c r="J1316" s="12" t="s">
        <v>102</v>
      </c>
      <c r="K1316" s="14" t="n">
        <v>156</v>
      </c>
      <c r="L1316" s="14" t="n">
        <v>37</v>
      </c>
      <c r="M1316" s="14" t="n">
        <v>1</v>
      </c>
      <c r="N1316" s="11" t="n">
        <v>0.008</v>
      </c>
      <c r="O1316" s="11" t="n">
        <v>0.28</v>
      </c>
      <c r="P1316" s="11" t="n">
        <v>0.28</v>
      </c>
      <c r="Q1316" s="22" t="n">
        <f>M1316/H1316</f>
        <v>0.00333333333333333</v>
      </c>
    </row>
    <row r="1317" ht="22.5" customHeight="1">
      <c r="A1317" s="74"/>
      <c r="B1317" s="12"/>
      <c r="C1317" s="12" t="n">
        <v>91399821</v>
      </c>
      <c r="D1317" s="12" t="s">
        <v>40</v>
      </c>
      <c r="E1317" s="12" t="s">
        <v>14</v>
      </c>
      <c r="F1317" s="12" t="s">
        <v>26</v>
      </c>
      <c r="G1317" s="20" t="n">
        <v>0.1</v>
      </c>
      <c r="H1317" s="13" t="n">
        <v>500</v>
      </c>
      <c r="I1317" s="20" t="n">
        <f>G1317*H1317*7</f>
        <v>350</v>
      </c>
      <c r="J1317" s="12" t="s">
        <v>102</v>
      </c>
      <c r="K1317" s="14" t="n">
        <v>74569</v>
      </c>
      <c r="L1317" s="14" t="n">
        <v>5070</v>
      </c>
      <c r="M1317" s="14" t="n">
        <v>461</v>
      </c>
      <c r="N1317" s="11" t="n">
        <v>0</v>
      </c>
      <c r="O1317" s="11" t="n">
        <v>0.04</v>
      </c>
      <c r="P1317" s="11" t="n">
        <v>17.25</v>
      </c>
      <c r="Q1317" s="22" t="n">
        <f>M1317/H1317</f>
        <v>0.922</v>
      </c>
    </row>
    <row r="1318" ht="22.5" customHeight="1">
      <c r="A1318" s="74"/>
      <c r="B1318" s="12"/>
      <c r="C1318" s="12" t="n">
        <v>8670368</v>
      </c>
      <c r="D1318" s="12" t="s">
        <v>16</v>
      </c>
      <c r="E1318" s="12" t="s">
        <v>11</v>
      </c>
      <c r="F1318" s="12" t="s">
        <v>30</v>
      </c>
      <c r="G1318" s="20" t="n">
        <v>0.12</v>
      </c>
      <c r="H1318" s="13" t="n">
        <v>100</v>
      </c>
      <c r="I1318" s="20" t="n">
        <f>G1318*H1318*7</f>
        <v>84</v>
      </c>
      <c r="J1318" s="12" t="s">
        <v>102</v>
      </c>
      <c r="K1318" s="14" t="n">
        <v>12188</v>
      </c>
      <c r="L1318" s="14" t="n">
        <v>2532</v>
      </c>
      <c r="M1318" s="14" t="n">
        <v>17</v>
      </c>
      <c r="N1318" s="11" t="n">
        <v>0</v>
      </c>
      <c r="O1318" s="11" t="n">
        <v>0.19</v>
      </c>
      <c r="P1318" s="11" t="n">
        <v>3.15</v>
      </c>
      <c r="Q1318" s="22" t="n">
        <f>M1318/H1318</f>
        <v>0.17</v>
      </c>
    </row>
    <row r="1319" ht="22.5" customHeight="1">
      <c r="A1319" s="74"/>
      <c r="B1319" s="12"/>
      <c r="C1319" s="12" t="n">
        <v>10514860</v>
      </c>
      <c r="D1319" s="12" t="s">
        <v>43</v>
      </c>
      <c r="E1319" s="12" t="s">
        <v>14</v>
      </c>
      <c r="F1319" s="12" t="s">
        <v>15</v>
      </c>
      <c r="G1319" s="20" t="n">
        <v>0.6</v>
      </c>
      <c r="H1319" s="13" t="n">
        <v>150</v>
      </c>
      <c r="I1319" s="20" t="n">
        <f>G1319*H1319*7</f>
        <v>630</v>
      </c>
      <c r="J1319" s="12" t="s">
        <v>102</v>
      </c>
      <c r="K1319" s="14" t="n">
        <v>84139</v>
      </c>
      <c r="L1319" s="14" t="n">
        <v>3984</v>
      </c>
      <c r="M1319" s="14" t="n">
        <v>38</v>
      </c>
      <c r="N1319" s="11" t="n">
        <v>0.005</v>
      </c>
      <c r="O1319" s="11" t="n">
        <v>0.65</v>
      </c>
      <c r="P1319" s="11" t="n">
        <v>2.6</v>
      </c>
      <c r="Q1319" s="22" t="n">
        <f>M1319/H1319</f>
        <v>0.253333333333333</v>
      </c>
    </row>
    <row r="1320" ht="22.5" customHeight="1">
      <c r="A1320" s="74"/>
      <c r="B1320" s="12"/>
      <c r="C1320" s="12" t="n">
        <v>91532857</v>
      </c>
      <c r="D1320" s="12" t="s">
        <v>45</v>
      </c>
      <c r="E1320" s="12" t="s">
        <v>14</v>
      </c>
      <c r="F1320" s="12" t="s">
        <v>12</v>
      </c>
      <c r="G1320" s="20" t="n">
        <v>0.12</v>
      </c>
      <c r="H1320" s="13" t="n">
        <v>100</v>
      </c>
      <c r="I1320" s="20" t="n">
        <f>G1320*H1320*7</f>
        <v>84</v>
      </c>
      <c r="J1320" s="12" t="s">
        <v>102</v>
      </c>
      <c r="K1320" s="14" t="n">
        <v>2777</v>
      </c>
      <c r="L1320" s="14" t="n">
        <v>502</v>
      </c>
      <c r="M1320" s="14" t="n">
        <v>11</v>
      </c>
      <c r="N1320" s="11" t="n">
        <v>0.008</v>
      </c>
      <c r="O1320" s="11" t="n">
        <v>0.343</v>
      </c>
      <c r="P1320" s="11" t="n">
        <v>3.7707</v>
      </c>
      <c r="Q1320" s="22" t="n">
        <f>M1320/H1320</f>
        <v>0.11</v>
      </c>
    </row>
    <row r="1321" ht="22.5" customHeight="1">
      <c r="A1321" s="74"/>
      <c r="B1321" s="12"/>
      <c r="C1321" s="12" t="n">
        <v>91545519</v>
      </c>
      <c r="D1321" s="12" t="s">
        <v>46</v>
      </c>
      <c r="E1321" s="12" t="s">
        <v>44</v>
      </c>
      <c r="F1321" s="12" t="s">
        <v>15</v>
      </c>
      <c r="G1321" s="20" t="n">
        <v>0.2</v>
      </c>
      <c r="H1321" s="13" t="n">
        <v>100</v>
      </c>
      <c r="I1321" s="20" t="n">
        <f>G1321*H1321*7</f>
        <v>140</v>
      </c>
      <c r="J1321" s="12" t="s">
        <v>102</v>
      </c>
      <c r="K1321" s="14" t="n">
        <v>93589</v>
      </c>
      <c r="L1321" s="14" t="n">
        <v>11356</v>
      </c>
      <c r="M1321" s="14" t="n">
        <v>75</v>
      </c>
      <c r="N1321" s="11" t="n">
        <v>0.001</v>
      </c>
      <c r="O1321" s="11" t="n">
        <v>0.153</v>
      </c>
      <c r="P1321" s="11" t="n">
        <v>11.5</v>
      </c>
      <c r="Q1321" s="22" t="n">
        <f>M1321/H1321</f>
        <v>0.75</v>
      </c>
    </row>
    <row r="1322" ht="22.5" customHeight="1">
      <c r="A1322" s="74"/>
      <c r="B1322" s="12"/>
      <c r="C1322" s="12" t="n">
        <v>91551388</v>
      </c>
      <c r="D1322" s="12" t="s">
        <v>47</v>
      </c>
      <c r="E1322" s="12" t="s">
        <v>48</v>
      </c>
      <c r="F1322" s="12" t="s">
        <v>12</v>
      </c>
      <c r="G1322" s="20" t="n">
        <v>0.8</v>
      </c>
      <c r="H1322" s="13" t="n">
        <v>100</v>
      </c>
      <c r="I1322" s="20" t="n">
        <f>G1322*H1322*7</f>
        <v>560</v>
      </c>
      <c r="J1322" s="12" t="s">
        <v>102</v>
      </c>
      <c r="K1322" s="14" t="n">
        <v>2492</v>
      </c>
      <c r="L1322" s="14" t="n">
        <v>1065</v>
      </c>
      <c r="M1322" s="14" t="n">
        <v>36</v>
      </c>
      <c r="N1322" s="11" t="n">
        <v>0.026</v>
      </c>
      <c r="O1322" s="11" t="n">
        <v>0.763</v>
      </c>
      <c r="P1322" s="11" t="n">
        <v>27.462</v>
      </c>
      <c r="Q1322" s="22" t="n">
        <f>M1322/H1322</f>
        <v>0.36</v>
      </c>
    </row>
    <row r="1323" ht="22.5" customHeight="1">
      <c r="A1323" s="74"/>
      <c r="B1323" s="12"/>
      <c r="C1323" s="12" t="n">
        <v>91565948</v>
      </c>
      <c r="D1323" s="12" t="s">
        <v>45</v>
      </c>
      <c r="E1323" s="12" t="s">
        <v>14</v>
      </c>
      <c r="F1323" s="12" t="s">
        <v>12</v>
      </c>
      <c r="G1323" s="20" t="n">
        <v>0.12</v>
      </c>
      <c r="H1323" s="13" t="n">
        <v>170</v>
      </c>
      <c r="I1323" s="20" t="n">
        <f>G1323*H1323*7</f>
        <v>142.8</v>
      </c>
      <c r="J1323" s="12" t="s">
        <v>102</v>
      </c>
      <c r="K1323" s="14" t="n">
        <v>2439</v>
      </c>
      <c r="L1323" s="14" t="n">
        <v>161</v>
      </c>
      <c r="M1323" s="14" t="n">
        <v>3</v>
      </c>
      <c r="N1323" s="11" t="n">
        <v>0</v>
      </c>
      <c r="O1323" s="11" t="n">
        <v>0.183</v>
      </c>
      <c r="P1323" s="11" t="n">
        <v>0.5481</v>
      </c>
      <c r="Q1323" s="22" t="n">
        <f>M1323/H1323</f>
        <v>0.0176470588235294</v>
      </c>
    </row>
    <row r="1324" ht="22.5" customHeight="1">
      <c r="A1324" s="74"/>
      <c r="B1324" s="12"/>
      <c r="C1324" s="12" t="n">
        <v>91550293</v>
      </c>
      <c r="D1324" s="12" t="s">
        <v>49</v>
      </c>
      <c r="E1324" s="12" t="s">
        <v>50</v>
      </c>
      <c r="F1324" s="12" t="s">
        <v>15</v>
      </c>
      <c r="G1324" s="20" t="n">
        <v>0.35</v>
      </c>
      <c r="H1324" s="13" t="n">
        <v>155</v>
      </c>
      <c r="I1324" s="20" t="n">
        <f>G1324*H1324*7</f>
        <v>379.75</v>
      </c>
      <c r="J1324" s="12" t="s">
        <v>102</v>
      </c>
      <c r="K1324" s="14" t="n">
        <v>36978</v>
      </c>
      <c r="L1324" s="14" t="n">
        <v>6003</v>
      </c>
      <c r="M1324" s="14" t="n">
        <v>34</v>
      </c>
      <c r="N1324" s="11" t="n">
        <v>0.002</v>
      </c>
      <c r="O1324" s="11" t="n">
        <v>0.35</v>
      </c>
      <c r="P1324" s="11" t="n">
        <v>11.9</v>
      </c>
      <c r="Q1324" s="22" t="n">
        <f>M1324/H1324</f>
        <v>0.219354838709677</v>
      </c>
    </row>
    <row r="1325" ht="22.5" customHeight="1">
      <c r="A1325" s="74"/>
      <c r="B1325" s="12"/>
      <c r="C1325" s="12" t="n">
        <v>9333145</v>
      </c>
      <c r="D1325" s="12" t="s">
        <v>80</v>
      </c>
      <c r="E1325" s="12" t="s">
        <v>14</v>
      </c>
      <c r="F1325" s="12" t="s">
        <v>26</v>
      </c>
      <c r="G1325" s="20" t="n">
        <v>0.35</v>
      </c>
      <c r="H1325" s="13" t="n">
        <v>120</v>
      </c>
      <c r="I1325" s="20" t="n">
        <f>G1325*H1325*7</f>
        <v>294</v>
      </c>
      <c r="J1325" s="12" t="s">
        <v>102</v>
      </c>
      <c r="K1325" s="14" t="n">
        <v>552430</v>
      </c>
      <c r="L1325" s="14" t="n">
        <v>2139</v>
      </c>
      <c r="M1325" s="14" t="n">
        <v>0</v>
      </c>
      <c r="N1325" s="11" t="n">
        <v>0.01</v>
      </c>
      <c r="O1325" s="11" t="n">
        <v>0</v>
      </c>
      <c r="P1325" s="11" t="n">
        <v>12.18</v>
      </c>
      <c r="Q1325" s="22" t="n">
        <f>M1325/H1325</f>
        <v>0</v>
      </c>
    </row>
    <row r="1326" ht="22.5" customHeight="1">
      <c r="A1326" s="74"/>
      <c r="B1326" s="12"/>
      <c r="C1326" s="12" t="n">
        <v>91557347</v>
      </c>
      <c r="D1326" s="12" t="s">
        <v>51</v>
      </c>
      <c r="E1326" s="12" t="s">
        <v>14</v>
      </c>
      <c r="F1326" s="12" t="s">
        <v>15</v>
      </c>
      <c r="G1326" s="20" t="n">
        <v>0.5</v>
      </c>
      <c r="H1326" s="13" t="n">
        <v>50</v>
      </c>
      <c r="I1326" s="20" t="n">
        <f>G1326*H1326*7</f>
        <v>175</v>
      </c>
      <c r="J1326" s="12" t="s">
        <v>102</v>
      </c>
      <c r="K1326" s="14" t="n">
        <v>38676</v>
      </c>
      <c r="L1326" s="14" t="n">
        <v>10387</v>
      </c>
      <c r="M1326" s="14" t="n">
        <v>23</v>
      </c>
      <c r="N1326" s="11" t="n">
        <v>0.002</v>
      </c>
      <c r="O1326" s="11" t="n">
        <v>0.8</v>
      </c>
      <c r="P1326" s="11" t="n">
        <v>18.4</v>
      </c>
      <c r="Q1326" s="22" t="n">
        <f>M1326/H1326</f>
        <v>0.46</v>
      </c>
    </row>
    <row r="1327" ht="22.5" customHeight="1">
      <c r="A1327" s="74"/>
      <c r="B1327" s="12"/>
      <c r="C1327" s="12" t="n">
        <v>91564896</v>
      </c>
      <c r="D1327" s="12" t="s">
        <v>52</v>
      </c>
      <c r="E1327" s="12" t="s">
        <v>14</v>
      </c>
      <c r="F1327" s="12" t="s">
        <v>15</v>
      </c>
      <c r="G1327" s="20" t="n">
        <v>0.35</v>
      </c>
      <c r="H1327" s="13" t="n">
        <v>200</v>
      </c>
      <c r="I1327" s="20" t="n">
        <f>G1327*H1327*7</f>
        <v>490</v>
      </c>
      <c r="J1327" s="12" t="s">
        <v>102</v>
      </c>
      <c r="K1327" s="14" t="n">
        <v>27267</v>
      </c>
      <c r="L1327" s="14" t="n">
        <v>3369</v>
      </c>
      <c r="M1327" s="14" t="n">
        <v>42</v>
      </c>
      <c r="N1327" s="11" t="n">
        <v>0.004</v>
      </c>
      <c r="O1327" s="11" t="n">
        <v>0.35</v>
      </c>
      <c r="P1327" s="11" t="n">
        <v>14.7</v>
      </c>
      <c r="Q1327" s="22" t="n">
        <f>M1327/H1327</f>
        <v>0.21</v>
      </c>
    </row>
    <row r="1328" ht="22.5" customHeight="1">
      <c r="A1328" s="74"/>
      <c r="B1328" s="12"/>
      <c r="C1328" s="12" t="n">
        <v>91566789</v>
      </c>
      <c r="D1328" s="12" t="s">
        <v>53</v>
      </c>
      <c r="E1328" s="12" t="s">
        <v>41</v>
      </c>
      <c r="F1328" s="12" t="s">
        <v>15</v>
      </c>
      <c r="G1328" s="20" t="n">
        <v>0.15</v>
      </c>
      <c r="H1328" s="13" t="n">
        <v>50</v>
      </c>
      <c r="I1328" s="20" t="n">
        <f>G1328*H1328*7</f>
        <v>52.5</v>
      </c>
      <c r="J1328" s="12" t="s">
        <v>102</v>
      </c>
      <c r="K1328" s="14" t="n">
        <v>819</v>
      </c>
      <c r="L1328" s="14" t="n">
        <v>622</v>
      </c>
      <c r="M1328" s="14" t="n">
        <v>0</v>
      </c>
      <c r="N1328" s="11" t="n">
        <v>0</v>
      </c>
      <c r="O1328" s="11" t="n">
        <v>0</v>
      </c>
      <c r="P1328" s="11" t="n">
        <v>0</v>
      </c>
      <c r="Q1328" s="22" t="n">
        <f>M1328/H1328</f>
        <v>0</v>
      </c>
    </row>
    <row r="1329" ht="22.5" customHeight="1">
      <c r="A1329" s="74"/>
      <c r="B1329" s="12"/>
      <c r="C1329" s="12" t="n">
        <v>12306671</v>
      </c>
      <c r="D1329" s="12" t="s">
        <v>54</v>
      </c>
      <c r="E1329" s="12" t="s">
        <v>55</v>
      </c>
      <c r="F1329" s="12" t="s">
        <v>21</v>
      </c>
      <c r="G1329" s="20" t="n">
        <v>0.22</v>
      </c>
      <c r="H1329" s="13" t="n">
        <v>100</v>
      </c>
      <c r="I1329" s="20" t="n">
        <f>G1329*H1329*7</f>
        <v>154</v>
      </c>
      <c r="J1329" s="12" t="s">
        <v>102</v>
      </c>
      <c r="K1329" s="14" t="n">
        <v>9922</v>
      </c>
      <c r="L1329" s="14" t="n">
        <v>2966</v>
      </c>
      <c r="M1329" s="14" t="n">
        <v>5</v>
      </c>
      <c r="N1329" s="11" t="n">
        <v>0</v>
      </c>
      <c r="O1329" s="11" t="n">
        <v>0.22</v>
      </c>
      <c r="P1329" s="11" t="n">
        <v>1.1</v>
      </c>
      <c r="Q1329" s="22" t="n">
        <f>M1329/H1329</f>
        <v>0.05</v>
      </c>
    </row>
    <row r="1330" ht="22.5" customHeight="1">
      <c r="A1330" s="74"/>
      <c r="B1330" s="12"/>
      <c r="C1330" s="12" t="n">
        <v>91567363</v>
      </c>
      <c r="D1330" s="12" t="s">
        <v>56</v>
      </c>
      <c r="E1330" s="12" t="s">
        <v>14</v>
      </c>
      <c r="F1330" s="12" t="s">
        <v>15</v>
      </c>
      <c r="G1330" s="20" t="n">
        <v>0.25</v>
      </c>
      <c r="H1330" s="13" t="n">
        <v>200</v>
      </c>
      <c r="I1330" s="20" t="n">
        <f>G1330*H1330*7</f>
        <v>350</v>
      </c>
      <c r="J1330" s="12" t="s">
        <v>102</v>
      </c>
      <c r="K1330" s="14" t="n">
        <v>12025</v>
      </c>
      <c r="L1330" s="14" t="n">
        <v>1653</v>
      </c>
      <c r="M1330" s="14" t="n">
        <v>30</v>
      </c>
      <c r="N1330" s="11" t="n">
        <v>0.005</v>
      </c>
      <c r="O1330" s="11" t="n">
        <v>0.25</v>
      </c>
      <c r="P1330" s="11" t="n">
        <v>7.5</v>
      </c>
      <c r="Q1330" s="22" t="n">
        <f>M1330/H1330</f>
        <v>0.15</v>
      </c>
    </row>
    <row r="1331" ht="22.5" customHeight="1">
      <c r="A1331" s="74"/>
      <c r="B1331" s="12"/>
      <c r="C1331" s="12" t="n">
        <v>91567806</v>
      </c>
      <c r="D1331" s="12" t="s">
        <v>56</v>
      </c>
      <c r="E1331" s="12" t="s">
        <v>57</v>
      </c>
      <c r="F1331" s="12" t="s">
        <v>15</v>
      </c>
      <c r="G1331" s="20" t="n">
        <v>0.15</v>
      </c>
      <c r="H1331" s="13" t="n">
        <v>200</v>
      </c>
      <c r="I1331" s="20" t="n">
        <f>G1331*H1331*7</f>
        <v>210</v>
      </c>
      <c r="J1331" s="12" t="s">
        <v>102</v>
      </c>
      <c r="K1331" s="14" t="n">
        <v>21615</v>
      </c>
      <c r="L1331" s="14" t="n">
        <v>2967</v>
      </c>
      <c r="M1331" s="14" t="n">
        <v>29</v>
      </c>
      <c r="N1331" s="11" t="n">
        <v>0.001</v>
      </c>
      <c r="O1331" s="11" t="n">
        <v>0.15</v>
      </c>
      <c r="P1331" s="11" t="n">
        <v>4.35</v>
      </c>
      <c r="Q1331" s="22" t="n">
        <f>M1331/H1331</f>
        <v>0.145</v>
      </c>
    </row>
    <row r="1332" ht="22.5" customHeight="1">
      <c r="A1332" s="74"/>
      <c r="B1332" s="12"/>
      <c r="C1332" s="12" t="n">
        <v>12373981</v>
      </c>
      <c r="D1332" s="12" t="s">
        <v>58</v>
      </c>
      <c r="E1332" s="12" t="s">
        <v>37</v>
      </c>
      <c r="F1332" s="12" t="s">
        <v>15</v>
      </c>
      <c r="G1332" s="20" t="n">
        <v>0.04</v>
      </c>
      <c r="H1332" s="13" t="n">
        <v>250</v>
      </c>
      <c r="I1332" s="20" t="n">
        <f>G1332*H1332*7</f>
        <v>70</v>
      </c>
      <c r="J1332" s="12" t="s">
        <v>102</v>
      </c>
      <c r="K1332" s="14" t="n">
        <v>90056</v>
      </c>
      <c r="L1332" s="14" t="n">
        <v>3833</v>
      </c>
      <c r="M1332" s="14" t="n">
        <v>107</v>
      </c>
      <c r="N1332" s="11" t="n">
        <v>0.001</v>
      </c>
      <c r="O1332" s="11" t="n">
        <v>0.04</v>
      </c>
      <c r="P1332" s="11" t="n">
        <v>4.28</v>
      </c>
      <c r="Q1332" s="22" t="n">
        <f>M1332/H1332</f>
        <v>0.428</v>
      </c>
    </row>
    <row r="1333" ht="22.5" customHeight="1">
      <c r="A1333" s="74"/>
      <c r="B1333" s="12"/>
      <c r="C1333" s="12" t="n">
        <v>5365721</v>
      </c>
      <c r="D1333" s="12" t="s">
        <v>59</v>
      </c>
      <c r="E1333" s="12" t="s">
        <v>57</v>
      </c>
      <c r="F1333" s="12" t="s">
        <v>15</v>
      </c>
      <c r="G1333" s="20" t="n">
        <v>0.5</v>
      </c>
      <c r="H1333" s="13" t="n">
        <v>100</v>
      </c>
      <c r="I1333" s="20" t="n">
        <f>G1333*H1333*7</f>
        <v>350</v>
      </c>
      <c r="J1333" s="12" t="s">
        <v>102</v>
      </c>
      <c r="K1333" s="14" t="n">
        <v>98498</v>
      </c>
      <c r="L1333" s="14" t="n">
        <v>39543</v>
      </c>
      <c r="M1333" s="14" t="n">
        <v>100</v>
      </c>
      <c r="N1333" s="11" t="n">
        <v>0.001</v>
      </c>
      <c r="O1333" s="11" t="n">
        <v>0.5</v>
      </c>
      <c r="P1333" s="11" t="n">
        <v>50</v>
      </c>
      <c r="Q1333" s="22" t="n">
        <f>M1333/H1333</f>
        <v>1</v>
      </c>
    </row>
    <row r="1334" ht="22.5" customHeight="1">
      <c r="A1334" s="74"/>
      <c r="B1334" s="12"/>
      <c r="C1334" s="12" t="n">
        <v>91568575</v>
      </c>
      <c r="D1334" s="12" t="s">
        <v>60</v>
      </c>
      <c r="E1334" s="12" t="s">
        <v>14</v>
      </c>
      <c r="F1334" s="12" t="s">
        <v>15</v>
      </c>
      <c r="G1334" s="20" t="n">
        <v>0.4</v>
      </c>
      <c r="H1334" s="13" t="n">
        <v>30</v>
      </c>
      <c r="I1334" s="20" t="n">
        <f>G1334*H1334*7</f>
        <v>84</v>
      </c>
      <c r="J1334" s="12" t="s">
        <v>102</v>
      </c>
      <c r="K1334" s="14" t="n">
        <v>4816</v>
      </c>
      <c r="L1334" s="14" t="n">
        <v>62</v>
      </c>
      <c r="M1334" s="14" t="n">
        <v>0</v>
      </c>
      <c r="N1334" s="11" t="n">
        <v>0</v>
      </c>
      <c r="O1334" s="11" t="n">
        <v>0</v>
      </c>
      <c r="P1334" s="11" t="n">
        <v>0</v>
      </c>
      <c r="Q1334" s="22" t="n">
        <f>M1334/H1334</f>
        <v>0</v>
      </c>
    </row>
    <row r="1335" ht="22.5" customHeight="1">
      <c r="A1335" s="74"/>
      <c r="B1335" s="12"/>
      <c r="C1335" s="12" t="n">
        <v>9298539</v>
      </c>
      <c r="D1335" s="12" t="s">
        <v>80</v>
      </c>
      <c r="E1335" s="12" t="s">
        <v>14</v>
      </c>
      <c r="F1335" s="12" t="s">
        <v>15</v>
      </c>
      <c r="G1335" s="20" t="n">
        <v>0.3</v>
      </c>
      <c r="H1335" s="13" t="n">
        <v>150</v>
      </c>
      <c r="I1335" s="20" t="n">
        <f>G1335*H1335*7</f>
        <v>315</v>
      </c>
      <c r="J1335" s="12" t="s">
        <v>102</v>
      </c>
      <c r="K1335" s="14" t="n">
        <v>62580</v>
      </c>
      <c r="L1335" s="14" t="n">
        <v>12265</v>
      </c>
      <c r="M1335" s="14" t="n">
        <v>0</v>
      </c>
      <c r="N1335" s="11" t="n">
        <v>0</v>
      </c>
      <c r="O1335" s="11" t="n">
        <v>0</v>
      </c>
      <c r="P1335" s="11" t="n">
        <v>0</v>
      </c>
      <c r="Q1335" s="22" t="n">
        <f>M1335/H1335</f>
        <v>0</v>
      </c>
    </row>
    <row r="1336" ht="22.5" customHeight="1">
      <c r="A1336" s="74"/>
      <c r="B1336" s="12"/>
      <c r="C1336" s="12" t="n">
        <v>12811904</v>
      </c>
      <c r="D1336" s="12" t="s">
        <v>54</v>
      </c>
      <c r="E1336" s="12" t="s">
        <v>55</v>
      </c>
      <c r="F1336" s="12" t="s">
        <v>35</v>
      </c>
      <c r="G1336" s="20" t="n">
        <v>0.24</v>
      </c>
      <c r="H1336" s="13" t="n">
        <v>100</v>
      </c>
      <c r="I1336" s="20" t="n">
        <f>G1336*H1336*7</f>
        <v>168</v>
      </c>
      <c r="J1336" s="12" t="s">
        <v>102</v>
      </c>
      <c r="K1336" s="14" t="n">
        <v>569</v>
      </c>
      <c r="L1336" s="14" t="n">
        <v>168</v>
      </c>
      <c r="M1336" s="14" t="n">
        <v>0</v>
      </c>
      <c r="N1336" s="11" t="n">
        <v>0</v>
      </c>
      <c r="O1336" s="11" t="n">
        <v>0</v>
      </c>
      <c r="P1336" s="11" t="n">
        <v>0.42</v>
      </c>
      <c r="Q1336" s="22" t="n">
        <f>M1336/H1336</f>
        <v>0</v>
      </c>
    </row>
    <row r="1337" ht="22.5" customHeight="1">
      <c r="A1337" s="74"/>
      <c r="B1337" s="12" t="s">
        <v>109</v>
      </c>
      <c r="C1337" s="12" t="n">
        <v>91399437</v>
      </c>
      <c r="D1337" s="12" t="s">
        <v>81</v>
      </c>
      <c r="E1337" s="12" t="s">
        <v>65</v>
      </c>
      <c r="F1337" s="12" t="s">
        <v>15</v>
      </c>
      <c r="G1337" s="20" t="n">
        <v>0.15</v>
      </c>
      <c r="H1337" s="13" t="n">
        <v>50</v>
      </c>
      <c r="I1337" s="20" t="n">
        <f>G1337*H1337*7</f>
        <v>52.5</v>
      </c>
      <c r="J1337" s="12" t="s">
        <v>102</v>
      </c>
      <c r="K1337" s="16" t="n">
        <v>70938</v>
      </c>
      <c r="L1337" s="14" t="n">
        <v>33863</v>
      </c>
      <c r="M1337" s="14" t="n">
        <v>50</v>
      </c>
      <c r="N1337" s="11" t="n">
        <v>0</v>
      </c>
      <c r="O1337" s="11" t="n">
        <v>0.15</v>
      </c>
      <c r="P1337" s="11" t="n">
        <v>7.5</v>
      </c>
      <c r="Q1337" s="22" t="n">
        <f>M1337/H1337</f>
        <v>1</v>
      </c>
    </row>
    <row r="1338" ht="22.5" customHeight="1">
      <c r="A1338" s="74"/>
      <c r="B1338" s="12"/>
      <c r="C1338" s="12" t="n">
        <v>5556054</v>
      </c>
      <c r="D1338" s="12" t="s">
        <v>62</v>
      </c>
      <c r="E1338" s="12" t="s">
        <v>37</v>
      </c>
      <c r="F1338" s="12" t="s">
        <v>15</v>
      </c>
      <c r="G1338" s="20" t="n">
        <v>0.8</v>
      </c>
      <c r="H1338" s="13" t="n">
        <v>100</v>
      </c>
      <c r="I1338" s="20" t="n">
        <f>G1338*H1338*7</f>
        <v>560</v>
      </c>
      <c r="J1338" s="12" t="s">
        <v>102</v>
      </c>
      <c r="K1338" s="16" t="n">
        <v>29926</v>
      </c>
      <c r="L1338" s="14" t="n">
        <v>927</v>
      </c>
      <c r="M1338" s="16" t="n">
        <v>1</v>
      </c>
      <c r="N1338" s="11" t="n">
        <v>0.003</v>
      </c>
      <c r="O1338" s="11" t="n">
        <v>2.553</v>
      </c>
      <c r="P1338" s="11" t="n">
        <v>2.553</v>
      </c>
      <c r="Q1338" s="22" t="n">
        <f>M1338/H1338</f>
        <v>0.01</v>
      </c>
    </row>
    <row r="1339" ht="22.5" customHeight="1">
      <c r="A1339" s="74"/>
      <c r="B1339" s="12"/>
      <c r="C1339" s="12" t="n">
        <v>8628042</v>
      </c>
      <c r="D1339" s="12" t="s">
        <v>28</v>
      </c>
      <c r="E1339" s="12" t="s">
        <v>14</v>
      </c>
      <c r="F1339" s="12" t="s">
        <v>26</v>
      </c>
      <c r="G1339" s="20" t="n">
        <v>0.48</v>
      </c>
      <c r="H1339" s="13" t="n">
        <v>400</v>
      </c>
      <c r="I1339" s="20" t="n">
        <f>G1339*H1339*7</f>
        <v>1344</v>
      </c>
      <c r="J1339" s="12" t="s">
        <v>102</v>
      </c>
      <c r="K1339" s="16" t="n">
        <v>56174</v>
      </c>
      <c r="L1339" s="14" t="n">
        <v>12611</v>
      </c>
      <c r="M1339" s="16" t="n">
        <v>385</v>
      </c>
      <c r="N1339" s="11" t="n">
        <v>0.01</v>
      </c>
      <c r="O1339" s="11" t="n">
        <v>0.38</v>
      </c>
      <c r="P1339" s="11" t="n">
        <v>146.08</v>
      </c>
      <c r="Q1339" s="22" t="n">
        <f>M1339/H1339</f>
        <v>0.9625</v>
      </c>
    </row>
    <row r="1340" ht="22.5" customHeight="1">
      <c r="A1340" s="74"/>
      <c r="B1340" s="12"/>
      <c r="C1340" s="12" t="n">
        <v>9297014</v>
      </c>
      <c r="D1340" s="12" t="s">
        <v>13</v>
      </c>
      <c r="E1340" s="12" t="s">
        <v>14</v>
      </c>
      <c r="F1340" s="12" t="s">
        <v>26</v>
      </c>
      <c r="G1340" s="20" t="n">
        <v>0.18</v>
      </c>
      <c r="H1340" s="13" t="n">
        <v>200</v>
      </c>
      <c r="I1340" s="20" t="n">
        <f>G1340*H1340*7</f>
        <v>252</v>
      </c>
      <c r="J1340" s="12" t="s">
        <v>102</v>
      </c>
      <c r="K1340" s="16" t="n">
        <v>53290</v>
      </c>
      <c r="L1340" s="14" t="n">
        <v>3099</v>
      </c>
      <c r="M1340" s="16" t="n">
        <v>196</v>
      </c>
      <c r="N1340" s="11" t="n">
        <v>0.01</v>
      </c>
      <c r="O1340" s="11" t="n">
        <v>0.16</v>
      </c>
      <c r="P1340" s="11" t="n">
        <v>30.51</v>
      </c>
      <c r="Q1340" s="22" t="n">
        <f>M1340/H1340</f>
        <v>0.98</v>
      </c>
    </row>
    <row r="1341" ht="22.5" customHeight="1">
      <c r="A1341" s="74"/>
      <c r="B1341" s="12"/>
      <c r="C1341" s="12" t="n">
        <v>7815836</v>
      </c>
      <c r="D1341" s="12" t="s">
        <v>63</v>
      </c>
      <c r="E1341" s="12" t="s">
        <v>37</v>
      </c>
      <c r="F1341" s="12" t="s">
        <v>15</v>
      </c>
      <c r="G1341" s="20" t="n">
        <v>0.08</v>
      </c>
      <c r="H1341" s="13" t="n">
        <v>12000</v>
      </c>
      <c r="I1341" s="20" t="n">
        <f>G1341*H1341*7</f>
        <v>6720</v>
      </c>
      <c r="J1341" s="12" t="s">
        <v>102</v>
      </c>
      <c r="K1341" s="16" t="n">
        <v>1846665</v>
      </c>
      <c r="L1341" s="14" t="n">
        <v>191241</v>
      </c>
      <c r="M1341" s="16" t="n">
        <v>3501</v>
      </c>
      <c r="N1341" s="11" t="n">
        <v>0.002</v>
      </c>
      <c r="O1341" s="11" t="n">
        <v>0.112</v>
      </c>
      <c r="P1341" s="11" t="n">
        <v>392.42</v>
      </c>
      <c r="Q1341" s="22" t="n">
        <f>M1341/H1341</f>
        <v>0.29175</v>
      </c>
    </row>
    <row r="1342" ht="22.5" customHeight="1">
      <c r="A1342" s="74"/>
      <c r="B1342" s="12"/>
      <c r="C1342" s="12" t="n">
        <v>91467820</v>
      </c>
      <c r="D1342" s="12" t="s">
        <v>64</v>
      </c>
      <c r="E1342" s="12" t="s">
        <v>37</v>
      </c>
      <c r="F1342" s="12" t="s">
        <v>15</v>
      </c>
      <c r="G1342" s="20" t="n">
        <v>0.1</v>
      </c>
      <c r="H1342" s="13" t="n">
        <v>300</v>
      </c>
      <c r="I1342" s="20" t="n">
        <f>G1342*H1342*7</f>
        <v>210</v>
      </c>
      <c r="J1342" s="12" t="s">
        <v>102</v>
      </c>
      <c r="K1342" s="16" t="n">
        <v>59943</v>
      </c>
      <c r="L1342" s="14" t="n">
        <v>13904</v>
      </c>
      <c r="M1342" s="16" t="n">
        <v>154</v>
      </c>
      <c r="N1342" s="11" t="n">
        <v>0.001</v>
      </c>
      <c r="O1342" s="11" t="n">
        <v>0.1</v>
      </c>
      <c r="P1342" s="11" t="n">
        <v>15.4</v>
      </c>
      <c r="Q1342" s="22" t="n">
        <f>M1342/H1342</f>
        <v>0.513333333333333</v>
      </c>
    </row>
    <row r="1343" ht="22.5" customHeight="1">
      <c r="A1343" s="74"/>
      <c r="B1343" s="12"/>
      <c r="C1343" s="12" t="n">
        <v>91496145</v>
      </c>
      <c r="D1343" s="12" t="s">
        <v>64</v>
      </c>
      <c r="E1343" s="12" t="s">
        <v>65</v>
      </c>
      <c r="F1343" s="12" t="s">
        <v>15</v>
      </c>
      <c r="G1343" s="20" t="n">
        <v>0.14</v>
      </c>
      <c r="H1343" s="13" t="n">
        <v>50</v>
      </c>
      <c r="I1343" s="20" t="n">
        <f>G1343*H1343*7</f>
        <v>49</v>
      </c>
      <c r="J1343" s="12" t="s">
        <v>102</v>
      </c>
      <c r="K1343" s="16" t="n">
        <v>8981</v>
      </c>
      <c r="L1343" s="16" t="n">
        <v>1096</v>
      </c>
      <c r="M1343" s="16" t="n">
        <v>5</v>
      </c>
      <c r="N1343" s="11" t="n">
        <v>0.001</v>
      </c>
      <c r="O1343" s="11" t="n">
        <v>0.15</v>
      </c>
      <c r="P1343" s="11" t="n">
        <v>0.75</v>
      </c>
      <c r="Q1343" s="22" t="n">
        <f>M1343/H1343</f>
        <v>0.1</v>
      </c>
    </row>
    <row r="1344" ht="22.5" customHeight="1">
      <c r="A1344" s="74"/>
      <c r="B1344" s="12"/>
      <c r="C1344" s="12" t="n">
        <v>91496146</v>
      </c>
      <c r="D1344" s="12" t="s">
        <v>64</v>
      </c>
      <c r="E1344" s="12" t="s">
        <v>44</v>
      </c>
      <c r="F1344" s="12" t="s">
        <v>15</v>
      </c>
      <c r="G1344" s="20" t="n">
        <v>0.14</v>
      </c>
      <c r="H1344" s="13" t="n">
        <v>200</v>
      </c>
      <c r="I1344" s="20" t="n">
        <f>G1344*H1344*7</f>
        <v>196</v>
      </c>
      <c r="J1344" s="12" t="s">
        <v>102</v>
      </c>
      <c r="K1344" s="16" t="n">
        <v>9740</v>
      </c>
      <c r="L1344" s="14" t="n">
        <v>1825</v>
      </c>
      <c r="M1344" s="16" t="n">
        <v>32</v>
      </c>
      <c r="N1344" s="11" t="n">
        <v>0.002</v>
      </c>
      <c r="O1344" s="11" t="n">
        <v>0.14</v>
      </c>
      <c r="P1344" s="11" t="n">
        <v>4.48</v>
      </c>
      <c r="Q1344" s="22" t="n">
        <f>M1344/H1344</f>
        <v>0.16</v>
      </c>
    </row>
    <row r="1345" ht="22.5" customHeight="1">
      <c r="A1345" s="74"/>
      <c r="B1345" s="12"/>
      <c r="C1345" s="12" t="n">
        <v>91496147</v>
      </c>
      <c r="D1345" s="12" t="s">
        <v>64</v>
      </c>
      <c r="E1345" s="12" t="s">
        <v>11</v>
      </c>
      <c r="F1345" s="12" t="s">
        <v>15</v>
      </c>
      <c r="G1345" s="20" t="n">
        <v>0.14</v>
      </c>
      <c r="H1345" s="13" t="n">
        <v>150</v>
      </c>
      <c r="I1345" s="20" t="n">
        <f>G1345*H1345*7</f>
        <v>147</v>
      </c>
      <c r="J1345" s="12" t="s">
        <v>102</v>
      </c>
      <c r="K1345" s="16" t="n">
        <v>25749</v>
      </c>
      <c r="L1345" s="14" t="n">
        <v>6082</v>
      </c>
      <c r="M1345" s="16" t="n">
        <v>62</v>
      </c>
      <c r="N1345" s="11" t="n">
        <v>0.001</v>
      </c>
      <c r="O1345" s="11" t="n">
        <v>0.13</v>
      </c>
      <c r="P1345" s="11" t="n">
        <v>8.06</v>
      </c>
      <c r="Q1345" s="22" t="n">
        <f>M1345/H1345</f>
        <v>0.413333333333333</v>
      </c>
    </row>
    <row r="1346" ht="22.5" customHeight="1">
      <c r="A1346" s="74"/>
      <c r="B1346" s="12"/>
      <c r="C1346" s="12" t="n">
        <v>91496148</v>
      </c>
      <c r="D1346" s="12" t="s">
        <v>64</v>
      </c>
      <c r="E1346" s="12" t="s">
        <v>14</v>
      </c>
      <c r="F1346" s="12" t="s">
        <v>15</v>
      </c>
      <c r="G1346" s="20" t="n">
        <v>0.15</v>
      </c>
      <c r="H1346" s="13" t="n">
        <v>160</v>
      </c>
      <c r="I1346" s="20" t="n">
        <f>G1346*H1346*7</f>
        <v>168</v>
      </c>
      <c r="J1346" s="12" t="s">
        <v>102</v>
      </c>
      <c r="K1346" s="16" t="n">
        <v>20293</v>
      </c>
      <c r="L1346" s="16" t="n">
        <v>9458</v>
      </c>
      <c r="M1346" s="16" t="n">
        <v>154</v>
      </c>
      <c r="N1346" s="11" t="n">
        <v>0.002</v>
      </c>
      <c r="O1346" s="11" t="n">
        <v>0.15</v>
      </c>
      <c r="P1346" s="11" t="n">
        <v>23.1</v>
      </c>
      <c r="Q1346" s="22" t="n">
        <f>M1346/H1346</f>
        <v>0.9625</v>
      </c>
    </row>
    <row r="1347" ht="22.5" customHeight="1">
      <c r="A1347" s="74"/>
      <c r="B1347" s="12"/>
      <c r="C1347" s="12" t="n">
        <v>11079953</v>
      </c>
      <c r="D1347" s="12" t="s">
        <v>62</v>
      </c>
      <c r="E1347" s="12" t="s">
        <v>37</v>
      </c>
      <c r="F1347" s="12" t="s">
        <v>15</v>
      </c>
      <c r="G1347" s="20" t="n">
        <v>0.8</v>
      </c>
      <c r="H1347" s="13" t="n">
        <v>100</v>
      </c>
      <c r="I1347" s="20" t="n">
        <f>G1347*H1347*7</f>
        <v>560</v>
      </c>
      <c r="J1347" s="12" t="s">
        <v>102</v>
      </c>
      <c r="K1347" s="14" t="n">
        <v>19163</v>
      </c>
      <c r="L1347" s="14" t="n">
        <v>2646</v>
      </c>
      <c r="M1347" s="16" t="n">
        <v>0</v>
      </c>
      <c r="N1347" s="11" t="n">
        <v>0</v>
      </c>
      <c r="O1347" s="11" t="n">
        <v>0</v>
      </c>
      <c r="P1347" s="11" t="n">
        <v>0</v>
      </c>
      <c r="Q1347" s="22" t="n">
        <f>M1347/H1347</f>
        <v>0</v>
      </c>
    </row>
    <row r="1348" ht="22.5" customHeight="1">
      <c r="A1348" s="74"/>
      <c r="B1348" s="12"/>
      <c r="C1348" s="12" t="n">
        <v>11690181</v>
      </c>
      <c r="D1348" s="12" t="s">
        <v>66</v>
      </c>
      <c r="E1348" s="12" t="s">
        <v>14</v>
      </c>
      <c r="F1348" s="12" t="s">
        <v>15</v>
      </c>
      <c r="G1348" s="20" t="n">
        <v>0.45</v>
      </c>
      <c r="H1348" s="13" t="n">
        <v>1000</v>
      </c>
      <c r="I1348" s="20" t="n">
        <f>G1348*H1348*7</f>
        <v>3150</v>
      </c>
      <c r="J1348" s="12" t="s">
        <v>102</v>
      </c>
      <c r="K1348" s="16" t="n">
        <v>712126</v>
      </c>
      <c r="L1348" s="16" t="n">
        <v>36586</v>
      </c>
      <c r="M1348" s="14" t="n">
        <v>1000</v>
      </c>
      <c r="N1348" s="11" t="n">
        <v>0.011</v>
      </c>
      <c r="O1348" s="11" t="n">
        <v>0.42</v>
      </c>
      <c r="P1348" s="11" t="n">
        <v>420</v>
      </c>
      <c r="Q1348" s="22" t="n">
        <f>M1348/H1348</f>
        <v>1</v>
      </c>
    </row>
    <row r="1349" ht="22.5" customHeight="1">
      <c r="A1349" s="74"/>
      <c r="B1349" s="12"/>
      <c r="C1349" s="12" t="n">
        <v>11836152</v>
      </c>
      <c r="D1349" s="12" t="s">
        <v>63</v>
      </c>
      <c r="E1349" s="12" t="s">
        <v>37</v>
      </c>
      <c r="F1349" s="12" t="s">
        <v>15</v>
      </c>
      <c r="G1349" s="20" t="n">
        <v>0.09</v>
      </c>
      <c r="H1349" s="13" t="n">
        <v>100</v>
      </c>
      <c r="I1349" s="20" t="n">
        <f>G1349*H1349*7</f>
        <v>63</v>
      </c>
      <c r="J1349" s="12" t="s">
        <v>102</v>
      </c>
      <c r="K1349" s="16" t="n">
        <v>1397</v>
      </c>
      <c r="L1349" s="14" t="n">
        <v>210</v>
      </c>
      <c r="M1349" s="16" t="n">
        <v>1</v>
      </c>
      <c r="N1349" s="11" t="n">
        <v>0</v>
      </c>
      <c r="O1349" s="11" t="n">
        <v>0.09</v>
      </c>
      <c r="P1349" s="11" t="n">
        <v>0.09</v>
      </c>
      <c r="Q1349" s="22" t="n">
        <f>M1349/H1349</f>
        <v>0.01</v>
      </c>
    </row>
    <row r="1350" ht="22.5" customHeight="1">
      <c r="A1350" s="74"/>
      <c r="B1350" s="12"/>
      <c r="C1350" s="12" t="n">
        <v>12038500</v>
      </c>
      <c r="D1350" s="12" t="s">
        <v>66</v>
      </c>
      <c r="E1350" s="12" t="s">
        <v>14</v>
      </c>
      <c r="F1350" s="12" t="s">
        <v>15</v>
      </c>
      <c r="G1350" s="20" t="n">
        <v>0.4</v>
      </c>
      <c r="H1350" s="13" t="n">
        <v>100</v>
      </c>
      <c r="I1350" s="20" t="n">
        <f>G1350*H1350*7</f>
        <v>280</v>
      </c>
      <c r="J1350" s="12" t="s">
        <v>102</v>
      </c>
      <c r="K1350" s="16" t="n">
        <v>11726</v>
      </c>
      <c r="L1350" s="14" t="n">
        <v>1451</v>
      </c>
      <c r="M1350" s="16" t="n">
        <v>47</v>
      </c>
      <c r="N1350" s="11" t="n">
        <v>0.013</v>
      </c>
      <c r="O1350" s="11" t="n">
        <v>0.4</v>
      </c>
      <c r="P1350" s="11" t="n">
        <v>18.8</v>
      </c>
      <c r="Q1350" s="22" t="n">
        <f>M1350/H1350</f>
        <v>0.47</v>
      </c>
    </row>
    <row r="1351" ht="22.5" customHeight="1">
      <c r="A1351" s="74"/>
      <c r="B1351" s="12"/>
      <c r="C1351" s="12" t="n">
        <v>91565943</v>
      </c>
      <c r="D1351" s="12" t="s">
        <v>64</v>
      </c>
      <c r="E1351" s="12" t="s">
        <v>44</v>
      </c>
      <c r="F1351" s="12" t="s">
        <v>15</v>
      </c>
      <c r="G1351" s="20" t="n">
        <v>0.14</v>
      </c>
      <c r="H1351" s="13" t="n">
        <v>200</v>
      </c>
      <c r="I1351" s="20" t="n">
        <f>G1351*H1351*7</f>
        <v>196</v>
      </c>
      <c r="J1351" s="12" t="s">
        <v>102</v>
      </c>
      <c r="K1351" s="16" t="n">
        <v>1613</v>
      </c>
      <c r="L1351" s="16" t="n">
        <v>96</v>
      </c>
      <c r="M1351" s="16" t="n">
        <v>3</v>
      </c>
      <c r="N1351" s="11" t="n">
        <v>0.004</v>
      </c>
      <c r="O1351" s="11" t="n">
        <v>0.14</v>
      </c>
      <c r="P1351" s="11" t="n">
        <v>0.42</v>
      </c>
      <c r="Q1351" s="22" t="n">
        <f>M1351/H1351</f>
        <v>0.015</v>
      </c>
    </row>
    <row r="1352" ht="22.5" customHeight="1">
      <c r="A1352" s="74"/>
      <c r="B1352" s="12"/>
      <c r="C1352" s="12" t="n">
        <v>91565945</v>
      </c>
      <c r="D1352" s="12" t="s">
        <v>64</v>
      </c>
      <c r="E1352" s="12" t="s">
        <v>37</v>
      </c>
      <c r="F1352" s="12" t="s">
        <v>15</v>
      </c>
      <c r="G1352" s="20" t="n">
        <v>0.12</v>
      </c>
      <c r="H1352" s="13" t="n">
        <v>200</v>
      </c>
      <c r="I1352" s="20" t="n">
        <f>G1352*H1352*7</f>
        <v>168</v>
      </c>
      <c r="J1352" s="12" t="s">
        <v>102</v>
      </c>
      <c r="K1352" s="16" t="n">
        <v>62963</v>
      </c>
      <c r="L1352" s="14" t="n">
        <v>8213</v>
      </c>
      <c r="M1352" s="16" t="n">
        <v>96</v>
      </c>
      <c r="N1352" s="11" t="n">
        <v>0.001</v>
      </c>
      <c r="O1352" s="11" t="n">
        <v>0.12</v>
      </c>
      <c r="P1352" s="11" t="n">
        <v>11.52</v>
      </c>
      <c r="Q1352" s="22" t="n">
        <f>M1352/H1352</f>
        <v>0.48</v>
      </c>
    </row>
    <row r="1353" ht="22.5" customHeight="1">
      <c r="A1353" s="74"/>
      <c r="B1353" s="12"/>
      <c r="C1353" s="12" t="n">
        <v>91551845</v>
      </c>
      <c r="D1353" s="12" t="s">
        <v>64</v>
      </c>
      <c r="E1353" s="12" t="s">
        <v>11</v>
      </c>
      <c r="F1353" s="12" t="s">
        <v>15</v>
      </c>
      <c r="G1353" s="20" t="n">
        <v>0.14</v>
      </c>
      <c r="H1353" s="13" t="n">
        <v>150</v>
      </c>
      <c r="I1353" s="20" t="n">
        <f>G1353*H1353*7</f>
        <v>147</v>
      </c>
      <c r="J1353" s="12" t="s">
        <v>102</v>
      </c>
      <c r="K1353" s="16" t="n">
        <v>27888</v>
      </c>
      <c r="L1353" s="14" t="n">
        <v>3219</v>
      </c>
      <c r="M1353" s="16" t="n">
        <v>19</v>
      </c>
      <c r="N1353" s="11" t="n">
        <v>0.001</v>
      </c>
      <c r="O1353" s="11" t="n">
        <v>0.14</v>
      </c>
      <c r="P1353" s="11" t="n">
        <v>2.66</v>
      </c>
      <c r="Q1353" s="22" t="n">
        <f>M1353/H1353</f>
        <v>0.126666666666667</v>
      </c>
    </row>
    <row r="1354" ht="22.5" customHeight="1">
      <c r="A1354" s="74"/>
      <c r="B1354" s="12"/>
      <c r="C1354" s="12" t="n">
        <v>91565949</v>
      </c>
      <c r="D1354" s="12" t="s">
        <v>64</v>
      </c>
      <c r="E1354" s="12" t="s">
        <v>65</v>
      </c>
      <c r="F1354" s="12" t="s">
        <v>15</v>
      </c>
      <c r="G1354" s="20" t="n">
        <v>0.15</v>
      </c>
      <c r="H1354" s="13" t="n">
        <v>50</v>
      </c>
      <c r="I1354" s="20" t="n">
        <f>G1354*H1354*7</f>
        <v>52.5</v>
      </c>
      <c r="J1354" s="12" t="s">
        <v>102</v>
      </c>
      <c r="K1354" s="16" t="n">
        <v>62528</v>
      </c>
      <c r="L1354" s="14" t="n">
        <v>8062</v>
      </c>
      <c r="M1354" s="16" t="n">
        <v>46</v>
      </c>
      <c r="N1354" s="11" t="n">
        <v>0.001</v>
      </c>
      <c r="O1354" s="11" t="n">
        <v>0.15</v>
      </c>
      <c r="P1354" s="11" t="n">
        <v>6.9</v>
      </c>
      <c r="Q1354" s="22" t="n">
        <f>M1354/H1354</f>
        <v>0.92</v>
      </c>
    </row>
    <row r="1355" ht="22.5" customHeight="1">
      <c r="A1355" s="74"/>
      <c r="B1355" s="12"/>
      <c r="C1355" s="12" t="n">
        <v>91573130</v>
      </c>
      <c r="D1355" s="12" t="s">
        <v>47</v>
      </c>
      <c r="E1355" s="12" t="s">
        <v>17</v>
      </c>
      <c r="F1355" s="12" t="s">
        <v>15</v>
      </c>
      <c r="G1355" s="20" t="n">
        <v>0.2</v>
      </c>
      <c r="H1355" s="13" t="n">
        <v>80</v>
      </c>
      <c r="I1355" s="20" t="n">
        <f>G1355*H1355*7</f>
        <v>112</v>
      </c>
      <c r="J1355" s="12" t="s">
        <v>102</v>
      </c>
      <c r="K1355" s="16" t="n">
        <v>10100</v>
      </c>
      <c r="L1355" s="14" t="n">
        <v>281</v>
      </c>
      <c r="M1355" s="16" t="n">
        <v>3</v>
      </c>
      <c r="N1355" s="11" t="n">
        <v>0.002</v>
      </c>
      <c r="O1355" s="11" t="n">
        <v>0.2</v>
      </c>
      <c r="P1355" s="11" t="n">
        <v>0.6</v>
      </c>
      <c r="Q1355" s="22" t="n">
        <f>M1355/H1355</f>
        <v>0.0375</v>
      </c>
    </row>
    <row r="1356" ht="22.5" customHeight="1">
      <c r="A1356" s="74"/>
      <c r="B1356" s="12"/>
      <c r="C1356" s="12" t="n">
        <v>91573131</v>
      </c>
      <c r="D1356" s="12" t="s">
        <v>47</v>
      </c>
      <c r="E1356" s="12" t="s">
        <v>33</v>
      </c>
      <c r="F1356" s="12" t="s">
        <v>15</v>
      </c>
      <c r="G1356" s="20" t="n">
        <v>0.2</v>
      </c>
      <c r="H1356" s="13" t="n">
        <v>80</v>
      </c>
      <c r="I1356" s="20" t="n">
        <f>G1356*H1356*7</f>
        <v>112</v>
      </c>
      <c r="J1356" s="12" t="s">
        <v>102</v>
      </c>
      <c r="K1356" s="16" t="n">
        <v>2738</v>
      </c>
      <c r="L1356" s="16" t="n">
        <v>35</v>
      </c>
      <c r="M1356" s="16" t="n">
        <v>0</v>
      </c>
      <c r="N1356" s="11" t="n">
        <v>0</v>
      </c>
      <c r="O1356" s="11" t="n">
        <v>0</v>
      </c>
      <c r="P1356" s="11" t="n">
        <v>0</v>
      </c>
      <c r="Q1356" s="22" t="n">
        <f>M1356/H1356</f>
        <v>0</v>
      </c>
    </row>
    <row r="1357" ht="22.5" customHeight="1">
      <c r="A1357" s="74"/>
      <c r="B1357" s="37" t="s">
        <v>110</v>
      </c>
      <c r="C1357" s="12" t="n">
        <v>6395488</v>
      </c>
      <c r="D1357" s="12" t="s">
        <v>39</v>
      </c>
      <c r="E1357" s="12" t="s">
        <v>14</v>
      </c>
      <c r="F1357" s="12" t="s">
        <v>15</v>
      </c>
      <c r="G1357" s="20" t="n">
        <v>0.3</v>
      </c>
      <c r="H1357" s="13" t="n">
        <v>200</v>
      </c>
      <c r="I1357" s="20" t="n">
        <f>G1357*H1357*7</f>
        <v>420</v>
      </c>
      <c r="J1357" s="12" t="s">
        <v>102</v>
      </c>
      <c r="K1357" s="14" t="n">
        <v>91433</v>
      </c>
      <c r="L1357" s="14" t="n">
        <v>40228</v>
      </c>
      <c r="M1357" s="15" t="n">
        <v>200</v>
      </c>
      <c r="N1357" s="11" t="n">
        <v>0.001</v>
      </c>
      <c r="O1357" s="11" t="n">
        <v>0.3</v>
      </c>
      <c r="P1357" s="11" t="n">
        <v>60</v>
      </c>
      <c r="Q1357" s="22" t="n">
        <f>M1357/H1357</f>
        <v>1</v>
      </c>
    </row>
    <row r="1358" ht="22.5" customHeight="1">
      <c r="A1358" s="74"/>
      <c r="B1358" s="12"/>
      <c r="C1358" s="12" t="n">
        <v>8291713</v>
      </c>
      <c r="D1358" s="12" t="s">
        <v>40</v>
      </c>
      <c r="E1358" s="12" t="s">
        <v>14</v>
      </c>
      <c r="F1358" s="12" t="s">
        <v>15</v>
      </c>
      <c r="G1358" s="20" t="n">
        <v>0.14</v>
      </c>
      <c r="H1358" s="13" t="n">
        <v>2000</v>
      </c>
      <c r="I1358" s="20" t="n">
        <f>G1358*H1358*7</f>
        <v>1960</v>
      </c>
      <c r="J1358" s="12" t="s">
        <v>102</v>
      </c>
      <c r="K1358" s="14" t="n">
        <v>72609</v>
      </c>
      <c r="L1358" s="14" t="n">
        <v>25712</v>
      </c>
      <c r="M1358" s="14" t="n">
        <v>1186</v>
      </c>
      <c r="N1358" s="11" t="n">
        <v>0.006</v>
      </c>
      <c r="O1358" s="11" t="n">
        <v>0.14</v>
      </c>
      <c r="P1358" s="11" t="n">
        <v>166.04</v>
      </c>
      <c r="Q1358" s="22" t="n">
        <f>M1358/H1358</f>
        <v>0.593</v>
      </c>
    </row>
    <row r="1359" ht="22.5" customHeight="1">
      <c r="A1359" s="74"/>
      <c r="B1359" s="12"/>
      <c r="C1359" s="12" t="n">
        <v>8566541</v>
      </c>
      <c r="D1359" s="12" t="s">
        <v>67</v>
      </c>
      <c r="E1359" s="12" t="s">
        <v>14</v>
      </c>
      <c r="F1359" s="12" t="s">
        <v>26</v>
      </c>
      <c r="G1359" s="20" t="n">
        <v>0.13</v>
      </c>
      <c r="H1359" s="13" t="n">
        <v>500</v>
      </c>
      <c r="I1359" s="20" t="n">
        <f>G1359*H1359*7</f>
        <v>455</v>
      </c>
      <c r="J1359" s="12" t="s">
        <v>102</v>
      </c>
      <c r="K1359" s="14" t="n">
        <v>913859</v>
      </c>
      <c r="L1359" s="14" t="n">
        <v>2555</v>
      </c>
      <c r="M1359" s="15" t="n">
        <v>333</v>
      </c>
      <c r="N1359" s="11" t="n">
        <v>0.03</v>
      </c>
      <c r="O1359" s="11" t="n">
        <v>0.2</v>
      </c>
      <c r="P1359" s="11" t="n">
        <v>65.38</v>
      </c>
      <c r="Q1359" s="22" t="n">
        <f>M1359/H1359</f>
        <v>0.666</v>
      </c>
    </row>
    <row r="1360" ht="22.5" customHeight="1">
      <c r="A1360" s="74"/>
      <c r="B1360" s="12"/>
      <c r="C1360" s="12" t="n">
        <v>8566084</v>
      </c>
      <c r="D1360" s="12" t="s">
        <v>68</v>
      </c>
      <c r="E1360" s="12" t="s">
        <v>41</v>
      </c>
      <c r="F1360" s="12" t="s">
        <v>15</v>
      </c>
      <c r="G1360" s="20" t="n">
        <v>0.12</v>
      </c>
      <c r="H1360" s="13" t="n">
        <v>100</v>
      </c>
      <c r="I1360" s="20" t="n">
        <f>G1360*H1360*7</f>
        <v>84</v>
      </c>
      <c r="J1360" s="12" t="s">
        <v>102</v>
      </c>
      <c r="K1360" s="14" t="n">
        <v>59947</v>
      </c>
      <c r="L1360" s="14" t="n">
        <v>14205</v>
      </c>
      <c r="M1360" s="15" t="n">
        <v>100</v>
      </c>
      <c r="N1360" s="11" t="n">
        <v>0.001</v>
      </c>
      <c r="O1360" s="11" t="n">
        <v>0.12</v>
      </c>
      <c r="P1360" s="11" t="n">
        <v>12</v>
      </c>
      <c r="Q1360" s="22" t="n">
        <f>M1360/H1360</f>
        <v>1</v>
      </c>
    </row>
    <row r="1361" ht="22.5" customHeight="1">
      <c r="A1361" s="74"/>
      <c r="B1361" s="12"/>
      <c r="C1361" s="12" t="n">
        <v>2937658</v>
      </c>
      <c r="D1361" s="12" t="s">
        <v>69</v>
      </c>
      <c r="E1361" s="12" t="s">
        <v>14</v>
      </c>
      <c r="F1361" s="12" t="s">
        <v>15</v>
      </c>
      <c r="G1361" s="20" t="n">
        <v>0.15</v>
      </c>
      <c r="H1361" s="13" t="n">
        <v>100</v>
      </c>
      <c r="I1361" s="20" t="n">
        <f>G1361*H1361*7</f>
        <v>105</v>
      </c>
      <c r="J1361" s="12" t="s">
        <v>102</v>
      </c>
      <c r="K1361" s="14" t="n">
        <v>6966</v>
      </c>
      <c r="L1361" s="14" t="n">
        <v>3066</v>
      </c>
      <c r="M1361" s="15" t="n">
        <v>100</v>
      </c>
      <c r="N1361" s="11" t="n">
        <v>0.004</v>
      </c>
      <c r="O1361" s="11" t="n">
        <v>0.123</v>
      </c>
      <c r="P1361" s="11" t="n">
        <v>12.331</v>
      </c>
      <c r="Q1361" s="22" t="n">
        <f>M1361/H1361</f>
        <v>1</v>
      </c>
    </row>
    <row r="1362" ht="22.5" customHeight="1">
      <c r="A1362" s="74"/>
      <c r="B1362" s="12"/>
      <c r="C1362" s="12" t="n">
        <v>6706444</v>
      </c>
      <c r="D1362" s="12" t="s">
        <v>70</v>
      </c>
      <c r="E1362" s="12" t="s">
        <v>71</v>
      </c>
      <c r="F1362" s="12" t="s">
        <v>12</v>
      </c>
      <c r="G1362" s="20" t="n">
        <v>0.5</v>
      </c>
      <c r="H1362" s="13" t="n">
        <v>100</v>
      </c>
      <c r="I1362" s="20" t="n">
        <f>G1362*H1362*7</f>
        <v>350</v>
      </c>
      <c r="J1362" s="12" t="s">
        <v>102</v>
      </c>
      <c r="K1362" s="14" t="n">
        <v>80878</v>
      </c>
      <c r="L1362" s="14" t="n">
        <v>7513</v>
      </c>
      <c r="M1362" s="15" t="n">
        <v>10</v>
      </c>
      <c r="N1362" s="11" t="n">
        <v>0.001</v>
      </c>
      <c r="O1362" s="11" t="n">
        <v>0.555</v>
      </c>
      <c r="P1362" s="11" t="n">
        <v>5.546</v>
      </c>
      <c r="Q1362" s="22" t="n">
        <f>M1362/H1362</f>
        <v>0.1</v>
      </c>
    </row>
    <row r="1363" ht="22.5" customHeight="1">
      <c r="A1363" s="74"/>
      <c r="B1363" s="12"/>
      <c r="C1363" s="12" t="n">
        <v>5963354</v>
      </c>
      <c r="D1363" s="12" t="s">
        <v>70</v>
      </c>
      <c r="E1363" s="12" t="s">
        <v>71</v>
      </c>
      <c r="F1363" s="12" t="s">
        <v>15</v>
      </c>
      <c r="G1363" s="20" t="n">
        <v>0.55</v>
      </c>
      <c r="H1363" s="13" t="n">
        <v>500</v>
      </c>
      <c r="I1363" s="20" t="n">
        <f>G1363*H1363*7</f>
        <v>1925</v>
      </c>
      <c r="J1363" s="12" t="s">
        <v>102</v>
      </c>
      <c r="K1363" s="14" t="n">
        <v>286072</v>
      </c>
      <c r="L1363" s="14" t="n">
        <v>81361</v>
      </c>
      <c r="M1363" s="15" t="n">
        <v>298</v>
      </c>
      <c r="N1363" s="11" t="n">
        <v>0.002</v>
      </c>
      <c r="O1363" s="11" t="n">
        <v>0.567</v>
      </c>
      <c r="P1363" s="11" t="n">
        <v>168.931</v>
      </c>
      <c r="Q1363" s="22" t="n">
        <f>M1363/H1363</f>
        <v>0.596</v>
      </c>
    </row>
    <row r="1364" ht="22.5" customHeight="1">
      <c r="A1364" s="74"/>
      <c r="B1364" s="12"/>
      <c r="C1364" s="12" t="n">
        <v>9686529</v>
      </c>
      <c r="D1364" s="12" t="s">
        <v>70</v>
      </c>
      <c r="E1364" s="12" t="s">
        <v>72</v>
      </c>
      <c r="F1364" s="12" t="s">
        <v>15</v>
      </c>
      <c r="G1364" s="20" t="n">
        <v>0.4</v>
      </c>
      <c r="H1364" s="13" t="n">
        <v>200</v>
      </c>
      <c r="I1364" s="20" t="n">
        <f>G1364*H1364*7</f>
        <v>560</v>
      </c>
      <c r="J1364" s="12" t="s">
        <v>102</v>
      </c>
      <c r="K1364" s="14" t="n">
        <v>70791</v>
      </c>
      <c r="L1364" s="14" t="n">
        <v>23184</v>
      </c>
      <c r="M1364" s="15" t="n">
        <v>55</v>
      </c>
      <c r="N1364" s="11" t="n">
        <v>0.001</v>
      </c>
      <c r="O1364" s="11" t="n">
        <v>0.5</v>
      </c>
      <c r="P1364" s="11" t="n">
        <v>27.5</v>
      </c>
      <c r="Q1364" s="22" t="n">
        <f>M1364/H1364</f>
        <v>0.275</v>
      </c>
    </row>
    <row r="1365" ht="22.5" customHeight="1">
      <c r="A1365" s="74"/>
      <c r="B1365" s="12"/>
      <c r="C1365" s="12" t="n">
        <v>5963400</v>
      </c>
      <c r="D1365" s="12" t="s">
        <v>70</v>
      </c>
      <c r="E1365" s="12" t="s">
        <v>73</v>
      </c>
      <c r="F1365" s="12" t="s">
        <v>15</v>
      </c>
      <c r="G1365" s="20" t="n">
        <v>0.2</v>
      </c>
      <c r="H1365" s="13" t="n">
        <v>50</v>
      </c>
      <c r="I1365" s="20" t="n">
        <f>G1365*H1365*7</f>
        <v>70</v>
      </c>
      <c r="J1365" s="12" t="s">
        <v>102</v>
      </c>
      <c r="K1365" s="14" t="n">
        <v>26855</v>
      </c>
      <c r="L1365" s="14" t="n">
        <v>6040</v>
      </c>
      <c r="M1365" s="15" t="n">
        <v>30</v>
      </c>
      <c r="N1365" s="11" t="n">
        <v>0.001</v>
      </c>
      <c r="O1365" s="11" t="n">
        <v>0.2</v>
      </c>
      <c r="P1365" s="11" t="n">
        <v>6</v>
      </c>
      <c r="Q1365" s="22" t="n">
        <f>M1365/H1365</f>
        <v>0.6</v>
      </c>
    </row>
    <row r="1366" ht="22.5" customHeight="1">
      <c r="A1366" s="74"/>
      <c r="B1366" s="12"/>
      <c r="C1366" s="12" t="n">
        <v>10080665</v>
      </c>
      <c r="D1366" s="12" t="s">
        <v>70</v>
      </c>
      <c r="E1366" s="12" t="s">
        <v>74</v>
      </c>
      <c r="F1366" s="12" t="s">
        <v>15</v>
      </c>
      <c r="G1366" s="20" t="n">
        <v>0.38</v>
      </c>
      <c r="H1366" s="13" t="n">
        <v>40</v>
      </c>
      <c r="I1366" s="20" t="n">
        <f>G1366*H1366*7</f>
        <v>106.4</v>
      </c>
      <c r="J1366" s="12" t="s">
        <v>102</v>
      </c>
      <c r="K1366" s="14" t="n">
        <v>4988</v>
      </c>
      <c r="L1366" s="14" t="n">
        <v>1456</v>
      </c>
      <c r="M1366" s="15" t="n">
        <v>7</v>
      </c>
      <c r="N1366" s="11" t="n">
        <v>0.002</v>
      </c>
      <c r="O1366" s="11" t="n">
        <v>0.38</v>
      </c>
      <c r="P1366" s="11" t="n">
        <v>2.66</v>
      </c>
      <c r="Q1366" s="22" t="n">
        <f>M1366/H1366</f>
        <v>0.175</v>
      </c>
    </row>
    <row r="1367" ht="22.5" customHeight="1">
      <c r="A1367" s="74"/>
      <c r="B1367" s="12"/>
      <c r="C1367" s="12" t="n">
        <v>91520433</v>
      </c>
      <c r="D1367" s="12" t="s">
        <v>64</v>
      </c>
      <c r="E1367" s="12" t="s">
        <v>14</v>
      </c>
      <c r="F1367" s="12" t="s">
        <v>15</v>
      </c>
      <c r="G1367" s="20" t="n">
        <v>0.16</v>
      </c>
      <c r="H1367" s="13" t="n">
        <v>200</v>
      </c>
      <c r="I1367" s="20" t="n">
        <f>G1367*H1367*7</f>
        <v>224</v>
      </c>
      <c r="J1367" s="12" t="s">
        <v>102</v>
      </c>
      <c r="K1367" s="14" t="n">
        <v>30207</v>
      </c>
      <c r="L1367" s="14" t="n">
        <v>1792</v>
      </c>
      <c r="M1367" s="15" t="n">
        <v>2</v>
      </c>
      <c r="N1367" s="11" t="n">
        <v>0</v>
      </c>
      <c r="O1367" s="11" t="n">
        <v>0.16</v>
      </c>
      <c r="P1367" s="11" t="n">
        <v>0.32</v>
      </c>
      <c r="Q1367" s="22" t="n">
        <f>M1367/H1367</f>
        <v>0.01</v>
      </c>
    </row>
    <row r="1368" ht="22.5" customHeight="1">
      <c r="A1368" s="74"/>
      <c r="B1368" s="12"/>
      <c r="C1368" s="12" t="n">
        <v>11078827</v>
      </c>
      <c r="D1368" s="12" t="s">
        <v>70</v>
      </c>
      <c r="E1368" s="12" t="s">
        <v>73</v>
      </c>
      <c r="F1368" s="12" t="s">
        <v>15</v>
      </c>
      <c r="G1368" s="20" t="n">
        <v>0.2</v>
      </c>
      <c r="H1368" s="13" t="n">
        <v>50</v>
      </c>
      <c r="I1368" s="20" t="n">
        <f>G1368*H1368*7</f>
        <v>70</v>
      </c>
      <c r="J1368" s="12" t="s">
        <v>102</v>
      </c>
      <c r="K1368" s="14" t="n">
        <v>745</v>
      </c>
      <c r="L1368" s="14" t="n">
        <v>225</v>
      </c>
      <c r="M1368" s="15" t="n">
        <v>1</v>
      </c>
      <c r="N1368" s="11" t="n">
        <v>0.001</v>
      </c>
      <c r="O1368" s="11" t="n">
        <v>0.3</v>
      </c>
      <c r="P1368" s="11" t="n">
        <v>0.3</v>
      </c>
      <c r="Q1368" s="22" t="n">
        <f>M1368/H1368</f>
        <v>0.02</v>
      </c>
    </row>
    <row r="1369" ht="22.5" customHeight="1">
      <c r="A1369" s="74"/>
      <c r="B1369" s="12"/>
      <c r="C1369" s="12" t="n">
        <v>11078981</v>
      </c>
      <c r="D1369" s="12" t="s">
        <v>70</v>
      </c>
      <c r="E1369" s="12" t="s">
        <v>71</v>
      </c>
      <c r="F1369" s="12" t="s">
        <v>15</v>
      </c>
      <c r="G1369" s="20" t="n">
        <v>0.2</v>
      </c>
      <c r="H1369" s="13" t="n">
        <v>50</v>
      </c>
      <c r="I1369" s="20" t="n">
        <f>G1369*H1369*7</f>
        <v>70</v>
      </c>
      <c r="J1369" s="12" t="s">
        <v>102</v>
      </c>
      <c r="K1369" s="14" t="n">
        <v>295</v>
      </c>
      <c r="L1369" s="14" t="n">
        <v>18</v>
      </c>
      <c r="M1369" s="15" t="n">
        <v>0</v>
      </c>
      <c r="N1369" s="11" t="n">
        <v>0</v>
      </c>
      <c r="O1369" s="11" t="n">
        <v>0</v>
      </c>
      <c r="P1369" s="11" t="n">
        <v>0</v>
      </c>
      <c r="Q1369" s="22" t="n">
        <f>M1369/H1369</f>
        <v>0</v>
      </c>
    </row>
    <row r="1370" ht="22.5" customHeight="1">
      <c r="A1370" s="74"/>
      <c r="B1370" s="12"/>
      <c r="C1370" s="12" t="n">
        <v>11080833</v>
      </c>
      <c r="D1370" s="12" t="s">
        <v>70</v>
      </c>
      <c r="E1370" s="12" t="s">
        <v>72</v>
      </c>
      <c r="F1370" s="12" t="s">
        <v>15</v>
      </c>
      <c r="G1370" s="20" t="n">
        <v>0.2</v>
      </c>
      <c r="H1370" s="13" t="n">
        <v>50</v>
      </c>
      <c r="I1370" s="20" t="n">
        <f>G1370*H1370*7</f>
        <v>70</v>
      </c>
      <c r="J1370" s="12" t="s">
        <v>102</v>
      </c>
      <c r="K1370" s="14" t="n">
        <v>27</v>
      </c>
      <c r="L1370" s="14" t="n">
        <v>2</v>
      </c>
      <c r="M1370" s="15" t="n">
        <v>0</v>
      </c>
      <c r="N1370" s="11" t="n">
        <v>0</v>
      </c>
      <c r="O1370" s="11" t="n">
        <v>0</v>
      </c>
      <c r="P1370" s="11" t="n">
        <v>0</v>
      </c>
      <c r="Q1370" s="22" t="n">
        <f>M1370/H1370</f>
        <v>0</v>
      </c>
    </row>
    <row r="1371" ht="22.5" customHeight="1">
      <c r="A1371" s="74"/>
      <c r="B1371" s="12"/>
      <c r="C1371" s="12" t="n">
        <v>11081056</v>
      </c>
      <c r="D1371" s="12" t="s">
        <v>70</v>
      </c>
      <c r="E1371" s="12" t="s">
        <v>74</v>
      </c>
      <c r="F1371" s="12" t="s">
        <v>15</v>
      </c>
      <c r="G1371" s="20" t="n">
        <v>0.2</v>
      </c>
      <c r="H1371" s="13" t="n">
        <v>50</v>
      </c>
      <c r="I1371" s="20" t="n">
        <f>G1371*H1371*7</f>
        <v>70</v>
      </c>
      <c r="J1371" s="12" t="s">
        <v>102</v>
      </c>
      <c r="K1371" s="14" t="n">
        <v>100</v>
      </c>
      <c r="L1371" s="14" t="n">
        <v>23</v>
      </c>
      <c r="M1371" s="15" t="n">
        <v>0</v>
      </c>
      <c r="N1371" s="11" t="n">
        <v>0</v>
      </c>
      <c r="O1371" s="11" t="n">
        <v>0</v>
      </c>
      <c r="P1371" s="11" t="n">
        <v>0</v>
      </c>
      <c r="Q1371" s="22" t="n">
        <f>M1371/H1371</f>
        <v>0</v>
      </c>
    </row>
    <row r="1372" ht="22.5" customHeight="1">
      <c r="A1372" s="74"/>
      <c r="B1372" s="12"/>
      <c r="C1372" s="12" t="n">
        <v>11078963</v>
      </c>
      <c r="D1372" s="12" t="s">
        <v>69</v>
      </c>
      <c r="E1372" s="12" t="s">
        <v>14</v>
      </c>
      <c r="F1372" s="12" t="s">
        <v>15</v>
      </c>
      <c r="G1372" s="20" t="n">
        <v>0.4</v>
      </c>
      <c r="H1372" s="13" t="n">
        <v>100</v>
      </c>
      <c r="I1372" s="20" t="n">
        <f>G1372*H1372*7</f>
        <v>280</v>
      </c>
      <c r="J1372" s="12" t="s">
        <v>102</v>
      </c>
      <c r="K1372" s="14" t="n">
        <v>14925</v>
      </c>
      <c r="L1372" s="14" t="n">
        <v>3351</v>
      </c>
      <c r="M1372" s="15" t="n">
        <v>81</v>
      </c>
      <c r="N1372" s="11" t="n">
        <v>0.01</v>
      </c>
      <c r="O1372" s="11" t="n">
        <v>0.4</v>
      </c>
      <c r="P1372" s="11" t="n">
        <v>32.4</v>
      </c>
      <c r="Q1372" s="22" t="n">
        <f>M1372/H1372</f>
        <v>0.81</v>
      </c>
    </row>
    <row r="1373" ht="22.5" customHeight="1">
      <c r="A1373" s="74"/>
      <c r="B1373" s="12"/>
      <c r="C1373" s="12" t="n">
        <v>91538300</v>
      </c>
      <c r="D1373" s="12" t="s">
        <v>64</v>
      </c>
      <c r="E1373" s="12" t="s">
        <v>37</v>
      </c>
      <c r="F1373" s="12" t="s">
        <v>15</v>
      </c>
      <c r="G1373" s="20" t="n">
        <v>0.14</v>
      </c>
      <c r="H1373" s="13" t="n">
        <v>300</v>
      </c>
      <c r="I1373" s="20" t="n">
        <f>G1373*H1373*7</f>
        <v>294</v>
      </c>
      <c r="J1373" s="12" t="s">
        <v>102</v>
      </c>
      <c r="K1373" s="14" t="n">
        <v>2603</v>
      </c>
      <c r="L1373" s="14" t="n">
        <v>316</v>
      </c>
      <c r="M1373" s="15" t="n">
        <v>3</v>
      </c>
      <c r="N1373" s="11" t="n">
        <v>0.001</v>
      </c>
      <c r="O1373" s="11" t="n">
        <v>0.14</v>
      </c>
      <c r="P1373" s="11" t="n">
        <v>0.42</v>
      </c>
      <c r="Q1373" s="22" t="n">
        <f>M1373/H1373</f>
        <v>0.01</v>
      </c>
    </row>
    <row r="1374" ht="22.5" customHeight="1">
      <c r="A1374" s="74"/>
      <c r="B1374" s="12"/>
      <c r="C1374" s="12" t="n">
        <v>91538301</v>
      </c>
      <c r="D1374" s="12" t="s">
        <v>64</v>
      </c>
      <c r="E1374" s="12" t="s">
        <v>14</v>
      </c>
      <c r="F1374" s="12" t="s">
        <v>15</v>
      </c>
      <c r="G1374" s="20" t="n">
        <v>0.22</v>
      </c>
      <c r="H1374" s="13" t="n">
        <v>200</v>
      </c>
      <c r="I1374" s="20" t="n">
        <f>G1374*H1374*7</f>
        <v>308</v>
      </c>
      <c r="J1374" s="12" t="s">
        <v>102</v>
      </c>
      <c r="K1374" s="14" t="n">
        <v>200</v>
      </c>
      <c r="L1374" s="14" t="n">
        <v>70</v>
      </c>
      <c r="M1374" s="15" t="n">
        <v>0</v>
      </c>
      <c r="N1374" s="11" t="n">
        <v>0</v>
      </c>
      <c r="O1374" s="11" t="n">
        <v>0</v>
      </c>
      <c r="P1374" s="11" t="n">
        <v>0</v>
      </c>
      <c r="Q1374" s="22" t="n">
        <f>M1374/H1374</f>
        <v>0</v>
      </c>
    </row>
    <row r="1375" ht="22.5" customHeight="1">
      <c r="A1375" s="74"/>
      <c r="B1375" s="12"/>
      <c r="C1375" s="12" t="n">
        <v>91538306</v>
      </c>
      <c r="D1375" s="12" t="s">
        <v>64</v>
      </c>
      <c r="E1375" s="12" t="s">
        <v>65</v>
      </c>
      <c r="F1375" s="12" t="s">
        <v>15</v>
      </c>
      <c r="G1375" s="20" t="n">
        <v>0.18</v>
      </c>
      <c r="H1375" s="13" t="n">
        <v>250</v>
      </c>
      <c r="I1375" s="20" t="n">
        <f>G1375*H1375*7</f>
        <v>315</v>
      </c>
      <c r="J1375" s="12" t="s">
        <v>102</v>
      </c>
      <c r="K1375" s="14" t="n">
        <v>883</v>
      </c>
      <c r="L1375" s="14" t="n">
        <v>217</v>
      </c>
      <c r="M1375" s="15" t="n">
        <v>2</v>
      </c>
      <c r="N1375" s="11" t="n">
        <v>0.002</v>
      </c>
      <c r="O1375" s="11" t="n">
        <v>0.18</v>
      </c>
      <c r="P1375" s="11" t="n">
        <v>0.36</v>
      </c>
      <c r="Q1375" s="22" t="n">
        <f>M1375/H1375</f>
        <v>0.008</v>
      </c>
    </row>
    <row r="1376" ht="22.5" customHeight="1">
      <c r="A1376" s="74"/>
      <c r="B1376" s="12"/>
      <c r="C1376" s="12" t="n">
        <v>91538307</v>
      </c>
      <c r="D1376" s="12" t="s">
        <v>64</v>
      </c>
      <c r="E1376" s="12" t="s">
        <v>17</v>
      </c>
      <c r="F1376" s="12" t="s">
        <v>15</v>
      </c>
      <c r="G1376" s="20" t="n">
        <v>0.22</v>
      </c>
      <c r="H1376" s="13" t="n">
        <v>200</v>
      </c>
      <c r="I1376" s="20" t="n">
        <f>G1376*H1376*7</f>
        <v>308</v>
      </c>
      <c r="J1376" s="12" t="s">
        <v>102</v>
      </c>
      <c r="K1376" s="14" t="n">
        <v>15</v>
      </c>
      <c r="L1376" s="14" t="n">
        <v>2</v>
      </c>
      <c r="M1376" s="15" t="n">
        <v>0</v>
      </c>
      <c r="N1376" s="11" t="n">
        <v>0</v>
      </c>
      <c r="O1376" s="11" t="n">
        <v>0</v>
      </c>
      <c r="P1376" s="11" t="n">
        <v>0</v>
      </c>
      <c r="Q1376" s="22" t="n">
        <f>M1376/H1376</f>
        <v>0</v>
      </c>
    </row>
    <row r="1377" ht="22.5" customHeight="1">
      <c r="A1377" s="74"/>
      <c r="B1377" s="12"/>
      <c r="C1377" s="12" t="n">
        <v>91538308</v>
      </c>
      <c r="D1377" s="12" t="s">
        <v>64</v>
      </c>
      <c r="E1377" s="12" t="s">
        <v>11</v>
      </c>
      <c r="F1377" s="12" t="s">
        <v>15</v>
      </c>
      <c r="G1377" s="20" t="n">
        <v>0.18</v>
      </c>
      <c r="H1377" s="13" t="n">
        <v>200</v>
      </c>
      <c r="I1377" s="20" t="n">
        <f>G1377*H1377*7</f>
        <v>252</v>
      </c>
      <c r="J1377" s="12" t="s">
        <v>102</v>
      </c>
      <c r="K1377" s="14" t="n">
        <v>89</v>
      </c>
      <c r="L1377" s="14" t="n">
        <v>5</v>
      </c>
      <c r="M1377" s="15" t="n">
        <v>0</v>
      </c>
      <c r="N1377" s="11" t="n">
        <v>0</v>
      </c>
      <c r="O1377" s="11" t="n">
        <v>0</v>
      </c>
      <c r="P1377" s="11" t="n">
        <v>0</v>
      </c>
      <c r="Q1377" s="22" t="n">
        <f>M1377/H1377</f>
        <v>0</v>
      </c>
    </row>
    <row r="1378" ht="22.5" customHeight="1">
      <c r="A1378" s="74"/>
      <c r="B1378" s="12"/>
      <c r="C1378" s="12" t="n">
        <v>91538309</v>
      </c>
      <c r="D1378" s="12" t="s">
        <v>64</v>
      </c>
      <c r="E1378" s="12" t="s">
        <v>44</v>
      </c>
      <c r="F1378" s="12" t="s">
        <v>15</v>
      </c>
      <c r="G1378" s="20" t="n">
        <v>0.18</v>
      </c>
      <c r="H1378" s="13" t="n">
        <v>198</v>
      </c>
      <c r="I1378" s="20" t="n">
        <f>G1378*H1378*7</f>
        <v>249.48</v>
      </c>
      <c r="J1378" s="12" t="s">
        <v>102</v>
      </c>
      <c r="K1378" s="14" t="n">
        <v>79</v>
      </c>
      <c r="L1378" s="14" t="n">
        <v>11</v>
      </c>
      <c r="M1378" s="15" t="n">
        <v>0</v>
      </c>
      <c r="N1378" s="11" t="n">
        <v>0</v>
      </c>
      <c r="O1378" s="11" t="n">
        <v>0</v>
      </c>
      <c r="P1378" s="11" t="n">
        <v>0</v>
      </c>
      <c r="Q1378" s="22" t="n">
        <f>M1378/H1378</f>
        <v>0</v>
      </c>
    </row>
    <row r="1379" ht="22.5" customHeight="1">
      <c r="A1379" s="74"/>
      <c r="B1379" s="12"/>
      <c r="C1379" s="12" t="n">
        <v>11511535</v>
      </c>
      <c r="D1379" s="12" t="s">
        <v>69</v>
      </c>
      <c r="E1379" s="12" t="s">
        <v>14</v>
      </c>
      <c r="F1379" s="12" t="s">
        <v>26</v>
      </c>
      <c r="G1379" s="20" t="n">
        <v>0.4</v>
      </c>
      <c r="H1379" s="13" t="n">
        <v>600</v>
      </c>
      <c r="I1379" s="20" t="n">
        <f>G1379*H1379*7</f>
        <v>1680</v>
      </c>
      <c r="J1379" s="12" t="s">
        <v>102</v>
      </c>
      <c r="K1379" s="14" t="n">
        <f>2862825+7647</f>
        <v>2870472</v>
      </c>
      <c r="L1379" s="14" t="n">
        <f>9080+3134</f>
        <v>12214</v>
      </c>
      <c r="M1379" s="15" t="n">
        <f>394+279</f>
        <v>673</v>
      </c>
      <c r="N1379" s="11" t="n">
        <v>0.02</v>
      </c>
      <c r="O1379" s="11" t="n">
        <f>P1379/M1379</f>
        <v>0.368276374442793</v>
      </c>
      <c r="P1379" s="11" t="n">
        <f>163.88+83.97</f>
        <v>247.85</v>
      </c>
      <c r="Q1379" s="22" t="n">
        <f>M1379/H1379</f>
        <v>1.12166666666667</v>
      </c>
    </row>
    <row r="1380" ht="22.5" customHeight="1">
      <c r="A1380" s="74"/>
      <c r="B1380" s="12"/>
      <c r="C1380" s="12" t="n">
        <v>11792342</v>
      </c>
      <c r="D1380" s="12" t="s">
        <v>75</v>
      </c>
      <c r="E1380" s="12" t="s">
        <v>41</v>
      </c>
      <c r="F1380" s="12" t="s">
        <v>15</v>
      </c>
      <c r="G1380" s="20" t="n">
        <v>0.2</v>
      </c>
      <c r="H1380" s="76" t="n">
        <v>40</v>
      </c>
      <c r="I1380" s="20" t="n">
        <f>G1380*H1380*7</f>
        <v>56</v>
      </c>
      <c r="J1380" s="12" t="s">
        <v>102</v>
      </c>
      <c r="K1380" s="14" t="n">
        <v>8117</v>
      </c>
      <c r="L1380" s="14" t="n">
        <v>35</v>
      </c>
      <c r="M1380" s="15" t="n">
        <v>0</v>
      </c>
      <c r="N1380" s="11" t="n">
        <v>0</v>
      </c>
      <c r="O1380" s="11" t="n">
        <v>0</v>
      </c>
      <c r="P1380" s="11" t="n">
        <v>0</v>
      </c>
      <c r="Q1380" s="22" t="n">
        <f>M1380/H1380</f>
        <v>0</v>
      </c>
    </row>
    <row r="1381" ht="22.5" customHeight="1">
      <c r="A1381" s="74"/>
      <c r="B1381" s="12"/>
      <c r="C1381" s="12" t="n">
        <v>5365722</v>
      </c>
      <c r="D1381" s="12" t="s">
        <v>59</v>
      </c>
      <c r="E1381" s="12" t="s">
        <v>57</v>
      </c>
      <c r="F1381" s="12" t="s">
        <v>12</v>
      </c>
      <c r="G1381" s="20" t="n">
        <v>0.3</v>
      </c>
      <c r="H1381" s="76" t="n">
        <v>50</v>
      </c>
      <c r="I1381" s="20" t="n">
        <f>G1381*H1381*7</f>
        <v>105</v>
      </c>
      <c r="J1381" s="12" t="s">
        <v>102</v>
      </c>
      <c r="K1381" s="14" t="n">
        <v>39013</v>
      </c>
      <c r="L1381" s="14" t="n">
        <v>13871</v>
      </c>
      <c r="M1381" s="15" t="n">
        <v>22</v>
      </c>
      <c r="N1381" s="11" t="n">
        <v>0</v>
      </c>
      <c r="O1381" s="11" t="n">
        <v>0.303</v>
      </c>
      <c r="P1381" s="11" t="n">
        <v>6.6556</v>
      </c>
      <c r="Q1381" s="22" t="n">
        <f>M1381/H1381</f>
        <v>0.44</v>
      </c>
    </row>
    <row r="1382" ht="22.5" customHeight="1">
      <c r="A1382" s="74"/>
      <c r="B1382" s="12"/>
      <c r="C1382" s="12" t="n">
        <v>11924654</v>
      </c>
      <c r="D1382" s="12" t="s">
        <v>59</v>
      </c>
      <c r="E1382" s="12" t="s">
        <v>57</v>
      </c>
      <c r="F1382" s="12" t="s">
        <v>12</v>
      </c>
      <c r="G1382" s="20" t="n">
        <v>0.3</v>
      </c>
      <c r="H1382" s="76" t="n">
        <v>50</v>
      </c>
      <c r="I1382" s="20" t="n">
        <f>G1382*H1382*7</f>
        <v>105</v>
      </c>
      <c r="J1382" s="12" t="s">
        <v>102</v>
      </c>
      <c r="K1382" s="14" t="n">
        <v>392</v>
      </c>
      <c r="L1382" s="14" t="n">
        <v>148</v>
      </c>
      <c r="M1382" s="15" t="n">
        <v>1</v>
      </c>
      <c r="N1382" s="11" t="n">
        <v>0.001</v>
      </c>
      <c r="O1382" s="11" t="n">
        <v>0.148</v>
      </c>
      <c r="P1382" s="11" t="n">
        <v>0.1483</v>
      </c>
      <c r="Q1382" s="22" t="n">
        <f>M1382/H1382</f>
        <v>0.02</v>
      </c>
    </row>
    <row r="1383" ht="22.5" customHeight="1">
      <c r="A1383" s="74"/>
      <c r="B1383" s="12"/>
      <c r="C1383" s="12" t="n">
        <v>12011132</v>
      </c>
      <c r="D1383" s="12" t="s">
        <v>82</v>
      </c>
      <c r="E1383" s="12" t="s">
        <v>14</v>
      </c>
      <c r="F1383" s="12" t="s">
        <v>15</v>
      </c>
      <c r="G1383" s="20" t="n">
        <v>0.2</v>
      </c>
      <c r="H1383" s="76" t="n">
        <v>150</v>
      </c>
      <c r="I1383" s="20" t="n">
        <f>G1383*H1383*7</f>
        <v>210</v>
      </c>
      <c r="J1383" s="12" t="s">
        <v>102</v>
      </c>
      <c r="K1383" s="14" t="n">
        <v>38668</v>
      </c>
      <c r="L1383" s="14" t="n">
        <v>13035</v>
      </c>
      <c r="M1383" s="15" t="n">
        <v>150</v>
      </c>
      <c r="N1383" s="11" t="n">
        <v>0.002</v>
      </c>
      <c r="O1383" s="11" t="n">
        <v>0.2</v>
      </c>
      <c r="P1383" s="11" t="n">
        <v>30</v>
      </c>
      <c r="Q1383" s="22" t="n">
        <f>M1383/H1383</f>
        <v>1</v>
      </c>
    </row>
    <row r="1384" ht="22.5" customHeight="1">
      <c r="A1384" s="74"/>
      <c r="B1384" s="12"/>
      <c r="C1384" s="12" t="n">
        <v>12072287</v>
      </c>
      <c r="D1384" s="12" t="s">
        <v>69</v>
      </c>
      <c r="E1384" s="12" t="s">
        <v>14</v>
      </c>
      <c r="F1384" s="12" t="s">
        <v>15</v>
      </c>
      <c r="G1384" s="20" t="n">
        <v>0.5</v>
      </c>
      <c r="H1384" s="76" t="n">
        <v>200</v>
      </c>
      <c r="I1384" s="20" t="n">
        <f>G1384*H1384*7</f>
        <v>700</v>
      </c>
      <c r="J1384" s="12" t="s">
        <v>102</v>
      </c>
      <c r="K1384" s="14" t="n">
        <v>266575</v>
      </c>
      <c r="L1384" s="14" t="n">
        <v>1787</v>
      </c>
      <c r="M1384" s="15" t="n">
        <v>202</v>
      </c>
      <c r="N1384" s="11" t="n">
        <v>0.059</v>
      </c>
      <c r="O1384" s="11" t="n">
        <v>0.519</v>
      </c>
      <c r="P1384" s="11" t="n">
        <v>104.871</v>
      </c>
      <c r="Q1384" s="22" t="n">
        <f>M1384/H1384</f>
        <v>1.01</v>
      </c>
    </row>
    <row r="1385" ht="22.5" customHeight="1">
      <c r="A1385" s="74"/>
      <c r="B1385" s="12"/>
      <c r="C1385" s="12" t="n">
        <v>6529449</v>
      </c>
      <c r="D1385" s="12" t="s">
        <v>69</v>
      </c>
      <c r="E1385" s="12" t="s">
        <v>14</v>
      </c>
      <c r="F1385" s="12" t="s">
        <v>12</v>
      </c>
      <c r="G1385" s="20" t="n">
        <v>0.2</v>
      </c>
      <c r="H1385" s="76" t="n">
        <v>200</v>
      </c>
      <c r="I1385" s="20" t="n">
        <f>G1385*H1385*7</f>
        <v>280</v>
      </c>
      <c r="J1385" s="12" t="s">
        <v>102</v>
      </c>
      <c r="K1385" s="14" t="n">
        <v>17164</v>
      </c>
      <c r="L1385" s="14" t="n">
        <v>2068</v>
      </c>
      <c r="M1385" s="15" t="n">
        <v>155</v>
      </c>
      <c r="N1385" s="11" t="n">
        <v>0.024</v>
      </c>
      <c r="O1385" s="11" t="n">
        <v>0.326</v>
      </c>
      <c r="P1385" s="11" t="n">
        <v>50.5272</v>
      </c>
      <c r="Q1385" s="22" t="n">
        <f>M1385/H1385</f>
        <v>0.775</v>
      </c>
    </row>
    <row r="1386" ht="22.5" customHeight="1">
      <c r="A1386" s="74"/>
      <c r="B1386" s="12"/>
      <c r="C1386" s="12" t="n">
        <v>5623760</v>
      </c>
      <c r="D1386" s="12" t="s">
        <v>76</v>
      </c>
      <c r="E1386" s="12" t="s">
        <v>14</v>
      </c>
      <c r="F1386" s="12" t="s">
        <v>15</v>
      </c>
      <c r="G1386" s="20" t="n">
        <v>0.15</v>
      </c>
      <c r="H1386" s="13" t="n">
        <v>50</v>
      </c>
      <c r="I1386" s="20" t="n">
        <f>G1386*H1386*7</f>
        <v>52.5</v>
      </c>
      <c r="J1386" s="12" t="s">
        <v>102</v>
      </c>
      <c r="K1386" s="14" t="n">
        <v>10270</v>
      </c>
      <c r="L1386" s="14" t="n">
        <v>3980</v>
      </c>
      <c r="M1386" s="15" t="n">
        <v>50</v>
      </c>
      <c r="N1386" s="11" t="n">
        <v>0.002</v>
      </c>
      <c r="O1386" s="11" t="n">
        <v>0.15</v>
      </c>
      <c r="P1386" s="11" t="n">
        <v>7.5</v>
      </c>
      <c r="Q1386" s="22" t="n">
        <f>M1386/H1386</f>
        <v>1</v>
      </c>
    </row>
    <row r="1387" ht="22.5" customHeight="1">
      <c r="A1387" s="74"/>
      <c r="B1387" s="12"/>
      <c r="C1387" s="12" t="n">
        <v>12542512</v>
      </c>
      <c r="D1387" s="12" t="s">
        <v>82</v>
      </c>
      <c r="E1387" s="12" t="s">
        <v>14</v>
      </c>
      <c r="F1387" s="12" t="s">
        <v>15</v>
      </c>
      <c r="G1387" s="20" t="n">
        <v>0.15</v>
      </c>
      <c r="H1387" s="76" t="n">
        <v>100</v>
      </c>
      <c r="I1387" s="20" t="n">
        <f>G1387*H1387*7</f>
        <v>105</v>
      </c>
      <c r="J1387" s="12" t="s">
        <v>102</v>
      </c>
      <c r="K1387" s="14" t="n">
        <v>9587</v>
      </c>
      <c r="L1387" s="14" t="n">
        <v>799</v>
      </c>
      <c r="M1387" s="15" t="n">
        <v>24</v>
      </c>
      <c r="N1387" s="11" t="n">
        <v>0.005</v>
      </c>
      <c r="O1387" s="11" t="n">
        <v>0.15</v>
      </c>
      <c r="P1387" s="11" t="n">
        <v>3.6</v>
      </c>
      <c r="Q1387" s="22" t="n">
        <f>M1387/H1387</f>
        <v>0.24</v>
      </c>
    </row>
    <row r="1388" ht="22.5" customHeight="1">
      <c r="A1388" s="74"/>
      <c r="B1388" s="12"/>
      <c r="C1388" s="12" t="n">
        <v>91573327</v>
      </c>
      <c r="D1388" s="12" t="s">
        <v>77</v>
      </c>
      <c r="E1388" s="12" t="s">
        <v>14</v>
      </c>
      <c r="F1388" s="12" t="s">
        <v>15</v>
      </c>
      <c r="G1388" s="20" t="n">
        <v>0.25</v>
      </c>
      <c r="H1388" s="76" t="n">
        <v>300</v>
      </c>
      <c r="I1388" s="20" t="n">
        <f>G1388*H1388*7</f>
        <v>525</v>
      </c>
      <c r="J1388" s="12" t="s">
        <v>102</v>
      </c>
      <c r="K1388" s="14" t="n">
        <v>989</v>
      </c>
      <c r="L1388" s="14" t="n">
        <v>42</v>
      </c>
      <c r="M1388" s="15" t="n">
        <v>0</v>
      </c>
      <c r="N1388" s="11" t="n">
        <v>0</v>
      </c>
      <c r="O1388" s="11" t="n">
        <v>0</v>
      </c>
      <c r="P1388" s="11" t="n">
        <v>0</v>
      </c>
      <c r="Q1388" s="22" t="n">
        <f>M1388/H1388</f>
        <v>0</v>
      </c>
    </row>
    <row r="1389" ht="22.5" customHeight="1">
      <c r="A1389" s="18"/>
      <c r="C1389" s="10"/>
      <c r="D1389" s="10"/>
      <c r="E1389" s="10"/>
      <c r="F1389" s="10"/>
      <c r="G1389" s="17"/>
      <c r="H1389" s="10"/>
      <c r="I1389" s="17"/>
      <c r="J1389" s="10"/>
      <c r="K1389" s="15"/>
      <c r="L1389" s="15"/>
      <c r="M1389" s="15"/>
      <c r="N1389" s="15"/>
      <c r="O1389" s="15"/>
      <c r="P1389" s="75"/>
      <c r="Q1389" s="7"/>
    </row>
    <row r="1390" ht="22.5" customHeight="1">
      <c r="A1390" s="18" t="s">
        <v>97</v>
      </c>
      <c r="B1390" s="8" t="s">
        <v>122</v>
      </c>
      <c r="C1390" s="10"/>
      <c r="D1390" s="10"/>
      <c r="E1390" s="10"/>
      <c r="F1390" s="10"/>
      <c r="G1390" s="17"/>
      <c r="H1390" s="10"/>
      <c r="I1390" s="17"/>
      <c r="J1390" s="10"/>
      <c r="K1390" s="21" t="n">
        <f>SUM(K1391:K1525)</f>
        <v>16822392</v>
      </c>
      <c r="L1390" s="21" t="n">
        <f>SUM(L1391:L1525)</f>
        <v>1630517</v>
      </c>
      <c r="M1390" s="15"/>
      <c r="N1390" s="15"/>
      <c r="O1390" s="15"/>
      <c r="P1390" s="24" t="n">
        <f>SUM(P1391:P1525)</f>
        <v>5413.3393</v>
      </c>
      <c r="Q1390" s="7"/>
    </row>
    <row r="1391" ht="22.5" customHeight="1">
      <c r="A1391" s="73" t="n">
        <v>46301</v>
      </c>
      <c r="B1391" s="37" t="s">
        <v>99</v>
      </c>
      <c r="C1391" s="12" t="n">
        <v>10813123</v>
      </c>
      <c r="D1391" s="12" t="s">
        <v>10</v>
      </c>
      <c r="E1391" s="12" t="s">
        <v>11</v>
      </c>
      <c r="F1391" s="12" t="s">
        <v>12</v>
      </c>
      <c r="G1391" s="20" t="n">
        <v>0.25</v>
      </c>
      <c r="H1391" s="13" t="n">
        <v>1000</v>
      </c>
      <c r="I1391" s="20" t="n">
        <f>G1391*H1391*7</f>
        <v>1750</v>
      </c>
      <c r="J1391" s="12" t="s">
        <v>102</v>
      </c>
      <c r="K1391" s="10" t="n">
        <v>36099</v>
      </c>
      <c r="L1391" s="10" t="n">
        <v>626</v>
      </c>
      <c r="M1391" s="10" t="n">
        <v>14</v>
      </c>
      <c r="N1391" s="11" t="n">
        <v>0.001</v>
      </c>
      <c r="O1391" s="11" t="n">
        <v>0.4215</v>
      </c>
      <c r="P1391" s="11" t="n">
        <v>5.9005</v>
      </c>
      <c r="Q1391" s="22" t="n">
        <f>M1391/H1391</f>
        <v>0.014</v>
      </c>
    </row>
    <row r="1392" ht="22.5" customHeight="1">
      <c r="A1392" s="74"/>
      <c r="B1392" s="12"/>
      <c r="C1392" s="12" t="n">
        <v>1745925</v>
      </c>
      <c r="D1392" s="12" t="s">
        <v>13</v>
      </c>
      <c r="E1392" s="12" t="s">
        <v>14</v>
      </c>
      <c r="F1392" s="12" t="s">
        <v>15</v>
      </c>
      <c r="G1392" s="20" t="n">
        <v>0.15</v>
      </c>
      <c r="H1392" s="13" t="n">
        <v>400</v>
      </c>
      <c r="I1392" s="20" t="n">
        <f>G1392*H1392*7</f>
        <v>420</v>
      </c>
      <c r="J1392" s="12" t="s">
        <v>102</v>
      </c>
      <c r="K1392" s="16" t="n">
        <v>62582</v>
      </c>
      <c r="L1392" s="14" t="n">
        <v>26654</v>
      </c>
      <c r="M1392" s="14" t="n">
        <v>400</v>
      </c>
      <c r="N1392" s="11" t="n">
        <v>0.002</v>
      </c>
      <c r="O1392" s="11" t="n">
        <v>0.15</v>
      </c>
      <c r="P1392" s="11" t="n">
        <v>60</v>
      </c>
      <c r="Q1392" s="22" t="n">
        <f>M1392/H1392</f>
        <v>1</v>
      </c>
    </row>
    <row r="1393" ht="22.5" customHeight="1">
      <c r="A1393" s="74"/>
      <c r="B1393" s="12"/>
      <c r="C1393" s="12" t="n">
        <v>6951600</v>
      </c>
      <c r="D1393" s="12" t="s">
        <v>16</v>
      </c>
      <c r="E1393" s="12" t="s">
        <v>17</v>
      </c>
      <c r="F1393" s="12" t="s">
        <v>15</v>
      </c>
      <c r="G1393" s="20" t="n">
        <v>0.17</v>
      </c>
      <c r="H1393" s="13" t="n">
        <v>100</v>
      </c>
      <c r="I1393" s="20" t="n">
        <f>G1393*H1393*7</f>
        <v>119</v>
      </c>
      <c r="J1393" s="12" t="s">
        <v>102</v>
      </c>
      <c r="K1393" s="14" t="n">
        <v>9927</v>
      </c>
      <c r="L1393" s="14" t="n">
        <v>2199</v>
      </c>
      <c r="M1393" s="14" t="n">
        <v>57</v>
      </c>
      <c r="N1393" s="11" t="n">
        <v>0.005</v>
      </c>
      <c r="O1393" s="11" t="n">
        <v>0.174</v>
      </c>
      <c r="P1393" s="11" t="n">
        <v>9.928</v>
      </c>
      <c r="Q1393" s="22" t="n">
        <f>M1393/H1393</f>
        <v>0.57</v>
      </c>
    </row>
    <row r="1394" ht="22.5" customHeight="1">
      <c r="A1394" s="74"/>
      <c r="B1394" s="12"/>
      <c r="C1394" s="12" t="n">
        <v>6951594</v>
      </c>
      <c r="D1394" s="12" t="s">
        <v>16</v>
      </c>
      <c r="E1394" s="12" t="s">
        <v>18</v>
      </c>
      <c r="F1394" s="12" t="s">
        <v>15</v>
      </c>
      <c r="G1394" s="20" t="n">
        <v>0.7</v>
      </c>
      <c r="H1394" s="13" t="n">
        <v>400</v>
      </c>
      <c r="I1394" s="20" t="n">
        <f>G1394*H1394*7</f>
        <v>1960</v>
      </c>
      <c r="J1394" s="12" t="s">
        <v>102</v>
      </c>
      <c r="K1394" s="14" t="n">
        <v>129139</v>
      </c>
      <c r="L1394" s="14" t="n">
        <v>53926</v>
      </c>
      <c r="M1394" s="14" t="n">
        <v>251</v>
      </c>
      <c r="N1394" s="11" t="n">
        <v>0.003</v>
      </c>
      <c r="O1394" s="11" t="n">
        <v>0.708</v>
      </c>
      <c r="P1394" s="11" t="n">
        <v>177.73</v>
      </c>
      <c r="Q1394" s="22" t="n">
        <f>M1394/H1394</f>
        <v>0.6275</v>
      </c>
    </row>
    <row r="1395" ht="22.5" customHeight="1">
      <c r="A1395" s="74"/>
      <c r="B1395" s="12"/>
      <c r="C1395" s="12" t="n">
        <v>2732727</v>
      </c>
      <c r="D1395" s="12" t="s">
        <v>10</v>
      </c>
      <c r="E1395" s="12" t="s">
        <v>19</v>
      </c>
      <c r="F1395" s="12" t="s">
        <v>15</v>
      </c>
      <c r="G1395" s="20" t="n">
        <v>0.25</v>
      </c>
      <c r="H1395" s="13" t="n">
        <v>1000</v>
      </c>
      <c r="I1395" s="20" t="n">
        <f>G1395*H1395*7</f>
        <v>1750</v>
      </c>
      <c r="J1395" s="12" t="s">
        <v>102</v>
      </c>
      <c r="K1395" s="14" t="n">
        <v>54452</v>
      </c>
      <c r="L1395" s="14" t="n">
        <v>18841</v>
      </c>
      <c r="M1395" s="14" t="n">
        <v>612</v>
      </c>
      <c r="N1395" s="11" t="n">
        <v>0.008</v>
      </c>
      <c r="O1395" s="11" t="n">
        <v>0.249</v>
      </c>
      <c r="P1395" s="11" t="n">
        <v>152.675</v>
      </c>
      <c r="Q1395" s="22" t="n">
        <f>M1395/H1395</f>
        <v>0.612</v>
      </c>
    </row>
    <row r="1396" ht="22.5" customHeight="1">
      <c r="A1396" s="74"/>
      <c r="B1396" s="12"/>
      <c r="C1396" s="12" t="n">
        <v>5619156</v>
      </c>
      <c r="D1396" s="12" t="s">
        <v>10</v>
      </c>
      <c r="E1396" s="12" t="s">
        <v>19</v>
      </c>
      <c r="F1396" s="12" t="s">
        <v>12</v>
      </c>
      <c r="G1396" s="20" t="n">
        <v>0.24</v>
      </c>
      <c r="H1396" s="13" t="n">
        <v>500</v>
      </c>
      <c r="I1396" s="20" t="n">
        <f>G1396*H1396*7</f>
        <v>840</v>
      </c>
      <c r="J1396" s="12" t="s">
        <v>102</v>
      </c>
      <c r="K1396" s="14" t="n">
        <v>180470</v>
      </c>
      <c r="L1396" s="14" t="n">
        <v>34250</v>
      </c>
      <c r="M1396" s="14" t="n">
        <v>27</v>
      </c>
      <c r="N1396" s="11" t="n">
        <v>0</v>
      </c>
      <c r="O1396" s="11" t="n">
        <v>0.3296</v>
      </c>
      <c r="P1396" s="11" t="n">
        <v>8.8988</v>
      </c>
      <c r="Q1396" s="22" t="n">
        <f>M1396/H1396</f>
        <v>0.054</v>
      </c>
    </row>
    <row r="1397" ht="22.5" customHeight="1">
      <c r="A1397" s="74"/>
      <c r="B1397" s="12"/>
      <c r="C1397" s="12" t="n">
        <v>6425889</v>
      </c>
      <c r="D1397" s="12" t="s">
        <v>10</v>
      </c>
      <c r="E1397" s="12" t="s">
        <v>20</v>
      </c>
      <c r="F1397" s="12" t="s">
        <v>15</v>
      </c>
      <c r="G1397" s="20" t="n">
        <v>0.25</v>
      </c>
      <c r="H1397" s="13" t="n">
        <v>400</v>
      </c>
      <c r="I1397" s="20" t="n">
        <f>G1397*H1397*7</f>
        <v>700</v>
      </c>
      <c r="J1397" s="12" t="s">
        <v>102</v>
      </c>
      <c r="K1397" s="14" t="n">
        <v>28503</v>
      </c>
      <c r="L1397" s="14" t="n">
        <v>8368</v>
      </c>
      <c r="M1397" s="14" t="n">
        <v>242</v>
      </c>
      <c r="N1397" s="11" t="n">
        <v>0.007</v>
      </c>
      <c r="O1397" s="11" t="n">
        <v>0.251</v>
      </c>
      <c r="P1397" s="11" t="n">
        <v>60.75</v>
      </c>
      <c r="Q1397" s="22" t="n">
        <f>M1397/H1397</f>
        <v>0.605</v>
      </c>
    </row>
    <row r="1398" ht="22.5" customHeight="1">
      <c r="A1398" s="74"/>
      <c r="B1398" s="12"/>
      <c r="C1398" s="12" t="n">
        <v>6439005</v>
      </c>
      <c r="D1398" s="12" t="s">
        <v>10</v>
      </c>
      <c r="E1398" s="12" t="s">
        <v>20</v>
      </c>
      <c r="F1398" s="12" t="s">
        <v>21</v>
      </c>
      <c r="G1398" s="20" t="n">
        <v>0.3</v>
      </c>
      <c r="H1398" s="13" t="n">
        <v>300</v>
      </c>
      <c r="I1398" s="20" t="n">
        <f>G1398*H1398*7</f>
        <v>630</v>
      </c>
      <c r="J1398" s="12" t="s">
        <v>102</v>
      </c>
      <c r="K1398" s="14" t="n">
        <v>49316</v>
      </c>
      <c r="L1398" s="14" t="n">
        <v>14720</v>
      </c>
      <c r="M1398" s="14" t="n">
        <v>42</v>
      </c>
      <c r="N1398" s="11" t="n">
        <v>0.0009</v>
      </c>
      <c r="O1398" s="11" t="n">
        <v>0.3</v>
      </c>
      <c r="P1398" s="11" t="n">
        <v>12.6</v>
      </c>
      <c r="Q1398" s="22" t="n">
        <f>M1398/H1398</f>
        <v>0.14</v>
      </c>
    </row>
    <row r="1399" ht="22.5" customHeight="1">
      <c r="A1399" s="74"/>
      <c r="B1399" s="12"/>
      <c r="C1399" s="12" t="n">
        <v>7203110</v>
      </c>
      <c r="D1399" s="12" t="s">
        <v>22</v>
      </c>
      <c r="E1399" s="12" t="s">
        <v>23</v>
      </c>
      <c r="F1399" s="12" t="s">
        <v>15</v>
      </c>
      <c r="G1399" s="20" t="n">
        <v>0.2</v>
      </c>
      <c r="H1399" s="13" t="n">
        <v>100</v>
      </c>
      <c r="I1399" s="20" t="n">
        <f>G1399*H1399*7</f>
        <v>140</v>
      </c>
      <c r="J1399" s="12" t="s">
        <v>102</v>
      </c>
      <c r="K1399" s="14" t="n">
        <v>13502</v>
      </c>
      <c r="L1399" s="14" t="n">
        <v>5929</v>
      </c>
      <c r="M1399" s="14" t="n">
        <v>3</v>
      </c>
      <c r="N1399" s="11" t="n">
        <v>0</v>
      </c>
      <c r="O1399" s="11" t="n">
        <v>0.2</v>
      </c>
      <c r="P1399" s="11" t="n">
        <v>0.6</v>
      </c>
      <c r="Q1399" s="22" t="n">
        <f>M1399/H1399</f>
        <v>0.03</v>
      </c>
    </row>
    <row r="1400" ht="22.5" customHeight="1">
      <c r="A1400" s="74"/>
      <c r="B1400" s="12"/>
      <c r="C1400" s="12" t="n">
        <v>7202934</v>
      </c>
      <c r="D1400" s="12" t="s">
        <v>22</v>
      </c>
      <c r="E1400" s="12" t="s">
        <v>24</v>
      </c>
      <c r="F1400" s="12" t="s">
        <v>15</v>
      </c>
      <c r="G1400" s="20" t="n">
        <v>0.35</v>
      </c>
      <c r="H1400" s="13" t="n">
        <v>200</v>
      </c>
      <c r="I1400" s="20" t="n">
        <f>G1400*H1400*7</f>
        <v>490</v>
      </c>
      <c r="J1400" s="12" t="s">
        <v>102</v>
      </c>
      <c r="K1400" s="14" t="n">
        <v>405111</v>
      </c>
      <c r="L1400" s="14" t="n">
        <v>241916</v>
      </c>
      <c r="M1400" s="14" t="n">
        <v>107</v>
      </c>
      <c r="N1400" s="11" t="n">
        <v>0</v>
      </c>
      <c r="O1400" s="11" t="n">
        <v>0.35</v>
      </c>
      <c r="P1400" s="11" t="n">
        <v>37.45</v>
      </c>
      <c r="Q1400" s="22" t="n">
        <f>M1400/H1400</f>
        <v>0.535</v>
      </c>
    </row>
    <row r="1401" ht="22.5" customHeight="1">
      <c r="A1401" s="74"/>
      <c r="B1401" s="12"/>
      <c r="C1401" s="12" t="n">
        <v>5847496</v>
      </c>
      <c r="D1401" s="12" t="s">
        <v>10</v>
      </c>
      <c r="E1401" s="12" t="s">
        <v>25</v>
      </c>
      <c r="F1401" s="12" t="s">
        <v>12</v>
      </c>
      <c r="G1401" s="20" t="n">
        <v>0.3</v>
      </c>
      <c r="H1401" s="13" t="n">
        <v>200</v>
      </c>
      <c r="I1401" s="20" t="n">
        <f>G1401*H1401*7</f>
        <v>420</v>
      </c>
      <c r="J1401" s="12" t="s">
        <v>102</v>
      </c>
      <c r="K1401" s="14" t="n">
        <v>40053</v>
      </c>
      <c r="L1401" s="14" t="n">
        <v>1401</v>
      </c>
      <c r="M1401" s="14" t="n">
        <v>8</v>
      </c>
      <c r="N1401" s="11" t="n">
        <v>0</v>
      </c>
      <c r="O1401" s="11" t="n">
        <v>0.343</v>
      </c>
      <c r="P1401" s="11" t="n">
        <v>2.7428</v>
      </c>
      <c r="Q1401" s="22" t="n">
        <f>M1401/H1401</f>
        <v>0.04</v>
      </c>
    </row>
    <row r="1402" ht="22.5" customHeight="1">
      <c r="A1402" s="74"/>
      <c r="B1402" s="12"/>
      <c r="C1402" s="12" t="n">
        <v>7572369</v>
      </c>
      <c r="D1402" s="12" t="s">
        <v>10</v>
      </c>
      <c r="E1402" s="12" t="s">
        <v>25</v>
      </c>
      <c r="F1402" s="12" t="s">
        <v>15</v>
      </c>
      <c r="G1402" s="20" t="n">
        <v>0.3</v>
      </c>
      <c r="H1402" s="13" t="n">
        <v>400</v>
      </c>
      <c r="I1402" s="20" t="n">
        <f>G1402*H1402*7</f>
        <v>840</v>
      </c>
      <c r="J1402" s="12" t="s">
        <v>102</v>
      </c>
      <c r="K1402" s="14" t="n">
        <v>16367</v>
      </c>
      <c r="L1402" s="14" t="n">
        <v>6562</v>
      </c>
      <c r="M1402" s="14" t="n">
        <v>182</v>
      </c>
      <c r="N1402" s="11" t="n">
        <v>0.008</v>
      </c>
      <c r="O1402" s="11" t="n">
        <v>0.302</v>
      </c>
      <c r="P1402" s="11" t="n">
        <v>55.05</v>
      </c>
      <c r="Q1402" s="22" t="n">
        <f>M1402/H1402</f>
        <v>0.455</v>
      </c>
    </row>
    <row r="1403" ht="22.5" customHeight="1">
      <c r="A1403" s="74"/>
      <c r="B1403" s="12"/>
      <c r="C1403" s="12" t="n">
        <v>8460883</v>
      </c>
      <c r="D1403" s="12" t="s">
        <v>16</v>
      </c>
      <c r="E1403" s="12" t="s">
        <v>11</v>
      </c>
      <c r="F1403" s="12" t="s">
        <v>15</v>
      </c>
      <c r="G1403" s="20" t="n">
        <v>0.14</v>
      </c>
      <c r="H1403" s="13" t="n">
        <v>900</v>
      </c>
      <c r="I1403" s="20" t="n">
        <f>G1403*H1403*7</f>
        <v>882</v>
      </c>
      <c r="J1403" s="12" t="s">
        <v>102</v>
      </c>
      <c r="K1403" s="14" t="n">
        <v>46472</v>
      </c>
      <c r="L1403" s="14" t="n">
        <v>11278</v>
      </c>
      <c r="M1403" s="14" t="n">
        <v>627</v>
      </c>
      <c r="N1403" s="11" t="n">
        <v>0.008</v>
      </c>
      <c r="O1403" s="11" t="n">
        <v>0.142</v>
      </c>
      <c r="P1403" s="11" t="n">
        <v>88.886</v>
      </c>
      <c r="Q1403" s="22" t="n">
        <f>M1403/H1403</f>
        <v>0.696666666666667</v>
      </c>
    </row>
    <row r="1404" ht="22.5" customHeight="1">
      <c r="A1404" s="74"/>
      <c r="B1404" s="12"/>
      <c r="C1404" s="12" t="n">
        <v>8531973</v>
      </c>
      <c r="D1404" s="12" t="s">
        <v>16</v>
      </c>
      <c r="E1404" s="12" t="s">
        <v>18</v>
      </c>
      <c r="F1404" s="12" t="s">
        <v>26</v>
      </c>
      <c r="G1404" s="20" t="n">
        <v>0.45</v>
      </c>
      <c r="H1404" s="13" t="n">
        <v>150</v>
      </c>
      <c r="I1404" s="20" t="n">
        <f>G1404*H1404*7</f>
        <v>472.5</v>
      </c>
      <c r="J1404" s="12" t="s">
        <v>102</v>
      </c>
      <c r="K1404" s="14" t="n">
        <v>241703</v>
      </c>
      <c r="L1404" s="14" t="n">
        <v>617</v>
      </c>
      <c r="M1404" s="14" t="n">
        <v>27</v>
      </c>
      <c r="N1404" s="11" t="n">
        <v>0.02</v>
      </c>
      <c r="O1404" s="11" t="n">
        <v>0.42</v>
      </c>
      <c r="P1404" s="11" t="n">
        <v>11.38</v>
      </c>
      <c r="Q1404" s="22" t="n">
        <f>M1404/H1404</f>
        <v>0.18</v>
      </c>
    </row>
    <row r="1405" ht="22.5" customHeight="1">
      <c r="A1405" s="74"/>
      <c r="B1405" s="12"/>
      <c r="C1405" s="12" t="n">
        <v>8156506</v>
      </c>
      <c r="D1405" s="12" t="s">
        <v>27</v>
      </c>
      <c r="E1405" s="12" t="s">
        <v>14</v>
      </c>
      <c r="F1405" s="12" t="s">
        <v>15</v>
      </c>
      <c r="G1405" s="20" t="n">
        <v>0.13</v>
      </c>
      <c r="H1405" s="13" t="n">
        <v>1000</v>
      </c>
      <c r="I1405" s="20" t="n">
        <f>G1405*H1405*7</f>
        <v>910</v>
      </c>
      <c r="J1405" s="12" t="s">
        <v>102</v>
      </c>
      <c r="K1405" s="14" t="n">
        <v>45912</v>
      </c>
      <c r="L1405" s="14" t="n">
        <v>18005</v>
      </c>
      <c r="M1405" s="14" t="n">
        <v>1000</v>
      </c>
      <c r="N1405" s="11" t="n">
        <v>0.008</v>
      </c>
      <c r="O1405" s="11" t="n">
        <v>0.136</v>
      </c>
      <c r="P1405" s="11" t="n">
        <v>136.207</v>
      </c>
      <c r="Q1405" s="22" t="n">
        <f>M1405/H1405</f>
        <v>1</v>
      </c>
    </row>
    <row r="1406" ht="22.5" customHeight="1">
      <c r="A1406" s="74"/>
      <c r="B1406" s="12"/>
      <c r="C1406" s="12" t="n">
        <v>8819666</v>
      </c>
      <c r="D1406" s="12" t="s">
        <v>27</v>
      </c>
      <c r="E1406" s="12" t="s">
        <v>14</v>
      </c>
      <c r="F1406" s="12" t="s">
        <v>12</v>
      </c>
      <c r="G1406" s="20" t="n">
        <v>0.08</v>
      </c>
      <c r="H1406" s="13" t="n">
        <v>200</v>
      </c>
      <c r="I1406" s="20" t="n">
        <f>G1406*H1406*7</f>
        <v>112</v>
      </c>
      <c r="J1406" s="12" t="s">
        <v>102</v>
      </c>
      <c r="K1406" s="14" t="n">
        <v>9405</v>
      </c>
      <c r="L1406" s="14" t="n">
        <v>1581</v>
      </c>
      <c r="M1406" s="14" t="n">
        <v>187</v>
      </c>
      <c r="N1406" s="11" t="n">
        <v>0.013</v>
      </c>
      <c r="O1406" s="11" t="n">
        <v>0.107</v>
      </c>
      <c r="P1406" s="11" t="n">
        <v>19.9777</v>
      </c>
      <c r="Q1406" s="22" t="n">
        <f>M1406/H1406</f>
        <v>0.935</v>
      </c>
    </row>
    <row r="1407" ht="22.5" customHeight="1">
      <c r="A1407" s="74"/>
      <c r="B1407" s="12"/>
      <c r="C1407" s="12" t="n">
        <v>7872826</v>
      </c>
      <c r="D1407" s="12" t="s">
        <v>28</v>
      </c>
      <c r="E1407" s="12" t="s">
        <v>14</v>
      </c>
      <c r="F1407" s="12" t="s">
        <v>15</v>
      </c>
      <c r="G1407" s="20" t="n">
        <v>0.48</v>
      </c>
      <c r="H1407" s="13" t="n">
        <v>100</v>
      </c>
      <c r="I1407" s="20" t="n">
        <f>G1407*H1407*7</f>
        <v>336</v>
      </c>
      <c r="J1407" s="12" t="s">
        <v>102</v>
      </c>
      <c r="K1407" s="14" t="n">
        <v>33186</v>
      </c>
      <c r="L1407" s="14" t="n">
        <v>7969</v>
      </c>
      <c r="M1407" s="14" t="n">
        <v>100</v>
      </c>
      <c r="N1407" s="11" t="n">
        <v>0.006</v>
      </c>
      <c r="O1407" s="11" t="n">
        <v>0.48</v>
      </c>
      <c r="P1407" s="11" t="n">
        <v>48.048</v>
      </c>
      <c r="Q1407" s="22" t="n">
        <f>M1407/H1407</f>
        <v>1</v>
      </c>
    </row>
    <row r="1408" ht="22.5" customHeight="1">
      <c r="A1408" s="74"/>
      <c r="B1408" s="12"/>
      <c r="C1408" s="12" t="n">
        <v>9311355</v>
      </c>
      <c r="D1408" s="12" t="s">
        <v>29</v>
      </c>
      <c r="E1408" s="12" t="s">
        <v>14</v>
      </c>
      <c r="F1408" s="12" t="s">
        <v>15</v>
      </c>
      <c r="G1408" s="20" t="n">
        <v>0.15</v>
      </c>
      <c r="H1408" s="13" t="n">
        <v>80</v>
      </c>
      <c r="I1408" s="20" t="n">
        <f>G1408*H1408*7</f>
        <v>84</v>
      </c>
      <c r="J1408" s="12" t="s">
        <v>102</v>
      </c>
      <c r="K1408" s="14" t="n">
        <v>40428</v>
      </c>
      <c r="L1408" s="14" t="n">
        <v>3930</v>
      </c>
      <c r="M1408" s="14" t="n">
        <v>60</v>
      </c>
      <c r="N1408" s="11" t="n">
        <v>0.006</v>
      </c>
      <c r="O1408" s="11" t="n">
        <v>0.25</v>
      </c>
      <c r="P1408" s="11" t="n">
        <v>15</v>
      </c>
      <c r="Q1408" s="22" t="n">
        <f>M1408/H1408</f>
        <v>0.75</v>
      </c>
    </row>
    <row r="1409" ht="22.5" customHeight="1">
      <c r="A1409" s="74"/>
      <c r="B1409" s="12"/>
      <c r="C1409" s="12" t="n">
        <v>12114239</v>
      </c>
      <c r="D1409" s="12" t="s">
        <v>27</v>
      </c>
      <c r="E1409" s="12" t="s">
        <v>14</v>
      </c>
      <c r="F1409" s="12" t="s">
        <v>26</v>
      </c>
      <c r="G1409" s="20" t="n">
        <v>0.2</v>
      </c>
      <c r="H1409" s="13" t="n">
        <v>100</v>
      </c>
      <c r="I1409" s="20" t="n">
        <f>G1409*H1409*7</f>
        <v>140</v>
      </c>
      <c r="J1409" s="12" t="s">
        <v>102</v>
      </c>
      <c r="K1409" s="14" t="n">
        <v>73124</v>
      </c>
      <c r="L1409" s="14" t="n">
        <v>528</v>
      </c>
      <c r="M1409" s="14" t="n">
        <v>46</v>
      </c>
      <c r="N1409" s="11" t="n">
        <v>0.01</v>
      </c>
      <c r="O1409" s="11" t="n">
        <v>0.16</v>
      </c>
      <c r="P1409" s="11" t="n">
        <v>7.49</v>
      </c>
      <c r="Q1409" s="22" t="n">
        <f>M1409/H1409</f>
        <v>0.46</v>
      </c>
    </row>
    <row r="1410" ht="22.5" customHeight="1">
      <c r="A1410" s="74"/>
      <c r="B1410" s="12"/>
      <c r="C1410" s="12" t="n">
        <v>10501490</v>
      </c>
      <c r="D1410" s="12" t="s">
        <v>13</v>
      </c>
      <c r="E1410" s="12" t="s">
        <v>14</v>
      </c>
      <c r="F1410" s="12" t="s">
        <v>15</v>
      </c>
      <c r="G1410" s="20" t="n">
        <v>0.15</v>
      </c>
      <c r="H1410" s="13" t="n">
        <v>100</v>
      </c>
      <c r="I1410" s="20" t="n">
        <f>G1410*H1410*7</f>
        <v>105</v>
      </c>
      <c r="J1410" s="12" t="s">
        <v>102</v>
      </c>
      <c r="K1410" s="14" t="n">
        <v>1263</v>
      </c>
      <c r="L1410" s="14" t="n">
        <v>526</v>
      </c>
      <c r="M1410" s="14" t="n">
        <v>12</v>
      </c>
      <c r="N1410" s="11" t="n">
        <v>0.003</v>
      </c>
      <c r="O1410" s="11" t="n">
        <v>0.13</v>
      </c>
      <c r="P1410" s="11" t="n">
        <v>1.56</v>
      </c>
      <c r="Q1410" s="22" t="n">
        <f>M1410/H1410</f>
        <v>0.12</v>
      </c>
    </row>
    <row r="1411" ht="22.5" customHeight="1">
      <c r="A1411" s="74"/>
      <c r="B1411" s="12"/>
      <c r="C1411" s="39" t="n">
        <v>10912510</v>
      </c>
      <c r="D1411" s="12" t="s">
        <v>10</v>
      </c>
      <c r="E1411" s="12" t="s">
        <v>11</v>
      </c>
      <c r="F1411" s="12" t="s">
        <v>30</v>
      </c>
      <c r="G1411" s="20" t="n">
        <v>0.17</v>
      </c>
      <c r="H1411" s="13" t="n">
        <v>1500</v>
      </c>
      <c r="I1411" s="20" t="n">
        <f>G1411*H1411*7</f>
        <v>1785</v>
      </c>
      <c r="J1411" s="12" t="s">
        <v>102</v>
      </c>
      <c r="K1411" s="14" t="n">
        <v>21337</v>
      </c>
      <c r="L1411" s="14" t="n">
        <v>6945</v>
      </c>
      <c r="M1411" s="14" t="n">
        <v>112</v>
      </c>
      <c r="N1411" s="11" t="n">
        <v>0.01</v>
      </c>
      <c r="O1411" s="11" t="n">
        <v>0.33</v>
      </c>
      <c r="P1411" s="11" t="n">
        <v>37.47</v>
      </c>
      <c r="Q1411" s="22" t="n">
        <f>M1411/H1411</f>
        <v>0.0746666666666667</v>
      </c>
    </row>
    <row r="1412" ht="22.5" customHeight="1">
      <c r="A1412" s="74"/>
      <c r="B1412" s="12"/>
      <c r="C1412" s="39" t="n">
        <v>11080098</v>
      </c>
      <c r="D1412" s="12" t="s">
        <v>22</v>
      </c>
      <c r="E1412" s="12" t="s">
        <v>24</v>
      </c>
      <c r="F1412" s="12" t="s">
        <v>15</v>
      </c>
      <c r="G1412" s="20" t="n">
        <v>0.6</v>
      </c>
      <c r="H1412" s="13" t="n">
        <v>100</v>
      </c>
      <c r="I1412" s="20" t="n">
        <f>G1412*H1412*7</f>
        <v>420</v>
      </c>
      <c r="J1412" s="12" t="s">
        <v>102</v>
      </c>
      <c r="K1412" s="14" t="n">
        <v>3447</v>
      </c>
      <c r="L1412" s="14" t="n">
        <v>1807</v>
      </c>
      <c r="M1412" s="14" t="n">
        <v>1</v>
      </c>
      <c r="N1412" s="11" t="n">
        <v>0</v>
      </c>
      <c r="O1412" s="11" t="n">
        <v>0.6</v>
      </c>
      <c r="P1412" s="11" t="n">
        <v>0.6</v>
      </c>
      <c r="Q1412" s="22" t="n">
        <f>M1412/H1412</f>
        <v>0.01</v>
      </c>
    </row>
    <row r="1413" ht="22.5" customHeight="1">
      <c r="A1413" s="74"/>
      <c r="B1413" s="12"/>
      <c r="C1413" s="39" t="n">
        <v>11715627</v>
      </c>
      <c r="D1413" s="12" t="s">
        <v>29</v>
      </c>
      <c r="E1413" s="12" t="s">
        <v>14</v>
      </c>
      <c r="F1413" s="12" t="s">
        <v>15</v>
      </c>
      <c r="G1413" s="20" t="n">
        <v>0.4</v>
      </c>
      <c r="H1413" s="13" t="n">
        <v>100</v>
      </c>
      <c r="I1413" s="20" t="n">
        <f>G1413*H1413*7</f>
        <v>280</v>
      </c>
      <c r="J1413" s="12" t="s">
        <v>102</v>
      </c>
      <c r="K1413" s="14" t="n">
        <v>76</v>
      </c>
      <c r="L1413" s="14" t="n">
        <v>2</v>
      </c>
      <c r="M1413" s="14" t="n">
        <v>0</v>
      </c>
      <c r="N1413" s="11" t="n">
        <v>0</v>
      </c>
      <c r="O1413" s="11" t="n">
        <v>0</v>
      </c>
      <c r="P1413" s="11" t="n">
        <v>0</v>
      </c>
      <c r="Q1413" s="22" t="n">
        <f>M1413/H1413</f>
        <v>0</v>
      </c>
    </row>
    <row r="1414" ht="22.5" customHeight="1">
      <c r="A1414" s="74"/>
      <c r="B1414" s="12"/>
      <c r="C1414" s="39" t="n">
        <v>11715655</v>
      </c>
      <c r="D1414" s="12" t="s">
        <v>16</v>
      </c>
      <c r="E1414" s="12" t="s">
        <v>11</v>
      </c>
      <c r="F1414" s="12" t="s">
        <v>15</v>
      </c>
      <c r="G1414" s="20" t="n">
        <v>0.15</v>
      </c>
      <c r="H1414" s="13" t="n">
        <v>100</v>
      </c>
      <c r="I1414" s="20" t="n">
        <f>G1414*H1414*7</f>
        <v>105</v>
      </c>
      <c r="J1414" s="12" t="s">
        <v>102</v>
      </c>
      <c r="K1414" s="14" t="n">
        <v>294</v>
      </c>
      <c r="L1414" s="14" t="n">
        <v>3</v>
      </c>
      <c r="M1414" s="14" t="n">
        <v>0</v>
      </c>
      <c r="N1414" s="11" t="n">
        <v>0</v>
      </c>
      <c r="O1414" s="11" t="n">
        <v>0</v>
      </c>
      <c r="P1414" s="11" t="n">
        <v>0</v>
      </c>
      <c r="Q1414" s="22" t="n">
        <f>M1414/H1414</f>
        <v>0</v>
      </c>
    </row>
    <row r="1415" ht="22.5" customHeight="1">
      <c r="A1415" s="74"/>
      <c r="B1415" s="12"/>
      <c r="C1415" s="39" t="n">
        <v>11715811</v>
      </c>
      <c r="D1415" s="12" t="s">
        <v>16</v>
      </c>
      <c r="E1415" s="12" t="s">
        <v>17</v>
      </c>
      <c r="F1415" s="12" t="s">
        <v>15</v>
      </c>
      <c r="G1415" s="20" t="n">
        <v>0.17</v>
      </c>
      <c r="H1415" s="13" t="n">
        <v>100</v>
      </c>
      <c r="I1415" s="20" t="n">
        <f>G1415*H1415*7</f>
        <v>119</v>
      </c>
      <c r="J1415" s="12" t="s">
        <v>102</v>
      </c>
      <c r="K1415" s="14" t="n">
        <v>140</v>
      </c>
      <c r="L1415" s="14" t="n">
        <v>0</v>
      </c>
      <c r="M1415" s="14" t="n">
        <v>0</v>
      </c>
      <c r="N1415" s="11" t="n">
        <v>0</v>
      </c>
      <c r="O1415" s="11" t="n">
        <v>0</v>
      </c>
      <c r="P1415" s="11" t="n">
        <v>0</v>
      </c>
      <c r="Q1415" s="22" t="n">
        <f>M1415/H1415</f>
        <v>0</v>
      </c>
    </row>
    <row r="1416" ht="22.5" customHeight="1">
      <c r="A1416" s="74"/>
      <c r="B1416" s="12"/>
      <c r="C1416" s="39" t="n">
        <v>11729927</v>
      </c>
      <c r="D1416" s="12" t="s">
        <v>10</v>
      </c>
      <c r="E1416" s="12" t="s">
        <v>20</v>
      </c>
      <c r="F1416" s="12" t="s">
        <v>15</v>
      </c>
      <c r="G1416" s="20" t="n">
        <v>0.25</v>
      </c>
      <c r="H1416" s="13" t="n">
        <v>100</v>
      </c>
      <c r="I1416" s="20" t="n">
        <f>G1416*H1416*7</f>
        <v>175</v>
      </c>
      <c r="J1416" s="12" t="s">
        <v>102</v>
      </c>
      <c r="K1416" s="14" t="n">
        <v>859</v>
      </c>
      <c r="L1416" s="14" t="n">
        <v>40</v>
      </c>
      <c r="M1416" s="14" t="n">
        <v>0</v>
      </c>
      <c r="N1416" s="11" t="n">
        <v>0</v>
      </c>
      <c r="O1416" s="11" t="n">
        <v>0</v>
      </c>
      <c r="P1416" s="11" t="n">
        <v>0</v>
      </c>
      <c r="Q1416" s="22" t="n">
        <f>M1416/H1416</f>
        <v>0</v>
      </c>
    </row>
    <row r="1417" ht="22.5" customHeight="1">
      <c r="A1417" s="74"/>
      <c r="B1417" s="12"/>
      <c r="C1417" s="39" t="n">
        <v>11729820</v>
      </c>
      <c r="D1417" s="12" t="s">
        <v>10</v>
      </c>
      <c r="E1417" s="12" t="s">
        <v>25</v>
      </c>
      <c r="F1417" s="12" t="s">
        <v>15</v>
      </c>
      <c r="G1417" s="20" t="n">
        <v>0.3</v>
      </c>
      <c r="H1417" s="13" t="n">
        <v>100</v>
      </c>
      <c r="I1417" s="20" t="n">
        <f>G1417*H1417*7</f>
        <v>210</v>
      </c>
      <c r="J1417" s="12" t="s">
        <v>102</v>
      </c>
      <c r="K1417" s="14" t="n">
        <v>14</v>
      </c>
      <c r="L1417" s="14" t="n">
        <v>5</v>
      </c>
      <c r="M1417" s="14" t="n">
        <v>0</v>
      </c>
      <c r="N1417" s="11" t="n">
        <v>0</v>
      </c>
      <c r="O1417" s="11" t="n">
        <v>0</v>
      </c>
      <c r="P1417" s="11" t="n">
        <v>0</v>
      </c>
      <c r="Q1417" s="22" t="n">
        <f>M1417/H1417</f>
        <v>0</v>
      </c>
    </row>
    <row r="1418" ht="22.5" customHeight="1">
      <c r="A1418" s="74"/>
      <c r="B1418" s="12"/>
      <c r="C1418" s="39" t="n">
        <v>11729830</v>
      </c>
      <c r="D1418" s="12" t="s">
        <v>10</v>
      </c>
      <c r="E1418" s="12" t="s">
        <v>11</v>
      </c>
      <c r="F1418" s="12" t="s">
        <v>12</v>
      </c>
      <c r="G1418" s="20" t="n">
        <v>0.17</v>
      </c>
      <c r="H1418" s="13" t="n">
        <v>100</v>
      </c>
      <c r="I1418" s="20" t="n">
        <f>G1418*H1418*7</f>
        <v>119</v>
      </c>
      <c r="J1418" s="12" t="s">
        <v>102</v>
      </c>
      <c r="K1418" s="14" t="n">
        <v>64</v>
      </c>
      <c r="L1418" s="14" t="n">
        <v>1</v>
      </c>
      <c r="M1418" s="14" t="n">
        <v>0</v>
      </c>
      <c r="N1418" s="11" t="n">
        <v>0</v>
      </c>
      <c r="O1418" s="11" t="n">
        <v>0</v>
      </c>
      <c r="P1418" s="11" t="n">
        <v>0</v>
      </c>
      <c r="Q1418" s="22" t="n">
        <f>M1418/H1418</f>
        <v>0</v>
      </c>
    </row>
    <row r="1419" ht="22.5" customHeight="1">
      <c r="A1419" s="74"/>
      <c r="B1419" s="12"/>
      <c r="C1419" s="39" t="n">
        <v>11892329</v>
      </c>
      <c r="D1419" s="12" t="s">
        <v>10</v>
      </c>
      <c r="E1419" s="12" t="s">
        <v>11</v>
      </c>
      <c r="F1419" s="12" t="s">
        <v>15</v>
      </c>
      <c r="G1419" s="20" t="n">
        <v>0.25</v>
      </c>
      <c r="H1419" s="13" t="n">
        <v>2500</v>
      </c>
      <c r="I1419" s="20" t="n">
        <f>G1419*H1419*7</f>
        <v>4375</v>
      </c>
      <c r="J1419" s="12" t="s">
        <v>102</v>
      </c>
      <c r="K1419" s="14" t="n">
        <v>209588</v>
      </c>
      <c r="L1419" s="14" t="n">
        <v>71860</v>
      </c>
      <c r="M1419" s="14" t="n">
        <v>3000</v>
      </c>
      <c r="N1419" s="11" t="n">
        <v>0.01</v>
      </c>
      <c r="O1419" s="11" t="n">
        <v>0.25</v>
      </c>
      <c r="P1419" s="11" t="n">
        <v>750</v>
      </c>
      <c r="Q1419" s="22" t="n">
        <f>M1419/H1419</f>
        <v>1.2</v>
      </c>
    </row>
    <row r="1420" ht="22.5" customHeight="1">
      <c r="A1420" s="74"/>
      <c r="B1420" s="12"/>
      <c r="C1420" s="39" t="n">
        <v>91560708</v>
      </c>
      <c r="D1420" s="12" t="s">
        <v>31</v>
      </c>
      <c r="E1420" s="12" t="s">
        <v>32</v>
      </c>
      <c r="F1420" s="12" t="s">
        <v>15</v>
      </c>
      <c r="G1420" s="20" t="n">
        <v>0.09</v>
      </c>
      <c r="H1420" s="13" t="n">
        <v>800</v>
      </c>
      <c r="I1420" s="20" t="n">
        <f>G1420*H1420*7</f>
        <v>504</v>
      </c>
      <c r="J1420" s="12" t="s">
        <v>102</v>
      </c>
      <c r="K1420" s="14" t="n">
        <v>39188</v>
      </c>
      <c r="L1420" s="14" t="n">
        <v>16076</v>
      </c>
      <c r="M1420" s="14" t="n">
        <v>220</v>
      </c>
      <c r="N1420" s="11" t="n">
        <v>0.001</v>
      </c>
      <c r="O1420" s="11" t="n">
        <v>0.101</v>
      </c>
      <c r="P1420" s="11" t="n">
        <v>22.24</v>
      </c>
      <c r="Q1420" s="22" t="n">
        <f>M1420/H1420</f>
        <v>0.275</v>
      </c>
    </row>
    <row r="1421" ht="22.5" customHeight="1">
      <c r="A1421" s="74"/>
      <c r="B1421" s="12"/>
      <c r="C1421" s="39" t="n">
        <v>91560709</v>
      </c>
      <c r="D1421" s="12" t="s">
        <v>31</v>
      </c>
      <c r="E1421" s="12" t="s">
        <v>33</v>
      </c>
      <c r="F1421" s="12" t="s">
        <v>15</v>
      </c>
      <c r="G1421" s="20" t="n">
        <v>0.06</v>
      </c>
      <c r="H1421" s="13" t="n">
        <v>500</v>
      </c>
      <c r="I1421" s="20" t="n">
        <f>G1421*H1421*7</f>
        <v>210</v>
      </c>
      <c r="J1421" s="12" t="s">
        <v>102</v>
      </c>
      <c r="K1421" s="14" t="n">
        <v>32078</v>
      </c>
      <c r="L1421" s="14" t="n">
        <v>13658</v>
      </c>
      <c r="M1421" s="14" t="n">
        <v>260</v>
      </c>
      <c r="N1421" s="11" t="n">
        <v>0.001</v>
      </c>
      <c r="O1421" s="11" t="n">
        <v>0.06</v>
      </c>
      <c r="P1421" s="11" t="n">
        <v>15.6</v>
      </c>
      <c r="Q1421" s="22" t="n">
        <f>M1421/H1421</f>
        <v>0.52</v>
      </c>
    </row>
    <row r="1422" ht="22.5" customHeight="1">
      <c r="A1422" s="74"/>
      <c r="B1422" s="12"/>
      <c r="C1422" s="39" t="n">
        <v>12064281</v>
      </c>
      <c r="D1422" s="12" t="s">
        <v>16</v>
      </c>
      <c r="E1422" s="12" t="s">
        <v>18</v>
      </c>
      <c r="F1422" s="12" t="s">
        <v>15</v>
      </c>
      <c r="G1422" s="20" t="n">
        <v>0.7</v>
      </c>
      <c r="H1422" s="13" t="n">
        <v>100</v>
      </c>
      <c r="I1422" s="20" t="n">
        <f>G1422*H1422*7</f>
        <v>490</v>
      </c>
      <c r="J1422" s="12" t="s">
        <v>102</v>
      </c>
      <c r="K1422" s="14" t="n">
        <v>3214</v>
      </c>
      <c r="L1422" s="14" t="n">
        <v>3</v>
      </c>
      <c r="M1422" s="14" t="n">
        <v>0</v>
      </c>
      <c r="N1422" s="11" t="n">
        <v>0</v>
      </c>
      <c r="O1422" s="11" t="n">
        <v>0</v>
      </c>
      <c r="P1422" s="11" t="n">
        <v>0</v>
      </c>
      <c r="Q1422" s="22" t="n">
        <f>M1422/H1422</f>
        <v>0</v>
      </c>
    </row>
    <row r="1423" ht="22.5" customHeight="1">
      <c r="A1423" s="74"/>
      <c r="B1423" s="12"/>
      <c r="C1423" s="39" t="n">
        <v>11987622</v>
      </c>
      <c r="D1423" s="12" t="s">
        <v>10</v>
      </c>
      <c r="E1423" s="12" t="s">
        <v>11</v>
      </c>
      <c r="F1423" s="12" t="s">
        <v>30</v>
      </c>
      <c r="G1423" s="20" t="n">
        <v>0.23</v>
      </c>
      <c r="H1423" s="13" t="n">
        <v>200</v>
      </c>
      <c r="I1423" s="20" t="n">
        <f>G1423*H1423*7</f>
        <v>322</v>
      </c>
      <c r="J1423" s="12" t="s">
        <v>102</v>
      </c>
      <c r="K1423" s="14" t="n">
        <v>29555</v>
      </c>
      <c r="L1423" s="14" t="n">
        <v>6947</v>
      </c>
      <c r="M1423" s="14" t="n">
        <v>1</v>
      </c>
      <c r="N1423" s="11" t="n">
        <v>0</v>
      </c>
      <c r="O1423" s="11" t="n">
        <v>0.55</v>
      </c>
      <c r="P1423" s="11" t="n">
        <v>0.55</v>
      </c>
      <c r="Q1423" s="22" t="n">
        <f>M1423/H1423</f>
        <v>0.005</v>
      </c>
    </row>
    <row r="1424" ht="22.5" customHeight="1">
      <c r="A1424" s="74"/>
      <c r="B1424" s="12"/>
      <c r="C1424" s="39" t="n">
        <v>91567811</v>
      </c>
      <c r="D1424" s="12" t="s">
        <v>34</v>
      </c>
      <c r="E1424" s="12" t="s">
        <v>14</v>
      </c>
      <c r="F1424" s="12" t="s">
        <v>15</v>
      </c>
      <c r="G1424" s="20" t="n">
        <v>1</v>
      </c>
      <c r="H1424" s="13" t="n">
        <v>200</v>
      </c>
      <c r="I1424" s="20" t="n">
        <f>G1424*H1424*7</f>
        <v>1400</v>
      </c>
      <c r="J1424" s="12" t="s">
        <v>102</v>
      </c>
      <c r="K1424" s="14" t="n">
        <v>38498</v>
      </c>
      <c r="L1424" s="14" t="n">
        <v>4769</v>
      </c>
      <c r="M1424" s="14" t="n">
        <v>24</v>
      </c>
      <c r="N1424" s="11" t="n">
        <v>0.005</v>
      </c>
      <c r="O1424" s="11" t="n">
        <v>0.1</v>
      </c>
      <c r="P1424" s="11" t="n">
        <v>24</v>
      </c>
      <c r="Q1424" s="22" t="n">
        <f>M1424/H1424</f>
        <v>0.12</v>
      </c>
    </row>
    <row r="1425" ht="22.5" customHeight="1">
      <c r="A1425" s="74"/>
      <c r="B1425" s="12"/>
      <c r="C1425" s="39" t="n">
        <v>91548044</v>
      </c>
      <c r="D1425" s="12" t="s">
        <v>34</v>
      </c>
      <c r="E1425" s="12" t="s">
        <v>14</v>
      </c>
      <c r="F1425" s="12" t="s">
        <v>12</v>
      </c>
      <c r="G1425" s="20" t="n">
        <v>1</v>
      </c>
      <c r="H1425" s="13" t="n">
        <v>50</v>
      </c>
      <c r="I1425" s="20" t="n">
        <f>G1425*H1425*7</f>
        <v>350</v>
      </c>
      <c r="J1425" s="12" t="s">
        <v>102</v>
      </c>
      <c r="K1425" s="14" t="n">
        <v>93556</v>
      </c>
      <c r="L1425" s="14" t="n">
        <v>2995</v>
      </c>
      <c r="M1425" s="14" t="n">
        <v>18</v>
      </c>
      <c r="N1425" s="11" t="n">
        <v>0.007</v>
      </c>
      <c r="O1425" s="11" t="n">
        <v>1.12</v>
      </c>
      <c r="P1425" s="11" t="n">
        <v>20.1664</v>
      </c>
      <c r="Q1425" s="22" t="n">
        <f>M1425/H1425</f>
        <v>0.36</v>
      </c>
    </row>
    <row r="1426" ht="22.5" customHeight="1">
      <c r="A1426" s="74"/>
      <c r="B1426" s="12"/>
      <c r="C1426" s="39" t="n">
        <v>12801942</v>
      </c>
      <c r="D1426" s="12" t="s">
        <v>10</v>
      </c>
      <c r="E1426" s="12" t="s">
        <v>11</v>
      </c>
      <c r="F1426" s="12" t="s">
        <v>35</v>
      </c>
      <c r="G1426" s="20" t="n">
        <v>0.23</v>
      </c>
      <c r="H1426" s="13" t="n">
        <v>300</v>
      </c>
      <c r="I1426" s="20" t="n">
        <f>G1426*H1426*7</f>
        <v>483</v>
      </c>
      <c r="J1426" s="12" t="s">
        <v>102</v>
      </c>
      <c r="K1426" s="14" t="n">
        <v>0</v>
      </c>
      <c r="L1426" s="14" t="n">
        <v>0</v>
      </c>
      <c r="M1426" s="14" t="n">
        <v>0</v>
      </c>
      <c r="N1426" s="11" t="n">
        <v>0</v>
      </c>
      <c r="O1426" s="11" t="n">
        <v>0</v>
      </c>
      <c r="P1426" s="11" t="n">
        <v>0</v>
      </c>
      <c r="Q1426" s="22" t="n">
        <f>M1426/H1426</f>
        <v>0</v>
      </c>
    </row>
    <row r="1427" ht="22.5" customHeight="1">
      <c r="A1427" s="74"/>
      <c r="B1427" s="37" t="s">
        <v>103</v>
      </c>
      <c r="C1427" s="12" t="n">
        <v>6061077</v>
      </c>
      <c r="D1427" s="12" t="s">
        <v>36</v>
      </c>
      <c r="E1427" s="12" t="s">
        <v>14</v>
      </c>
      <c r="F1427" s="12" t="s">
        <v>15</v>
      </c>
      <c r="G1427" s="20" t="n">
        <v>2</v>
      </c>
      <c r="H1427" s="13" t="n">
        <v>20</v>
      </c>
      <c r="I1427" s="20" t="n">
        <f>G1427*H1427*7</f>
        <v>280</v>
      </c>
      <c r="J1427" s="12" t="s">
        <v>102</v>
      </c>
      <c r="K1427" s="16" t="n">
        <v>25236</v>
      </c>
      <c r="L1427" s="14" t="n">
        <v>189</v>
      </c>
      <c r="M1427" s="14" t="n">
        <v>3</v>
      </c>
      <c r="N1427" s="11" t="n">
        <v>0.011</v>
      </c>
      <c r="O1427" s="11" t="n">
        <v>0.708</v>
      </c>
      <c r="P1427" s="11" t="n">
        <v>2.125</v>
      </c>
      <c r="Q1427" s="22" t="n">
        <f>M1427/H1427</f>
        <v>0.15</v>
      </c>
    </row>
    <row r="1428" ht="22.5" customHeight="1">
      <c r="A1428" s="74"/>
      <c r="B1428" s="12"/>
      <c r="C1428" s="12" t="n">
        <v>6607117</v>
      </c>
      <c r="D1428" s="12" t="s">
        <v>36</v>
      </c>
      <c r="E1428" s="12" t="s">
        <v>14</v>
      </c>
      <c r="F1428" s="12" t="s">
        <v>15</v>
      </c>
      <c r="G1428" s="20" t="n">
        <v>2</v>
      </c>
      <c r="H1428" s="13" t="n">
        <v>300</v>
      </c>
      <c r="I1428" s="20" t="n">
        <f>G1428*H1428*7</f>
        <v>4200</v>
      </c>
      <c r="J1428" s="12" t="s">
        <v>102</v>
      </c>
      <c r="K1428" s="16" t="n">
        <v>35875</v>
      </c>
      <c r="L1428" s="14" t="n">
        <v>1423</v>
      </c>
      <c r="M1428" s="14" t="n">
        <v>123</v>
      </c>
      <c r="N1428" s="11" t="n">
        <v>0.07</v>
      </c>
      <c r="O1428" s="11" t="n">
        <v>0.815</v>
      </c>
      <c r="P1428" s="11" t="n">
        <v>100.253</v>
      </c>
      <c r="Q1428" s="22" t="n">
        <f>M1428/H1428</f>
        <v>0.41</v>
      </c>
    </row>
    <row r="1429" ht="22.5" customHeight="1">
      <c r="A1429" s="74"/>
      <c r="B1429" s="12"/>
      <c r="C1429" s="12" t="n">
        <v>5497580</v>
      </c>
      <c r="D1429" s="12" t="s">
        <v>31</v>
      </c>
      <c r="E1429" s="12" t="s">
        <v>17</v>
      </c>
      <c r="F1429" s="12" t="s">
        <v>15</v>
      </c>
      <c r="G1429" s="20" t="n">
        <v>0.28</v>
      </c>
      <c r="H1429" s="13" t="n">
        <v>1700</v>
      </c>
      <c r="I1429" s="20" t="n">
        <f>G1429*H1429*7</f>
        <v>3332</v>
      </c>
      <c r="J1429" s="12" t="s">
        <v>102</v>
      </c>
      <c r="K1429" s="16" t="n">
        <v>235550</v>
      </c>
      <c r="L1429" s="14" t="n">
        <v>64940</v>
      </c>
      <c r="M1429" s="14" t="n">
        <v>1517</v>
      </c>
      <c r="N1429" s="11" t="n">
        <v>0.006</v>
      </c>
      <c r="O1429" s="11" t="n">
        <v>0.252</v>
      </c>
      <c r="P1429" s="11" t="n">
        <v>382.717</v>
      </c>
      <c r="Q1429" s="22" t="n">
        <f>M1429/H1429</f>
        <v>0.892352941176471</v>
      </c>
    </row>
    <row r="1430" ht="22.5" customHeight="1">
      <c r="A1430" s="74"/>
      <c r="B1430" s="12"/>
      <c r="C1430" s="12" t="n">
        <v>91407542</v>
      </c>
      <c r="D1430" s="12" t="s">
        <v>31</v>
      </c>
      <c r="E1430" s="12" t="s">
        <v>37</v>
      </c>
      <c r="F1430" s="12" t="s">
        <v>15</v>
      </c>
      <c r="G1430" s="20" t="n">
        <v>0.02</v>
      </c>
      <c r="H1430" s="13" t="n">
        <v>300</v>
      </c>
      <c r="I1430" s="20" t="n">
        <f>G1430*H1430*7</f>
        <v>42</v>
      </c>
      <c r="J1430" s="12" t="s">
        <v>102</v>
      </c>
      <c r="K1430" s="16" t="n">
        <v>41871</v>
      </c>
      <c r="L1430" s="14" t="n">
        <v>5749</v>
      </c>
      <c r="M1430" s="14" t="n">
        <v>38</v>
      </c>
      <c r="N1430" s="11" t="n">
        <v>0</v>
      </c>
      <c r="O1430" s="11" t="n">
        <v>0.022</v>
      </c>
      <c r="P1430" s="11" t="n">
        <v>0.836</v>
      </c>
      <c r="Q1430" s="22" t="n">
        <f>M1430/H1430</f>
        <v>0.126666666666667</v>
      </c>
    </row>
    <row r="1431" ht="22.5" customHeight="1">
      <c r="A1431" s="74"/>
      <c r="B1431" s="12"/>
      <c r="C1431" s="12" t="n">
        <v>8998645</v>
      </c>
      <c r="D1431" s="12" t="s">
        <v>31</v>
      </c>
      <c r="E1431" s="12" t="s">
        <v>17</v>
      </c>
      <c r="F1431" s="12" t="s">
        <v>15</v>
      </c>
      <c r="G1431" s="20" t="n">
        <v>0.28</v>
      </c>
      <c r="H1431" s="13" t="n">
        <v>200</v>
      </c>
      <c r="I1431" s="20" t="n">
        <f>G1431*H1431*7</f>
        <v>392</v>
      </c>
      <c r="J1431" s="12" t="s">
        <v>102</v>
      </c>
      <c r="K1431" s="16" t="n">
        <v>375690</v>
      </c>
      <c r="L1431" s="14" t="n">
        <v>22325</v>
      </c>
      <c r="M1431" s="14" t="n">
        <v>189</v>
      </c>
      <c r="N1431" s="11" t="n">
        <v>0.005</v>
      </c>
      <c r="O1431" s="11" t="n">
        <v>0.587</v>
      </c>
      <c r="P1431" s="11" t="n">
        <v>110.894</v>
      </c>
      <c r="Q1431" s="22" t="n">
        <f>M1431/H1431</f>
        <v>0.945</v>
      </c>
    </row>
    <row r="1432" ht="22.5" customHeight="1">
      <c r="A1432" s="74"/>
      <c r="B1432" s="12"/>
      <c r="C1432" s="12" t="n">
        <v>4383473</v>
      </c>
      <c r="D1432" s="12" t="s">
        <v>36</v>
      </c>
      <c r="E1432" s="12" t="s">
        <v>14</v>
      </c>
      <c r="F1432" s="12" t="s">
        <v>15</v>
      </c>
      <c r="G1432" s="20" t="n">
        <v>0.2</v>
      </c>
      <c r="H1432" s="13" t="n">
        <v>150</v>
      </c>
      <c r="I1432" s="20" t="n">
        <f>G1432*H1432*7</f>
        <v>210</v>
      </c>
      <c r="J1432" s="12" t="s">
        <v>102</v>
      </c>
      <c r="K1432" s="16" t="n">
        <v>71487</v>
      </c>
      <c r="L1432" s="14" t="n">
        <v>9878</v>
      </c>
      <c r="M1432" s="14" t="n">
        <v>150</v>
      </c>
      <c r="N1432" s="11" t="n">
        <v>0.003</v>
      </c>
      <c r="O1432" s="11" t="n">
        <v>0.196</v>
      </c>
      <c r="P1432" s="11" t="n">
        <v>29.43</v>
      </c>
      <c r="Q1432" s="22" t="n">
        <f>M1432/H1432</f>
        <v>1</v>
      </c>
    </row>
    <row r="1433" ht="22.5" customHeight="1">
      <c r="A1433" s="74"/>
      <c r="B1433" s="12"/>
      <c r="C1433" s="12" t="n">
        <v>8094753</v>
      </c>
      <c r="D1433" s="12" t="s">
        <v>36</v>
      </c>
      <c r="E1433" s="12" t="s">
        <v>14</v>
      </c>
      <c r="F1433" s="12" t="s">
        <v>26</v>
      </c>
      <c r="G1433" s="20" t="n">
        <v>0.3</v>
      </c>
      <c r="H1433" s="13" t="n">
        <v>200</v>
      </c>
      <c r="I1433" s="20" t="n">
        <f>G1433*H1433*7</f>
        <v>420</v>
      </c>
      <c r="J1433" s="12" t="s">
        <v>102</v>
      </c>
      <c r="K1433" s="16" t="n">
        <v>3736930</v>
      </c>
      <c r="L1433" s="14" t="n">
        <v>8723</v>
      </c>
      <c r="M1433" s="14" t="n">
        <v>382</v>
      </c>
      <c r="N1433" s="11" t="n">
        <v>0.01</v>
      </c>
      <c r="O1433" s="11" t="n">
        <v>0.3</v>
      </c>
      <c r="P1433" s="11" t="n">
        <v>116.17</v>
      </c>
      <c r="Q1433" s="22" t="n">
        <f>M1433/H1433</f>
        <v>1.91</v>
      </c>
    </row>
    <row r="1434" ht="22.5" customHeight="1">
      <c r="A1434" s="74"/>
      <c r="B1434" s="12"/>
      <c r="C1434" s="12" t="n">
        <v>2783561</v>
      </c>
      <c r="D1434" s="12" t="s">
        <v>38</v>
      </c>
      <c r="E1434" s="12" t="s">
        <v>14</v>
      </c>
      <c r="F1434" s="12" t="s">
        <v>15</v>
      </c>
      <c r="G1434" s="20" t="n">
        <v>0.1</v>
      </c>
      <c r="H1434" s="13" t="n">
        <v>500</v>
      </c>
      <c r="I1434" s="20" t="n">
        <f>G1434*H1434*7</f>
        <v>350</v>
      </c>
      <c r="J1434" s="12" t="s">
        <v>102</v>
      </c>
      <c r="K1434" s="16" t="n">
        <v>73735</v>
      </c>
      <c r="L1434" s="14" t="n">
        <v>23158</v>
      </c>
      <c r="M1434" s="14" t="n">
        <v>451</v>
      </c>
      <c r="N1434" s="11" t="n">
        <v>0.002</v>
      </c>
      <c r="O1434" s="11" t="n">
        <v>0.101</v>
      </c>
      <c r="P1434" s="11" t="n">
        <v>45.74</v>
      </c>
      <c r="Q1434" s="22" t="n">
        <f>M1434/H1434</f>
        <v>0.902</v>
      </c>
    </row>
    <row r="1435" ht="22.5" customHeight="1">
      <c r="A1435" s="74"/>
      <c r="B1435" s="12"/>
      <c r="C1435" s="12" t="n">
        <v>10599157</v>
      </c>
      <c r="D1435" s="12" t="s">
        <v>39</v>
      </c>
      <c r="E1435" s="12" t="s">
        <v>14</v>
      </c>
      <c r="F1435" s="12" t="s">
        <v>15</v>
      </c>
      <c r="G1435" s="20" t="n">
        <v>0.3</v>
      </c>
      <c r="H1435" s="13" t="n">
        <v>150</v>
      </c>
      <c r="I1435" s="20" t="n">
        <f>G1435*H1435*7</f>
        <v>315</v>
      </c>
      <c r="J1435" s="12" t="s">
        <v>102</v>
      </c>
      <c r="K1435" s="16" t="n">
        <v>23588</v>
      </c>
      <c r="L1435" s="14" t="n">
        <v>5117</v>
      </c>
      <c r="M1435" s="14" t="n">
        <v>94</v>
      </c>
      <c r="N1435" s="11" t="n">
        <v>0.006</v>
      </c>
      <c r="O1435" s="11" t="n">
        <v>0.309</v>
      </c>
      <c r="P1435" s="11" t="n">
        <v>29</v>
      </c>
      <c r="Q1435" s="22" t="n">
        <f>M1435/H1435</f>
        <v>0.626666666666667</v>
      </c>
    </row>
    <row r="1436" ht="22.5" customHeight="1">
      <c r="A1436" s="74"/>
      <c r="B1436" s="12"/>
      <c r="C1436" s="12" t="n">
        <v>10599681</v>
      </c>
      <c r="D1436" s="12" t="s">
        <v>40</v>
      </c>
      <c r="E1436" s="12" t="s">
        <v>14</v>
      </c>
      <c r="F1436" s="12" t="s">
        <v>15</v>
      </c>
      <c r="G1436" s="20" t="n">
        <v>0.13</v>
      </c>
      <c r="H1436" s="13" t="n">
        <v>400</v>
      </c>
      <c r="I1436" s="20" t="n">
        <f>G1436*H1436*7</f>
        <v>364</v>
      </c>
      <c r="J1436" s="12" t="s">
        <v>102</v>
      </c>
      <c r="K1436" s="14" t="n">
        <v>20189</v>
      </c>
      <c r="L1436" s="14" t="n">
        <v>4487</v>
      </c>
      <c r="M1436" s="14" t="n">
        <v>311</v>
      </c>
      <c r="N1436" s="11" t="n">
        <v>0.009</v>
      </c>
      <c r="O1436" s="11" t="n">
        <v>0.13</v>
      </c>
      <c r="P1436" s="11" t="n">
        <v>40.43</v>
      </c>
      <c r="Q1436" s="22" t="n">
        <f>M1436/H1436</f>
        <v>0.7775</v>
      </c>
    </row>
    <row r="1437" ht="22.5" customHeight="1">
      <c r="A1437" s="74"/>
      <c r="B1437" s="12"/>
      <c r="C1437" s="12" t="n">
        <v>6060965</v>
      </c>
      <c r="D1437" s="12" t="s">
        <v>36</v>
      </c>
      <c r="E1437" s="12" t="s">
        <v>14</v>
      </c>
      <c r="F1437" s="12" t="s">
        <v>15</v>
      </c>
      <c r="G1437" s="20" t="n">
        <v>0.3</v>
      </c>
      <c r="H1437" s="69" t="n">
        <v>100</v>
      </c>
      <c r="I1437" s="31" t="n">
        <f>G1437*H1437*7</f>
        <v>210</v>
      </c>
      <c r="J1437" s="12" t="s">
        <v>102</v>
      </c>
      <c r="K1437" s="14" t="n">
        <v>35142</v>
      </c>
      <c r="L1437" s="14" t="n">
        <v>3202</v>
      </c>
      <c r="M1437" s="14" t="n">
        <v>94</v>
      </c>
      <c r="N1437" s="11" t="n">
        <v>0.009</v>
      </c>
      <c r="O1437" s="11" t="n">
        <v>0.3</v>
      </c>
      <c r="P1437" s="11" t="n">
        <v>28.2</v>
      </c>
      <c r="Q1437" s="22" t="n">
        <f>M1437/H1437</f>
        <v>0.94</v>
      </c>
    </row>
    <row r="1438" ht="22.5" customHeight="1">
      <c r="A1438" s="74"/>
      <c r="B1438" s="12"/>
      <c r="C1438" s="12" t="n">
        <v>10842514</v>
      </c>
      <c r="D1438" s="12" t="s">
        <v>79</v>
      </c>
      <c r="E1438" s="12" t="s">
        <v>14</v>
      </c>
      <c r="F1438" s="12" t="s">
        <v>26</v>
      </c>
      <c r="G1438" s="20" t="n">
        <v>0.15</v>
      </c>
      <c r="H1438" s="69" t="n">
        <v>100</v>
      </c>
      <c r="I1438" s="31" t="n">
        <f>G1438*H1438*7</f>
        <v>105</v>
      </c>
      <c r="J1438" s="12" t="s">
        <v>102</v>
      </c>
      <c r="K1438" s="14" t="n">
        <v>64218</v>
      </c>
      <c r="L1438" s="14" t="n">
        <v>640</v>
      </c>
      <c r="M1438" s="14" t="n">
        <v>20</v>
      </c>
      <c r="N1438" s="11" t="n">
        <v>0.02</v>
      </c>
      <c r="O1438" s="11" t="n">
        <v>0.53</v>
      </c>
      <c r="P1438" s="11" t="n">
        <v>10.7</v>
      </c>
      <c r="Q1438" s="22" t="n">
        <f>M1438/H1438</f>
        <v>0.2</v>
      </c>
    </row>
    <row r="1439" ht="22.5" customHeight="1">
      <c r="A1439" s="74"/>
      <c r="B1439" s="12"/>
      <c r="C1439" s="12" t="n">
        <v>10815258</v>
      </c>
      <c r="D1439" s="12" t="s">
        <v>79</v>
      </c>
      <c r="E1439" s="12" t="s">
        <v>14</v>
      </c>
      <c r="F1439" s="12" t="s">
        <v>15</v>
      </c>
      <c r="G1439" s="20" t="n">
        <v>0.15</v>
      </c>
      <c r="H1439" s="69" t="n">
        <v>100</v>
      </c>
      <c r="I1439" s="31" t="n">
        <f>G1439*H1439*7</f>
        <v>105</v>
      </c>
      <c r="J1439" s="12" t="s">
        <v>102</v>
      </c>
      <c r="K1439" s="14" t="n">
        <v>30331</v>
      </c>
      <c r="L1439" s="14" t="n">
        <v>3238</v>
      </c>
      <c r="M1439" s="14" t="n">
        <v>52</v>
      </c>
      <c r="N1439" s="11" t="n">
        <v>0.002</v>
      </c>
      <c r="O1439" s="11" t="n">
        <v>0.153</v>
      </c>
      <c r="P1439" s="11" t="n">
        <v>7.98</v>
      </c>
      <c r="Q1439" s="22" t="n">
        <f>M1439/H1439</f>
        <v>0.52</v>
      </c>
    </row>
    <row r="1440" ht="22.5" customHeight="1">
      <c r="A1440" s="74"/>
      <c r="B1440" s="12"/>
      <c r="C1440" s="12" t="n">
        <v>91535229</v>
      </c>
      <c r="D1440" s="12" t="s">
        <v>31</v>
      </c>
      <c r="E1440" s="12" t="s">
        <v>37</v>
      </c>
      <c r="F1440" s="12" t="s">
        <v>15</v>
      </c>
      <c r="G1440" s="20" t="n">
        <v>0.02</v>
      </c>
      <c r="H1440" s="69" t="n">
        <v>500</v>
      </c>
      <c r="I1440" s="31" t="n">
        <f>G1440*H1440*7</f>
        <v>70</v>
      </c>
      <c r="J1440" s="12" t="s">
        <v>102</v>
      </c>
      <c r="K1440" s="14" t="n">
        <v>2300</v>
      </c>
      <c r="L1440" s="14" t="n">
        <v>593</v>
      </c>
      <c r="M1440" s="14" t="n">
        <v>3</v>
      </c>
      <c r="N1440" s="11" t="n">
        <v>0</v>
      </c>
      <c r="O1440" s="11" t="n">
        <v>0.04</v>
      </c>
      <c r="P1440" s="11" t="n">
        <v>0.12</v>
      </c>
      <c r="Q1440" s="22" t="n">
        <f>M1440/H1440</f>
        <v>0.006</v>
      </c>
    </row>
    <row r="1441" ht="22.5" customHeight="1">
      <c r="A1441" s="74"/>
      <c r="B1441" s="12"/>
      <c r="C1441" s="12" t="n">
        <v>91535331</v>
      </c>
      <c r="D1441" s="12" t="s">
        <v>31</v>
      </c>
      <c r="E1441" s="12" t="s">
        <v>41</v>
      </c>
      <c r="F1441" s="12" t="s">
        <v>15</v>
      </c>
      <c r="G1441" s="20" t="n">
        <v>0.02</v>
      </c>
      <c r="H1441" s="69" t="n">
        <v>750</v>
      </c>
      <c r="I1441" s="31" t="n">
        <f>G1441*H1441*7</f>
        <v>105</v>
      </c>
      <c r="J1441" s="12" t="s">
        <v>102</v>
      </c>
      <c r="K1441" s="14" t="n">
        <v>3975</v>
      </c>
      <c r="L1441" s="14" t="n">
        <v>1535</v>
      </c>
      <c r="M1441" s="14" t="n">
        <v>7</v>
      </c>
      <c r="N1441" s="11" t="n">
        <v>0</v>
      </c>
      <c r="O1441" s="11" t="n">
        <v>0.031</v>
      </c>
      <c r="P1441" s="11" t="n">
        <v>0.22</v>
      </c>
      <c r="Q1441" s="22" t="n">
        <f>M1441/H1441</f>
        <v>0.00933333333333333</v>
      </c>
    </row>
    <row r="1442" ht="22.5" customHeight="1">
      <c r="A1442" s="74"/>
      <c r="B1442" s="12"/>
      <c r="C1442" s="12" t="n">
        <v>11324493</v>
      </c>
      <c r="D1442" s="12" t="s">
        <v>31</v>
      </c>
      <c r="E1442" s="12" t="s">
        <v>17</v>
      </c>
      <c r="F1442" s="12" t="s">
        <v>15</v>
      </c>
      <c r="G1442" s="20" t="n">
        <v>0.28</v>
      </c>
      <c r="H1442" s="69" t="n">
        <v>100</v>
      </c>
      <c r="I1442" s="31" t="n">
        <f>G1442*H1442*7</f>
        <v>196</v>
      </c>
      <c r="J1442" s="12" t="s">
        <v>102</v>
      </c>
      <c r="K1442" s="14" t="n">
        <v>961</v>
      </c>
      <c r="L1442" s="14" t="n">
        <v>319</v>
      </c>
      <c r="M1442" s="14" t="n">
        <v>2</v>
      </c>
      <c r="N1442" s="11" t="n">
        <v>0.003</v>
      </c>
      <c r="O1442" s="11" t="n">
        <v>0.5</v>
      </c>
      <c r="P1442" s="11" t="n">
        <v>1</v>
      </c>
      <c r="Q1442" s="22" t="n">
        <f>M1442/H1442</f>
        <v>0.02</v>
      </c>
    </row>
    <row r="1443" ht="22.5" customHeight="1">
      <c r="A1443" s="74"/>
      <c r="B1443" s="12"/>
      <c r="C1443" s="12" t="n">
        <v>10298628</v>
      </c>
      <c r="D1443" s="12" t="s">
        <v>42</v>
      </c>
      <c r="E1443" s="12" t="s">
        <v>14</v>
      </c>
      <c r="F1443" s="12" t="s">
        <v>26</v>
      </c>
      <c r="G1443" s="20" t="n">
        <v>0.14</v>
      </c>
      <c r="H1443" s="69" t="n">
        <v>80</v>
      </c>
      <c r="I1443" s="31" t="n">
        <f>G1443*H1443*7</f>
        <v>78.4</v>
      </c>
      <c r="J1443" s="12" t="s">
        <v>102</v>
      </c>
      <c r="K1443" s="14" t="n">
        <v>638062</v>
      </c>
      <c r="L1443" s="14" t="n">
        <v>1201</v>
      </c>
      <c r="M1443" s="14" t="n">
        <v>56</v>
      </c>
      <c r="N1443" s="11" t="n">
        <v>0.01</v>
      </c>
      <c r="O1443" s="11" t="n">
        <v>0.25</v>
      </c>
      <c r="P1443" s="11" t="n">
        <v>14.22</v>
      </c>
      <c r="Q1443" s="22" t="n">
        <f>M1443/H1443</f>
        <v>0.7</v>
      </c>
    </row>
    <row r="1444" ht="22.5" customHeight="1">
      <c r="A1444" s="74"/>
      <c r="B1444" s="12"/>
      <c r="C1444" s="12" t="n">
        <v>11655595</v>
      </c>
      <c r="D1444" s="12" t="s">
        <v>43</v>
      </c>
      <c r="E1444" s="12" t="s">
        <v>14</v>
      </c>
      <c r="F1444" s="12" t="s">
        <v>26</v>
      </c>
      <c r="G1444" s="20" t="n">
        <v>0.4</v>
      </c>
      <c r="H1444" s="69" t="n">
        <v>100</v>
      </c>
      <c r="I1444" s="31" t="n">
        <f>G1444*H1444*7</f>
        <v>280</v>
      </c>
      <c r="J1444" s="12" t="s">
        <v>102</v>
      </c>
      <c r="K1444" s="14" t="n">
        <v>21148</v>
      </c>
      <c r="L1444" s="14" t="n">
        <v>239</v>
      </c>
      <c r="M1444" s="14" t="n">
        <v>1</v>
      </c>
      <c r="N1444" s="11" t="n">
        <v>0.02</v>
      </c>
      <c r="O1444" s="11" t="n">
        <v>4.78</v>
      </c>
      <c r="P1444" s="11" t="n">
        <v>4.78</v>
      </c>
      <c r="Q1444" s="22" t="n">
        <f>M1444/H1444</f>
        <v>0.01</v>
      </c>
    </row>
    <row r="1445" ht="22.5" customHeight="1">
      <c r="A1445" s="74"/>
      <c r="B1445" s="12"/>
      <c r="C1445" s="12" t="n">
        <v>11655596</v>
      </c>
      <c r="D1445" s="12" t="s">
        <v>43</v>
      </c>
      <c r="E1445" s="12" t="s">
        <v>14</v>
      </c>
      <c r="F1445" s="12" t="s">
        <v>12</v>
      </c>
      <c r="G1445" s="20" t="n">
        <v>0.3</v>
      </c>
      <c r="H1445" s="69" t="n">
        <v>50</v>
      </c>
      <c r="I1445" s="31" t="n">
        <f>G1445*H1445*7</f>
        <v>105</v>
      </c>
      <c r="J1445" s="12" t="s">
        <v>102</v>
      </c>
      <c r="K1445" s="14" t="n">
        <v>513</v>
      </c>
      <c r="L1445" s="14" t="n">
        <v>2</v>
      </c>
      <c r="M1445" s="14" t="n">
        <v>0</v>
      </c>
      <c r="N1445" s="11" t="n">
        <v>0.001</v>
      </c>
      <c r="O1445" s="11" t="n">
        <v>0</v>
      </c>
      <c r="P1445" s="11" t="n">
        <v>0.0013</v>
      </c>
      <c r="Q1445" s="22" t="n">
        <f>M1445/H1445</f>
        <v>0</v>
      </c>
    </row>
    <row r="1446" ht="22.5" customHeight="1">
      <c r="A1446" s="74"/>
      <c r="B1446" s="12"/>
      <c r="C1446" s="12" t="n">
        <v>11690183</v>
      </c>
      <c r="D1446" s="12" t="s">
        <v>38</v>
      </c>
      <c r="E1446" s="12" t="s">
        <v>14</v>
      </c>
      <c r="F1446" s="12" t="s">
        <v>15</v>
      </c>
      <c r="G1446" s="20" t="n">
        <v>0.1</v>
      </c>
      <c r="H1446" s="69" t="n">
        <v>100</v>
      </c>
      <c r="I1446" s="31" t="n">
        <f>G1446*H1446*7</f>
        <v>70</v>
      </c>
      <c r="J1446" s="12" t="s">
        <v>102</v>
      </c>
      <c r="K1446" s="14" t="n">
        <v>14800</v>
      </c>
      <c r="L1446" s="14" t="n">
        <v>5011</v>
      </c>
      <c r="M1446" s="14" t="n">
        <v>49</v>
      </c>
      <c r="N1446" s="11" t="n">
        <v>0.002</v>
      </c>
      <c r="O1446" s="11" t="n">
        <v>0.198</v>
      </c>
      <c r="P1446" s="11" t="n">
        <v>9.69</v>
      </c>
      <c r="Q1446" s="22" t="n">
        <f>M1446/H1446</f>
        <v>0.49</v>
      </c>
    </row>
    <row r="1447" ht="22.5" customHeight="1">
      <c r="A1447" s="74"/>
      <c r="B1447" s="12"/>
      <c r="C1447" s="12" t="n">
        <v>11763482</v>
      </c>
      <c r="D1447" s="12" t="s">
        <v>43</v>
      </c>
      <c r="E1447" s="12" t="s">
        <v>14</v>
      </c>
      <c r="F1447" s="12" t="s">
        <v>12</v>
      </c>
      <c r="G1447" s="20" t="n">
        <v>0.4</v>
      </c>
      <c r="H1447" s="69" t="n">
        <v>100</v>
      </c>
      <c r="I1447" s="31" t="n">
        <f>G1447*H1447*7</f>
        <v>280</v>
      </c>
      <c r="J1447" s="12" t="s">
        <v>102</v>
      </c>
      <c r="K1447" s="14" t="n">
        <v>397</v>
      </c>
      <c r="L1447" s="14" t="n">
        <v>88</v>
      </c>
      <c r="M1447" s="14" t="n">
        <v>0</v>
      </c>
      <c r="N1447" s="11" t="n">
        <v>0.003</v>
      </c>
      <c r="O1447" s="11" t="n">
        <v>0</v>
      </c>
      <c r="P1447" s="11" t="n">
        <v>0.2555</v>
      </c>
      <c r="Q1447" s="22" t="n">
        <f>M1447/H1447</f>
        <v>0</v>
      </c>
    </row>
    <row r="1448" ht="22.5" customHeight="1">
      <c r="A1448" s="74"/>
      <c r="B1448" s="12"/>
      <c r="C1448" s="12" t="n">
        <v>91565942</v>
      </c>
      <c r="D1448" s="12" t="s">
        <v>31</v>
      </c>
      <c r="E1448" s="12" t="s">
        <v>37</v>
      </c>
      <c r="F1448" s="12" t="s">
        <v>15</v>
      </c>
      <c r="G1448" s="20" t="n">
        <v>0.03</v>
      </c>
      <c r="H1448" s="69" t="n">
        <v>600</v>
      </c>
      <c r="I1448" s="31" t="n">
        <f>G1448*H1448*7</f>
        <v>126</v>
      </c>
      <c r="J1448" s="12" t="s">
        <v>102</v>
      </c>
      <c r="K1448" s="14" t="n">
        <v>47471</v>
      </c>
      <c r="L1448" s="14" t="n">
        <v>12331</v>
      </c>
      <c r="M1448" s="14" t="n">
        <v>107</v>
      </c>
      <c r="N1448" s="11" t="n">
        <v>0</v>
      </c>
      <c r="O1448" s="11" t="n">
        <v>0.031</v>
      </c>
      <c r="P1448" s="11" t="n">
        <v>3.294</v>
      </c>
      <c r="Q1448" s="22" t="n">
        <f>M1448/H1448</f>
        <v>0.178333333333333</v>
      </c>
    </row>
    <row r="1449" ht="22.5" customHeight="1">
      <c r="A1449" s="74"/>
      <c r="B1449" s="12"/>
      <c r="C1449" s="12" t="n">
        <v>91565947</v>
      </c>
      <c r="D1449" s="12" t="s">
        <v>31</v>
      </c>
      <c r="E1449" s="12" t="s">
        <v>41</v>
      </c>
      <c r="F1449" s="12" t="s">
        <v>15</v>
      </c>
      <c r="G1449" s="20" t="n">
        <v>0.02</v>
      </c>
      <c r="H1449" s="69" t="n">
        <v>1000</v>
      </c>
      <c r="I1449" s="31" t="n">
        <f>G1449*H1449*7</f>
        <v>140</v>
      </c>
      <c r="J1449" s="12" t="s">
        <v>102</v>
      </c>
      <c r="K1449" s="14" t="n">
        <v>389568</v>
      </c>
      <c r="L1449" s="14" t="n">
        <v>79590</v>
      </c>
      <c r="M1449" s="14" t="n">
        <v>1000</v>
      </c>
      <c r="N1449" s="11" t="n">
        <v>0</v>
      </c>
      <c r="O1449" s="11" t="n">
        <v>0.02</v>
      </c>
      <c r="P1449" s="11" t="n">
        <v>20</v>
      </c>
      <c r="Q1449" s="22" t="n">
        <f>M1449/H1449</f>
        <v>1</v>
      </c>
    </row>
    <row r="1450" ht="22.5" customHeight="1">
      <c r="A1450" s="74"/>
      <c r="B1450" s="12"/>
      <c r="C1450" s="12" t="n">
        <v>12807775</v>
      </c>
      <c r="D1450" s="12" t="s">
        <v>38</v>
      </c>
      <c r="E1450" s="12" t="s">
        <v>14</v>
      </c>
      <c r="F1450" s="12" t="s">
        <v>35</v>
      </c>
      <c r="G1450" s="20" t="n">
        <v>0.1</v>
      </c>
      <c r="H1450" s="69" t="n">
        <v>100</v>
      </c>
      <c r="I1450" s="31" t="n">
        <f>G1450*H1450*7</f>
        <v>70</v>
      </c>
      <c r="J1450" s="12" t="s">
        <v>102</v>
      </c>
      <c r="K1450" s="14" t="n">
        <v>20</v>
      </c>
      <c r="L1450" s="14" t="n">
        <v>112</v>
      </c>
      <c r="M1450" s="14" t="n">
        <v>0</v>
      </c>
      <c r="N1450" s="11" t="n">
        <v>0</v>
      </c>
      <c r="O1450" s="11" t="n">
        <v>0</v>
      </c>
      <c r="P1450" s="11" t="n">
        <v>0.01</v>
      </c>
      <c r="Q1450" s="22" t="n">
        <f>M1450/H1450</f>
        <v>0</v>
      </c>
    </row>
    <row r="1451" ht="22.5" customHeight="1">
      <c r="A1451" s="74"/>
      <c r="B1451" s="12"/>
      <c r="C1451" s="12" t="n">
        <v>12808718</v>
      </c>
      <c r="D1451" s="12" t="s">
        <v>36</v>
      </c>
      <c r="E1451" s="12" t="s">
        <v>14</v>
      </c>
      <c r="F1451" s="12" t="s">
        <v>35</v>
      </c>
      <c r="G1451" s="20" t="n">
        <v>0.2</v>
      </c>
      <c r="H1451" s="69" t="n">
        <v>100</v>
      </c>
      <c r="I1451" s="31" t="n">
        <f>G1451*H1451*7</f>
        <v>140</v>
      </c>
      <c r="J1451" s="12" t="s">
        <v>102</v>
      </c>
      <c r="K1451" s="14" t="n">
        <v>413</v>
      </c>
      <c r="L1451" s="14" t="n">
        <v>4</v>
      </c>
      <c r="M1451" s="14" t="n">
        <v>0</v>
      </c>
      <c r="N1451" s="11" t="n">
        <v>0</v>
      </c>
      <c r="O1451" s="11" t="n">
        <v>0</v>
      </c>
      <c r="P1451" s="11" t="n">
        <v>0.45</v>
      </c>
      <c r="Q1451" s="22" t="n">
        <f>M1451/H1451</f>
        <v>0</v>
      </c>
    </row>
    <row r="1452" ht="22.5" customHeight="1">
      <c r="A1452" s="74"/>
      <c r="B1452" s="37" t="s">
        <v>107</v>
      </c>
      <c r="C1452" s="12" t="n">
        <v>5464039</v>
      </c>
      <c r="D1452" s="12" t="s">
        <v>31</v>
      </c>
      <c r="E1452" s="12" t="s">
        <v>44</v>
      </c>
      <c r="F1452" s="12" t="s">
        <v>15</v>
      </c>
      <c r="G1452" s="20" t="n">
        <v>0.28</v>
      </c>
      <c r="H1452" s="13" t="n">
        <v>1700</v>
      </c>
      <c r="I1452" s="20" t="n">
        <f>G1452*H1452*7</f>
        <v>3332</v>
      </c>
      <c r="J1452" s="12" t="s">
        <v>102</v>
      </c>
      <c r="K1452" s="14" t="n">
        <v>296070</v>
      </c>
      <c r="L1452" s="14" t="n">
        <v>38322</v>
      </c>
      <c r="M1452" s="14" t="n">
        <v>791</v>
      </c>
      <c r="N1452" s="11" t="n">
        <v>0.006</v>
      </c>
      <c r="O1452" s="11" t="n">
        <v>0.298</v>
      </c>
      <c r="P1452" s="11" t="n">
        <v>235.65</v>
      </c>
      <c r="Q1452" s="22" t="n">
        <f>M1452/H1452</f>
        <v>0.465294117647059</v>
      </c>
    </row>
    <row r="1453" ht="22.5" customHeight="1">
      <c r="A1453" s="74"/>
      <c r="B1453" s="12"/>
      <c r="C1453" s="12" t="n">
        <v>8057746</v>
      </c>
      <c r="D1453" s="12" t="s">
        <v>31</v>
      </c>
      <c r="E1453" s="12" t="s">
        <v>44</v>
      </c>
      <c r="F1453" s="12" t="s">
        <v>15</v>
      </c>
      <c r="G1453" s="20" t="n">
        <v>0.32</v>
      </c>
      <c r="H1453" s="13" t="n">
        <v>300</v>
      </c>
      <c r="I1453" s="20" t="n">
        <f>G1453*H1453*7</f>
        <v>672</v>
      </c>
      <c r="J1453" s="12" t="s">
        <v>102</v>
      </c>
      <c r="K1453" s="14" t="n">
        <v>0</v>
      </c>
      <c r="L1453" s="14" t="n">
        <v>0</v>
      </c>
      <c r="M1453" s="14" t="n">
        <v>0</v>
      </c>
      <c r="N1453" s="11" t="n">
        <v>0</v>
      </c>
      <c r="O1453" s="11" t="n">
        <v>0</v>
      </c>
      <c r="P1453" s="11" t="n">
        <v>0</v>
      </c>
      <c r="Q1453" s="22" t="n">
        <f>M1453/H1453</f>
        <v>0</v>
      </c>
    </row>
    <row r="1454" ht="22.5" customHeight="1">
      <c r="A1454" s="74"/>
      <c r="B1454" s="12"/>
      <c r="C1454" s="12" t="n">
        <v>91399821</v>
      </c>
      <c r="D1454" s="12" t="s">
        <v>40</v>
      </c>
      <c r="E1454" s="12" t="s">
        <v>14</v>
      </c>
      <c r="F1454" s="12" t="s">
        <v>26</v>
      </c>
      <c r="G1454" s="20" t="n">
        <v>0.1</v>
      </c>
      <c r="H1454" s="13" t="n">
        <v>500</v>
      </c>
      <c r="I1454" s="20" t="n">
        <f>G1454*H1454*7</f>
        <v>350</v>
      </c>
      <c r="J1454" s="12" t="s">
        <v>102</v>
      </c>
      <c r="K1454" s="14" t="n">
        <v>103975</v>
      </c>
      <c r="L1454" s="14" t="n">
        <v>12449</v>
      </c>
      <c r="M1454" s="14" t="n">
        <v>476</v>
      </c>
      <c r="N1454" s="11" t="n">
        <v>0</v>
      </c>
      <c r="O1454" s="11" t="n">
        <v>0.11</v>
      </c>
      <c r="P1454" s="11" t="n">
        <v>51.02</v>
      </c>
      <c r="Q1454" s="22" t="n">
        <f>M1454/H1454</f>
        <v>0.952</v>
      </c>
    </row>
    <row r="1455" ht="22.5" customHeight="1">
      <c r="A1455" s="74"/>
      <c r="B1455" s="12"/>
      <c r="C1455" s="12" t="n">
        <v>8670368</v>
      </c>
      <c r="D1455" s="12" t="s">
        <v>16</v>
      </c>
      <c r="E1455" s="12" t="s">
        <v>11</v>
      </c>
      <c r="F1455" s="12" t="s">
        <v>30</v>
      </c>
      <c r="G1455" s="20" t="n">
        <v>0.12</v>
      </c>
      <c r="H1455" s="13" t="n">
        <v>100</v>
      </c>
      <c r="I1455" s="20" t="n">
        <f>G1455*H1455*7</f>
        <v>84</v>
      </c>
      <c r="J1455" s="12" t="s">
        <v>102</v>
      </c>
      <c r="K1455" s="14" t="n">
        <v>15226</v>
      </c>
      <c r="L1455" s="14" t="n">
        <v>3118</v>
      </c>
      <c r="M1455" s="14" t="n">
        <v>17</v>
      </c>
      <c r="N1455" s="11" t="n">
        <v>0</v>
      </c>
      <c r="O1455" s="11" t="n">
        <v>0.23</v>
      </c>
      <c r="P1455" s="11" t="n">
        <v>3.91</v>
      </c>
      <c r="Q1455" s="22" t="n">
        <f>M1455/H1455</f>
        <v>0.17</v>
      </c>
    </row>
    <row r="1456" ht="22.5" customHeight="1">
      <c r="A1456" s="74"/>
      <c r="B1456" s="12"/>
      <c r="C1456" s="12" t="n">
        <v>10514860</v>
      </c>
      <c r="D1456" s="12" t="s">
        <v>43</v>
      </c>
      <c r="E1456" s="12" t="s">
        <v>14</v>
      </c>
      <c r="F1456" s="12" t="s">
        <v>15</v>
      </c>
      <c r="G1456" s="20" t="n">
        <v>0.6</v>
      </c>
      <c r="H1456" s="13" t="n">
        <v>150</v>
      </c>
      <c r="I1456" s="20" t="n">
        <f>G1456*H1456*7</f>
        <v>630</v>
      </c>
      <c r="J1456" s="12" t="s">
        <v>102</v>
      </c>
      <c r="K1456" s="14" t="n">
        <v>85599</v>
      </c>
      <c r="L1456" s="14" t="n">
        <v>4134</v>
      </c>
      <c r="M1456" s="14" t="n">
        <v>65</v>
      </c>
      <c r="N1456" s="11" t="n">
        <v>0.011</v>
      </c>
      <c r="O1456" s="11" t="n">
        <v>0.712</v>
      </c>
      <c r="P1456" s="11" t="n">
        <v>46.29</v>
      </c>
      <c r="Q1456" s="22" t="n">
        <f>M1456/H1456</f>
        <v>0.433333333333333</v>
      </c>
    </row>
    <row r="1457" ht="22.5" customHeight="1">
      <c r="A1457" s="74"/>
      <c r="B1457" s="12"/>
      <c r="C1457" s="12" t="n">
        <v>91532857</v>
      </c>
      <c r="D1457" s="12" t="s">
        <v>45</v>
      </c>
      <c r="E1457" s="12" t="s">
        <v>14</v>
      </c>
      <c r="F1457" s="12" t="s">
        <v>12</v>
      </c>
      <c r="G1457" s="20" t="n">
        <v>0.12</v>
      </c>
      <c r="H1457" s="13" t="n">
        <v>100</v>
      </c>
      <c r="I1457" s="20" t="n">
        <f>G1457*H1457*7</f>
        <v>84</v>
      </c>
      <c r="J1457" s="12" t="s">
        <v>102</v>
      </c>
      <c r="K1457" s="14" t="n">
        <v>3599</v>
      </c>
      <c r="L1457" s="14" t="n">
        <v>640</v>
      </c>
      <c r="M1457" s="14" t="n">
        <v>31</v>
      </c>
      <c r="N1457" s="11" t="n">
        <v>0.009</v>
      </c>
      <c r="O1457" s="11" t="n">
        <v>0.192</v>
      </c>
      <c r="P1457" s="11" t="n">
        <v>5.946</v>
      </c>
      <c r="Q1457" s="22" t="n">
        <f>M1457/H1457</f>
        <v>0.31</v>
      </c>
    </row>
    <row r="1458" ht="22.5" customHeight="1">
      <c r="A1458" s="74"/>
      <c r="B1458" s="12"/>
      <c r="C1458" s="12" t="n">
        <v>91545519</v>
      </c>
      <c r="D1458" s="12" t="s">
        <v>46</v>
      </c>
      <c r="E1458" s="12" t="s">
        <v>44</v>
      </c>
      <c r="F1458" s="12" t="s">
        <v>15</v>
      </c>
      <c r="G1458" s="20" t="n">
        <v>0.2</v>
      </c>
      <c r="H1458" s="13" t="n">
        <v>100</v>
      </c>
      <c r="I1458" s="20" t="n">
        <f>G1458*H1458*7</f>
        <v>140</v>
      </c>
      <c r="J1458" s="12" t="s">
        <v>102</v>
      </c>
      <c r="K1458" s="14" t="n">
        <v>109716</v>
      </c>
      <c r="L1458" s="14" t="n">
        <v>18707</v>
      </c>
      <c r="M1458" s="14" t="n">
        <v>75</v>
      </c>
      <c r="N1458" s="11" t="n">
        <v>0.001</v>
      </c>
      <c r="O1458" s="11" t="n">
        <v>0.152</v>
      </c>
      <c r="P1458" s="11" t="n">
        <v>11.38</v>
      </c>
      <c r="Q1458" s="22" t="n">
        <f>M1458/H1458</f>
        <v>0.75</v>
      </c>
    </row>
    <row r="1459" ht="22.5" customHeight="1">
      <c r="A1459" s="74"/>
      <c r="B1459" s="12"/>
      <c r="C1459" s="12" t="n">
        <v>91551388</v>
      </c>
      <c r="D1459" s="12" t="s">
        <v>47</v>
      </c>
      <c r="E1459" s="12" t="s">
        <v>48</v>
      </c>
      <c r="F1459" s="12" t="s">
        <v>12</v>
      </c>
      <c r="G1459" s="20" t="n">
        <v>0.8</v>
      </c>
      <c r="H1459" s="13" t="n">
        <v>100</v>
      </c>
      <c r="I1459" s="20" t="n">
        <f>G1459*H1459*7</f>
        <v>560</v>
      </c>
      <c r="J1459" s="12" t="s">
        <v>102</v>
      </c>
      <c r="K1459" s="14" t="n">
        <v>2540</v>
      </c>
      <c r="L1459" s="14" t="n">
        <v>1158</v>
      </c>
      <c r="M1459" s="14" t="n">
        <v>38</v>
      </c>
      <c r="N1459" s="11" t="n">
        <v>0.026</v>
      </c>
      <c r="O1459" s="11" t="n">
        <v>0.786</v>
      </c>
      <c r="P1459" s="11" t="n">
        <v>29.874</v>
      </c>
      <c r="Q1459" s="22" t="n">
        <f>M1459/H1459</f>
        <v>0.38</v>
      </c>
    </row>
    <row r="1460" ht="22.5" customHeight="1">
      <c r="A1460" s="74"/>
      <c r="B1460" s="12"/>
      <c r="C1460" s="12" t="n">
        <v>91565948</v>
      </c>
      <c r="D1460" s="12" t="s">
        <v>45</v>
      </c>
      <c r="E1460" s="12" t="s">
        <v>14</v>
      </c>
      <c r="F1460" s="12" t="s">
        <v>12</v>
      </c>
      <c r="G1460" s="20" t="n">
        <v>0.12</v>
      </c>
      <c r="H1460" s="13" t="n">
        <v>170</v>
      </c>
      <c r="I1460" s="20" t="n">
        <f>G1460*H1460*7</f>
        <v>142.8</v>
      </c>
      <c r="J1460" s="12" t="s">
        <v>102</v>
      </c>
      <c r="K1460" s="14" t="n">
        <v>5201</v>
      </c>
      <c r="L1460" s="14" t="n">
        <v>494</v>
      </c>
      <c r="M1460" s="14" t="n">
        <v>8</v>
      </c>
      <c r="N1460" s="11" t="n">
        <v>0.005</v>
      </c>
      <c r="O1460" s="11" t="n">
        <v>0.3</v>
      </c>
      <c r="P1460" s="11" t="n">
        <v>2.4023</v>
      </c>
      <c r="Q1460" s="22" t="n">
        <f>M1460/H1460</f>
        <v>0.0470588235294118</v>
      </c>
    </row>
    <row r="1461" ht="22.5" customHeight="1">
      <c r="A1461" s="74"/>
      <c r="B1461" s="12"/>
      <c r="C1461" s="12" t="n">
        <v>91550293</v>
      </c>
      <c r="D1461" s="12" t="s">
        <v>49</v>
      </c>
      <c r="E1461" s="12" t="s">
        <v>50</v>
      </c>
      <c r="F1461" s="12" t="s">
        <v>15</v>
      </c>
      <c r="G1461" s="20" t="n">
        <v>0.35</v>
      </c>
      <c r="H1461" s="13" t="n">
        <v>155</v>
      </c>
      <c r="I1461" s="20" t="n">
        <f>G1461*H1461*7</f>
        <v>379.75</v>
      </c>
      <c r="J1461" s="12" t="s">
        <v>102</v>
      </c>
      <c r="K1461" s="14" t="n">
        <v>37815</v>
      </c>
      <c r="L1461" s="14" t="n">
        <v>5780</v>
      </c>
      <c r="M1461" s="14" t="n">
        <v>33</v>
      </c>
      <c r="N1461" s="11" t="n">
        <v>0.002</v>
      </c>
      <c r="O1461" s="11" t="n">
        <v>0.35</v>
      </c>
      <c r="P1461" s="11" t="n">
        <v>11.55</v>
      </c>
      <c r="Q1461" s="22" t="n">
        <f>M1461/H1461</f>
        <v>0.212903225806452</v>
      </c>
    </row>
    <row r="1462" ht="22.5" customHeight="1">
      <c r="A1462" s="74"/>
      <c r="B1462" s="12"/>
      <c r="C1462" s="12" t="n">
        <v>9333145</v>
      </c>
      <c r="D1462" s="12" t="s">
        <v>80</v>
      </c>
      <c r="E1462" s="12" t="s">
        <v>14</v>
      </c>
      <c r="F1462" s="12" t="s">
        <v>26</v>
      </c>
      <c r="G1462" s="20" t="n">
        <v>0.35</v>
      </c>
      <c r="H1462" s="13" t="n">
        <v>120</v>
      </c>
      <c r="I1462" s="20" t="n">
        <f>G1462*H1462*7</f>
        <v>294</v>
      </c>
      <c r="J1462" s="12" t="s">
        <v>102</v>
      </c>
      <c r="K1462" s="14" t="n">
        <v>421107</v>
      </c>
      <c r="L1462" s="14" t="n">
        <v>1692</v>
      </c>
      <c r="M1462" s="14" t="n">
        <v>0</v>
      </c>
      <c r="N1462" s="11" t="n">
        <v>0.01</v>
      </c>
      <c r="O1462" s="11" t="n">
        <v>0</v>
      </c>
      <c r="P1462" s="11" t="n">
        <v>12.24</v>
      </c>
      <c r="Q1462" s="22" t="n">
        <f>M1462/H1462</f>
        <v>0</v>
      </c>
    </row>
    <row r="1463" ht="22.5" customHeight="1">
      <c r="A1463" s="74"/>
      <c r="B1463" s="12"/>
      <c r="C1463" s="12" t="n">
        <v>91557347</v>
      </c>
      <c r="D1463" s="12" t="s">
        <v>51</v>
      </c>
      <c r="E1463" s="12" t="s">
        <v>14</v>
      </c>
      <c r="F1463" s="12" t="s">
        <v>15</v>
      </c>
      <c r="G1463" s="20" t="n">
        <v>0.5</v>
      </c>
      <c r="H1463" s="13" t="n">
        <v>50</v>
      </c>
      <c r="I1463" s="20" t="n">
        <f>G1463*H1463*7</f>
        <v>175</v>
      </c>
      <c r="J1463" s="12" t="s">
        <v>102</v>
      </c>
      <c r="K1463" s="14" t="n">
        <v>39278</v>
      </c>
      <c r="L1463" s="14" t="n">
        <v>8137</v>
      </c>
      <c r="M1463" s="14" t="n">
        <v>24</v>
      </c>
      <c r="N1463" s="11" t="n">
        <v>0.002</v>
      </c>
      <c r="O1463" s="11" t="n">
        <v>0.8</v>
      </c>
      <c r="P1463" s="11" t="n">
        <v>19.2</v>
      </c>
      <c r="Q1463" s="22" t="n">
        <f>M1463/H1463</f>
        <v>0.48</v>
      </c>
    </row>
    <row r="1464" ht="22.5" customHeight="1">
      <c r="A1464" s="74"/>
      <c r="B1464" s="12"/>
      <c r="C1464" s="12" t="n">
        <v>91564896</v>
      </c>
      <c r="D1464" s="12" t="s">
        <v>52</v>
      </c>
      <c r="E1464" s="12" t="s">
        <v>14</v>
      </c>
      <c r="F1464" s="12" t="s">
        <v>15</v>
      </c>
      <c r="G1464" s="20" t="n">
        <v>0.35</v>
      </c>
      <c r="H1464" s="13" t="n">
        <v>200</v>
      </c>
      <c r="I1464" s="20" t="n">
        <f>G1464*H1464*7</f>
        <v>490</v>
      </c>
      <c r="J1464" s="12" t="s">
        <v>102</v>
      </c>
      <c r="K1464" s="14" t="n">
        <v>42286</v>
      </c>
      <c r="L1464" s="14" t="n">
        <v>5294</v>
      </c>
      <c r="M1464" s="14" t="n">
        <v>39</v>
      </c>
      <c r="N1464" s="11" t="n">
        <v>0.003</v>
      </c>
      <c r="O1464" s="11" t="n">
        <v>0.35</v>
      </c>
      <c r="P1464" s="11" t="n">
        <v>13.65</v>
      </c>
      <c r="Q1464" s="22" t="n">
        <f>M1464/H1464</f>
        <v>0.195</v>
      </c>
    </row>
    <row r="1465" ht="22.5" customHeight="1">
      <c r="A1465" s="74"/>
      <c r="B1465" s="12"/>
      <c r="C1465" s="12" t="n">
        <v>91566789</v>
      </c>
      <c r="D1465" s="12" t="s">
        <v>53</v>
      </c>
      <c r="E1465" s="12" t="s">
        <v>41</v>
      </c>
      <c r="F1465" s="12" t="s">
        <v>15</v>
      </c>
      <c r="G1465" s="20" t="n">
        <v>0.15</v>
      </c>
      <c r="H1465" s="13" t="n">
        <v>50</v>
      </c>
      <c r="I1465" s="20" t="n">
        <f>G1465*H1465*7</f>
        <v>52.5</v>
      </c>
      <c r="J1465" s="12" t="s">
        <v>102</v>
      </c>
      <c r="K1465" s="14" t="n">
        <v>833</v>
      </c>
      <c r="L1465" s="14" t="n">
        <v>541</v>
      </c>
      <c r="M1465" s="14" t="n">
        <v>2</v>
      </c>
      <c r="N1465" s="11" t="n">
        <v>0</v>
      </c>
      <c r="O1465" s="11" t="n">
        <v>0.1</v>
      </c>
      <c r="P1465" s="11" t="n">
        <v>0.2</v>
      </c>
      <c r="Q1465" s="22" t="n">
        <f>M1465/H1465</f>
        <v>0.04</v>
      </c>
    </row>
    <row r="1466" ht="22.5" customHeight="1">
      <c r="A1466" s="74"/>
      <c r="B1466" s="12"/>
      <c r="C1466" s="12" t="n">
        <v>12306671</v>
      </c>
      <c r="D1466" s="12" t="s">
        <v>54</v>
      </c>
      <c r="E1466" s="12" t="s">
        <v>55</v>
      </c>
      <c r="F1466" s="12" t="s">
        <v>21</v>
      </c>
      <c r="G1466" s="20" t="n">
        <v>0.22</v>
      </c>
      <c r="H1466" s="13" t="n">
        <v>100</v>
      </c>
      <c r="I1466" s="20" t="n">
        <f>G1466*H1466*7</f>
        <v>154</v>
      </c>
      <c r="J1466" s="12" t="s">
        <v>102</v>
      </c>
      <c r="K1466" s="14" t="n">
        <v>10283</v>
      </c>
      <c r="L1466" s="14" t="n">
        <v>3126</v>
      </c>
      <c r="M1466" s="14" t="n">
        <v>8</v>
      </c>
      <c r="N1466" s="11" t="n">
        <v>0</v>
      </c>
      <c r="O1466" s="11" t="n">
        <v>0.22</v>
      </c>
      <c r="P1466" s="11" t="n">
        <v>1.76</v>
      </c>
      <c r="Q1466" s="22" t="n">
        <f>M1466/H1466</f>
        <v>0.08</v>
      </c>
    </row>
    <row r="1467" ht="22.5" customHeight="1">
      <c r="A1467" s="74"/>
      <c r="B1467" s="12"/>
      <c r="C1467" s="12" t="n">
        <v>91567363</v>
      </c>
      <c r="D1467" s="12" t="s">
        <v>56</v>
      </c>
      <c r="E1467" s="12" t="s">
        <v>14</v>
      </c>
      <c r="F1467" s="12" t="s">
        <v>15</v>
      </c>
      <c r="G1467" s="20" t="n">
        <v>0.25</v>
      </c>
      <c r="H1467" s="13" t="n">
        <v>200</v>
      </c>
      <c r="I1467" s="20" t="n">
        <f>G1467*H1467*7</f>
        <v>350</v>
      </c>
      <c r="J1467" s="12" t="s">
        <v>102</v>
      </c>
      <c r="K1467" s="14" t="n">
        <v>29460</v>
      </c>
      <c r="L1467" s="14" t="n">
        <v>6884</v>
      </c>
      <c r="M1467" s="14" t="n">
        <v>23</v>
      </c>
      <c r="N1467" s="11" t="n">
        <v>0.001</v>
      </c>
      <c r="O1467" s="11" t="n">
        <v>0.25</v>
      </c>
      <c r="P1467" s="11" t="n">
        <v>5.75</v>
      </c>
      <c r="Q1467" s="22" t="n">
        <f>M1467/H1467</f>
        <v>0.115</v>
      </c>
    </row>
    <row r="1468" ht="22.5" customHeight="1">
      <c r="A1468" s="74"/>
      <c r="B1468" s="12"/>
      <c r="C1468" s="12" t="n">
        <v>91567806</v>
      </c>
      <c r="D1468" s="12" t="s">
        <v>56</v>
      </c>
      <c r="E1468" s="12" t="s">
        <v>57</v>
      </c>
      <c r="F1468" s="12" t="s">
        <v>15</v>
      </c>
      <c r="G1468" s="20" t="n">
        <v>0.15</v>
      </c>
      <c r="H1468" s="13" t="n">
        <v>200</v>
      </c>
      <c r="I1468" s="20" t="n">
        <f>G1468*H1468*7</f>
        <v>210</v>
      </c>
      <c r="J1468" s="12" t="s">
        <v>102</v>
      </c>
      <c r="K1468" s="14" t="n">
        <v>44629</v>
      </c>
      <c r="L1468" s="14" t="n">
        <v>7932</v>
      </c>
      <c r="M1468" s="14" t="n">
        <v>28</v>
      </c>
      <c r="N1468" s="11" t="n">
        <v>0.001</v>
      </c>
      <c r="O1468" s="11" t="n">
        <v>0.15</v>
      </c>
      <c r="P1468" s="11" t="n">
        <v>4.2</v>
      </c>
      <c r="Q1468" s="22" t="n">
        <f>M1468/H1468</f>
        <v>0.14</v>
      </c>
    </row>
    <row r="1469" ht="22.5" customHeight="1">
      <c r="A1469" s="74"/>
      <c r="B1469" s="12"/>
      <c r="C1469" s="12" t="n">
        <v>12373981</v>
      </c>
      <c r="D1469" s="12" t="s">
        <v>58</v>
      </c>
      <c r="E1469" s="12" t="s">
        <v>37</v>
      </c>
      <c r="F1469" s="12" t="s">
        <v>15</v>
      </c>
      <c r="G1469" s="20" t="n">
        <v>0.04</v>
      </c>
      <c r="H1469" s="13" t="n">
        <v>250</v>
      </c>
      <c r="I1469" s="20" t="n">
        <f>G1469*H1469*7</f>
        <v>70</v>
      </c>
      <c r="J1469" s="12" t="s">
        <v>102</v>
      </c>
      <c r="K1469" s="14" t="n">
        <v>93941</v>
      </c>
      <c r="L1469" s="14" t="n">
        <v>3778</v>
      </c>
      <c r="M1469" s="14" t="n">
        <v>91</v>
      </c>
      <c r="N1469" s="11" t="n">
        <v>0.001</v>
      </c>
      <c r="O1469" s="11" t="n">
        <v>0.04</v>
      </c>
      <c r="P1469" s="11" t="n">
        <v>3.64</v>
      </c>
      <c r="Q1469" s="22" t="n">
        <f>M1469/H1469</f>
        <v>0.364</v>
      </c>
    </row>
    <row r="1470" ht="22.5" customHeight="1">
      <c r="A1470" s="74"/>
      <c r="B1470" s="12"/>
      <c r="C1470" s="12" t="n">
        <v>5365721</v>
      </c>
      <c r="D1470" s="12" t="s">
        <v>59</v>
      </c>
      <c r="E1470" s="12" t="s">
        <v>57</v>
      </c>
      <c r="F1470" s="12" t="s">
        <v>15</v>
      </c>
      <c r="G1470" s="20" t="n">
        <v>0.5</v>
      </c>
      <c r="H1470" s="13" t="n">
        <v>100</v>
      </c>
      <c r="I1470" s="20" t="n">
        <f>G1470*H1470*7</f>
        <v>350</v>
      </c>
      <c r="J1470" s="12" t="s">
        <v>102</v>
      </c>
      <c r="K1470" s="14" t="n">
        <v>70387</v>
      </c>
      <c r="L1470" s="14" t="n">
        <v>26903</v>
      </c>
      <c r="M1470" s="14" t="n">
        <v>98</v>
      </c>
      <c r="N1470" s="11" t="n">
        <v>0.002</v>
      </c>
      <c r="O1470" s="11" t="n">
        <v>0.5</v>
      </c>
      <c r="P1470" s="11" t="n">
        <v>49</v>
      </c>
      <c r="Q1470" s="22" t="n">
        <f>M1470/H1470</f>
        <v>0.98</v>
      </c>
    </row>
    <row r="1471" ht="22.5" customHeight="1">
      <c r="A1471" s="74"/>
      <c r="B1471" s="12"/>
      <c r="C1471" s="12" t="n">
        <v>91568575</v>
      </c>
      <c r="D1471" s="12" t="s">
        <v>60</v>
      </c>
      <c r="E1471" s="12" t="s">
        <v>14</v>
      </c>
      <c r="F1471" s="12" t="s">
        <v>15</v>
      </c>
      <c r="G1471" s="20" t="n">
        <v>0.4</v>
      </c>
      <c r="H1471" s="13" t="n">
        <v>30</v>
      </c>
      <c r="I1471" s="20" t="n">
        <f>G1471*H1471*7</f>
        <v>84</v>
      </c>
      <c r="J1471" s="12" t="s">
        <v>102</v>
      </c>
      <c r="K1471" s="14" t="n">
        <v>5324</v>
      </c>
      <c r="L1471" s="14" t="n">
        <v>68</v>
      </c>
      <c r="M1471" s="14" t="n">
        <v>0</v>
      </c>
      <c r="N1471" s="11" t="n">
        <v>0</v>
      </c>
      <c r="O1471" s="11" t="n">
        <v>0</v>
      </c>
      <c r="P1471" s="11" t="n">
        <v>0</v>
      </c>
      <c r="Q1471" s="22" t="n">
        <f>M1471/H1471</f>
        <v>0</v>
      </c>
    </row>
    <row r="1472" ht="22.5" customHeight="1">
      <c r="A1472" s="74"/>
      <c r="B1472" s="12"/>
      <c r="C1472" s="12" t="n">
        <v>9298539</v>
      </c>
      <c r="D1472" s="12" t="s">
        <v>80</v>
      </c>
      <c r="E1472" s="12" t="s">
        <v>14</v>
      </c>
      <c r="F1472" s="12" t="s">
        <v>15</v>
      </c>
      <c r="G1472" s="20" t="n">
        <v>0.3</v>
      </c>
      <c r="H1472" s="13" t="n">
        <v>150</v>
      </c>
      <c r="I1472" s="20" t="n">
        <f>G1472*H1472*7</f>
        <v>315</v>
      </c>
      <c r="J1472" s="12" t="s">
        <v>102</v>
      </c>
      <c r="K1472" s="14" t="n">
        <v>178951</v>
      </c>
      <c r="L1472" s="14" t="n">
        <v>34217</v>
      </c>
      <c r="M1472" s="14" t="n">
        <v>0</v>
      </c>
      <c r="N1472" s="11" t="n">
        <v>0</v>
      </c>
      <c r="O1472" s="11" t="n">
        <v>0</v>
      </c>
      <c r="P1472" s="11" t="n">
        <v>0</v>
      </c>
      <c r="Q1472" s="22" t="n">
        <f>M1472/H1472</f>
        <v>0</v>
      </c>
    </row>
    <row r="1473" ht="22.5" customHeight="1">
      <c r="A1473" s="74"/>
      <c r="B1473" s="12"/>
      <c r="C1473" s="12" t="n">
        <v>12811904</v>
      </c>
      <c r="D1473" s="12" t="s">
        <v>54</v>
      </c>
      <c r="E1473" s="12" t="s">
        <v>55</v>
      </c>
      <c r="F1473" s="12" t="s">
        <v>35</v>
      </c>
      <c r="G1473" s="20" t="n">
        <v>0.24</v>
      </c>
      <c r="H1473" s="13" t="n">
        <v>100</v>
      </c>
      <c r="I1473" s="20" t="n">
        <f>G1473*H1473*7</f>
        <v>168</v>
      </c>
      <c r="J1473" s="12" t="s">
        <v>102</v>
      </c>
      <c r="K1473" s="14" t="n">
        <v>435</v>
      </c>
      <c r="L1473" s="14" t="n">
        <v>116</v>
      </c>
      <c r="M1473" s="14" t="n">
        <v>0</v>
      </c>
      <c r="N1473" s="11" t="n">
        <v>0</v>
      </c>
      <c r="O1473" s="11" t="n">
        <v>0</v>
      </c>
      <c r="P1473" s="11" t="n">
        <v>0.37</v>
      </c>
      <c r="Q1473" s="22" t="n">
        <f>M1473/H1473</f>
        <v>0</v>
      </c>
    </row>
    <row r="1474" ht="22.5" customHeight="1">
      <c r="A1474" s="74"/>
      <c r="B1474" s="12" t="s">
        <v>109</v>
      </c>
      <c r="C1474" s="12" t="n">
        <v>91399437</v>
      </c>
      <c r="D1474" s="12" t="s">
        <v>81</v>
      </c>
      <c r="E1474" s="12" t="s">
        <v>65</v>
      </c>
      <c r="F1474" s="12" t="s">
        <v>15</v>
      </c>
      <c r="G1474" s="20" t="n">
        <v>0.15</v>
      </c>
      <c r="H1474" s="13" t="n">
        <v>50</v>
      </c>
      <c r="I1474" s="20" t="n">
        <f>G1474*H1474*7</f>
        <v>52.5</v>
      </c>
      <c r="J1474" s="12" t="s">
        <v>102</v>
      </c>
      <c r="K1474" s="16" t="n">
        <v>20838</v>
      </c>
      <c r="L1474" s="14" t="n">
        <v>9433</v>
      </c>
      <c r="M1474" s="14" t="n">
        <v>50</v>
      </c>
      <c r="N1474" s="11" t="n">
        <v>0.001</v>
      </c>
      <c r="O1474" s="11" t="n">
        <v>0.15</v>
      </c>
      <c r="P1474" s="11" t="n">
        <v>7.5</v>
      </c>
      <c r="Q1474" s="22" t="n">
        <f>M1474/H1474</f>
        <v>1</v>
      </c>
    </row>
    <row r="1475" ht="22.5" customHeight="1">
      <c r="A1475" s="74"/>
      <c r="B1475" s="12"/>
      <c r="C1475" s="12" t="n">
        <v>5556054</v>
      </c>
      <c r="D1475" s="12" t="s">
        <v>62</v>
      </c>
      <c r="E1475" s="12" t="s">
        <v>37</v>
      </c>
      <c r="F1475" s="12" t="s">
        <v>15</v>
      </c>
      <c r="G1475" s="20" t="n">
        <v>0.8</v>
      </c>
      <c r="H1475" s="13" t="n">
        <v>100</v>
      </c>
      <c r="I1475" s="20" t="n">
        <f>G1475*H1475*7</f>
        <v>560</v>
      </c>
      <c r="J1475" s="12" t="s">
        <v>102</v>
      </c>
      <c r="K1475" s="16" t="n">
        <v>22292</v>
      </c>
      <c r="L1475" s="14" t="n">
        <v>608</v>
      </c>
      <c r="M1475" s="16" t="n">
        <v>2</v>
      </c>
      <c r="N1475" s="11" t="n">
        <v>0.009</v>
      </c>
      <c r="O1475" s="11" t="n">
        <v>2.801</v>
      </c>
      <c r="P1475" s="11" t="n">
        <v>5.601</v>
      </c>
      <c r="Q1475" s="22" t="n">
        <f>M1475/H1475</f>
        <v>0.02</v>
      </c>
    </row>
    <row r="1476" ht="22.5" customHeight="1">
      <c r="A1476" s="74"/>
      <c r="B1476" s="12"/>
      <c r="C1476" s="12" t="n">
        <v>8628042</v>
      </c>
      <c r="D1476" s="12" t="s">
        <v>28</v>
      </c>
      <c r="E1476" s="12" t="s">
        <v>14</v>
      </c>
      <c r="F1476" s="12" t="s">
        <v>26</v>
      </c>
      <c r="G1476" s="20" t="n">
        <v>0.48</v>
      </c>
      <c r="H1476" s="13" t="n">
        <v>400</v>
      </c>
      <c r="I1476" s="20" t="n">
        <f>G1476*H1476*7</f>
        <v>1344</v>
      </c>
      <c r="J1476" s="12" t="s">
        <v>102</v>
      </c>
      <c r="K1476" s="16" t="n">
        <v>49698</v>
      </c>
      <c r="L1476" s="14" t="n">
        <v>13521</v>
      </c>
      <c r="M1476" s="16" t="n">
        <v>379</v>
      </c>
      <c r="N1476" s="11" t="n">
        <v>0.01</v>
      </c>
      <c r="O1476" s="11" t="n">
        <v>0.39</v>
      </c>
      <c r="P1476" s="11" t="n">
        <v>147.39</v>
      </c>
      <c r="Q1476" s="22" t="n">
        <f>M1476/H1476</f>
        <v>0.9475</v>
      </c>
    </row>
    <row r="1477" ht="22.5" customHeight="1">
      <c r="A1477" s="74"/>
      <c r="B1477" s="12"/>
      <c r="C1477" s="12" t="n">
        <v>9297014</v>
      </c>
      <c r="D1477" s="12" t="s">
        <v>13</v>
      </c>
      <c r="E1477" s="12" t="s">
        <v>14</v>
      </c>
      <c r="F1477" s="12" t="s">
        <v>26</v>
      </c>
      <c r="G1477" s="20" t="n">
        <v>0.18</v>
      </c>
      <c r="H1477" s="13" t="n">
        <v>200</v>
      </c>
      <c r="I1477" s="20" t="n">
        <f>G1477*H1477*7</f>
        <v>252</v>
      </c>
      <c r="J1477" s="12" t="s">
        <v>102</v>
      </c>
      <c r="K1477" s="16" t="n">
        <v>43408</v>
      </c>
      <c r="L1477" s="14" t="n">
        <v>3373</v>
      </c>
      <c r="M1477" s="16" t="n">
        <v>198</v>
      </c>
      <c r="N1477" s="11" t="n">
        <v>0.01</v>
      </c>
      <c r="O1477" s="11" t="n">
        <v>0.15</v>
      </c>
      <c r="P1477" s="11" t="n">
        <v>28.91</v>
      </c>
      <c r="Q1477" s="22" t="n">
        <f>M1477/H1477</f>
        <v>0.99</v>
      </c>
    </row>
    <row r="1478" ht="22.5" customHeight="1">
      <c r="A1478" s="74"/>
      <c r="B1478" s="12"/>
      <c r="C1478" s="12" t="n">
        <v>7815836</v>
      </c>
      <c r="D1478" s="12" t="s">
        <v>63</v>
      </c>
      <c r="E1478" s="12" t="s">
        <v>37</v>
      </c>
      <c r="F1478" s="12" t="s">
        <v>15</v>
      </c>
      <c r="G1478" s="20" t="n">
        <v>0.08</v>
      </c>
      <c r="H1478" s="13" t="n">
        <v>12000</v>
      </c>
      <c r="I1478" s="20" t="n">
        <f>G1478*H1478*7</f>
        <v>6720</v>
      </c>
      <c r="J1478" s="12" t="s">
        <v>102</v>
      </c>
      <c r="K1478" s="16" t="n">
        <v>1431676</v>
      </c>
      <c r="L1478" s="14" t="n">
        <v>180129</v>
      </c>
      <c r="M1478" s="16" t="n">
        <v>2784</v>
      </c>
      <c r="N1478" s="11" t="n">
        <v>0.002</v>
      </c>
      <c r="O1478" s="11" t="n">
        <v>0.111</v>
      </c>
      <c r="P1478" s="11" t="n">
        <v>309.63</v>
      </c>
      <c r="Q1478" s="22" t="n">
        <f>M1478/H1478</f>
        <v>0.232</v>
      </c>
    </row>
    <row r="1479" ht="22.5" customHeight="1">
      <c r="A1479" s="74"/>
      <c r="B1479" s="12"/>
      <c r="C1479" s="12" t="n">
        <v>91467820</v>
      </c>
      <c r="D1479" s="12" t="s">
        <v>64</v>
      </c>
      <c r="E1479" s="12" t="s">
        <v>37</v>
      </c>
      <c r="F1479" s="12" t="s">
        <v>15</v>
      </c>
      <c r="G1479" s="20" t="n">
        <v>0.1</v>
      </c>
      <c r="H1479" s="13" t="n">
        <v>300</v>
      </c>
      <c r="I1479" s="20" t="n">
        <f>G1479*H1479*7</f>
        <v>210</v>
      </c>
      <c r="J1479" s="12" t="s">
        <v>102</v>
      </c>
      <c r="K1479" s="16" t="n">
        <v>75866</v>
      </c>
      <c r="L1479" s="14" t="n">
        <v>23342</v>
      </c>
      <c r="M1479" s="16" t="n">
        <v>172</v>
      </c>
      <c r="N1479" s="11" t="n">
        <v>0.001</v>
      </c>
      <c r="O1479" s="11" t="n">
        <v>0.1</v>
      </c>
      <c r="P1479" s="11" t="n">
        <v>17.2</v>
      </c>
      <c r="Q1479" s="22" t="n">
        <f>M1479/H1479</f>
        <v>0.573333333333333</v>
      </c>
    </row>
    <row r="1480" ht="22.5" customHeight="1">
      <c r="A1480" s="74"/>
      <c r="B1480" s="12"/>
      <c r="C1480" s="12" t="n">
        <v>91496145</v>
      </c>
      <c r="D1480" s="12" t="s">
        <v>64</v>
      </c>
      <c r="E1480" s="12" t="s">
        <v>65</v>
      </c>
      <c r="F1480" s="12" t="s">
        <v>15</v>
      </c>
      <c r="G1480" s="20" t="n">
        <v>0.14</v>
      </c>
      <c r="H1480" s="13" t="n">
        <v>50</v>
      </c>
      <c r="I1480" s="20" t="n">
        <f>G1480*H1480*7</f>
        <v>49</v>
      </c>
      <c r="J1480" s="12" t="s">
        <v>102</v>
      </c>
      <c r="K1480" s="16" t="n">
        <v>21570</v>
      </c>
      <c r="L1480" s="16" t="n">
        <v>4799</v>
      </c>
      <c r="M1480" s="16" t="n">
        <v>25</v>
      </c>
      <c r="N1480" s="11" t="n">
        <v>0.001</v>
      </c>
      <c r="O1480" s="11" t="n">
        <v>0.15</v>
      </c>
      <c r="P1480" s="11" t="n">
        <v>3.75</v>
      </c>
      <c r="Q1480" s="22" t="n">
        <f>M1480/H1480</f>
        <v>0.5</v>
      </c>
    </row>
    <row r="1481" ht="22.5" customHeight="1">
      <c r="A1481" s="74"/>
      <c r="B1481" s="12"/>
      <c r="C1481" s="12" t="n">
        <v>91496146</v>
      </c>
      <c r="D1481" s="12" t="s">
        <v>64</v>
      </c>
      <c r="E1481" s="12" t="s">
        <v>44</v>
      </c>
      <c r="F1481" s="12" t="s">
        <v>15</v>
      </c>
      <c r="G1481" s="20" t="n">
        <v>0.14</v>
      </c>
      <c r="H1481" s="13" t="n">
        <v>200</v>
      </c>
      <c r="I1481" s="20" t="n">
        <f>G1481*H1481*7</f>
        <v>196</v>
      </c>
      <c r="J1481" s="12" t="s">
        <v>102</v>
      </c>
      <c r="K1481" s="16" t="n">
        <v>9992</v>
      </c>
      <c r="L1481" s="14" t="n">
        <v>2153</v>
      </c>
      <c r="M1481" s="16" t="n">
        <v>30</v>
      </c>
      <c r="N1481" s="11" t="n">
        <v>0.002</v>
      </c>
      <c r="O1481" s="11" t="n">
        <v>0.14</v>
      </c>
      <c r="P1481" s="11" t="n">
        <v>4.2</v>
      </c>
      <c r="Q1481" s="22" t="n">
        <f>M1481/H1481</f>
        <v>0.15</v>
      </c>
    </row>
    <row r="1482" ht="22.5" customHeight="1">
      <c r="A1482" s="74"/>
      <c r="B1482" s="12"/>
      <c r="C1482" s="12" t="n">
        <v>91496147</v>
      </c>
      <c r="D1482" s="12" t="s">
        <v>64</v>
      </c>
      <c r="E1482" s="12" t="s">
        <v>11</v>
      </c>
      <c r="F1482" s="12" t="s">
        <v>15</v>
      </c>
      <c r="G1482" s="20" t="n">
        <v>0.14</v>
      </c>
      <c r="H1482" s="13" t="n">
        <v>150</v>
      </c>
      <c r="I1482" s="20" t="n">
        <f>G1482*H1482*7</f>
        <v>147</v>
      </c>
      <c r="J1482" s="12" t="s">
        <v>102</v>
      </c>
      <c r="K1482" s="16" t="n">
        <v>17593</v>
      </c>
      <c r="L1482" s="14" t="n">
        <v>4754</v>
      </c>
      <c r="M1482" s="16" t="n">
        <v>112</v>
      </c>
      <c r="N1482" s="11" t="n">
        <v>0.003</v>
      </c>
      <c r="O1482" s="11" t="n">
        <v>0.13</v>
      </c>
      <c r="P1482" s="11" t="n">
        <v>14.56</v>
      </c>
      <c r="Q1482" s="22" t="n">
        <f>M1482/H1482</f>
        <v>0.746666666666667</v>
      </c>
    </row>
    <row r="1483" ht="22.5" customHeight="1">
      <c r="A1483" s="74"/>
      <c r="B1483" s="12"/>
      <c r="C1483" s="12" t="n">
        <v>91496148</v>
      </c>
      <c r="D1483" s="12" t="s">
        <v>64</v>
      </c>
      <c r="E1483" s="12" t="s">
        <v>14</v>
      </c>
      <c r="F1483" s="12" t="s">
        <v>15</v>
      </c>
      <c r="G1483" s="20" t="n">
        <v>0.15</v>
      </c>
      <c r="H1483" s="13" t="n">
        <v>160</v>
      </c>
      <c r="I1483" s="20" t="n">
        <f>G1483*H1483*7</f>
        <v>168</v>
      </c>
      <c r="J1483" s="12" t="s">
        <v>102</v>
      </c>
      <c r="K1483" s="16" t="n">
        <v>67579</v>
      </c>
      <c r="L1483" s="16" t="n">
        <v>32971</v>
      </c>
      <c r="M1483" s="16" t="n">
        <v>160</v>
      </c>
      <c r="N1483" s="11" t="n">
        <v>0.001</v>
      </c>
      <c r="O1483" s="11" t="n">
        <v>0.15</v>
      </c>
      <c r="P1483" s="11" t="n">
        <v>24</v>
      </c>
      <c r="Q1483" s="22" t="n">
        <f>M1483/H1483</f>
        <v>1</v>
      </c>
    </row>
    <row r="1484" ht="22.5" customHeight="1">
      <c r="A1484" s="74"/>
      <c r="B1484" s="12"/>
      <c r="C1484" s="12" t="n">
        <v>11079953</v>
      </c>
      <c r="D1484" s="12" t="s">
        <v>62</v>
      </c>
      <c r="E1484" s="12" t="s">
        <v>37</v>
      </c>
      <c r="F1484" s="12" t="s">
        <v>15</v>
      </c>
      <c r="G1484" s="20" t="n">
        <v>0.8</v>
      </c>
      <c r="H1484" s="13" t="n">
        <v>100</v>
      </c>
      <c r="I1484" s="20" t="n">
        <f>G1484*H1484*7</f>
        <v>560</v>
      </c>
      <c r="J1484" s="12" t="s">
        <v>102</v>
      </c>
      <c r="K1484" s="14" t="n">
        <v>13803</v>
      </c>
      <c r="L1484" s="14" t="n">
        <v>1592</v>
      </c>
      <c r="M1484" s="16" t="n">
        <v>0</v>
      </c>
      <c r="N1484" s="11" t="n">
        <v>0</v>
      </c>
      <c r="O1484" s="11" t="n">
        <v>0</v>
      </c>
      <c r="P1484" s="11" t="n">
        <v>0</v>
      </c>
      <c r="Q1484" s="22" t="n">
        <f>M1484/H1484</f>
        <v>0</v>
      </c>
    </row>
    <row r="1485" ht="22.5" customHeight="1">
      <c r="A1485" s="74"/>
      <c r="B1485" s="12"/>
      <c r="C1485" s="12" t="n">
        <v>11690181</v>
      </c>
      <c r="D1485" s="12" t="s">
        <v>66</v>
      </c>
      <c r="E1485" s="12" t="s">
        <v>14</v>
      </c>
      <c r="F1485" s="12" t="s">
        <v>15</v>
      </c>
      <c r="G1485" s="20" t="n">
        <v>0.45</v>
      </c>
      <c r="H1485" s="13" t="n">
        <v>1000</v>
      </c>
      <c r="I1485" s="20" t="n">
        <f>G1485*H1485*7</f>
        <v>3150</v>
      </c>
      <c r="J1485" s="12" t="s">
        <v>102</v>
      </c>
      <c r="K1485" s="16" t="n">
        <v>535924</v>
      </c>
      <c r="L1485" s="16" t="n">
        <v>30817</v>
      </c>
      <c r="M1485" s="14" t="n">
        <v>1000</v>
      </c>
      <c r="N1485" s="11" t="n">
        <v>0.014</v>
      </c>
      <c r="O1485" s="11" t="n">
        <v>0.42</v>
      </c>
      <c r="P1485" s="11" t="n">
        <v>420</v>
      </c>
      <c r="Q1485" s="22" t="n">
        <f>M1485/H1485</f>
        <v>1</v>
      </c>
    </row>
    <row r="1486" ht="22.5" customHeight="1">
      <c r="A1486" s="74"/>
      <c r="B1486" s="12"/>
      <c r="C1486" s="12" t="n">
        <v>11836152</v>
      </c>
      <c r="D1486" s="12" t="s">
        <v>63</v>
      </c>
      <c r="E1486" s="12" t="s">
        <v>37</v>
      </c>
      <c r="F1486" s="12" t="s">
        <v>15</v>
      </c>
      <c r="G1486" s="20" t="n">
        <v>0.09</v>
      </c>
      <c r="H1486" s="13" t="n">
        <v>100</v>
      </c>
      <c r="I1486" s="20" t="n">
        <f>G1486*H1486*7</f>
        <v>63</v>
      </c>
      <c r="J1486" s="12" t="s">
        <v>102</v>
      </c>
      <c r="K1486" s="16" t="n">
        <v>1506</v>
      </c>
      <c r="L1486" s="14" t="n">
        <v>203</v>
      </c>
      <c r="M1486" s="16" t="n">
        <v>2</v>
      </c>
      <c r="N1486" s="11" t="n">
        <v>0.001</v>
      </c>
      <c r="O1486" s="11" t="n">
        <v>0.09</v>
      </c>
      <c r="P1486" s="11" t="n">
        <v>0.18</v>
      </c>
      <c r="Q1486" s="22" t="n">
        <f>M1486/H1486</f>
        <v>0.02</v>
      </c>
    </row>
    <row r="1487" ht="22.5" customHeight="1">
      <c r="A1487" s="74"/>
      <c r="B1487" s="12"/>
      <c r="C1487" s="12" t="n">
        <v>12038500</v>
      </c>
      <c r="D1487" s="12" t="s">
        <v>66</v>
      </c>
      <c r="E1487" s="12" t="s">
        <v>14</v>
      </c>
      <c r="F1487" s="12" t="s">
        <v>15</v>
      </c>
      <c r="G1487" s="20" t="n">
        <v>0.4</v>
      </c>
      <c r="H1487" s="13" t="n">
        <v>100</v>
      </c>
      <c r="I1487" s="20" t="n">
        <f>G1487*H1487*7</f>
        <v>280</v>
      </c>
      <c r="J1487" s="12" t="s">
        <v>102</v>
      </c>
      <c r="K1487" s="16" t="n">
        <v>13655</v>
      </c>
      <c r="L1487" s="14" t="n">
        <v>1615</v>
      </c>
      <c r="M1487" s="16" t="n">
        <v>38</v>
      </c>
      <c r="N1487" s="11" t="n">
        <v>0.009</v>
      </c>
      <c r="O1487" s="11" t="n">
        <v>0.4</v>
      </c>
      <c r="P1487" s="11" t="n">
        <v>15.2</v>
      </c>
      <c r="Q1487" s="22" t="n">
        <f>M1487/H1487</f>
        <v>0.38</v>
      </c>
    </row>
    <row r="1488" ht="22.5" customHeight="1">
      <c r="A1488" s="74"/>
      <c r="B1488" s="12"/>
      <c r="C1488" s="12" t="n">
        <v>91565943</v>
      </c>
      <c r="D1488" s="12" t="s">
        <v>64</v>
      </c>
      <c r="E1488" s="12" t="s">
        <v>44</v>
      </c>
      <c r="F1488" s="12" t="s">
        <v>15</v>
      </c>
      <c r="G1488" s="20" t="n">
        <v>0.14</v>
      </c>
      <c r="H1488" s="13" t="n">
        <v>200</v>
      </c>
      <c r="I1488" s="20" t="n">
        <f>G1488*H1488*7</f>
        <v>196</v>
      </c>
      <c r="J1488" s="12" t="s">
        <v>102</v>
      </c>
      <c r="K1488" s="16" t="n">
        <v>2230</v>
      </c>
      <c r="L1488" s="16" t="n">
        <v>184</v>
      </c>
      <c r="M1488" s="16" t="n">
        <v>2</v>
      </c>
      <c r="N1488" s="11" t="n">
        <v>0.002</v>
      </c>
      <c r="O1488" s="11" t="n">
        <v>0.14</v>
      </c>
      <c r="P1488" s="11" t="n">
        <v>0.28</v>
      </c>
      <c r="Q1488" s="22" t="n">
        <f>M1488/H1488</f>
        <v>0.01</v>
      </c>
    </row>
    <row r="1489" ht="22.5" customHeight="1">
      <c r="A1489" s="74"/>
      <c r="B1489" s="12"/>
      <c r="C1489" s="12" t="n">
        <v>91565945</v>
      </c>
      <c r="D1489" s="12" t="s">
        <v>64</v>
      </c>
      <c r="E1489" s="12" t="s">
        <v>37</v>
      </c>
      <c r="F1489" s="12" t="s">
        <v>15</v>
      </c>
      <c r="G1489" s="20" t="n">
        <v>0.12</v>
      </c>
      <c r="H1489" s="13" t="n">
        <v>200</v>
      </c>
      <c r="I1489" s="20" t="n">
        <f>G1489*H1489*7</f>
        <v>168</v>
      </c>
      <c r="J1489" s="12" t="s">
        <v>102</v>
      </c>
      <c r="K1489" s="16" t="n">
        <v>108242</v>
      </c>
      <c r="L1489" s="14" t="n">
        <v>16554</v>
      </c>
      <c r="M1489" s="16" t="n">
        <v>102</v>
      </c>
      <c r="N1489" s="11" t="n">
        <v>0.001</v>
      </c>
      <c r="O1489" s="11" t="n">
        <v>0.12</v>
      </c>
      <c r="P1489" s="11" t="n">
        <v>12.24</v>
      </c>
      <c r="Q1489" s="22" t="n">
        <f>M1489/H1489</f>
        <v>0.51</v>
      </c>
    </row>
    <row r="1490" ht="22.5" customHeight="1">
      <c r="A1490" s="74"/>
      <c r="B1490" s="12"/>
      <c r="C1490" s="12" t="n">
        <v>91551845</v>
      </c>
      <c r="D1490" s="12" t="s">
        <v>64</v>
      </c>
      <c r="E1490" s="12" t="s">
        <v>11</v>
      </c>
      <c r="F1490" s="12" t="s">
        <v>15</v>
      </c>
      <c r="G1490" s="20" t="n">
        <v>0.14</v>
      </c>
      <c r="H1490" s="13" t="n">
        <v>150</v>
      </c>
      <c r="I1490" s="20" t="n">
        <f>G1490*H1490*7</f>
        <v>147</v>
      </c>
      <c r="J1490" s="12" t="s">
        <v>102</v>
      </c>
      <c r="K1490" s="16" t="n">
        <v>24584</v>
      </c>
      <c r="L1490" s="14" t="n">
        <v>2606</v>
      </c>
      <c r="M1490" s="16" t="n">
        <v>41</v>
      </c>
      <c r="N1490" s="11" t="n">
        <v>0.001</v>
      </c>
      <c r="O1490" s="11" t="n">
        <v>0.14</v>
      </c>
      <c r="P1490" s="11" t="n">
        <v>5.74</v>
      </c>
      <c r="Q1490" s="22" t="n">
        <f>M1490/H1490</f>
        <v>0.273333333333333</v>
      </c>
    </row>
    <row r="1491" ht="22.5" customHeight="1">
      <c r="A1491" s="74"/>
      <c r="B1491" s="12"/>
      <c r="C1491" s="12" t="n">
        <v>91565949</v>
      </c>
      <c r="D1491" s="12" t="s">
        <v>64</v>
      </c>
      <c r="E1491" s="12" t="s">
        <v>65</v>
      </c>
      <c r="F1491" s="12" t="s">
        <v>15</v>
      </c>
      <c r="G1491" s="20" t="n">
        <v>0.15</v>
      </c>
      <c r="H1491" s="13" t="n">
        <v>50</v>
      </c>
      <c r="I1491" s="20" t="n">
        <f>G1491*H1491*7</f>
        <v>52.5</v>
      </c>
      <c r="J1491" s="12" t="s">
        <v>102</v>
      </c>
      <c r="K1491" s="16" t="n">
        <v>60001</v>
      </c>
      <c r="L1491" s="14" t="n">
        <v>11510</v>
      </c>
      <c r="M1491" s="16" t="n">
        <v>50</v>
      </c>
      <c r="N1491" s="11" t="n">
        <v>0.001</v>
      </c>
      <c r="O1491" s="11" t="n">
        <v>0.15</v>
      </c>
      <c r="P1491" s="11" t="n">
        <v>7.5</v>
      </c>
      <c r="Q1491" s="22" t="n">
        <f>M1491/H1491</f>
        <v>1</v>
      </c>
    </row>
    <row r="1492" ht="22.5" customHeight="1">
      <c r="A1492" s="74"/>
      <c r="B1492" s="12"/>
      <c r="C1492" s="12" t="n">
        <v>91573130</v>
      </c>
      <c r="D1492" s="12" t="s">
        <v>47</v>
      </c>
      <c r="E1492" s="12" t="s">
        <v>17</v>
      </c>
      <c r="F1492" s="12" t="s">
        <v>15</v>
      </c>
      <c r="G1492" s="20" t="n">
        <v>0.2</v>
      </c>
      <c r="H1492" s="13" t="n">
        <v>80</v>
      </c>
      <c r="I1492" s="20" t="n">
        <f>G1492*H1492*7</f>
        <v>112</v>
      </c>
      <c r="J1492" s="12" t="s">
        <v>102</v>
      </c>
      <c r="K1492" s="16" t="n">
        <v>6317</v>
      </c>
      <c r="L1492" s="14" t="n">
        <v>223</v>
      </c>
      <c r="M1492" s="16" t="n">
        <v>0</v>
      </c>
      <c r="N1492" s="11" t="n">
        <v>0</v>
      </c>
      <c r="O1492" s="11" t="n">
        <v>0</v>
      </c>
      <c r="P1492" s="11" t="n">
        <v>0</v>
      </c>
      <c r="Q1492" s="22" t="n">
        <f>M1492/H1492</f>
        <v>0</v>
      </c>
    </row>
    <row r="1493" ht="22.5" customHeight="1">
      <c r="A1493" s="74"/>
      <c r="B1493" s="12"/>
      <c r="C1493" s="12" t="n">
        <v>91573131</v>
      </c>
      <c r="D1493" s="12" t="s">
        <v>47</v>
      </c>
      <c r="E1493" s="12" t="s">
        <v>33</v>
      </c>
      <c r="F1493" s="12" t="s">
        <v>15</v>
      </c>
      <c r="G1493" s="20" t="n">
        <v>0.2</v>
      </c>
      <c r="H1493" s="13" t="n">
        <v>80</v>
      </c>
      <c r="I1493" s="20" t="n">
        <f>G1493*H1493*7</f>
        <v>112</v>
      </c>
      <c r="J1493" s="12" t="s">
        <v>102</v>
      </c>
      <c r="K1493" s="16" t="n">
        <v>2094</v>
      </c>
      <c r="L1493" s="16" t="n">
        <v>28</v>
      </c>
      <c r="M1493" s="16" t="n">
        <v>0</v>
      </c>
      <c r="N1493" s="11" t="n">
        <v>0</v>
      </c>
      <c r="O1493" s="11" t="n">
        <v>0</v>
      </c>
      <c r="P1493" s="11" t="n">
        <v>0</v>
      </c>
      <c r="Q1493" s="22" t="n">
        <f>M1493/H1493</f>
        <v>0</v>
      </c>
    </row>
    <row r="1494" ht="22.5" customHeight="1">
      <c r="A1494" s="74"/>
      <c r="B1494" s="37" t="s">
        <v>110</v>
      </c>
      <c r="C1494" s="12" t="n">
        <v>6395488</v>
      </c>
      <c r="D1494" s="12" t="s">
        <v>39</v>
      </c>
      <c r="E1494" s="12" t="s">
        <v>14</v>
      </c>
      <c r="F1494" s="12" t="s">
        <v>15</v>
      </c>
      <c r="G1494" s="20" t="n">
        <v>0.3</v>
      </c>
      <c r="H1494" s="13" t="n">
        <v>200</v>
      </c>
      <c r="I1494" s="20" t="n">
        <f>G1494*H1494*7</f>
        <v>420</v>
      </c>
      <c r="J1494" s="12" t="s">
        <v>102</v>
      </c>
      <c r="K1494" s="14" t="n">
        <v>57148</v>
      </c>
      <c r="L1494" s="14" t="n">
        <v>23927</v>
      </c>
      <c r="M1494" s="15" t="n">
        <v>200</v>
      </c>
      <c r="N1494" s="11" t="n">
        <v>0.003</v>
      </c>
      <c r="O1494" s="11" t="n">
        <v>0.3</v>
      </c>
      <c r="P1494" s="11" t="n">
        <v>60</v>
      </c>
      <c r="Q1494" s="22" t="n">
        <f>M1494/H1494</f>
        <v>1</v>
      </c>
    </row>
    <row r="1495" ht="22.5" customHeight="1">
      <c r="A1495" s="74"/>
      <c r="B1495" s="12"/>
      <c r="C1495" s="12" t="n">
        <v>8291713</v>
      </c>
      <c r="D1495" s="12" t="s">
        <v>40</v>
      </c>
      <c r="E1495" s="12" t="s">
        <v>14</v>
      </c>
      <c r="F1495" s="12" t="s">
        <v>15</v>
      </c>
      <c r="G1495" s="20" t="n">
        <v>0.14</v>
      </c>
      <c r="H1495" s="13" t="n">
        <v>2000</v>
      </c>
      <c r="I1495" s="20" t="n">
        <f>G1495*H1495*7</f>
        <v>1960</v>
      </c>
      <c r="J1495" s="12" t="s">
        <v>102</v>
      </c>
      <c r="K1495" s="14" t="n">
        <v>157595</v>
      </c>
      <c r="L1495" s="14" t="n">
        <v>54764</v>
      </c>
      <c r="M1495" s="14" t="n">
        <v>1500</v>
      </c>
      <c r="N1495" s="11" t="n">
        <v>0.004</v>
      </c>
      <c r="O1495" s="11" t="n">
        <v>0.14</v>
      </c>
      <c r="P1495" s="11" t="n">
        <v>209.995</v>
      </c>
      <c r="Q1495" s="22" t="n">
        <f>M1495/H1495</f>
        <v>0.75</v>
      </c>
    </row>
    <row r="1496" ht="22.5" customHeight="1">
      <c r="A1496" s="74"/>
      <c r="B1496" s="12"/>
      <c r="C1496" s="12" t="n">
        <v>8566541</v>
      </c>
      <c r="D1496" s="12" t="s">
        <v>67</v>
      </c>
      <c r="E1496" s="12" t="s">
        <v>14</v>
      </c>
      <c r="F1496" s="12" t="s">
        <v>26</v>
      </c>
      <c r="G1496" s="20" t="n">
        <v>0.13</v>
      </c>
      <c r="H1496" s="13" t="n">
        <v>500</v>
      </c>
      <c r="I1496" s="20" t="n">
        <f>G1496*H1496*7</f>
        <v>455</v>
      </c>
      <c r="J1496" s="12" t="s">
        <v>102</v>
      </c>
      <c r="K1496" s="14" t="n">
        <v>994417</v>
      </c>
      <c r="L1496" s="14" t="n">
        <v>2927</v>
      </c>
      <c r="M1496" s="15" t="n">
        <v>301</v>
      </c>
      <c r="N1496" s="11" t="n">
        <v>0.02</v>
      </c>
      <c r="O1496" s="11" t="n">
        <v>0.22</v>
      </c>
      <c r="P1496" s="11" t="n">
        <v>67.48</v>
      </c>
      <c r="Q1496" s="22" t="n">
        <f>M1496/H1496</f>
        <v>0.602</v>
      </c>
    </row>
    <row r="1497" ht="22.5" customHeight="1">
      <c r="A1497" s="74"/>
      <c r="B1497" s="12"/>
      <c r="C1497" s="12" t="n">
        <v>8566084</v>
      </c>
      <c r="D1497" s="12" t="s">
        <v>68</v>
      </c>
      <c r="E1497" s="12" t="s">
        <v>41</v>
      </c>
      <c r="F1497" s="12" t="s">
        <v>15</v>
      </c>
      <c r="G1497" s="20" t="n">
        <v>0.12</v>
      </c>
      <c r="H1497" s="13" t="n">
        <v>100</v>
      </c>
      <c r="I1497" s="20" t="n">
        <f>G1497*H1497*7</f>
        <v>84</v>
      </c>
      <c r="J1497" s="12" t="s">
        <v>102</v>
      </c>
      <c r="K1497" s="14" t="n">
        <v>52714</v>
      </c>
      <c r="L1497" s="14" t="n">
        <v>10951</v>
      </c>
      <c r="M1497" s="15" t="n">
        <v>100</v>
      </c>
      <c r="N1497" s="11" t="n">
        <v>0.001</v>
      </c>
      <c r="O1497" s="11" t="n">
        <v>0.12</v>
      </c>
      <c r="P1497" s="11" t="n">
        <v>12</v>
      </c>
      <c r="Q1497" s="22" t="n">
        <f>M1497/H1497</f>
        <v>1</v>
      </c>
    </row>
    <row r="1498" ht="22.5" customHeight="1">
      <c r="A1498" s="74"/>
      <c r="B1498" s="12"/>
      <c r="C1498" s="12" t="n">
        <v>2937658</v>
      </c>
      <c r="D1498" s="12" t="s">
        <v>69</v>
      </c>
      <c r="E1498" s="12" t="s">
        <v>14</v>
      </c>
      <c r="F1498" s="12" t="s">
        <v>15</v>
      </c>
      <c r="G1498" s="20" t="n">
        <v>0.15</v>
      </c>
      <c r="H1498" s="13" t="n">
        <v>100</v>
      </c>
      <c r="I1498" s="20" t="n">
        <f>G1498*H1498*7</f>
        <v>105</v>
      </c>
      <c r="J1498" s="12" t="s">
        <v>102</v>
      </c>
      <c r="K1498" s="14" t="n">
        <v>9867</v>
      </c>
      <c r="L1498" s="14" t="n">
        <v>2715</v>
      </c>
      <c r="M1498" s="15" t="n">
        <v>100</v>
      </c>
      <c r="N1498" s="11" t="n">
        <v>0.005</v>
      </c>
      <c r="O1498" s="11" t="n">
        <v>0.123</v>
      </c>
      <c r="P1498" s="11" t="n">
        <v>12.3</v>
      </c>
      <c r="Q1498" s="22" t="n">
        <f>M1498/H1498</f>
        <v>1</v>
      </c>
    </row>
    <row r="1499" ht="22.5" customHeight="1">
      <c r="A1499" s="74"/>
      <c r="B1499" s="12"/>
      <c r="C1499" s="12" t="n">
        <v>6706444</v>
      </c>
      <c r="D1499" s="12" t="s">
        <v>70</v>
      </c>
      <c r="E1499" s="12" t="s">
        <v>71</v>
      </c>
      <c r="F1499" s="12" t="s">
        <v>12</v>
      </c>
      <c r="G1499" s="20" t="n">
        <v>0.5</v>
      </c>
      <c r="H1499" s="13" t="n">
        <v>100</v>
      </c>
      <c r="I1499" s="20" t="n">
        <f>G1499*H1499*7</f>
        <v>350</v>
      </c>
      <c r="J1499" s="12" t="s">
        <v>102</v>
      </c>
      <c r="K1499" s="14" t="n">
        <v>95017</v>
      </c>
      <c r="L1499" s="14" t="n">
        <v>11109</v>
      </c>
      <c r="M1499" s="15" t="n">
        <v>10</v>
      </c>
      <c r="N1499" s="11" t="n">
        <v>0.001</v>
      </c>
      <c r="O1499" s="11" t="n">
        <v>0.887</v>
      </c>
      <c r="P1499" s="11" t="n">
        <v>8.8684</v>
      </c>
      <c r="Q1499" s="22" t="n">
        <f>M1499/H1499</f>
        <v>0.1</v>
      </c>
    </row>
    <row r="1500" ht="22.5" customHeight="1">
      <c r="A1500" s="74"/>
      <c r="B1500" s="12"/>
      <c r="C1500" s="12" t="n">
        <v>5963354</v>
      </c>
      <c r="D1500" s="12" t="s">
        <v>70</v>
      </c>
      <c r="E1500" s="12" t="s">
        <v>71</v>
      </c>
      <c r="F1500" s="12" t="s">
        <v>15</v>
      </c>
      <c r="G1500" s="20" t="n">
        <v>0.55</v>
      </c>
      <c r="H1500" s="13" t="n">
        <v>500</v>
      </c>
      <c r="I1500" s="20" t="n">
        <f>G1500*H1500*7</f>
        <v>1925</v>
      </c>
      <c r="J1500" s="12" t="s">
        <v>102</v>
      </c>
      <c r="K1500" s="14" t="n">
        <v>322803</v>
      </c>
      <c r="L1500" s="14" t="n">
        <v>89588</v>
      </c>
      <c r="M1500" s="15" t="n">
        <v>407</v>
      </c>
      <c r="N1500" s="11" t="n">
        <v>0.003</v>
      </c>
      <c r="O1500" s="11" t="n">
        <v>0.569</v>
      </c>
      <c r="P1500" s="11" t="n">
        <v>231.514</v>
      </c>
      <c r="Q1500" s="22" t="n">
        <f>M1500/H1500</f>
        <v>0.814</v>
      </c>
    </row>
    <row r="1501" ht="22.5" customHeight="1">
      <c r="A1501" s="74"/>
      <c r="B1501" s="12"/>
      <c r="C1501" s="12" t="n">
        <v>9686529</v>
      </c>
      <c r="D1501" s="12" t="s">
        <v>70</v>
      </c>
      <c r="E1501" s="12" t="s">
        <v>72</v>
      </c>
      <c r="F1501" s="12" t="s">
        <v>15</v>
      </c>
      <c r="G1501" s="20" t="n">
        <v>0.4</v>
      </c>
      <c r="H1501" s="13" t="n">
        <v>200</v>
      </c>
      <c r="I1501" s="20" t="n">
        <f>G1501*H1501*7</f>
        <v>560</v>
      </c>
      <c r="J1501" s="12" t="s">
        <v>102</v>
      </c>
      <c r="K1501" s="14" t="n">
        <v>82219</v>
      </c>
      <c r="L1501" s="14" t="n">
        <v>23748</v>
      </c>
      <c r="M1501" s="15" t="n">
        <v>55</v>
      </c>
      <c r="N1501" s="11" t="n">
        <v>0.001</v>
      </c>
      <c r="O1501" s="11" t="n">
        <v>0.5</v>
      </c>
      <c r="P1501" s="11" t="n">
        <v>27.5</v>
      </c>
      <c r="Q1501" s="22" t="n">
        <f>M1501/H1501</f>
        <v>0.275</v>
      </c>
    </row>
    <row r="1502" ht="22.5" customHeight="1">
      <c r="A1502" s="74"/>
      <c r="B1502" s="12"/>
      <c r="C1502" s="12" t="n">
        <v>5963400</v>
      </c>
      <c r="D1502" s="12" t="s">
        <v>70</v>
      </c>
      <c r="E1502" s="12" t="s">
        <v>73</v>
      </c>
      <c r="F1502" s="12" t="s">
        <v>15</v>
      </c>
      <c r="G1502" s="20" t="n">
        <v>0.2</v>
      </c>
      <c r="H1502" s="13" t="n">
        <v>50</v>
      </c>
      <c r="I1502" s="20" t="n">
        <f>G1502*H1502*7</f>
        <v>70</v>
      </c>
      <c r="J1502" s="12" t="s">
        <v>102</v>
      </c>
      <c r="K1502" s="14" t="n">
        <v>29996</v>
      </c>
      <c r="L1502" s="14" t="n">
        <v>6345</v>
      </c>
      <c r="M1502" s="15" t="n">
        <v>30</v>
      </c>
      <c r="N1502" s="11" t="n">
        <v>0.001</v>
      </c>
      <c r="O1502" s="11" t="n">
        <v>0.2</v>
      </c>
      <c r="P1502" s="11" t="n">
        <v>6</v>
      </c>
      <c r="Q1502" s="22" t="n">
        <f>M1502/H1502</f>
        <v>0.6</v>
      </c>
    </row>
    <row r="1503" ht="22.5" customHeight="1">
      <c r="A1503" s="74"/>
      <c r="B1503" s="12"/>
      <c r="C1503" s="12" t="n">
        <v>10080665</v>
      </c>
      <c r="D1503" s="12" t="s">
        <v>70</v>
      </c>
      <c r="E1503" s="12" t="s">
        <v>74</v>
      </c>
      <c r="F1503" s="12" t="s">
        <v>15</v>
      </c>
      <c r="G1503" s="20" t="n">
        <v>0.38</v>
      </c>
      <c r="H1503" s="13" t="n">
        <v>40</v>
      </c>
      <c r="I1503" s="20" t="n">
        <f>G1503*H1503*7</f>
        <v>106.4</v>
      </c>
      <c r="J1503" s="12" t="s">
        <v>102</v>
      </c>
      <c r="K1503" s="14" t="n">
        <v>8877</v>
      </c>
      <c r="L1503" s="14" t="n">
        <v>2847</v>
      </c>
      <c r="M1503" s="15" t="n">
        <v>9</v>
      </c>
      <c r="N1503" s="11" t="n">
        <v>0.001</v>
      </c>
      <c r="O1503" s="11" t="n">
        <v>0.38</v>
      </c>
      <c r="P1503" s="11" t="n">
        <v>3.42</v>
      </c>
      <c r="Q1503" s="22" t="n">
        <f>M1503/H1503</f>
        <v>0.225</v>
      </c>
    </row>
    <row r="1504" ht="22.5" customHeight="1">
      <c r="A1504" s="74"/>
      <c r="B1504" s="12"/>
      <c r="C1504" s="12" t="n">
        <v>91520433</v>
      </c>
      <c r="D1504" s="12" t="s">
        <v>64</v>
      </c>
      <c r="E1504" s="12" t="s">
        <v>14</v>
      </c>
      <c r="F1504" s="12" t="s">
        <v>15</v>
      </c>
      <c r="G1504" s="20" t="n">
        <v>0.16</v>
      </c>
      <c r="H1504" s="13" t="n">
        <v>200</v>
      </c>
      <c r="I1504" s="20" t="n">
        <f>G1504*H1504*7</f>
        <v>224</v>
      </c>
      <c r="J1504" s="12" t="s">
        <v>102</v>
      </c>
      <c r="K1504" s="14" t="n">
        <v>28935</v>
      </c>
      <c r="L1504" s="14" t="n">
        <v>1342</v>
      </c>
      <c r="M1504" s="15" t="n">
        <v>2</v>
      </c>
      <c r="N1504" s="11" t="n">
        <v>0</v>
      </c>
      <c r="O1504" s="11" t="n">
        <v>0.16</v>
      </c>
      <c r="P1504" s="11" t="n">
        <v>0.32</v>
      </c>
      <c r="Q1504" s="22" t="n">
        <f>M1504/H1504</f>
        <v>0.01</v>
      </c>
    </row>
    <row r="1505" ht="22.5" customHeight="1">
      <c r="A1505" s="74"/>
      <c r="B1505" s="12"/>
      <c r="C1505" s="12" t="n">
        <v>11078827</v>
      </c>
      <c r="D1505" s="12" t="s">
        <v>70</v>
      </c>
      <c r="E1505" s="12" t="s">
        <v>73</v>
      </c>
      <c r="F1505" s="12" t="s">
        <v>15</v>
      </c>
      <c r="G1505" s="20" t="n">
        <v>0.2</v>
      </c>
      <c r="H1505" s="13" t="n">
        <v>50</v>
      </c>
      <c r="I1505" s="20" t="n">
        <f>G1505*H1505*7</f>
        <v>70</v>
      </c>
      <c r="J1505" s="12" t="s">
        <v>102</v>
      </c>
      <c r="K1505" s="14" t="n">
        <v>1075</v>
      </c>
      <c r="L1505" s="14" t="n">
        <v>234</v>
      </c>
      <c r="M1505" s="15" t="n">
        <v>1</v>
      </c>
      <c r="N1505" s="11" t="n">
        <v>0.001</v>
      </c>
      <c r="O1505" s="11" t="n">
        <v>0.3</v>
      </c>
      <c r="P1505" s="11" t="n">
        <v>0.3</v>
      </c>
      <c r="Q1505" s="22" t="n">
        <f>M1505/H1505</f>
        <v>0.02</v>
      </c>
    </row>
    <row r="1506" ht="22.5" customHeight="1">
      <c r="A1506" s="74"/>
      <c r="B1506" s="12"/>
      <c r="C1506" s="12" t="n">
        <v>11078981</v>
      </c>
      <c r="D1506" s="12" t="s">
        <v>70</v>
      </c>
      <c r="E1506" s="12" t="s">
        <v>71</v>
      </c>
      <c r="F1506" s="12" t="s">
        <v>15</v>
      </c>
      <c r="G1506" s="20" t="n">
        <v>0.2</v>
      </c>
      <c r="H1506" s="13" t="n">
        <v>50</v>
      </c>
      <c r="I1506" s="20" t="n">
        <f>G1506*H1506*7</f>
        <v>70</v>
      </c>
      <c r="J1506" s="12" t="s">
        <v>102</v>
      </c>
      <c r="K1506" s="14" t="n">
        <v>334</v>
      </c>
      <c r="L1506" s="14" t="n">
        <v>12</v>
      </c>
      <c r="M1506" s="15" t="n">
        <v>0</v>
      </c>
      <c r="N1506" s="11" t="n">
        <v>0</v>
      </c>
      <c r="O1506" s="11" t="n">
        <v>0</v>
      </c>
      <c r="P1506" s="11" t="n">
        <v>0</v>
      </c>
      <c r="Q1506" s="22" t="n">
        <f>M1506/H1506</f>
        <v>0</v>
      </c>
    </row>
    <row r="1507" ht="22.5" customHeight="1">
      <c r="A1507" s="74"/>
      <c r="B1507" s="12"/>
      <c r="C1507" s="12" t="n">
        <v>11080833</v>
      </c>
      <c r="D1507" s="12" t="s">
        <v>70</v>
      </c>
      <c r="E1507" s="12" t="s">
        <v>72</v>
      </c>
      <c r="F1507" s="12" t="s">
        <v>15</v>
      </c>
      <c r="G1507" s="20" t="n">
        <v>0.2</v>
      </c>
      <c r="H1507" s="13" t="n">
        <v>50</v>
      </c>
      <c r="I1507" s="20" t="n">
        <f>G1507*H1507*7</f>
        <v>70</v>
      </c>
      <c r="J1507" s="12" t="s">
        <v>102</v>
      </c>
      <c r="K1507" s="14" t="n">
        <v>20</v>
      </c>
      <c r="L1507" s="14" t="n">
        <v>4</v>
      </c>
      <c r="M1507" s="15" t="n">
        <v>0</v>
      </c>
      <c r="N1507" s="11" t="n">
        <v>0</v>
      </c>
      <c r="O1507" s="11" t="n">
        <v>0</v>
      </c>
      <c r="P1507" s="11" t="n">
        <v>0</v>
      </c>
      <c r="Q1507" s="22" t="n">
        <f>M1507/H1507</f>
        <v>0</v>
      </c>
    </row>
    <row r="1508" ht="22.5" customHeight="1">
      <c r="A1508" s="74"/>
      <c r="B1508" s="12"/>
      <c r="C1508" s="12" t="n">
        <v>11081056</v>
      </c>
      <c r="D1508" s="12" t="s">
        <v>70</v>
      </c>
      <c r="E1508" s="12" t="s">
        <v>74</v>
      </c>
      <c r="F1508" s="12" t="s">
        <v>15</v>
      </c>
      <c r="G1508" s="20" t="n">
        <v>0.2</v>
      </c>
      <c r="H1508" s="13" t="n">
        <v>50</v>
      </c>
      <c r="I1508" s="20" t="n">
        <f>G1508*H1508*7</f>
        <v>70</v>
      </c>
      <c r="J1508" s="12" t="s">
        <v>102</v>
      </c>
      <c r="K1508" s="14" t="n">
        <v>130</v>
      </c>
      <c r="L1508" s="14" t="n">
        <v>18</v>
      </c>
      <c r="M1508" s="15" t="n">
        <v>0</v>
      </c>
      <c r="N1508" s="11" t="n">
        <v>0</v>
      </c>
      <c r="O1508" s="11" t="n">
        <v>0</v>
      </c>
      <c r="P1508" s="11" t="n">
        <v>0</v>
      </c>
      <c r="Q1508" s="22" t="n">
        <f>M1508/H1508</f>
        <v>0</v>
      </c>
    </row>
    <row r="1509" ht="22.5" customHeight="1">
      <c r="A1509" s="74"/>
      <c r="B1509" s="12"/>
      <c r="C1509" s="12" t="n">
        <v>11078963</v>
      </c>
      <c r="D1509" s="12" t="s">
        <v>69</v>
      </c>
      <c r="E1509" s="12" t="s">
        <v>14</v>
      </c>
      <c r="F1509" s="12" t="s">
        <v>15</v>
      </c>
      <c r="G1509" s="20" t="n">
        <v>0.4</v>
      </c>
      <c r="H1509" s="13" t="n">
        <v>100</v>
      </c>
      <c r="I1509" s="20" t="n">
        <f>G1509*H1509*7</f>
        <v>280</v>
      </c>
      <c r="J1509" s="12" t="s">
        <v>102</v>
      </c>
      <c r="K1509" s="14" t="n">
        <v>12179</v>
      </c>
      <c r="L1509" s="14" t="n">
        <v>2060</v>
      </c>
      <c r="M1509" s="15" t="n">
        <v>72</v>
      </c>
      <c r="N1509" s="11" t="n">
        <v>0.014</v>
      </c>
      <c r="O1509" s="11" t="n">
        <v>0.4</v>
      </c>
      <c r="P1509" s="11" t="n">
        <v>28.8</v>
      </c>
      <c r="Q1509" s="22" t="n">
        <f>M1509/H1509</f>
        <v>0.72</v>
      </c>
    </row>
    <row r="1510" ht="22.5" customHeight="1">
      <c r="A1510" s="74"/>
      <c r="B1510" s="12"/>
      <c r="C1510" s="12" t="n">
        <v>91538300</v>
      </c>
      <c r="D1510" s="12" t="s">
        <v>64</v>
      </c>
      <c r="E1510" s="12" t="s">
        <v>37</v>
      </c>
      <c r="F1510" s="12" t="s">
        <v>15</v>
      </c>
      <c r="G1510" s="20" t="n">
        <v>0.14</v>
      </c>
      <c r="H1510" s="13" t="n">
        <v>300</v>
      </c>
      <c r="I1510" s="20" t="n">
        <f>G1510*H1510*7</f>
        <v>294</v>
      </c>
      <c r="J1510" s="12" t="s">
        <v>102</v>
      </c>
      <c r="K1510" s="14" t="n">
        <v>3061</v>
      </c>
      <c r="L1510" s="14" t="n">
        <v>300</v>
      </c>
      <c r="M1510" s="15" t="n">
        <v>5</v>
      </c>
      <c r="N1510" s="11" t="n">
        <v>0.002</v>
      </c>
      <c r="O1510" s="11" t="n">
        <v>0.14</v>
      </c>
      <c r="P1510" s="11" t="n">
        <v>0.7</v>
      </c>
      <c r="Q1510" s="22" t="n">
        <f>M1510/H1510</f>
        <v>0.0166666666666667</v>
      </c>
    </row>
    <row r="1511" ht="22.5" customHeight="1">
      <c r="A1511" s="74"/>
      <c r="B1511" s="12"/>
      <c r="C1511" s="12" t="n">
        <v>91538301</v>
      </c>
      <c r="D1511" s="12" t="s">
        <v>64</v>
      </c>
      <c r="E1511" s="12" t="s">
        <v>14</v>
      </c>
      <c r="F1511" s="12" t="s">
        <v>15</v>
      </c>
      <c r="G1511" s="20" t="n">
        <v>0.22</v>
      </c>
      <c r="H1511" s="13" t="n">
        <v>200</v>
      </c>
      <c r="I1511" s="20" t="n">
        <f>G1511*H1511*7</f>
        <v>308</v>
      </c>
      <c r="J1511" s="12" t="s">
        <v>102</v>
      </c>
      <c r="K1511" s="14" t="n">
        <v>224</v>
      </c>
      <c r="L1511" s="14" t="n">
        <v>72</v>
      </c>
      <c r="M1511" s="15" t="n">
        <v>0</v>
      </c>
      <c r="N1511" s="11" t="n">
        <v>0</v>
      </c>
      <c r="O1511" s="11" t="n">
        <v>0</v>
      </c>
      <c r="P1511" s="11" t="n">
        <v>0</v>
      </c>
      <c r="Q1511" s="22" t="n">
        <f>M1511/H1511</f>
        <v>0</v>
      </c>
    </row>
    <row r="1512" ht="22.5" customHeight="1">
      <c r="A1512" s="74"/>
      <c r="B1512" s="12"/>
      <c r="C1512" s="12" t="n">
        <v>91538306</v>
      </c>
      <c r="D1512" s="12" t="s">
        <v>64</v>
      </c>
      <c r="E1512" s="12" t="s">
        <v>65</v>
      </c>
      <c r="F1512" s="12" t="s">
        <v>15</v>
      </c>
      <c r="G1512" s="20" t="n">
        <v>0.18</v>
      </c>
      <c r="H1512" s="13" t="n">
        <v>250</v>
      </c>
      <c r="I1512" s="20" t="n">
        <f>G1512*H1512*7</f>
        <v>315</v>
      </c>
      <c r="J1512" s="12" t="s">
        <v>102</v>
      </c>
      <c r="K1512" s="14" t="n">
        <v>928</v>
      </c>
      <c r="L1512" s="14" t="n">
        <v>253</v>
      </c>
      <c r="M1512" s="15" t="n">
        <v>2</v>
      </c>
      <c r="N1512" s="11" t="n">
        <v>0.001</v>
      </c>
      <c r="O1512" s="11" t="n">
        <v>0.18</v>
      </c>
      <c r="P1512" s="11" t="n">
        <v>0.36</v>
      </c>
      <c r="Q1512" s="22" t="n">
        <f>M1512/H1512</f>
        <v>0.008</v>
      </c>
    </row>
    <row r="1513" ht="22.5" customHeight="1">
      <c r="A1513" s="74"/>
      <c r="B1513" s="12"/>
      <c r="C1513" s="12" t="n">
        <v>91538307</v>
      </c>
      <c r="D1513" s="12" t="s">
        <v>64</v>
      </c>
      <c r="E1513" s="12" t="s">
        <v>17</v>
      </c>
      <c r="F1513" s="12" t="s">
        <v>15</v>
      </c>
      <c r="G1513" s="20" t="n">
        <v>0.22</v>
      </c>
      <c r="H1513" s="13" t="n">
        <v>200</v>
      </c>
      <c r="I1513" s="20" t="n">
        <f>G1513*H1513*7</f>
        <v>308</v>
      </c>
      <c r="J1513" s="12" t="s">
        <v>102</v>
      </c>
      <c r="K1513" s="14" t="n">
        <v>27</v>
      </c>
      <c r="L1513" s="14" t="n">
        <v>2</v>
      </c>
      <c r="M1513" s="15" t="n">
        <v>0</v>
      </c>
      <c r="N1513" s="11" t="n">
        <v>0</v>
      </c>
      <c r="O1513" s="11" t="n">
        <v>0</v>
      </c>
      <c r="P1513" s="11" t="n">
        <v>0</v>
      </c>
      <c r="Q1513" s="22" t="n">
        <f>M1513/H1513</f>
        <v>0</v>
      </c>
    </row>
    <row r="1514" ht="22.5" customHeight="1">
      <c r="A1514" s="74"/>
      <c r="B1514" s="12"/>
      <c r="C1514" s="12" t="n">
        <v>91538308</v>
      </c>
      <c r="D1514" s="12" t="s">
        <v>64</v>
      </c>
      <c r="E1514" s="12" t="s">
        <v>11</v>
      </c>
      <c r="F1514" s="12" t="s">
        <v>15</v>
      </c>
      <c r="G1514" s="20" t="n">
        <v>0.18</v>
      </c>
      <c r="H1514" s="13" t="n">
        <v>200</v>
      </c>
      <c r="I1514" s="20" t="n">
        <f>G1514*H1514*7</f>
        <v>252</v>
      </c>
      <c r="J1514" s="12" t="s">
        <v>102</v>
      </c>
      <c r="K1514" s="14" t="n">
        <v>61</v>
      </c>
      <c r="L1514" s="14" t="n">
        <v>5</v>
      </c>
      <c r="M1514" s="15" t="n">
        <v>0</v>
      </c>
      <c r="N1514" s="11" t="n">
        <v>0</v>
      </c>
      <c r="O1514" s="11" t="n">
        <v>0</v>
      </c>
      <c r="P1514" s="11" t="n">
        <v>0</v>
      </c>
      <c r="Q1514" s="22" t="n">
        <f>M1514/H1514</f>
        <v>0</v>
      </c>
    </row>
    <row r="1515" ht="22.5" customHeight="1">
      <c r="A1515" s="74"/>
      <c r="B1515" s="12"/>
      <c r="C1515" s="12" t="n">
        <v>91538309</v>
      </c>
      <c r="D1515" s="12" t="s">
        <v>64</v>
      </c>
      <c r="E1515" s="12" t="s">
        <v>44</v>
      </c>
      <c r="F1515" s="12" t="s">
        <v>15</v>
      </c>
      <c r="G1515" s="20" t="n">
        <v>0.18</v>
      </c>
      <c r="H1515" s="13" t="n">
        <v>198</v>
      </c>
      <c r="I1515" s="20" t="n">
        <f>G1515*H1515*7</f>
        <v>249.48</v>
      </c>
      <c r="J1515" s="12" t="s">
        <v>102</v>
      </c>
      <c r="K1515" s="14" t="n">
        <v>83</v>
      </c>
      <c r="L1515" s="14" t="n">
        <v>9</v>
      </c>
      <c r="M1515" s="15" t="n">
        <v>0</v>
      </c>
      <c r="N1515" s="11" t="n">
        <v>0</v>
      </c>
      <c r="O1515" s="11" t="n">
        <v>0</v>
      </c>
      <c r="P1515" s="11" t="n">
        <v>0</v>
      </c>
      <c r="Q1515" s="22" t="n">
        <f>M1515/H1515</f>
        <v>0</v>
      </c>
    </row>
    <row r="1516" ht="22.5" customHeight="1">
      <c r="A1516" s="74"/>
      <c r="B1516" s="12"/>
      <c r="C1516" s="12" t="n">
        <v>11511535</v>
      </c>
      <c r="D1516" s="12" t="s">
        <v>69</v>
      </c>
      <c r="E1516" s="12" t="s">
        <v>14</v>
      </c>
      <c r="F1516" s="12" t="s">
        <v>26</v>
      </c>
      <c r="G1516" s="20" t="n">
        <v>0.4</v>
      </c>
      <c r="H1516" s="13" t="n">
        <v>600</v>
      </c>
      <c r="I1516" s="20" t="n">
        <f>G1516*H1516*7</f>
        <v>1680</v>
      </c>
      <c r="J1516" s="12" t="s">
        <v>102</v>
      </c>
      <c r="K1516" s="14" t="n">
        <f>2337791+7334</f>
        <v>2345125</v>
      </c>
      <c r="L1516" s="14" t="n">
        <f>7843+3051</f>
        <v>10894</v>
      </c>
      <c r="M1516" s="15" t="n">
        <f>383+267</f>
        <v>650</v>
      </c>
      <c r="N1516" s="11" t="n">
        <v>0.02</v>
      </c>
      <c r="O1516" s="11" t="n">
        <f>P1516/M1516</f>
        <v>0.370446153846154</v>
      </c>
      <c r="P1516" s="11" t="n">
        <f>154.34+86.45</f>
        <v>240.79</v>
      </c>
      <c r="Q1516" s="22" t="n">
        <f>M1516/H1516</f>
        <v>1.08333333333333</v>
      </c>
    </row>
    <row r="1517" ht="22.5" customHeight="1">
      <c r="A1517" s="74"/>
      <c r="B1517" s="12"/>
      <c r="C1517" s="12" t="n">
        <v>11792342</v>
      </c>
      <c r="D1517" s="12" t="s">
        <v>75</v>
      </c>
      <c r="E1517" s="12" t="s">
        <v>41</v>
      </c>
      <c r="F1517" s="12" t="s">
        <v>15</v>
      </c>
      <c r="G1517" s="20" t="n">
        <v>0.2</v>
      </c>
      <c r="H1517" s="76" t="n">
        <v>40</v>
      </c>
      <c r="I1517" s="20" t="n">
        <f>G1517*H1517*7</f>
        <v>56</v>
      </c>
      <c r="J1517" s="12" t="s">
        <v>102</v>
      </c>
      <c r="K1517" s="14" t="n">
        <v>10210</v>
      </c>
      <c r="L1517" s="14" t="n">
        <v>36</v>
      </c>
      <c r="M1517" s="15" t="n">
        <v>0</v>
      </c>
      <c r="N1517" s="11" t="n">
        <v>0</v>
      </c>
      <c r="O1517" s="11" t="n">
        <v>0</v>
      </c>
      <c r="P1517" s="11" t="n">
        <v>0</v>
      </c>
      <c r="Q1517" s="22" t="n">
        <f>M1517/H1517</f>
        <v>0</v>
      </c>
    </row>
    <row r="1518" ht="22.5" customHeight="1">
      <c r="A1518" s="74"/>
      <c r="B1518" s="12"/>
      <c r="C1518" s="12" t="n">
        <v>5365722</v>
      </c>
      <c r="D1518" s="12" t="s">
        <v>59</v>
      </c>
      <c r="E1518" s="12" t="s">
        <v>57</v>
      </c>
      <c r="F1518" s="12" t="s">
        <v>12</v>
      </c>
      <c r="G1518" s="20" t="n">
        <v>0.3</v>
      </c>
      <c r="H1518" s="76" t="n">
        <v>50</v>
      </c>
      <c r="I1518" s="20" t="n">
        <f>G1518*H1518*7</f>
        <v>105</v>
      </c>
      <c r="J1518" s="12" t="s">
        <v>102</v>
      </c>
      <c r="K1518" s="14" t="n">
        <v>23218</v>
      </c>
      <c r="L1518" s="14" t="n">
        <v>8052</v>
      </c>
      <c r="M1518" s="15" t="n">
        <v>8</v>
      </c>
      <c r="N1518" s="11" t="n">
        <v>0</v>
      </c>
      <c r="O1518" s="11" t="n">
        <v>0.412</v>
      </c>
      <c r="P1518" s="11" t="n">
        <v>3.2999</v>
      </c>
      <c r="Q1518" s="22" t="n">
        <f>M1518/H1518</f>
        <v>0.16</v>
      </c>
    </row>
    <row r="1519" ht="22.5" customHeight="1">
      <c r="A1519" s="74"/>
      <c r="B1519" s="12"/>
      <c r="C1519" s="12" t="n">
        <v>11924654</v>
      </c>
      <c r="D1519" s="12" t="s">
        <v>59</v>
      </c>
      <c r="E1519" s="12" t="s">
        <v>57</v>
      </c>
      <c r="F1519" s="12" t="s">
        <v>12</v>
      </c>
      <c r="G1519" s="20" t="n">
        <v>0.3</v>
      </c>
      <c r="H1519" s="76" t="n">
        <v>50</v>
      </c>
      <c r="I1519" s="20" t="n">
        <f>G1519*H1519*7</f>
        <v>105</v>
      </c>
      <c r="J1519" s="12" t="s">
        <v>102</v>
      </c>
      <c r="K1519" s="14" t="n">
        <v>456</v>
      </c>
      <c r="L1519" s="14" t="n">
        <v>170</v>
      </c>
      <c r="M1519" s="15" t="n">
        <v>1</v>
      </c>
      <c r="N1519" s="11" t="n">
        <v>0.001</v>
      </c>
      <c r="O1519" s="11" t="n">
        <v>0.098</v>
      </c>
      <c r="P1519" s="11" t="n">
        <v>0.0984</v>
      </c>
      <c r="Q1519" s="22" t="n">
        <f>M1519/H1519</f>
        <v>0.02</v>
      </c>
    </row>
    <row r="1520" ht="22.5" customHeight="1">
      <c r="A1520" s="74"/>
      <c r="B1520" s="12"/>
      <c r="C1520" s="12" t="n">
        <v>12011132</v>
      </c>
      <c r="D1520" s="12" t="s">
        <v>82</v>
      </c>
      <c r="E1520" s="12" t="s">
        <v>14</v>
      </c>
      <c r="F1520" s="12" t="s">
        <v>15</v>
      </c>
      <c r="G1520" s="20" t="n">
        <v>0.2</v>
      </c>
      <c r="H1520" s="76" t="n">
        <v>150</v>
      </c>
      <c r="I1520" s="20" t="n">
        <f>G1520*H1520*7</f>
        <v>210</v>
      </c>
      <c r="J1520" s="12" t="s">
        <v>102</v>
      </c>
      <c r="K1520" s="14" t="n">
        <v>27878</v>
      </c>
      <c r="L1520" s="14" t="n">
        <v>7643</v>
      </c>
      <c r="M1520" s="15" t="n">
        <v>150</v>
      </c>
      <c r="N1520" s="11" t="n">
        <v>0.004</v>
      </c>
      <c r="O1520" s="11" t="n">
        <v>0.2</v>
      </c>
      <c r="P1520" s="11" t="n">
        <v>30</v>
      </c>
      <c r="Q1520" s="22" t="n">
        <f>M1520/H1520</f>
        <v>1</v>
      </c>
    </row>
    <row r="1521" ht="22.5" customHeight="1">
      <c r="A1521" s="74"/>
      <c r="B1521" s="12"/>
      <c r="C1521" s="12" t="n">
        <v>12072287</v>
      </c>
      <c r="D1521" s="12" t="s">
        <v>69</v>
      </c>
      <c r="E1521" s="12" t="s">
        <v>14</v>
      </c>
      <c r="F1521" s="12" t="s">
        <v>15</v>
      </c>
      <c r="G1521" s="20" t="n">
        <v>0.5</v>
      </c>
      <c r="H1521" s="76" t="n">
        <v>200</v>
      </c>
      <c r="I1521" s="20" t="n">
        <f>G1521*H1521*7</f>
        <v>700</v>
      </c>
      <c r="J1521" s="12" t="s">
        <v>102</v>
      </c>
      <c r="K1521" s="14" t="n">
        <v>521062</v>
      </c>
      <c r="L1521" s="14" t="n">
        <v>3082</v>
      </c>
      <c r="M1521" s="15" t="n">
        <v>341</v>
      </c>
      <c r="N1521" s="11" t="n">
        <v>0.043</v>
      </c>
      <c r="O1521" s="11" t="n">
        <v>0.392</v>
      </c>
      <c r="P1521" s="11" t="n">
        <v>133.515</v>
      </c>
      <c r="Q1521" s="22" t="n">
        <f>M1521/H1521</f>
        <v>1.705</v>
      </c>
    </row>
    <row r="1522" ht="22.5" customHeight="1">
      <c r="A1522" s="74"/>
      <c r="B1522" s="12"/>
      <c r="C1522" s="12" t="n">
        <v>6529449</v>
      </c>
      <c r="D1522" s="12" t="s">
        <v>69</v>
      </c>
      <c r="E1522" s="12" t="s">
        <v>14</v>
      </c>
      <c r="F1522" s="12" t="s">
        <v>12</v>
      </c>
      <c r="G1522" s="20" t="n">
        <v>0.2</v>
      </c>
      <c r="H1522" s="76" t="n">
        <v>200</v>
      </c>
      <c r="I1522" s="20" t="n">
        <f>G1522*H1522*7</f>
        <v>280</v>
      </c>
      <c r="J1522" s="12" t="s">
        <v>102</v>
      </c>
      <c r="K1522" s="14" t="n">
        <v>15056</v>
      </c>
      <c r="L1522" s="14" t="n">
        <v>2081</v>
      </c>
      <c r="M1522" s="15" t="n">
        <v>0.254</v>
      </c>
      <c r="N1522" s="11" t="n">
        <v>0.025</v>
      </c>
      <c r="O1522" s="11" t="n">
        <v>0.254</v>
      </c>
      <c r="P1522" s="11" t="n">
        <v>51.4993</v>
      </c>
      <c r="Q1522" s="22" t="n">
        <f>M1522/H1522</f>
        <v>0.00127</v>
      </c>
    </row>
    <row r="1523" ht="22.5" customHeight="1">
      <c r="A1523" s="74"/>
      <c r="B1523" s="12"/>
      <c r="C1523" s="12" t="n">
        <v>5623760</v>
      </c>
      <c r="D1523" s="12" t="s">
        <v>76</v>
      </c>
      <c r="E1523" s="12" t="s">
        <v>14</v>
      </c>
      <c r="F1523" s="12" t="s">
        <v>15</v>
      </c>
      <c r="G1523" s="20" t="n">
        <v>0.15</v>
      </c>
      <c r="H1523" s="13" t="n">
        <v>50</v>
      </c>
      <c r="I1523" s="20" t="n">
        <f>G1523*H1523*7</f>
        <v>52.5</v>
      </c>
      <c r="J1523" s="12" t="s">
        <v>102</v>
      </c>
      <c r="K1523" s="14" t="n">
        <v>4895</v>
      </c>
      <c r="L1523" s="14" t="n">
        <v>1573</v>
      </c>
      <c r="M1523" s="15" t="n">
        <v>50</v>
      </c>
      <c r="N1523" s="11" t="n">
        <v>0.005</v>
      </c>
      <c r="O1523" s="11" t="n">
        <v>0.15</v>
      </c>
      <c r="P1523" s="11" t="n">
        <v>7.5</v>
      </c>
      <c r="Q1523" s="22" t="n">
        <f>M1523/H1523</f>
        <v>1</v>
      </c>
    </row>
    <row r="1524" ht="22.5" customHeight="1">
      <c r="A1524" s="74"/>
      <c r="B1524" s="12"/>
      <c r="C1524" s="12" t="n">
        <v>12542512</v>
      </c>
      <c r="D1524" s="12" t="s">
        <v>82</v>
      </c>
      <c r="E1524" s="12" t="s">
        <v>14</v>
      </c>
      <c r="F1524" s="12" t="s">
        <v>15</v>
      </c>
      <c r="G1524" s="20" t="n">
        <v>0.15</v>
      </c>
      <c r="H1524" s="76" t="n">
        <v>100</v>
      </c>
      <c r="I1524" s="20" t="n">
        <f>G1524*H1524*7</f>
        <v>105</v>
      </c>
      <c r="J1524" s="12" t="s">
        <v>102</v>
      </c>
      <c r="K1524" s="14" t="n">
        <v>10972</v>
      </c>
      <c r="L1524" s="14" t="n">
        <v>770</v>
      </c>
      <c r="M1524" s="15" t="n">
        <v>21</v>
      </c>
      <c r="N1524" s="11" t="n">
        <v>0.004</v>
      </c>
      <c r="O1524" s="11" t="n">
        <v>0.15</v>
      </c>
      <c r="P1524" s="11" t="n">
        <v>3.15</v>
      </c>
      <c r="Q1524" s="22" t="n">
        <f>M1524/H1524</f>
        <v>0.21</v>
      </c>
    </row>
    <row r="1525" ht="22.5" customHeight="1">
      <c r="A1525" s="74"/>
      <c r="B1525" s="12"/>
      <c r="C1525" s="12" t="n">
        <v>91573327</v>
      </c>
      <c r="D1525" s="12" t="s">
        <v>77</v>
      </c>
      <c r="E1525" s="12" t="s">
        <v>14</v>
      </c>
      <c r="F1525" s="12" t="s">
        <v>15</v>
      </c>
      <c r="G1525" s="20" t="n">
        <v>0.25</v>
      </c>
      <c r="H1525" s="76" t="n">
        <v>300</v>
      </c>
      <c r="I1525" s="20" t="n">
        <f>G1525*H1525*7</f>
        <v>525</v>
      </c>
      <c r="J1525" s="12" t="s">
        <v>102</v>
      </c>
      <c r="K1525" s="14" t="n">
        <v>1895</v>
      </c>
      <c r="L1525" s="14" t="n">
        <v>48</v>
      </c>
      <c r="M1525" s="15" t="n">
        <v>0</v>
      </c>
      <c r="N1525" s="11" t="n">
        <v>0</v>
      </c>
      <c r="O1525" s="11" t="n">
        <v>0</v>
      </c>
      <c r="P1525" s="11" t="n">
        <v>0</v>
      </c>
      <c r="Q1525" s="22" t="n">
        <f>M1525/H1525</f>
        <v>0</v>
      </c>
    </row>
    <row r="1526" ht="22.5" customHeight="1">
      <c r="A1526" s="18"/>
      <c r="C1526" s="10"/>
      <c r="D1526" s="10"/>
      <c r="E1526" s="10"/>
      <c r="F1526" s="10"/>
      <c r="G1526" s="17"/>
      <c r="H1526" s="10"/>
      <c r="I1526" s="17"/>
      <c r="J1526" s="10"/>
      <c r="K1526" s="15"/>
      <c r="L1526" s="15"/>
      <c r="M1526" s="15"/>
      <c r="N1526" s="15"/>
      <c r="O1526" s="15"/>
      <c r="P1526" s="75"/>
      <c r="Q1526" s="7"/>
    </row>
    <row r="1527" ht="22.5" customHeight="1">
      <c r="A1527" s="18" t="s">
        <v>97</v>
      </c>
      <c r="B1527" s="8" t="s">
        <v>123</v>
      </c>
      <c r="C1527" s="10"/>
      <c r="D1527" s="10"/>
      <c r="E1527" s="10"/>
      <c r="F1527" s="10"/>
      <c r="G1527" s="17"/>
      <c r="H1527" s="10"/>
      <c r="I1527" s="17"/>
      <c r="J1527" s="10"/>
      <c r="K1527" s="21" t="n">
        <f>SUM(K1528:K1662)</f>
        <v>15024441</v>
      </c>
      <c r="L1527" s="21" t="n">
        <f>SUM(L1528:L1662)</f>
        <v>1613527</v>
      </c>
      <c r="M1527" s="15"/>
      <c r="N1527" s="15"/>
      <c r="O1527" s="15"/>
      <c r="P1527" s="24" t="n">
        <f>SUM(P1528:P1662)</f>
        <v>5493.856</v>
      </c>
      <c r="Q1527" s="7"/>
    </row>
    <row r="1528" ht="22.5" customHeight="1">
      <c r="A1528" s="73" t="n">
        <v>46300</v>
      </c>
      <c r="B1528" s="37" t="s">
        <v>99</v>
      </c>
      <c r="C1528" s="12" t="n">
        <v>10813123</v>
      </c>
      <c r="D1528" s="12" t="s">
        <v>10</v>
      </c>
      <c r="E1528" s="12" t="s">
        <v>11</v>
      </c>
      <c r="F1528" s="12" t="s">
        <v>12</v>
      </c>
      <c r="G1528" s="20" t="n">
        <v>0.25</v>
      </c>
      <c r="H1528" s="13" t="n">
        <v>1000</v>
      </c>
      <c r="I1528" s="20" t="n">
        <f>G1528*H1528*7</f>
        <v>1750</v>
      </c>
      <c r="J1528" s="12" t="s">
        <v>102</v>
      </c>
      <c r="K1528" s="10" t="n">
        <v>33370</v>
      </c>
      <c r="L1528" s="10" t="n">
        <v>967</v>
      </c>
      <c r="M1528" s="10" t="n">
        <v>17</v>
      </c>
      <c r="N1528" s="11" t="n">
        <v>0.005</v>
      </c>
      <c r="O1528" s="11" t="n">
        <v>0.3206</v>
      </c>
      <c r="P1528" s="11" t="n">
        <v>5.4499</v>
      </c>
      <c r="Q1528" s="22" t="n">
        <f>M1528/H1528</f>
        <v>0.017</v>
      </c>
    </row>
    <row r="1529" ht="22.5" customHeight="1">
      <c r="A1529" s="74"/>
      <c r="B1529" s="12"/>
      <c r="C1529" s="12" t="n">
        <v>1745925</v>
      </c>
      <c r="D1529" s="12" t="s">
        <v>13</v>
      </c>
      <c r="E1529" s="12" t="s">
        <v>14</v>
      </c>
      <c r="F1529" s="12" t="s">
        <v>15</v>
      </c>
      <c r="G1529" s="20" t="n">
        <v>0.15</v>
      </c>
      <c r="H1529" s="13" t="n">
        <v>400</v>
      </c>
      <c r="I1529" s="20" t="n">
        <f>G1529*H1529*7</f>
        <v>420</v>
      </c>
      <c r="J1529" s="12" t="s">
        <v>102</v>
      </c>
      <c r="K1529" s="16" t="n">
        <v>47717</v>
      </c>
      <c r="L1529" s="14" t="n">
        <v>21448</v>
      </c>
      <c r="M1529" s="14" t="n">
        <v>400</v>
      </c>
      <c r="N1529" s="11" t="n">
        <v>0.003</v>
      </c>
      <c r="O1529" s="11" t="n">
        <v>0.15</v>
      </c>
      <c r="P1529" s="11" t="n">
        <v>60</v>
      </c>
      <c r="Q1529" s="22" t="n">
        <f>M1529/H1529</f>
        <v>1</v>
      </c>
    </row>
    <row r="1530" ht="22.5" customHeight="1">
      <c r="A1530" s="74"/>
      <c r="B1530" s="12"/>
      <c r="C1530" s="12" t="n">
        <v>6951600</v>
      </c>
      <c r="D1530" s="12" t="s">
        <v>16</v>
      </c>
      <c r="E1530" s="12" t="s">
        <v>17</v>
      </c>
      <c r="F1530" s="12" t="s">
        <v>15</v>
      </c>
      <c r="G1530" s="20" t="n">
        <v>0.17</v>
      </c>
      <c r="H1530" s="13" t="n">
        <v>100</v>
      </c>
      <c r="I1530" s="20" t="n">
        <f>G1530*H1530*7</f>
        <v>119</v>
      </c>
      <c r="J1530" s="12" t="s">
        <v>102</v>
      </c>
      <c r="K1530" s="14" t="n">
        <v>21637</v>
      </c>
      <c r="L1530" s="14" t="n">
        <v>7516</v>
      </c>
      <c r="M1530" s="14" t="n">
        <v>79</v>
      </c>
      <c r="N1530" s="11" t="n">
        <v>0.002</v>
      </c>
      <c r="O1530" s="11" t="n">
        <v>0.175</v>
      </c>
      <c r="P1530" s="11" t="n">
        <v>13.838</v>
      </c>
      <c r="Q1530" s="22" t="n">
        <f>M1530/H1530</f>
        <v>0.79</v>
      </c>
    </row>
    <row r="1531" ht="22.5" customHeight="1">
      <c r="A1531" s="74"/>
      <c r="B1531" s="12"/>
      <c r="C1531" s="12" t="n">
        <v>6951594</v>
      </c>
      <c r="D1531" s="12" t="s">
        <v>16</v>
      </c>
      <c r="E1531" s="12" t="s">
        <v>18</v>
      </c>
      <c r="F1531" s="12" t="s">
        <v>15</v>
      </c>
      <c r="G1531" s="20" t="n">
        <v>0.7</v>
      </c>
      <c r="H1531" s="13" t="n">
        <v>400</v>
      </c>
      <c r="I1531" s="20" t="n">
        <f>G1531*H1531*7</f>
        <v>1960</v>
      </c>
      <c r="J1531" s="12" t="s">
        <v>102</v>
      </c>
      <c r="K1531" s="14" t="n">
        <v>133141</v>
      </c>
      <c r="L1531" s="14" t="n">
        <v>57343</v>
      </c>
      <c r="M1531" s="14" t="n">
        <v>257</v>
      </c>
      <c r="N1531" s="11" t="n">
        <v>0.003</v>
      </c>
      <c r="O1531" s="11" t="n">
        <v>0.707</v>
      </c>
      <c r="P1531" s="11" t="n">
        <v>181.79</v>
      </c>
      <c r="Q1531" s="22" t="n">
        <f>M1531/H1531</f>
        <v>0.6425</v>
      </c>
    </row>
    <row r="1532" ht="22.5" customHeight="1">
      <c r="A1532" s="74"/>
      <c r="B1532" s="12"/>
      <c r="C1532" s="12" t="n">
        <v>2732727</v>
      </c>
      <c r="D1532" s="12" t="s">
        <v>10</v>
      </c>
      <c r="E1532" s="12" t="s">
        <v>19</v>
      </c>
      <c r="F1532" s="12" t="s">
        <v>15</v>
      </c>
      <c r="G1532" s="20" t="n">
        <v>0.25</v>
      </c>
      <c r="H1532" s="13" t="n">
        <v>1000</v>
      </c>
      <c r="I1532" s="20" t="n">
        <f>G1532*H1532*7</f>
        <v>1750</v>
      </c>
      <c r="J1532" s="12" t="s">
        <v>102</v>
      </c>
      <c r="K1532" s="14" t="n">
        <v>40447</v>
      </c>
      <c r="L1532" s="14" t="n">
        <v>13924</v>
      </c>
      <c r="M1532" s="14" t="n">
        <v>460</v>
      </c>
      <c r="N1532" s="11" t="n">
        <v>0.008</v>
      </c>
      <c r="O1532" s="11" t="n">
        <v>0.249</v>
      </c>
      <c r="P1532" s="11" t="n">
        <v>114.65</v>
      </c>
      <c r="Q1532" s="22" t="n">
        <f>M1532/H1532</f>
        <v>0.46</v>
      </c>
    </row>
    <row r="1533" ht="22.5" customHeight="1">
      <c r="A1533" s="74"/>
      <c r="B1533" s="12"/>
      <c r="C1533" s="12" t="n">
        <v>5619156</v>
      </c>
      <c r="D1533" s="12" t="s">
        <v>10</v>
      </c>
      <c r="E1533" s="12" t="s">
        <v>19</v>
      </c>
      <c r="F1533" s="12" t="s">
        <v>12</v>
      </c>
      <c r="G1533" s="20" t="n">
        <v>0.24</v>
      </c>
      <c r="H1533" s="13" t="n">
        <v>500</v>
      </c>
      <c r="I1533" s="20" t="n">
        <f>G1533*H1533*7</f>
        <v>840</v>
      </c>
      <c r="J1533" s="12" t="s">
        <v>102</v>
      </c>
      <c r="K1533" s="14" t="n">
        <v>213951</v>
      </c>
      <c r="L1533" s="14" t="n">
        <v>39781</v>
      </c>
      <c r="M1533" s="14" t="n">
        <v>28</v>
      </c>
      <c r="N1533" s="11" t="n">
        <v>0</v>
      </c>
      <c r="O1533" s="11" t="n">
        <v>0.3718</v>
      </c>
      <c r="P1533" s="11" t="n">
        <v>10.4117</v>
      </c>
      <c r="Q1533" s="22" t="n">
        <f>M1533/H1533</f>
        <v>0.056</v>
      </c>
    </row>
    <row r="1534" ht="22.5" customHeight="1">
      <c r="A1534" s="74"/>
      <c r="B1534" s="12"/>
      <c r="C1534" s="12" t="n">
        <v>6425889</v>
      </c>
      <c r="D1534" s="12" t="s">
        <v>10</v>
      </c>
      <c r="E1534" s="12" t="s">
        <v>20</v>
      </c>
      <c r="F1534" s="12" t="s">
        <v>15</v>
      </c>
      <c r="G1534" s="20" t="n">
        <v>0.25</v>
      </c>
      <c r="H1534" s="13" t="n">
        <v>400</v>
      </c>
      <c r="I1534" s="20" t="n">
        <f>G1534*H1534*7</f>
        <v>700</v>
      </c>
      <c r="J1534" s="12" t="s">
        <v>102</v>
      </c>
      <c r="K1534" s="14" t="n">
        <v>27765</v>
      </c>
      <c r="L1534" s="14" t="n">
        <v>8829</v>
      </c>
      <c r="M1534" s="14" t="n">
        <v>200</v>
      </c>
      <c r="N1534" s="11" t="n">
        <v>0.006</v>
      </c>
      <c r="O1534" s="11" t="n">
        <v>0.251</v>
      </c>
      <c r="P1534" s="11" t="n">
        <v>50.225</v>
      </c>
      <c r="Q1534" s="22" t="n">
        <f>M1534/H1534</f>
        <v>0.5</v>
      </c>
    </row>
    <row r="1535" ht="22.5" customHeight="1">
      <c r="A1535" s="74"/>
      <c r="B1535" s="12"/>
      <c r="C1535" s="12" t="n">
        <v>6439005</v>
      </c>
      <c r="D1535" s="12" t="s">
        <v>10</v>
      </c>
      <c r="E1535" s="12" t="s">
        <v>20</v>
      </c>
      <c r="F1535" s="12" t="s">
        <v>21</v>
      </c>
      <c r="G1535" s="20" t="n">
        <v>0.3</v>
      </c>
      <c r="H1535" s="13" t="n">
        <v>300</v>
      </c>
      <c r="I1535" s="20" t="n">
        <f>G1535*H1535*7</f>
        <v>630</v>
      </c>
      <c r="J1535" s="12" t="s">
        <v>102</v>
      </c>
      <c r="K1535" s="14" t="n">
        <v>64907</v>
      </c>
      <c r="L1535" s="14" t="n">
        <v>18519</v>
      </c>
      <c r="M1535" s="14" t="n">
        <v>63</v>
      </c>
      <c r="N1535" s="11" t="n">
        <v>0.001</v>
      </c>
      <c r="O1535" s="11" t="n">
        <v>0.3</v>
      </c>
      <c r="P1535" s="11" t="n">
        <v>18.9</v>
      </c>
      <c r="Q1535" s="22" t="n">
        <f>M1535/H1535</f>
        <v>0.21</v>
      </c>
    </row>
    <row r="1536" ht="22.5" customHeight="1">
      <c r="A1536" s="74"/>
      <c r="B1536" s="12"/>
      <c r="C1536" s="12" t="n">
        <v>7203110</v>
      </c>
      <c r="D1536" s="12" t="s">
        <v>22</v>
      </c>
      <c r="E1536" s="12" t="s">
        <v>23</v>
      </c>
      <c r="F1536" s="12" t="s">
        <v>15</v>
      </c>
      <c r="G1536" s="20" t="n">
        <v>0.2</v>
      </c>
      <c r="H1536" s="13" t="n">
        <v>100</v>
      </c>
      <c r="I1536" s="20" t="n">
        <f>G1536*H1536*7</f>
        <v>140</v>
      </c>
      <c r="J1536" s="12" t="s">
        <v>102</v>
      </c>
      <c r="K1536" s="14" t="n">
        <v>11842</v>
      </c>
      <c r="L1536" s="14" t="n">
        <v>5340</v>
      </c>
      <c r="M1536" s="14" t="n">
        <v>1</v>
      </c>
      <c r="N1536" s="11" t="n">
        <v>0</v>
      </c>
      <c r="O1536" s="11" t="n">
        <v>0.2</v>
      </c>
      <c r="P1536" s="11" t="n">
        <v>0.2</v>
      </c>
      <c r="Q1536" s="22" t="n">
        <f>M1536/H1536</f>
        <v>0.01</v>
      </c>
    </row>
    <row r="1537" ht="22.5" customHeight="1">
      <c r="A1537" s="74"/>
      <c r="B1537" s="12"/>
      <c r="C1537" s="12" t="n">
        <v>7202934</v>
      </c>
      <c r="D1537" s="12" t="s">
        <v>22</v>
      </c>
      <c r="E1537" s="12" t="s">
        <v>24</v>
      </c>
      <c r="F1537" s="12" t="s">
        <v>15</v>
      </c>
      <c r="G1537" s="20" t="n">
        <v>0.35</v>
      </c>
      <c r="H1537" s="13" t="n">
        <v>200</v>
      </c>
      <c r="I1537" s="20" t="n">
        <f>G1537*H1537*7</f>
        <v>490</v>
      </c>
      <c r="J1537" s="12" t="s">
        <v>102</v>
      </c>
      <c r="K1537" s="14" t="n">
        <v>350287</v>
      </c>
      <c r="L1537" s="14" t="n">
        <v>226636</v>
      </c>
      <c r="M1537" s="14" t="n">
        <v>85</v>
      </c>
      <c r="N1537" s="11" t="n">
        <v>0</v>
      </c>
      <c r="O1537" s="11" t="n">
        <v>0.35</v>
      </c>
      <c r="P1537" s="11" t="n">
        <v>29.75</v>
      </c>
      <c r="Q1537" s="22" t="n">
        <f>M1537/H1537</f>
        <v>0.425</v>
      </c>
    </row>
    <row r="1538" ht="22.5" customHeight="1">
      <c r="A1538" s="74"/>
      <c r="B1538" s="12"/>
      <c r="C1538" s="12" t="n">
        <v>5847496</v>
      </c>
      <c r="D1538" s="12" t="s">
        <v>10</v>
      </c>
      <c r="E1538" s="12" t="s">
        <v>25</v>
      </c>
      <c r="F1538" s="12" t="s">
        <v>12</v>
      </c>
      <c r="G1538" s="20" t="n">
        <v>0.3</v>
      </c>
      <c r="H1538" s="13" t="n">
        <v>200</v>
      </c>
      <c r="I1538" s="20" t="n">
        <f>G1538*H1538*7</f>
        <v>420</v>
      </c>
      <c r="J1538" s="12" t="s">
        <v>102</v>
      </c>
      <c r="K1538" s="14" t="n">
        <v>33614</v>
      </c>
      <c r="L1538" s="14" t="n">
        <v>1125</v>
      </c>
      <c r="M1538" s="14" t="n">
        <v>2</v>
      </c>
      <c r="N1538" s="11" t="n">
        <v>0.002</v>
      </c>
      <c r="O1538" s="11" t="n">
        <v>1.032</v>
      </c>
      <c r="P1538" s="11" t="n">
        <v>2.0637</v>
      </c>
      <c r="Q1538" s="22" t="n">
        <f>M1538/H1538</f>
        <v>0.01</v>
      </c>
    </row>
    <row r="1539" ht="22.5" customHeight="1">
      <c r="A1539" s="74"/>
      <c r="B1539" s="12"/>
      <c r="C1539" s="12" t="n">
        <v>7572369</v>
      </c>
      <c r="D1539" s="12" t="s">
        <v>10</v>
      </c>
      <c r="E1539" s="12" t="s">
        <v>25</v>
      </c>
      <c r="F1539" s="12" t="s">
        <v>15</v>
      </c>
      <c r="G1539" s="20" t="n">
        <v>0.3</v>
      </c>
      <c r="H1539" s="13" t="n">
        <v>400</v>
      </c>
      <c r="I1539" s="20" t="n">
        <f>G1539*H1539*7</f>
        <v>840</v>
      </c>
      <c r="J1539" s="12" t="s">
        <v>102</v>
      </c>
      <c r="K1539" s="14" t="n">
        <v>18903</v>
      </c>
      <c r="L1539" s="14" t="n">
        <v>8349</v>
      </c>
      <c r="M1539" s="14" t="n">
        <v>163</v>
      </c>
      <c r="N1539" s="11" t="n">
        <v>0.006</v>
      </c>
      <c r="O1539" s="11" t="n">
        <v>0.306</v>
      </c>
      <c r="P1539" s="11" t="n">
        <v>49.89</v>
      </c>
      <c r="Q1539" s="22" t="n">
        <f>M1539/H1539</f>
        <v>0.4075</v>
      </c>
    </row>
    <row r="1540" ht="22.5" customHeight="1">
      <c r="A1540" s="74"/>
      <c r="B1540" s="12"/>
      <c r="C1540" s="12" t="n">
        <v>8460883</v>
      </c>
      <c r="D1540" s="12" t="s">
        <v>16</v>
      </c>
      <c r="E1540" s="12" t="s">
        <v>11</v>
      </c>
      <c r="F1540" s="12" t="s">
        <v>15</v>
      </c>
      <c r="G1540" s="20" t="n">
        <v>0.14</v>
      </c>
      <c r="H1540" s="13" t="n">
        <v>900</v>
      </c>
      <c r="I1540" s="20" t="n">
        <f>G1540*H1540*7</f>
        <v>882</v>
      </c>
      <c r="J1540" s="12" t="s">
        <v>102</v>
      </c>
      <c r="K1540" s="14" t="n">
        <v>71916</v>
      </c>
      <c r="L1540" s="14" t="n">
        <v>22053</v>
      </c>
      <c r="M1540" s="14" t="n">
        <v>744</v>
      </c>
      <c r="N1540" s="11" t="n">
        <v>0.005</v>
      </c>
      <c r="O1540" s="11" t="n">
        <v>0.141</v>
      </c>
      <c r="P1540" s="11" t="n">
        <v>104.888</v>
      </c>
      <c r="Q1540" s="22" t="n">
        <f>M1540/H1540</f>
        <v>0.826666666666667</v>
      </c>
      <c r="R1540" s="4" t="s">
        <v>124</v>
      </c>
    </row>
    <row r="1541" ht="22.5" customHeight="1">
      <c r="A1541" s="74"/>
      <c r="B1541" s="12"/>
      <c r="C1541" s="12" t="n">
        <v>8531973</v>
      </c>
      <c r="D1541" s="12" t="s">
        <v>16</v>
      </c>
      <c r="E1541" s="12" t="s">
        <v>18</v>
      </c>
      <c r="F1541" s="12" t="s">
        <v>26</v>
      </c>
      <c r="G1541" s="20" t="n">
        <v>0.45</v>
      </c>
      <c r="H1541" s="13" t="n">
        <v>150</v>
      </c>
      <c r="I1541" s="20" t="n">
        <f>G1541*H1541*7</f>
        <v>472.5</v>
      </c>
      <c r="J1541" s="12" t="s">
        <v>102</v>
      </c>
      <c r="K1541" s="14" t="n">
        <v>293680</v>
      </c>
      <c r="L1541" s="14" t="n">
        <v>689</v>
      </c>
      <c r="M1541" s="14" t="n">
        <v>21</v>
      </c>
      <c r="N1541" s="11" t="n">
        <v>0.02</v>
      </c>
      <c r="O1541" s="11" t="n">
        <v>0.66</v>
      </c>
      <c r="P1541" s="11" t="n">
        <v>13.81</v>
      </c>
      <c r="Q1541" s="22" t="n">
        <f>M1541/H1541</f>
        <v>0.14</v>
      </c>
    </row>
    <row r="1542" ht="22.5" customHeight="1">
      <c r="A1542" s="74"/>
      <c r="B1542" s="12"/>
      <c r="C1542" s="12" t="n">
        <v>8156506</v>
      </c>
      <c r="D1542" s="12" t="s">
        <v>27</v>
      </c>
      <c r="E1542" s="12" t="s">
        <v>14</v>
      </c>
      <c r="F1542" s="12" t="s">
        <v>15</v>
      </c>
      <c r="G1542" s="20" t="n">
        <v>0.13</v>
      </c>
      <c r="H1542" s="13" t="n">
        <v>1000</v>
      </c>
      <c r="I1542" s="20" t="n">
        <f>G1542*H1542*7</f>
        <v>910</v>
      </c>
      <c r="J1542" s="12" t="s">
        <v>102</v>
      </c>
      <c r="K1542" s="14" t="n">
        <v>60922</v>
      </c>
      <c r="L1542" s="14" t="n">
        <v>26975</v>
      </c>
      <c r="M1542" s="14" t="n">
        <v>1000</v>
      </c>
      <c r="N1542" s="11" t="n">
        <v>0.005</v>
      </c>
      <c r="O1542" s="11" t="n">
        <v>0.137</v>
      </c>
      <c r="P1542" s="11" t="n">
        <v>137.087</v>
      </c>
      <c r="Q1542" s="22" t="n">
        <f>M1542/H1542</f>
        <v>1</v>
      </c>
    </row>
    <row r="1543" ht="22.5" customHeight="1">
      <c r="A1543" s="74"/>
      <c r="B1543" s="12"/>
      <c r="C1543" s="12" t="n">
        <v>8819666</v>
      </c>
      <c r="D1543" s="12" t="s">
        <v>27</v>
      </c>
      <c r="E1543" s="12" t="s">
        <v>14</v>
      </c>
      <c r="F1543" s="12" t="s">
        <v>12</v>
      </c>
      <c r="G1543" s="20" t="n">
        <v>0.08</v>
      </c>
      <c r="H1543" s="13" t="n">
        <v>200</v>
      </c>
      <c r="I1543" s="20" t="n">
        <f>G1543*H1543*7</f>
        <v>112</v>
      </c>
      <c r="J1543" s="12" t="s">
        <v>102</v>
      </c>
      <c r="K1543" s="14" t="n">
        <v>9066</v>
      </c>
      <c r="L1543" s="14" t="n">
        <v>1424</v>
      </c>
      <c r="M1543" s="14" t="n">
        <v>186</v>
      </c>
      <c r="N1543" s="11" t="n">
        <v>0.014</v>
      </c>
      <c r="O1543" s="11" t="n">
        <v>0.107</v>
      </c>
      <c r="P1543" s="11" t="n">
        <v>19.9416</v>
      </c>
      <c r="Q1543" s="22" t="n">
        <f>M1543/H1543</f>
        <v>0.93</v>
      </c>
    </row>
    <row r="1544" ht="22.5" customHeight="1">
      <c r="A1544" s="74"/>
      <c r="B1544" s="12"/>
      <c r="C1544" s="12" t="n">
        <v>7872826</v>
      </c>
      <c r="D1544" s="12" t="s">
        <v>28</v>
      </c>
      <c r="E1544" s="12" t="s">
        <v>14</v>
      </c>
      <c r="F1544" s="12" t="s">
        <v>15</v>
      </c>
      <c r="G1544" s="20" t="n">
        <v>0.48</v>
      </c>
      <c r="H1544" s="13" t="n">
        <v>100</v>
      </c>
      <c r="I1544" s="20" t="n">
        <f>G1544*H1544*7</f>
        <v>336</v>
      </c>
      <c r="J1544" s="12" t="s">
        <v>102</v>
      </c>
      <c r="K1544" s="14" t="n">
        <v>25528</v>
      </c>
      <c r="L1544" s="14" t="n">
        <v>6400</v>
      </c>
      <c r="M1544" s="14" t="n">
        <v>100</v>
      </c>
      <c r="N1544" s="11" t="n">
        <v>0.008</v>
      </c>
      <c r="O1544" s="11" t="n">
        <v>0.483</v>
      </c>
      <c r="P1544" s="11" t="n">
        <v>48.312</v>
      </c>
      <c r="Q1544" s="22" t="n">
        <f>M1544/H1544</f>
        <v>1</v>
      </c>
    </row>
    <row r="1545" ht="22.5" customHeight="1">
      <c r="A1545" s="74"/>
      <c r="B1545" s="12"/>
      <c r="C1545" s="12" t="n">
        <v>9311355</v>
      </c>
      <c r="D1545" s="12" t="s">
        <v>29</v>
      </c>
      <c r="E1545" s="12" t="s">
        <v>14</v>
      </c>
      <c r="F1545" s="12" t="s">
        <v>15</v>
      </c>
      <c r="G1545" s="20" t="n">
        <v>0.15</v>
      </c>
      <c r="H1545" s="13" t="n">
        <v>80</v>
      </c>
      <c r="I1545" s="20" t="n">
        <f>G1545*H1545*7</f>
        <v>84</v>
      </c>
      <c r="J1545" s="12" t="s">
        <v>102</v>
      </c>
      <c r="K1545" s="14" t="n">
        <v>44733</v>
      </c>
      <c r="L1545" s="14" t="n">
        <v>7388</v>
      </c>
      <c r="M1545" s="14" t="n">
        <v>81</v>
      </c>
      <c r="N1545" s="11" t="n">
        <v>0.003</v>
      </c>
      <c r="O1545" s="11" t="n">
        <v>0.25</v>
      </c>
      <c r="P1545" s="11" t="n">
        <v>20.25</v>
      </c>
      <c r="Q1545" s="22" t="n">
        <f>M1545/H1545</f>
        <v>1.0125</v>
      </c>
    </row>
    <row r="1546" ht="22.5" customHeight="1">
      <c r="A1546" s="74"/>
      <c r="B1546" s="12"/>
      <c r="C1546" s="12" t="n">
        <v>12114239</v>
      </c>
      <c r="D1546" s="12" t="s">
        <v>27</v>
      </c>
      <c r="E1546" s="12" t="s">
        <v>14</v>
      </c>
      <c r="F1546" s="12" t="s">
        <v>26</v>
      </c>
      <c r="G1546" s="20" t="n">
        <v>0.2</v>
      </c>
      <c r="H1546" s="13" t="n">
        <v>100</v>
      </c>
      <c r="I1546" s="20" t="n">
        <f>G1546*H1546*7</f>
        <v>140</v>
      </c>
      <c r="J1546" s="12" t="s">
        <v>102</v>
      </c>
      <c r="K1546" s="14" t="n">
        <v>55746</v>
      </c>
      <c r="L1546" s="14" t="n">
        <v>592</v>
      </c>
      <c r="M1546" s="14" t="n">
        <v>64</v>
      </c>
      <c r="N1546" s="11" t="n">
        <v>0.02</v>
      </c>
      <c r="O1546" s="11" t="n">
        <v>0.17</v>
      </c>
      <c r="P1546" s="11" t="n">
        <v>10.76</v>
      </c>
      <c r="Q1546" s="22" t="n">
        <f>M1546/H1546</f>
        <v>0.64</v>
      </c>
    </row>
    <row r="1547" ht="22.5" customHeight="1">
      <c r="A1547" s="74"/>
      <c r="B1547" s="12"/>
      <c r="C1547" s="12" t="n">
        <v>10501490</v>
      </c>
      <c r="D1547" s="12" t="s">
        <v>13</v>
      </c>
      <c r="E1547" s="12" t="s">
        <v>14</v>
      </c>
      <c r="F1547" s="12" t="s">
        <v>15</v>
      </c>
      <c r="G1547" s="20" t="n">
        <v>0.15</v>
      </c>
      <c r="H1547" s="13" t="n">
        <v>100</v>
      </c>
      <c r="I1547" s="20" t="n">
        <f>G1547*H1547*7</f>
        <v>105</v>
      </c>
      <c r="J1547" s="12" t="s">
        <v>102</v>
      </c>
      <c r="K1547" s="14" t="n">
        <v>1161</v>
      </c>
      <c r="L1547" s="14" t="n">
        <v>482</v>
      </c>
      <c r="M1547" s="14" t="n">
        <v>6</v>
      </c>
      <c r="N1547" s="11" t="n">
        <v>0.002</v>
      </c>
      <c r="O1547" s="11" t="n">
        <v>0.13</v>
      </c>
      <c r="P1547" s="11" t="n">
        <v>0.78</v>
      </c>
      <c r="Q1547" s="22" t="n">
        <f>M1547/H1547</f>
        <v>0.06</v>
      </c>
    </row>
    <row r="1548" ht="22.5" customHeight="1">
      <c r="A1548" s="74"/>
      <c r="B1548" s="12"/>
      <c r="C1548" s="39" t="n">
        <v>10912510</v>
      </c>
      <c r="D1548" s="12" t="s">
        <v>10</v>
      </c>
      <c r="E1548" s="12" t="s">
        <v>11</v>
      </c>
      <c r="F1548" s="12" t="s">
        <v>30</v>
      </c>
      <c r="G1548" s="20" t="n">
        <v>0.17</v>
      </c>
      <c r="H1548" s="13" t="n">
        <v>1500</v>
      </c>
      <c r="I1548" s="20" t="n">
        <f>G1548*H1548*7</f>
        <v>1785</v>
      </c>
      <c r="J1548" s="12" t="s">
        <v>102</v>
      </c>
      <c r="K1548" s="14" t="n">
        <v>21902</v>
      </c>
      <c r="L1548" s="14" t="n">
        <v>7051</v>
      </c>
      <c r="M1548" s="14" t="n">
        <v>106</v>
      </c>
      <c r="N1548" s="11" t="n">
        <v>0.01</v>
      </c>
      <c r="O1548" s="11" t="n">
        <v>0.33</v>
      </c>
      <c r="P1548" s="11" t="n">
        <v>35.32</v>
      </c>
      <c r="Q1548" s="22" t="n">
        <f>M1548/H1548</f>
        <v>0.0706666666666667</v>
      </c>
    </row>
    <row r="1549" ht="22.5" customHeight="1">
      <c r="A1549" s="74"/>
      <c r="B1549" s="12"/>
      <c r="C1549" s="39" t="n">
        <v>11080098</v>
      </c>
      <c r="D1549" s="12" t="s">
        <v>22</v>
      </c>
      <c r="E1549" s="12" t="s">
        <v>24</v>
      </c>
      <c r="F1549" s="12" t="s">
        <v>15</v>
      </c>
      <c r="G1549" s="20" t="n">
        <v>0.6</v>
      </c>
      <c r="H1549" s="13" t="n">
        <v>100</v>
      </c>
      <c r="I1549" s="20" t="n">
        <f>G1549*H1549*7</f>
        <v>420</v>
      </c>
      <c r="J1549" s="12" t="s">
        <v>102</v>
      </c>
      <c r="K1549" s="14" t="n">
        <v>3005</v>
      </c>
      <c r="L1549" s="14" t="n">
        <v>1630</v>
      </c>
      <c r="M1549" s="14" t="n">
        <v>0</v>
      </c>
      <c r="N1549" s="11" t="n">
        <v>0</v>
      </c>
      <c r="O1549" s="11" t="n">
        <v>0</v>
      </c>
      <c r="P1549" s="11" t="n">
        <v>0</v>
      </c>
      <c r="Q1549" s="22" t="n">
        <f>M1549/H1549</f>
        <v>0</v>
      </c>
    </row>
    <row r="1550" ht="22.5" customHeight="1">
      <c r="A1550" s="74"/>
      <c r="B1550" s="12"/>
      <c r="C1550" s="39" t="n">
        <v>11715627</v>
      </c>
      <c r="D1550" s="12" t="s">
        <v>29</v>
      </c>
      <c r="E1550" s="12" t="s">
        <v>14</v>
      </c>
      <c r="F1550" s="12" t="s">
        <v>15</v>
      </c>
      <c r="G1550" s="20" t="n">
        <v>0.4</v>
      </c>
      <c r="H1550" s="13" t="n">
        <v>100</v>
      </c>
      <c r="I1550" s="20" t="n">
        <f>G1550*H1550*7</f>
        <v>280</v>
      </c>
      <c r="J1550" s="12" t="s">
        <v>102</v>
      </c>
      <c r="K1550" s="14" t="n">
        <v>100</v>
      </c>
      <c r="L1550" s="14" t="n">
        <v>8</v>
      </c>
      <c r="M1550" s="14" t="n">
        <v>0</v>
      </c>
      <c r="N1550" s="11" t="n">
        <v>0</v>
      </c>
      <c r="O1550" s="11" t="n">
        <v>0</v>
      </c>
      <c r="P1550" s="11" t="n">
        <v>0</v>
      </c>
      <c r="Q1550" s="22" t="n">
        <f>M1550/H1550</f>
        <v>0</v>
      </c>
    </row>
    <row r="1551" ht="22.5" customHeight="1">
      <c r="A1551" s="74"/>
      <c r="B1551" s="12"/>
      <c r="C1551" s="39" t="n">
        <v>11715655</v>
      </c>
      <c r="D1551" s="12" t="s">
        <v>16</v>
      </c>
      <c r="E1551" s="12" t="s">
        <v>11</v>
      </c>
      <c r="F1551" s="12" t="s">
        <v>15</v>
      </c>
      <c r="G1551" s="20" t="n">
        <v>0.15</v>
      </c>
      <c r="H1551" s="13" t="n">
        <v>100</v>
      </c>
      <c r="I1551" s="20" t="n">
        <f>G1551*H1551*7</f>
        <v>105</v>
      </c>
      <c r="J1551" s="12" t="s">
        <v>102</v>
      </c>
      <c r="K1551" s="14" t="n">
        <v>353</v>
      </c>
      <c r="L1551" s="14" t="n">
        <v>5</v>
      </c>
      <c r="M1551" s="14" t="n">
        <v>0</v>
      </c>
      <c r="N1551" s="11" t="n">
        <v>0</v>
      </c>
      <c r="O1551" s="11" t="n">
        <v>0</v>
      </c>
      <c r="P1551" s="11" t="n">
        <v>0</v>
      </c>
      <c r="Q1551" s="22" t="n">
        <f>M1551/H1551</f>
        <v>0</v>
      </c>
    </row>
    <row r="1552" ht="22.5" customHeight="1">
      <c r="A1552" s="74"/>
      <c r="B1552" s="12"/>
      <c r="C1552" s="39" t="n">
        <v>11715811</v>
      </c>
      <c r="D1552" s="12" t="s">
        <v>16</v>
      </c>
      <c r="E1552" s="12" t="s">
        <v>17</v>
      </c>
      <c r="F1552" s="12" t="s">
        <v>15</v>
      </c>
      <c r="G1552" s="20" t="n">
        <v>0.17</v>
      </c>
      <c r="H1552" s="13" t="n">
        <v>100</v>
      </c>
      <c r="I1552" s="20" t="n">
        <f>G1552*H1552*7</f>
        <v>119</v>
      </c>
      <c r="J1552" s="12" t="s">
        <v>102</v>
      </c>
      <c r="K1552" s="14" t="n">
        <v>153</v>
      </c>
      <c r="L1552" s="14" t="n">
        <v>3</v>
      </c>
      <c r="M1552" s="14" t="n">
        <v>0</v>
      </c>
      <c r="N1552" s="11" t="n">
        <v>0</v>
      </c>
      <c r="O1552" s="11" t="n">
        <v>0</v>
      </c>
      <c r="P1552" s="11" t="n">
        <v>0</v>
      </c>
      <c r="Q1552" s="22" t="n">
        <f>M1552/H1552</f>
        <v>0</v>
      </c>
    </row>
    <row r="1553" ht="22.5" customHeight="1">
      <c r="A1553" s="74"/>
      <c r="B1553" s="12"/>
      <c r="C1553" s="39" t="n">
        <v>11729927</v>
      </c>
      <c r="D1553" s="12" t="s">
        <v>10</v>
      </c>
      <c r="E1553" s="12" t="s">
        <v>20</v>
      </c>
      <c r="F1553" s="12" t="s">
        <v>15</v>
      </c>
      <c r="G1553" s="20" t="n">
        <v>0.25</v>
      </c>
      <c r="H1553" s="13" t="n">
        <v>100</v>
      </c>
      <c r="I1553" s="20" t="n">
        <f>G1553*H1553*7</f>
        <v>175</v>
      </c>
      <c r="J1553" s="12" t="s">
        <v>102</v>
      </c>
      <c r="K1553" s="14" t="n">
        <v>747</v>
      </c>
      <c r="L1553" s="14" t="n">
        <v>21</v>
      </c>
      <c r="M1553" s="14" t="n">
        <v>0</v>
      </c>
      <c r="N1553" s="11" t="n">
        <v>0</v>
      </c>
      <c r="O1553" s="11" t="n">
        <v>0</v>
      </c>
      <c r="P1553" s="11" t="n">
        <v>0</v>
      </c>
      <c r="Q1553" s="22" t="n">
        <f>M1553/H1553</f>
        <v>0</v>
      </c>
    </row>
    <row r="1554" ht="22.5" customHeight="1">
      <c r="A1554" s="74"/>
      <c r="B1554" s="12"/>
      <c r="C1554" s="39" t="n">
        <v>11729820</v>
      </c>
      <c r="D1554" s="12" t="s">
        <v>10</v>
      </c>
      <c r="E1554" s="12" t="s">
        <v>25</v>
      </c>
      <c r="F1554" s="12" t="s">
        <v>15</v>
      </c>
      <c r="G1554" s="20" t="n">
        <v>0.3</v>
      </c>
      <c r="H1554" s="13" t="n">
        <v>100</v>
      </c>
      <c r="I1554" s="20" t="n">
        <f>G1554*H1554*7</f>
        <v>210</v>
      </c>
      <c r="J1554" s="12" t="s">
        <v>102</v>
      </c>
      <c r="K1554" s="14" t="n">
        <v>30</v>
      </c>
      <c r="L1554" s="14" t="n">
        <v>10</v>
      </c>
      <c r="M1554" s="14" t="n">
        <v>0</v>
      </c>
      <c r="N1554" s="11" t="n">
        <v>0</v>
      </c>
      <c r="O1554" s="11" t="n">
        <v>0</v>
      </c>
      <c r="P1554" s="11" t="n">
        <v>0</v>
      </c>
      <c r="Q1554" s="22" t="n">
        <f>M1554/H1554</f>
        <v>0</v>
      </c>
    </row>
    <row r="1555" ht="22.5" customHeight="1">
      <c r="A1555" s="74"/>
      <c r="B1555" s="12"/>
      <c r="C1555" s="39" t="n">
        <v>11729830</v>
      </c>
      <c r="D1555" s="12" t="s">
        <v>10</v>
      </c>
      <c r="E1555" s="12" t="s">
        <v>11</v>
      </c>
      <c r="F1555" s="12" t="s">
        <v>12</v>
      </c>
      <c r="G1555" s="20" t="n">
        <v>0.17</v>
      </c>
      <c r="H1555" s="13" t="n">
        <v>100</v>
      </c>
      <c r="I1555" s="20" t="n">
        <f>G1555*H1555*7</f>
        <v>119</v>
      </c>
      <c r="J1555" s="12" t="s">
        <v>102</v>
      </c>
      <c r="K1555" s="14" t="n">
        <v>50</v>
      </c>
      <c r="L1555" s="14" t="n">
        <v>2</v>
      </c>
      <c r="M1555" s="14" t="n">
        <v>0</v>
      </c>
      <c r="N1555" s="11" t="n">
        <v>0</v>
      </c>
      <c r="O1555" s="11" t="n">
        <v>0</v>
      </c>
      <c r="P1555" s="11" t="n">
        <v>50</v>
      </c>
      <c r="Q1555" s="22" t="n">
        <f>M1555/H1555</f>
        <v>0</v>
      </c>
    </row>
    <row r="1556" ht="22.5" customHeight="1">
      <c r="A1556" s="74"/>
      <c r="B1556" s="12"/>
      <c r="C1556" s="39" t="n">
        <v>11892329</v>
      </c>
      <c r="D1556" s="12" t="s">
        <v>10</v>
      </c>
      <c r="E1556" s="12" t="s">
        <v>11</v>
      </c>
      <c r="F1556" s="12" t="s">
        <v>15</v>
      </c>
      <c r="G1556" s="20" t="n">
        <v>0.25</v>
      </c>
      <c r="H1556" s="13" t="n">
        <v>2500</v>
      </c>
      <c r="I1556" s="20" t="n">
        <f>G1556*H1556*7</f>
        <v>4375</v>
      </c>
      <c r="J1556" s="12" t="s">
        <v>102</v>
      </c>
      <c r="K1556" s="14" t="n">
        <v>130878</v>
      </c>
      <c r="L1556" s="14" t="n">
        <v>42759</v>
      </c>
      <c r="M1556" s="14" t="n">
        <v>2932</v>
      </c>
      <c r="N1556" s="11" t="n">
        <v>0.017</v>
      </c>
      <c r="O1556" s="11" t="n">
        <v>0.25</v>
      </c>
      <c r="P1556" s="11" t="n">
        <v>732.98</v>
      </c>
      <c r="Q1556" s="22" t="n">
        <f>M1556/H1556</f>
        <v>1.1728</v>
      </c>
    </row>
    <row r="1557" ht="22.5" customHeight="1">
      <c r="A1557" s="74"/>
      <c r="B1557" s="12"/>
      <c r="C1557" s="39" t="n">
        <v>91560708</v>
      </c>
      <c r="D1557" s="12" t="s">
        <v>31</v>
      </c>
      <c r="E1557" s="12" t="s">
        <v>32</v>
      </c>
      <c r="F1557" s="12" t="s">
        <v>15</v>
      </c>
      <c r="G1557" s="20" t="n">
        <v>0.09</v>
      </c>
      <c r="H1557" s="13" t="n">
        <v>800</v>
      </c>
      <c r="I1557" s="20" t="n">
        <f>G1557*H1557*7</f>
        <v>504</v>
      </c>
      <c r="J1557" s="12" t="s">
        <v>102</v>
      </c>
      <c r="K1557" s="14" t="n">
        <v>29663</v>
      </c>
      <c r="L1557" s="14" t="n">
        <v>11142</v>
      </c>
      <c r="M1557" s="14" t="n">
        <v>199</v>
      </c>
      <c r="N1557" s="11" t="n">
        <v>0.002</v>
      </c>
      <c r="O1557" s="11" t="n">
        <v>0.101</v>
      </c>
      <c r="P1557" s="11" t="n">
        <v>20.165</v>
      </c>
      <c r="Q1557" s="22" t="n">
        <f>M1557/H1557</f>
        <v>0.24875</v>
      </c>
    </row>
    <row r="1558" ht="22.5" customHeight="1">
      <c r="A1558" s="74"/>
      <c r="B1558" s="12"/>
      <c r="C1558" s="39" t="n">
        <v>91560709</v>
      </c>
      <c r="D1558" s="12" t="s">
        <v>31</v>
      </c>
      <c r="E1558" s="12" t="s">
        <v>33</v>
      </c>
      <c r="F1558" s="12" t="s">
        <v>15</v>
      </c>
      <c r="G1558" s="20" t="n">
        <v>0.06</v>
      </c>
      <c r="H1558" s="13" t="n">
        <v>500</v>
      </c>
      <c r="I1558" s="20" t="n">
        <f>G1558*H1558*7</f>
        <v>210</v>
      </c>
      <c r="J1558" s="12" t="s">
        <v>102</v>
      </c>
      <c r="K1558" s="14" t="n">
        <v>56257</v>
      </c>
      <c r="L1558" s="14" t="n">
        <v>31201</v>
      </c>
      <c r="M1558" s="14" t="n">
        <v>500</v>
      </c>
      <c r="N1558" s="11" t="n">
        <v>0.001</v>
      </c>
      <c r="O1558" s="11" t="n">
        <v>0.06</v>
      </c>
      <c r="P1558" s="11" t="n">
        <v>30</v>
      </c>
      <c r="Q1558" s="22" t="n">
        <f>M1558/H1558</f>
        <v>1</v>
      </c>
    </row>
    <row r="1559" ht="22.5" customHeight="1">
      <c r="A1559" s="74"/>
      <c r="B1559" s="12"/>
      <c r="C1559" s="39" t="n">
        <v>12064281</v>
      </c>
      <c r="D1559" s="12" t="s">
        <v>16</v>
      </c>
      <c r="E1559" s="12" t="s">
        <v>18</v>
      </c>
      <c r="F1559" s="12" t="s">
        <v>15</v>
      </c>
      <c r="G1559" s="20" t="n">
        <v>0.7</v>
      </c>
      <c r="H1559" s="13" t="n">
        <v>100</v>
      </c>
      <c r="I1559" s="20" t="n">
        <f>G1559*H1559*7</f>
        <v>490</v>
      </c>
      <c r="J1559" s="12" t="s">
        <v>102</v>
      </c>
      <c r="K1559" s="14" t="n">
        <v>2998</v>
      </c>
      <c r="L1559" s="14" t="n">
        <v>10</v>
      </c>
      <c r="M1559" s="14" t="n">
        <v>0</v>
      </c>
      <c r="N1559" s="11" t="n">
        <v>0</v>
      </c>
      <c r="O1559" s="11" t="n">
        <v>0</v>
      </c>
      <c r="P1559" s="11" t="n">
        <v>0</v>
      </c>
      <c r="Q1559" s="22" t="n">
        <f>M1559/H1559</f>
        <v>0</v>
      </c>
    </row>
    <row r="1560" ht="22.5" customHeight="1">
      <c r="A1560" s="74"/>
      <c r="B1560" s="12"/>
      <c r="C1560" s="39" t="n">
        <v>11987622</v>
      </c>
      <c r="D1560" s="12" t="s">
        <v>10</v>
      </c>
      <c r="E1560" s="12" t="s">
        <v>11</v>
      </c>
      <c r="F1560" s="12" t="s">
        <v>30</v>
      </c>
      <c r="G1560" s="20" t="n">
        <v>0.23</v>
      </c>
      <c r="H1560" s="13" t="n">
        <v>200</v>
      </c>
      <c r="I1560" s="20" t="n">
        <f>G1560*H1560*7</f>
        <v>322</v>
      </c>
      <c r="J1560" s="12" t="s">
        <v>102</v>
      </c>
      <c r="K1560" s="14" t="n">
        <v>29833</v>
      </c>
      <c r="L1560" s="14" t="n">
        <v>7297</v>
      </c>
      <c r="M1560" s="14" t="n">
        <v>1</v>
      </c>
      <c r="N1560" s="11" t="n">
        <v>0</v>
      </c>
      <c r="O1560" s="11" t="n">
        <v>0.63</v>
      </c>
      <c r="P1560" s="11" t="n">
        <v>0.63</v>
      </c>
      <c r="Q1560" s="22" t="n">
        <f>M1560/H1560</f>
        <v>0.005</v>
      </c>
    </row>
    <row r="1561" ht="22.5" customHeight="1">
      <c r="A1561" s="74"/>
      <c r="B1561" s="12"/>
      <c r="C1561" s="39" t="n">
        <v>91567811</v>
      </c>
      <c r="D1561" s="12" t="s">
        <v>34</v>
      </c>
      <c r="E1561" s="12" t="s">
        <v>14</v>
      </c>
      <c r="F1561" s="12" t="s">
        <v>15</v>
      </c>
      <c r="G1561" s="20" t="n">
        <v>1</v>
      </c>
      <c r="H1561" s="13" t="n">
        <v>200</v>
      </c>
      <c r="I1561" s="20" t="n">
        <f>G1561*H1561*7</f>
        <v>1400</v>
      </c>
      <c r="J1561" s="12" t="s">
        <v>102</v>
      </c>
      <c r="K1561" s="14" t="n">
        <v>41183</v>
      </c>
      <c r="L1561" s="14" t="n">
        <v>7139</v>
      </c>
      <c r="M1561" s="14" t="n">
        <v>15</v>
      </c>
      <c r="N1561" s="11" t="n">
        <v>0.002</v>
      </c>
      <c r="O1561" s="11" t="n">
        <v>1</v>
      </c>
      <c r="P1561" s="11" t="n">
        <v>15</v>
      </c>
      <c r="Q1561" s="22" t="n">
        <f>M1561/H1561</f>
        <v>0.075</v>
      </c>
    </row>
    <row r="1562" ht="22.5" customHeight="1">
      <c r="A1562" s="74"/>
      <c r="B1562" s="12"/>
      <c r="C1562" s="39" t="n">
        <v>91548044</v>
      </c>
      <c r="D1562" s="12" t="s">
        <v>34</v>
      </c>
      <c r="E1562" s="12" t="s">
        <v>14</v>
      </c>
      <c r="F1562" s="12" t="s">
        <v>12</v>
      </c>
      <c r="G1562" s="20" t="n">
        <v>1</v>
      </c>
      <c r="H1562" s="13" t="n">
        <v>50</v>
      </c>
      <c r="I1562" s="20" t="n">
        <f>G1562*H1562*7</f>
        <v>350</v>
      </c>
      <c r="J1562" s="12" t="s">
        <v>102</v>
      </c>
      <c r="K1562" s="14" t="n">
        <v>68650</v>
      </c>
      <c r="L1562" s="14" t="n">
        <v>3929</v>
      </c>
      <c r="M1562" s="14" t="n">
        <v>23</v>
      </c>
      <c r="N1562" s="11" t="n">
        <v>0.005</v>
      </c>
      <c r="O1562" s="11" t="n">
        <v>0.874</v>
      </c>
      <c r="P1562" s="11" t="n">
        <v>20.0983</v>
      </c>
      <c r="Q1562" s="22" t="n">
        <f>M1562/H1562</f>
        <v>0.46</v>
      </c>
    </row>
    <row r="1563" ht="22.5" customHeight="1">
      <c r="A1563" s="74"/>
      <c r="B1563" s="12"/>
      <c r="C1563" s="39" t="n">
        <v>12801942</v>
      </c>
      <c r="D1563" s="12" t="s">
        <v>10</v>
      </c>
      <c r="E1563" s="12" t="s">
        <v>11</v>
      </c>
      <c r="F1563" s="12" t="s">
        <v>35</v>
      </c>
      <c r="G1563" s="20" t="n">
        <v>0.23</v>
      </c>
      <c r="H1563" s="13" t="n">
        <v>300</v>
      </c>
      <c r="I1563" s="20" t="n">
        <f>G1563*H1563*7</f>
        <v>483</v>
      </c>
      <c r="J1563" s="12" t="s">
        <v>102</v>
      </c>
      <c r="K1563" s="14" t="n">
        <v>0</v>
      </c>
      <c r="L1563" s="14" t="n">
        <v>0</v>
      </c>
      <c r="M1563" s="14" t="n">
        <v>0</v>
      </c>
      <c r="N1563" s="11" t="n">
        <v>0</v>
      </c>
      <c r="O1563" s="11" t="n">
        <v>0</v>
      </c>
      <c r="P1563" s="11" t="n">
        <v>0</v>
      </c>
      <c r="Q1563" s="22" t="n">
        <f>M1563/H1563</f>
        <v>0</v>
      </c>
    </row>
    <row r="1564" ht="22.5" customHeight="1">
      <c r="A1564" s="74"/>
      <c r="B1564" s="37" t="s">
        <v>103</v>
      </c>
      <c r="C1564" s="12" t="n">
        <v>6061077</v>
      </c>
      <c r="D1564" s="12" t="s">
        <v>36</v>
      </c>
      <c r="E1564" s="12" t="s">
        <v>14</v>
      </c>
      <c r="F1564" s="12" t="s">
        <v>15</v>
      </c>
      <c r="G1564" s="20" t="n">
        <v>2</v>
      </c>
      <c r="H1564" s="13" t="n">
        <v>20</v>
      </c>
      <c r="I1564" s="20" t="n">
        <f>G1564*H1564*7</f>
        <v>280</v>
      </c>
      <c r="J1564" s="12" t="s">
        <v>102</v>
      </c>
      <c r="K1564" s="16" t="n">
        <v>31937</v>
      </c>
      <c r="L1564" s="14" t="n">
        <v>635</v>
      </c>
      <c r="M1564" s="14" t="n">
        <v>3</v>
      </c>
      <c r="N1564" s="11" t="n">
        <v>0.009</v>
      </c>
      <c r="O1564" s="11" t="n">
        <v>1.926</v>
      </c>
      <c r="P1564" s="11" t="n">
        <v>5.777</v>
      </c>
      <c r="Q1564" s="22" t="n">
        <f>M1564/H1564</f>
        <v>0.15</v>
      </c>
    </row>
    <row r="1565" ht="22.5" customHeight="1">
      <c r="A1565" s="74"/>
      <c r="B1565" s="12"/>
      <c r="C1565" s="12" t="n">
        <v>6607117</v>
      </c>
      <c r="D1565" s="12" t="s">
        <v>36</v>
      </c>
      <c r="E1565" s="12" t="s">
        <v>14</v>
      </c>
      <c r="F1565" s="12" t="s">
        <v>15</v>
      </c>
      <c r="G1565" s="20" t="n">
        <v>2</v>
      </c>
      <c r="H1565" s="13" t="n">
        <v>300</v>
      </c>
      <c r="I1565" s="20" t="n">
        <f>G1565*H1565*7</f>
        <v>4200</v>
      </c>
      <c r="J1565" s="12" t="s">
        <v>102</v>
      </c>
      <c r="K1565" s="16" t="n">
        <v>50180</v>
      </c>
      <c r="L1565" s="14" t="n">
        <v>1371</v>
      </c>
      <c r="M1565" s="14" t="n">
        <v>100</v>
      </c>
      <c r="N1565" s="11" t="n">
        <v>0.07</v>
      </c>
      <c r="O1565" s="11" t="n">
        <v>0.966</v>
      </c>
      <c r="P1565" s="11" t="n">
        <v>96.613</v>
      </c>
      <c r="Q1565" s="22" t="n">
        <f>M1565/H1565</f>
        <v>0.333333333333333</v>
      </c>
    </row>
    <row r="1566" ht="22.5" customHeight="1">
      <c r="A1566" s="74"/>
      <c r="B1566" s="12"/>
      <c r="C1566" s="12" t="n">
        <v>5497580</v>
      </c>
      <c r="D1566" s="12" t="s">
        <v>31</v>
      </c>
      <c r="E1566" s="12" t="s">
        <v>17</v>
      </c>
      <c r="F1566" s="12" t="s">
        <v>15</v>
      </c>
      <c r="G1566" s="20" t="n">
        <v>0.28</v>
      </c>
      <c r="H1566" s="13" t="n">
        <v>1700</v>
      </c>
      <c r="I1566" s="20" t="n">
        <f>G1566*H1566*7</f>
        <v>3332</v>
      </c>
      <c r="J1566" s="12" t="s">
        <v>102</v>
      </c>
      <c r="K1566" s="16" t="n">
        <v>283288</v>
      </c>
      <c r="L1566" s="14" t="n">
        <v>85198</v>
      </c>
      <c r="M1566" s="14" t="n">
        <v>1597</v>
      </c>
      <c r="N1566" s="11" t="n">
        <v>0.005</v>
      </c>
      <c r="O1566" s="11" t="n">
        <v>0.251</v>
      </c>
      <c r="P1566" s="11" t="n">
        <v>400.438</v>
      </c>
      <c r="Q1566" s="22" t="n">
        <f>M1566/H1566</f>
        <v>0.939411764705882</v>
      </c>
    </row>
    <row r="1567" ht="22.5" customHeight="1">
      <c r="A1567" s="74"/>
      <c r="B1567" s="12"/>
      <c r="C1567" s="12" t="n">
        <v>91407542</v>
      </c>
      <c r="D1567" s="12" t="s">
        <v>31</v>
      </c>
      <c r="E1567" s="12" t="s">
        <v>37</v>
      </c>
      <c r="F1567" s="12" t="s">
        <v>15</v>
      </c>
      <c r="G1567" s="20" t="n">
        <v>0.02</v>
      </c>
      <c r="H1567" s="13" t="n">
        <v>300</v>
      </c>
      <c r="I1567" s="20" t="n">
        <f>G1567*H1567*7</f>
        <v>42</v>
      </c>
      <c r="J1567" s="12" t="s">
        <v>102</v>
      </c>
      <c r="K1567" s="16" t="n">
        <v>49349</v>
      </c>
      <c r="L1567" s="14" t="n">
        <v>10005</v>
      </c>
      <c r="M1567" s="14" t="n">
        <v>102</v>
      </c>
      <c r="N1567" s="11" t="n">
        <v>0</v>
      </c>
      <c r="O1567" s="11" t="n">
        <v>0.021</v>
      </c>
      <c r="P1567" s="11" t="n">
        <v>2.094</v>
      </c>
      <c r="Q1567" s="22" t="n">
        <f>M1567/H1567</f>
        <v>0.34</v>
      </c>
    </row>
    <row r="1568" ht="22.5" customHeight="1">
      <c r="A1568" s="74"/>
      <c r="B1568" s="12"/>
      <c r="C1568" s="12" t="n">
        <v>8998645</v>
      </c>
      <c r="D1568" s="12" t="s">
        <v>31</v>
      </c>
      <c r="E1568" s="12" t="s">
        <v>17</v>
      </c>
      <c r="F1568" s="12" t="s">
        <v>15</v>
      </c>
      <c r="G1568" s="20" t="n">
        <v>0.28</v>
      </c>
      <c r="H1568" s="13" t="n">
        <v>200</v>
      </c>
      <c r="I1568" s="20" t="n">
        <f>G1568*H1568*7</f>
        <v>392</v>
      </c>
      <c r="J1568" s="12" t="s">
        <v>102</v>
      </c>
      <c r="K1568" s="16" t="n">
        <v>264364</v>
      </c>
      <c r="L1568" s="14" t="n">
        <v>8683</v>
      </c>
      <c r="M1568" s="14" t="n">
        <v>138</v>
      </c>
      <c r="N1568" s="11" t="n">
        <v>0.011</v>
      </c>
      <c r="O1568" s="11" t="n">
        <v>0.691</v>
      </c>
      <c r="P1568" s="11" t="n">
        <v>95.382</v>
      </c>
      <c r="Q1568" s="22" t="n">
        <f>M1568/H1568</f>
        <v>0.69</v>
      </c>
    </row>
    <row r="1569" ht="22.5" customHeight="1">
      <c r="A1569" s="74"/>
      <c r="B1569" s="12"/>
      <c r="C1569" s="12" t="n">
        <v>4383473</v>
      </c>
      <c r="D1569" s="12" t="s">
        <v>36</v>
      </c>
      <c r="E1569" s="12" t="s">
        <v>14</v>
      </c>
      <c r="F1569" s="12" t="s">
        <v>15</v>
      </c>
      <c r="G1569" s="20" t="n">
        <v>0.2</v>
      </c>
      <c r="H1569" s="13" t="n">
        <v>150</v>
      </c>
      <c r="I1569" s="20" t="n">
        <f>G1569*H1569*7</f>
        <v>210</v>
      </c>
      <c r="J1569" s="12" t="s">
        <v>102</v>
      </c>
      <c r="K1569" s="16" t="n">
        <v>43629</v>
      </c>
      <c r="L1569" s="14" t="n">
        <v>11313</v>
      </c>
      <c r="M1569" s="14" t="n">
        <v>150</v>
      </c>
      <c r="N1569" s="11" t="n">
        <v>0.003</v>
      </c>
      <c r="O1569" s="11" t="n">
        <v>0.194</v>
      </c>
      <c r="P1569" s="11" t="n">
        <v>29.088</v>
      </c>
      <c r="Q1569" s="22" t="n">
        <f>M1569/H1569</f>
        <v>1</v>
      </c>
    </row>
    <row r="1570" ht="22.5" customHeight="1">
      <c r="A1570" s="74"/>
      <c r="B1570" s="12"/>
      <c r="C1570" s="12" t="n">
        <v>8094753</v>
      </c>
      <c r="D1570" s="12" t="s">
        <v>36</v>
      </c>
      <c r="E1570" s="12" t="s">
        <v>14</v>
      </c>
      <c r="F1570" s="12" t="s">
        <v>26</v>
      </c>
      <c r="G1570" s="20" t="n">
        <v>0.3</v>
      </c>
      <c r="H1570" s="13" t="n">
        <v>200</v>
      </c>
      <c r="I1570" s="20" t="n">
        <f>G1570*H1570*7</f>
        <v>420</v>
      </c>
      <c r="J1570" s="12" t="s">
        <v>102</v>
      </c>
      <c r="K1570" s="16" t="n">
        <v>3202134</v>
      </c>
      <c r="L1570" s="14" t="n">
        <v>8234</v>
      </c>
      <c r="M1570" s="14" t="n">
        <v>360</v>
      </c>
      <c r="N1570" s="11" t="n">
        <v>0</v>
      </c>
      <c r="O1570" s="11" t="n">
        <v>0.31</v>
      </c>
      <c r="P1570" s="11" t="n">
        <v>110.36</v>
      </c>
      <c r="Q1570" s="22" t="n">
        <f>M1570/H1570</f>
        <v>1.8</v>
      </c>
    </row>
    <row r="1571" ht="22.5" customHeight="1">
      <c r="A1571" s="74"/>
      <c r="B1571" s="12"/>
      <c r="C1571" s="12" t="n">
        <v>2783561</v>
      </c>
      <c r="D1571" s="12" t="s">
        <v>38</v>
      </c>
      <c r="E1571" s="12" t="s">
        <v>14</v>
      </c>
      <c r="F1571" s="12" t="s">
        <v>15</v>
      </c>
      <c r="G1571" s="20" t="n">
        <v>0.1</v>
      </c>
      <c r="H1571" s="13" t="n">
        <v>500</v>
      </c>
      <c r="I1571" s="20" t="n">
        <f>G1571*H1571*7</f>
        <v>350</v>
      </c>
      <c r="J1571" s="12" t="s">
        <v>102</v>
      </c>
      <c r="K1571" s="16" t="n">
        <v>41089</v>
      </c>
      <c r="L1571" s="14" t="n">
        <v>9939</v>
      </c>
      <c r="M1571" s="14" t="n">
        <v>437</v>
      </c>
      <c r="N1571" s="11" t="n">
        <v>0.005</v>
      </c>
      <c r="O1571" s="11" t="n">
        <v>0.103</v>
      </c>
      <c r="P1571" s="11" t="n">
        <v>45.02</v>
      </c>
      <c r="Q1571" s="22" t="n">
        <f>M1571/H1571</f>
        <v>0.874</v>
      </c>
    </row>
    <row r="1572" ht="22.5" customHeight="1">
      <c r="A1572" s="74"/>
      <c r="B1572" s="12"/>
      <c r="C1572" s="12" t="n">
        <v>10599157</v>
      </c>
      <c r="D1572" s="12" t="s">
        <v>39</v>
      </c>
      <c r="E1572" s="12" t="s">
        <v>14</v>
      </c>
      <c r="F1572" s="12" t="s">
        <v>15</v>
      </c>
      <c r="G1572" s="20" t="n">
        <v>0.3</v>
      </c>
      <c r="H1572" s="13" t="n">
        <v>150</v>
      </c>
      <c r="I1572" s="20" t="n">
        <f>G1572*H1572*7</f>
        <v>315</v>
      </c>
      <c r="J1572" s="12" t="s">
        <v>102</v>
      </c>
      <c r="K1572" s="16" t="n">
        <v>21289</v>
      </c>
      <c r="L1572" s="14" t="n">
        <v>5160</v>
      </c>
      <c r="M1572" s="14" t="n">
        <v>81</v>
      </c>
      <c r="N1572" s="11" t="n">
        <v>0.005</v>
      </c>
      <c r="O1572" s="11" t="n">
        <v>0.308</v>
      </c>
      <c r="P1572" s="11" t="n">
        <v>24.95</v>
      </c>
      <c r="Q1572" s="22" t="n">
        <f>M1572/H1572</f>
        <v>0.54</v>
      </c>
    </row>
    <row r="1573" ht="22.5" customHeight="1">
      <c r="A1573" s="74"/>
      <c r="B1573" s="12"/>
      <c r="C1573" s="12" t="n">
        <v>10599681</v>
      </c>
      <c r="D1573" s="12" t="s">
        <v>40</v>
      </c>
      <c r="E1573" s="12" t="s">
        <v>14</v>
      </c>
      <c r="F1573" s="12" t="s">
        <v>15</v>
      </c>
      <c r="G1573" s="20" t="n">
        <v>0.13</v>
      </c>
      <c r="H1573" s="13" t="n">
        <v>400</v>
      </c>
      <c r="I1573" s="20" t="n">
        <f>G1573*H1573*7</f>
        <v>364</v>
      </c>
      <c r="J1573" s="12" t="s">
        <v>102</v>
      </c>
      <c r="K1573" s="14" t="n">
        <v>33010</v>
      </c>
      <c r="L1573" s="14" t="n">
        <v>10138</v>
      </c>
      <c r="M1573" s="14" t="n">
        <v>400</v>
      </c>
      <c r="N1573" s="11" t="n">
        <v>0.005</v>
      </c>
      <c r="O1573" s="11" t="n">
        <v>0.13</v>
      </c>
      <c r="P1573" s="11" t="n">
        <v>52</v>
      </c>
      <c r="Q1573" s="22" t="n">
        <f>M1573/H1573</f>
        <v>1</v>
      </c>
    </row>
    <row r="1574" ht="22.5" customHeight="1">
      <c r="A1574" s="74"/>
      <c r="B1574" s="12"/>
      <c r="C1574" s="12" t="n">
        <v>6060965</v>
      </c>
      <c r="D1574" s="12" t="s">
        <v>36</v>
      </c>
      <c r="E1574" s="12" t="s">
        <v>14</v>
      </c>
      <c r="F1574" s="12" t="s">
        <v>15</v>
      </c>
      <c r="G1574" s="20" t="n">
        <v>0.3</v>
      </c>
      <c r="H1574" s="69" t="n">
        <v>100</v>
      </c>
      <c r="I1574" s="31" t="n">
        <f>G1574*H1574*7</f>
        <v>210</v>
      </c>
      <c r="J1574" s="12" t="s">
        <v>102</v>
      </c>
      <c r="K1574" s="14" t="n">
        <v>27983</v>
      </c>
      <c r="L1574" s="14" t="n">
        <v>3939</v>
      </c>
      <c r="M1574" s="14" t="n">
        <v>100</v>
      </c>
      <c r="N1574" s="11" t="n">
        <v>0.008</v>
      </c>
      <c r="O1574" s="11" t="n">
        <v>0.3</v>
      </c>
      <c r="P1574" s="11" t="n">
        <v>30</v>
      </c>
      <c r="Q1574" s="22" t="n">
        <f>M1574/H1574</f>
        <v>1</v>
      </c>
    </row>
    <row r="1575" ht="22.5" customHeight="1">
      <c r="A1575" s="74"/>
      <c r="B1575" s="12"/>
      <c r="C1575" s="12" t="n">
        <v>10842514</v>
      </c>
      <c r="D1575" s="12" t="s">
        <v>79</v>
      </c>
      <c r="E1575" s="12" t="s">
        <v>14</v>
      </c>
      <c r="F1575" s="12" t="s">
        <v>26</v>
      </c>
      <c r="G1575" s="20" t="n">
        <v>0.15</v>
      </c>
      <c r="H1575" s="69" t="n">
        <v>100</v>
      </c>
      <c r="I1575" s="31" t="n">
        <f>G1575*H1575*7</f>
        <v>105</v>
      </c>
      <c r="J1575" s="12" t="s">
        <v>102</v>
      </c>
      <c r="K1575" s="14" t="n">
        <v>56354</v>
      </c>
      <c r="L1575" s="14" t="n">
        <v>559</v>
      </c>
      <c r="M1575" s="14" t="n">
        <v>23</v>
      </c>
      <c r="N1575" s="11" t="n">
        <v>0</v>
      </c>
      <c r="O1575" s="11" t="n">
        <v>0.42</v>
      </c>
      <c r="P1575" s="11" t="n">
        <v>9.59</v>
      </c>
      <c r="Q1575" s="22" t="n">
        <f>M1575/H1575</f>
        <v>0.23</v>
      </c>
    </row>
    <row r="1576" ht="22.5" customHeight="1">
      <c r="A1576" s="74"/>
      <c r="B1576" s="12"/>
      <c r="C1576" s="12" t="n">
        <v>10815258</v>
      </c>
      <c r="D1576" s="12" t="s">
        <v>79</v>
      </c>
      <c r="E1576" s="12" t="s">
        <v>14</v>
      </c>
      <c r="F1576" s="12" t="s">
        <v>15</v>
      </c>
      <c r="G1576" s="20" t="n">
        <v>0.15</v>
      </c>
      <c r="H1576" s="69" t="n">
        <v>100</v>
      </c>
      <c r="I1576" s="31" t="n">
        <f>G1576*H1576*7</f>
        <v>105</v>
      </c>
      <c r="J1576" s="12" t="s">
        <v>102</v>
      </c>
      <c r="K1576" s="14" t="n">
        <v>20373</v>
      </c>
      <c r="L1576" s="14" t="n">
        <v>1239</v>
      </c>
      <c r="M1576" s="14" t="n">
        <v>22</v>
      </c>
      <c r="N1576" s="11" t="n">
        <v>0.003</v>
      </c>
      <c r="O1576" s="11" t="n">
        <v>0.155</v>
      </c>
      <c r="P1576" s="11" t="n">
        <v>3.42</v>
      </c>
      <c r="Q1576" s="22" t="n">
        <f>M1576/H1576</f>
        <v>0.22</v>
      </c>
    </row>
    <row r="1577" ht="22.5" customHeight="1">
      <c r="A1577" s="74"/>
      <c r="B1577" s="12"/>
      <c r="C1577" s="12" t="n">
        <v>91535229</v>
      </c>
      <c r="D1577" s="12" t="s">
        <v>31</v>
      </c>
      <c r="E1577" s="12" t="s">
        <v>37</v>
      </c>
      <c r="F1577" s="12" t="s">
        <v>15</v>
      </c>
      <c r="G1577" s="20" t="n">
        <v>0.02</v>
      </c>
      <c r="H1577" s="69" t="n">
        <v>500</v>
      </c>
      <c r="I1577" s="31" t="n">
        <f>G1577*H1577*7</f>
        <v>70</v>
      </c>
      <c r="J1577" s="12" t="s">
        <v>102</v>
      </c>
      <c r="K1577" s="14" t="n">
        <v>3285</v>
      </c>
      <c r="L1577" s="14" t="n">
        <v>1074</v>
      </c>
      <c r="M1577" s="14" t="n">
        <v>6</v>
      </c>
      <c r="N1577" s="11" t="n">
        <v>0</v>
      </c>
      <c r="O1577" s="11" t="n">
        <v>0.04</v>
      </c>
      <c r="P1577" s="11" t="n">
        <v>0.24</v>
      </c>
      <c r="Q1577" s="22" t="n">
        <f>M1577/H1577</f>
        <v>0.012</v>
      </c>
    </row>
    <row r="1578" ht="22.5" customHeight="1">
      <c r="A1578" s="74"/>
      <c r="B1578" s="12"/>
      <c r="C1578" s="12" t="n">
        <v>91535331</v>
      </c>
      <c r="D1578" s="12" t="s">
        <v>31</v>
      </c>
      <c r="E1578" s="12" t="s">
        <v>41</v>
      </c>
      <c r="F1578" s="12" t="s">
        <v>15</v>
      </c>
      <c r="G1578" s="20" t="n">
        <v>0.02</v>
      </c>
      <c r="H1578" s="69" t="n">
        <v>750</v>
      </c>
      <c r="I1578" s="31" t="n">
        <f>G1578*H1578*7</f>
        <v>105</v>
      </c>
      <c r="J1578" s="12" t="s">
        <v>102</v>
      </c>
      <c r="K1578" s="14" t="n">
        <v>2672</v>
      </c>
      <c r="L1578" s="14" t="n">
        <v>878</v>
      </c>
      <c r="M1578" s="14" t="n">
        <v>2</v>
      </c>
      <c r="N1578" s="11" t="n">
        <v>0</v>
      </c>
      <c r="O1578" s="11" t="n">
        <v>0.03</v>
      </c>
      <c r="P1578" s="11" t="n">
        <v>0.06</v>
      </c>
      <c r="Q1578" s="22" t="n">
        <f>M1578/H1578</f>
        <v>0.00266666666666667</v>
      </c>
    </row>
    <row r="1579" ht="22.5" customHeight="1">
      <c r="A1579" s="74"/>
      <c r="B1579" s="12"/>
      <c r="C1579" s="12" t="n">
        <v>11324493</v>
      </c>
      <c r="D1579" s="12" t="s">
        <v>31</v>
      </c>
      <c r="E1579" s="12" t="s">
        <v>17</v>
      </c>
      <c r="F1579" s="12" t="s">
        <v>15</v>
      </c>
      <c r="G1579" s="20" t="n">
        <v>0.28</v>
      </c>
      <c r="H1579" s="69" t="n">
        <v>100</v>
      </c>
      <c r="I1579" s="31" t="n">
        <f>G1579*H1579*7</f>
        <v>196</v>
      </c>
      <c r="J1579" s="12" t="s">
        <v>102</v>
      </c>
      <c r="K1579" s="14" t="n">
        <v>927</v>
      </c>
      <c r="L1579" s="14" t="n">
        <v>327</v>
      </c>
      <c r="M1579" s="14" t="n">
        <v>6</v>
      </c>
      <c r="N1579" s="11" t="n">
        <v>0.009</v>
      </c>
      <c r="O1579" s="11" t="n">
        <v>0.5</v>
      </c>
      <c r="P1579" s="11" t="n">
        <v>3</v>
      </c>
      <c r="Q1579" s="22" t="n">
        <f>M1579/H1579</f>
        <v>0.06</v>
      </c>
    </row>
    <row r="1580" ht="22.5" customHeight="1">
      <c r="A1580" s="74"/>
      <c r="B1580" s="12"/>
      <c r="C1580" s="12" t="n">
        <v>10298628</v>
      </c>
      <c r="D1580" s="12" t="s">
        <v>42</v>
      </c>
      <c r="E1580" s="12" t="s">
        <v>14</v>
      </c>
      <c r="F1580" s="12" t="s">
        <v>26</v>
      </c>
      <c r="G1580" s="20" t="n">
        <v>0.14</v>
      </c>
      <c r="H1580" s="69" t="n">
        <v>80</v>
      </c>
      <c r="I1580" s="31" t="n">
        <f>G1580*H1580*7</f>
        <v>78.4</v>
      </c>
      <c r="J1580" s="12" t="s">
        <v>102</v>
      </c>
      <c r="K1580" s="14" t="n">
        <v>548351</v>
      </c>
      <c r="L1580" s="14" t="n">
        <v>1180</v>
      </c>
      <c r="M1580" s="14" t="n">
        <v>78</v>
      </c>
      <c r="N1580" s="11" t="n">
        <v>0.01</v>
      </c>
      <c r="O1580" s="11" t="n">
        <v>0.2</v>
      </c>
      <c r="P1580" s="11" t="n">
        <v>15.82</v>
      </c>
      <c r="Q1580" s="22" t="n">
        <f>M1580/H1580</f>
        <v>0.975</v>
      </c>
    </row>
    <row r="1581" ht="22.5" customHeight="1">
      <c r="A1581" s="74"/>
      <c r="B1581" s="12"/>
      <c r="C1581" s="12" t="n">
        <v>11655595</v>
      </c>
      <c r="D1581" s="12" t="s">
        <v>43</v>
      </c>
      <c r="E1581" s="12" t="s">
        <v>14</v>
      </c>
      <c r="F1581" s="12" t="s">
        <v>26</v>
      </c>
      <c r="G1581" s="20" t="n">
        <v>0.4</v>
      </c>
      <c r="H1581" s="69" t="n">
        <v>100</v>
      </c>
      <c r="I1581" s="31" t="n">
        <f>G1581*H1581*7</f>
        <v>280</v>
      </c>
      <c r="J1581" s="12" t="s">
        <v>102</v>
      </c>
      <c r="K1581" s="14" t="n">
        <v>23031</v>
      </c>
      <c r="L1581" s="14" t="n">
        <v>177</v>
      </c>
      <c r="M1581" s="14" t="n">
        <v>0</v>
      </c>
      <c r="N1581" s="11" t="n">
        <v>0</v>
      </c>
      <c r="O1581" s="11" t="n">
        <v>0</v>
      </c>
      <c r="P1581" s="11" t="n">
        <v>3.91</v>
      </c>
      <c r="Q1581" s="22" t="n">
        <f>M1581/H1581</f>
        <v>0</v>
      </c>
    </row>
    <row r="1582" ht="22.5" customHeight="1">
      <c r="A1582" s="74"/>
      <c r="B1582" s="12"/>
      <c r="C1582" s="12" t="n">
        <v>11655596</v>
      </c>
      <c r="D1582" s="12" t="s">
        <v>43</v>
      </c>
      <c r="E1582" s="12" t="s">
        <v>14</v>
      </c>
      <c r="F1582" s="12" t="s">
        <v>12</v>
      </c>
      <c r="G1582" s="20" t="n">
        <v>0.3</v>
      </c>
      <c r="H1582" s="69" t="n">
        <v>50</v>
      </c>
      <c r="I1582" s="31" t="n">
        <f>G1582*H1582*7</f>
        <v>105</v>
      </c>
      <c r="J1582" s="12" t="s">
        <v>102</v>
      </c>
      <c r="K1582" s="14" t="n">
        <v>523</v>
      </c>
      <c r="L1582" s="14" t="n">
        <v>4</v>
      </c>
      <c r="M1582" s="14" t="n">
        <v>0</v>
      </c>
      <c r="N1582" s="11" t="n">
        <v>0</v>
      </c>
      <c r="O1582" s="11" t="n">
        <v>0</v>
      </c>
      <c r="P1582" s="11" t="n">
        <v>0.0007</v>
      </c>
      <c r="Q1582" s="22" t="n">
        <f>M1582/H1582</f>
        <v>0</v>
      </c>
    </row>
    <row r="1583" ht="22.5" customHeight="1">
      <c r="A1583" s="74"/>
      <c r="B1583" s="12"/>
      <c r="C1583" s="12" t="n">
        <v>11690183</v>
      </c>
      <c r="D1583" s="12" t="s">
        <v>38</v>
      </c>
      <c r="E1583" s="12" t="s">
        <v>14</v>
      </c>
      <c r="F1583" s="12" t="s">
        <v>15</v>
      </c>
      <c r="G1583" s="20" t="n">
        <v>0.1</v>
      </c>
      <c r="H1583" s="69" t="n">
        <v>100</v>
      </c>
      <c r="I1583" s="31" t="n">
        <f>G1583*H1583*7</f>
        <v>70</v>
      </c>
      <c r="J1583" s="12" t="s">
        <v>102</v>
      </c>
      <c r="K1583" s="14" t="n">
        <v>9552</v>
      </c>
      <c r="L1583" s="14" t="n">
        <v>2708</v>
      </c>
      <c r="M1583" s="14" t="n">
        <v>44</v>
      </c>
      <c r="N1583" s="11" t="n">
        <v>0.003</v>
      </c>
      <c r="O1583" s="11" t="n">
        <v>0.2</v>
      </c>
      <c r="P1583" s="11" t="n">
        <v>8.79</v>
      </c>
      <c r="Q1583" s="22" t="n">
        <f>M1583/H1583</f>
        <v>0.44</v>
      </c>
    </row>
    <row r="1584" ht="22.5" customHeight="1">
      <c r="A1584" s="74"/>
      <c r="B1584" s="12"/>
      <c r="C1584" s="12" t="n">
        <v>11763482</v>
      </c>
      <c r="D1584" s="12" t="s">
        <v>43</v>
      </c>
      <c r="E1584" s="12" t="s">
        <v>14</v>
      </c>
      <c r="F1584" s="12" t="s">
        <v>12</v>
      </c>
      <c r="G1584" s="20" t="n">
        <v>0.4</v>
      </c>
      <c r="H1584" s="69" t="n">
        <v>100</v>
      </c>
      <c r="I1584" s="31" t="n">
        <f>G1584*H1584*7</f>
        <v>280</v>
      </c>
      <c r="J1584" s="12" t="s">
        <v>102</v>
      </c>
      <c r="K1584" s="14" t="n">
        <v>421</v>
      </c>
      <c r="L1584" s="14" t="n">
        <v>108</v>
      </c>
      <c r="M1584" s="14" t="n">
        <v>0</v>
      </c>
      <c r="N1584" s="11" t="n">
        <v>0</v>
      </c>
      <c r="O1584" s="11" t="n">
        <v>0</v>
      </c>
      <c r="P1584" s="11" t="n">
        <v>0.1781</v>
      </c>
      <c r="Q1584" s="22" t="n">
        <f>M1584/H1584</f>
        <v>0</v>
      </c>
    </row>
    <row r="1585" ht="22.5" customHeight="1">
      <c r="A1585" s="74"/>
      <c r="B1585" s="12"/>
      <c r="C1585" s="12" t="n">
        <v>91565942</v>
      </c>
      <c r="D1585" s="12" t="s">
        <v>31</v>
      </c>
      <c r="E1585" s="12" t="s">
        <v>37</v>
      </c>
      <c r="F1585" s="12" t="s">
        <v>15</v>
      </c>
      <c r="G1585" s="20" t="n">
        <v>0.03</v>
      </c>
      <c r="H1585" s="69" t="n">
        <v>600</v>
      </c>
      <c r="I1585" s="31" t="n">
        <f>G1585*H1585*7</f>
        <v>126</v>
      </c>
      <c r="J1585" s="12" t="s">
        <v>102</v>
      </c>
      <c r="K1585" s="14" t="n">
        <v>52923</v>
      </c>
      <c r="L1585" s="14" t="n">
        <v>12041</v>
      </c>
      <c r="M1585" s="14" t="n">
        <v>128</v>
      </c>
      <c r="N1585" s="11" t="n">
        <v>3.885</v>
      </c>
      <c r="O1585" s="11" t="n">
        <v>0.03</v>
      </c>
      <c r="P1585" s="11" t="n">
        <v>3.885</v>
      </c>
      <c r="Q1585" s="22" t="n">
        <f>M1585/H1585</f>
        <v>0.213333333333333</v>
      </c>
    </row>
    <row r="1586" ht="22.5" customHeight="1">
      <c r="A1586" s="74"/>
      <c r="B1586" s="12"/>
      <c r="C1586" s="12" t="n">
        <v>91565947</v>
      </c>
      <c r="D1586" s="12" t="s">
        <v>31</v>
      </c>
      <c r="E1586" s="12" t="s">
        <v>41</v>
      </c>
      <c r="F1586" s="12" t="s">
        <v>15</v>
      </c>
      <c r="G1586" s="20" t="n">
        <v>0.02</v>
      </c>
      <c r="H1586" s="69" t="n">
        <v>1000</v>
      </c>
      <c r="I1586" s="31" t="n">
        <f>G1586*H1586*7</f>
        <v>140</v>
      </c>
      <c r="J1586" s="12" t="s">
        <v>102</v>
      </c>
      <c r="K1586" s="14" t="n">
        <v>242227</v>
      </c>
      <c r="L1586" s="14" t="n">
        <v>40542</v>
      </c>
      <c r="M1586" s="14" t="n">
        <v>969</v>
      </c>
      <c r="N1586" s="11" t="n">
        <v>0</v>
      </c>
      <c r="O1586" s="11" t="n">
        <v>0.02</v>
      </c>
      <c r="P1586" s="11" t="n">
        <v>19.38</v>
      </c>
      <c r="Q1586" s="22" t="n">
        <f>M1586/H1586</f>
        <v>0.969</v>
      </c>
    </row>
    <row r="1587" ht="22.5" customHeight="1">
      <c r="A1587" s="74"/>
      <c r="B1587" s="12"/>
      <c r="C1587" s="12" t="n">
        <v>12807775</v>
      </c>
      <c r="D1587" s="12" t="s">
        <v>38</v>
      </c>
      <c r="E1587" s="12" t="s">
        <v>14</v>
      </c>
      <c r="F1587" s="12" t="s">
        <v>35</v>
      </c>
      <c r="G1587" s="20" t="n">
        <v>0.1</v>
      </c>
      <c r="H1587" s="69" t="n">
        <v>100</v>
      </c>
      <c r="I1587" s="31" t="n">
        <f>G1587*H1587*7</f>
        <v>70</v>
      </c>
      <c r="J1587" s="12" t="s">
        <v>102</v>
      </c>
      <c r="K1587" s="14" t="n">
        <v>18</v>
      </c>
      <c r="L1587" s="14" t="n">
        <v>1</v>
      </c>
      <c r="M1587" s="14" t="n">
        <v>0</v>
      </c>
      <c r="N1587" s="11" t="n">
        <v>0</v>
      </c>
      <c r="O1587" s="11" t="n">
        <v>0</v>
      </c>
      <c r="P1587" s="11" t="n">
        <v>0</v>
      </c>
      <c r="Q1587" s="22" t="n">
        <f>M1587/H1587</f>
        <v>0</v>
      </c>
    </row>
    <row r="1588" ht="22.5" customHeight="1">
      <c r="A1588" s="74"/>
      <c r="B1588" s="12"/>
      <c r="C1588" s="12" t="n">
        <v>12808718</v>
      </c>
      <c r="D1588" s="12" t="s">
        <v>36</v>
      </c>
      <c r="E1588" s="12" t="s">
        <v>14</v>
      </c>
      <c r="F1588" s="12" t="s">
        <v>35</v>
      </c>
      <c r="G1588" s="20" t="n">
        <v>0.2</v>
      </c>
      <c r="H1588" s="69" t="n">
        <v>100</v>
      </c>
      <c r="I1588" s="31" t="n">
        <f>G1588*H1588*7</f>
        <v>140</v>
      </c>
      <c r="J1588" s="12" t="s">
        <v>102</v>
      </c>
      <c r="K1588" s="14" t="n">
        <v>326</v>
      </c>
      <c r="L1588" s="14" t="n">
        <v>84</v>
      </c>
      <c r="M1588" s="14" t="n">
        <v>0</v>
      </c>
      <c r="N1588" s="11" t="n">
        <v>0</v>
      </c>
      <c r="O1588" s="11" t="n">
        <v>0</v>
      </c>
      <c r="P1588" s="11" t="n">
        <v>0.34</v>
      </c>
      <c r="Q1588" s="22" t="n">
        <f>M1588/H1588</f>
        <v>0</v>
      </c>
    </row>
    <row r="1589" ht="22.5" customHeight="1">
      <c r="A1589" s="74"/>
      <c r="B1589" s="37" t="s">
        <v>107</v>
      </c>
      <c r="C1589" s="12" t="n">
        <v>5464039</v>
      </c>
      <c r="D1589" s="12" t="s">
        <v>31</v>
      </c>
      <c r="E1589" s="12" t="s">
        <v>44</v>
      </c>
      <c r="F1589" s="12" t="s">
        <v>15</v>
      </c>
      <c r="G1589" s="20" t="n">
        <v>0.28</v>
      </c>
      <c r="H1589" s="13" t="n">
        <v>1700</v>
      </c>
      <c r="I1589" s="20" t="n">
        <f>G1589*H1589*7</f>
        <v>3332</v>
      </c>
      <c r="J1589" s="12" t="s">
        <v>102</v>
      </c>
      <c r="K1589" s="14" t="n">
        <v>332051</v>
      </c>
      <c r="L1589" s="14" t="n">
        <v>58987</v>
      </c>
      <c r="M1589" s="14" t="n">
        <v>957</v>
      </c>
      <c r="N1589" s="11" t="n">
        <v>0.005</v>
      </c>
      <c r="O1589" s="11" t="n">
        <v>0.295</v>
      </c>
      <c r="P1589" s="11" t="n">
        <v>282.6</v>
      </c>
      <c r="Q1589" s="22" t="n">
        <f>M1589/H1589</f>
        <v>0.562941176470588</v>
      </c>
    </row>
    <row r="1590" ht="22.5" customHeight="1">
      <c r="A1590" s="74"/>
      <c r="B1590" s="12"/>
      <c r="C1590" s="12" t="n">
        <v>8057746</v>
      </c>
      <c r="D1590" s="12" t="s">
        <v>31</v>
      </c>
      <c r="E1590" s="12" t="s">
        <v>44</v>
      </c>
      <c r="F1590" s="12" t="s">
        <v>15</v>
      </c>
      <c r="G1590" s="20" t="n">
        <v>0.32</v>
      </c>
      <c r="H1590" s="13" t="n">
        <v>300</v>
      </c>
      <c r="I1590" s="20" t="n">
        <f>G1590*H1590*7</f>
        <v>672</v>
      </c>
      <c r="J1590" s="12" t="s">
        <v>102</v>
      </c>
      <c r="K1590" s="14" t="n">
        <v>0</v>
      </c>
      <c r="L1590" s="14" t="n">
        <v>0</v>
      </c>
      <c r="M1590" s="14" t="n">
        <v>0</v>
      </c>
      <c r="N1590" s="11" t="n">
        <v>0</v>
      </c>
      <c r="O1590" s="11" t="n">
        <v>0</v>
      </c>
      <c r="P1590" s="11" t="n">
        <v>0</v>
      </c>
      <c r="Q1590" s="22" t="n">
        <f>M1590/H1590</f>
        <v>0</v>
      </c>
    </row>
    <row r="1591" ht="22.5" customHeight="1">
      <c r="A1591" s="74"/>
      <c r="B1591" s="12"/>
      <c r="C1591" s="12" t="n">
        <v>91399821</v>
      </c>
      <c r="D1591" s="12" t="s">
        <v>40</v>
      </c>
      <c r="E1591" s="12" t="s">
        <v>14</v>
      </c>
      <c r="F1591" s="12" t="s">
        <v>26</v>
      </c>
      <c r="G1591" s="20" t="n">
        <v>0.1</v>
      </c>
      <c r="H1591" s="13" t="n">
        <v>500</v>
      </c>
      <c r="I1591" s="20" t="n">
        <f>G1591*H1591*7</f>
        <v>350</v>
      </c>
      <c r="J1591" s="12" t="s">
        <v>102</v>
      </c>
      <c r="K1591" s="14" t="n">
        <v>85958</v>
      </c>
      <c r="L1591" s="14" t="n">
        <v>8239</v>
      </c>
      <c r="M1591" s="14" t="n">
        <v>476</v>
      </c>
      <c r="N1591" s="11" t="n">
        <v>0</v>
      </c>
      <c r="O1591" s="11" t="n">
        <v>0.06</v>
      </c>
      <c r="P1591" s="11" t="n">
        <v>28.62</v>
      </c>
      <c r="Q1591" s="22" t="n">
        <f>M1591/H1591</f>
        <v>0.952</v>
      </c>
    </row>
    <row r="1592" ht="22.5" customHeight="1">
      <c r="A1592" s="74"/>
      <c r="B1592" s="12"/>
      <c r="C1592" s="12" t="n">
        <v>8670368</v>
      </c>
      <c r="D1592" s="12" t="s">
        <v>16</v>
      </c>
      <c r="E1592" s="12" t="s">
        <v>11</v>
      </c>
      <c r="F1592" s="12" t="s">
        <v>30</v>
      </c>
      <c r="G1592" s="20" t="n">
        <v>0.12</v>
      </c>
      <c r="H1592" s="13" t="n">
        <v>100</v>
      </c>
      <c r="I1592" s="20" t="n">
        <f>G1592*H1592*7</f>
        <v>84</v>
      </c>
      <c r="J1592" s="12" t="s">
        <v>102</v>
      </c>
      <c r="K1592" s="14" t="n">
        <v>5511</v>
      </c>
      <c r="L1592" s="14" t="n">
        <v>1576</v>
      </c>
      <c r="M1592" s="14" t="n">
        <v>8</v>
      </c>
      <c r="N1592" s="11" t="n">
        <v>0</v>
      </c>
      <c r="O1592" s="11" t="n">
        <v>0.19</v>
      </c>
      <c r="P1592" s="11" t="n">
        <v>1.53</v>
      </c>
      <c r="Q1592" s="22" t="n">
        <f>M1592/H1592</f>
        <v>0.08</v>
      </c>
    </row>
    <row r="1593" ht="22.5" customHeight="1">
      <c r="A1593" s="74"/>
      <c r="B1593" s="12"/>
      <c r="C1593" s="12" t="n">
        <v>10514860</v>
      </c>
      <c r="D1593" s="12" t="s">
        <v>43</v>
      </c>
      <c r="E1593" s="12" t="s">
        <v>14</v>
      </c>
      <c r="F1593" s="12" t="s">
        <v>15</v>
      </c>
      <c r="G1593" s="20" t="n">
        <v>0.6</v>
      </c>
      <c r="H1593" s="13" t="n">
        <v>150</v>
      </c>
      <c r="I1593" s="20" t="n">
        <f>G1593*H1593*7</f>
        <v>630</v>
      </c>
      <c r="J1593" s="12" t="s">
        <v>102</v>
      </c>
      <c r="K1593" s="14" t="n">
        <v>86664</v>
      </c>
      <c r="L1593" s="14" t="n">
        <v>4117</v>
      </c>
      <c r="M1593" s="14" t="n">
        <v>54</v>
      </c>
      <c r="N1593" s="11" t="n">
        <v>0.009</v>
      </c>
      <c r="O1593" s="11" t="n">
        <v>0.708</v>
      </c>
      <c r="P1593" s="11" t="n">
        <v>38.22</v>
      </c>
      <c r="Q1593" s="22" t="n">
        <f>M1593/H1593</f>
        <v>0.36</v>
      </c>
    </row>
    <row r="1594" ht="22.5" customHeight="1">
      <c r="A1594" s="74"/>
      <c r="B1594" s="12"/>
      <c r="C1594" s="12" t="n">
        <v>91532857</v>
      </c>
      <c r="D1594" s="12" t="s">
        <v>45</v>
      </c>
      <c r="E1594" s="12" t="s">
        <v>14</v>
      </c>
      <c r="F1594" s="12" t="s">
        <v>12</v>
      </c>
      <c r="G1594" s="20" t="n">
        <v>0.12</v>
      </c>
      <c r="H1594" s="13" t="n">
        <v>100</v>
      </c>
      <c r="I1594" s="20" t="n">
        <f>G1594*H1594*7</f>
        <v>84</v>
      </c>
      <c r="J1594" s="12" t="s">
        <v>102</v>
      </c>
      <c r="K1594" s="14" t="n">
        <v>3793</v>
      </c>
      <c r="L1594" s="14" t="n">
        <v>683</v>
      </c>
      <c r="M1594" s="14" t="n">
        <v>24</v>
      </c>
      <c r="N1594" s="11" t="n">
        <v>0.009</v>
      </c>
      <c r="O1594" s="11" t="n">
        <v>0.249</v>
      </c>
      <c r="P1594" s="11" t="n">
        <v>5.9659</v>
      </c>
      <c r="Q1594" s="22" t="n">
        <f>M1594/H1594</f>
        <v>0.24</v>
      </c>
    </row>
    <row r="1595" ht="22.5" customHeight="1">
      <c r="A1595" s="74"/>
      <c r="B1595" s="12"/>
      <c r="C1595" s="12" t="n">
        <v>91545519</v>
      </c>
      <c r="D1595" s="12" t="s">
        <v>46</v>
      </c>
      <c r="E1595" s="12" t="s">
        <v>44</v>
      </c>
      <c r="F1595" s="12" t="s">
        <v>15</v>
      </c>
      <c r="G1595" s="20" t="n">
        <v>0.2</v>
      </c>
      <c r="H1595" s="13" t="n">
        <v>100</v>
      </c>
      <c r="I1595" s="20" t="n">
        <f>G1595*H1595*7</f>
        <v>140</v>
      </c>
      <c r="J1595" s="12" t="s">
        <v>102</v>
      </c>
      <c r="K1595" s="14" t="n">
        <v>79158</v>
      </c>
      <c r="L1595" s="14" t="n">
        <v>18527</v>
      </c>
      <c r="M1595" s="14" t="n">
        <v>75</v>
      </c>
      <c r="N1595" s="11" t="n">
        <v>0.001</v>
      </c>
      <c r="O1595" s="11" t="n">
        <v>0.153</v>
      </c>
      <c r="P1595" s="11" t="n">
        <v>11.44</v>
      </c>
      <c r="Q1595" s="22" t="n">
        <f>M1595/H1595</f>
        <v>0.75</v>
      </c>
    </row>
    <row r="1596" ht="22.5" customHeight="1">
      <c r="A1596" s="74"/>
      <c r="B1596" s="12"/>
      <c r="C1596" s="12" t="n">
        <v>91551388</v>
      </c>
      <c r="D1596" s="12" t="s">
        <v>47</v>
      </c>
      <c r="E1596" s="12" t="s">
        <v>48</v>
      </c>
      <c r="F1596" s="12" t="s">
        <v>12</v>
      </c>
      <c r="G1596" s="20" t="n">
        <v>0.8</v>
      </c>
      <c r="H1596" s="13" t="n">
        <v>100</v>
      </c>
      <c r="I1596" s="20" t="n">
        <f>G1596*H1596*7</f>
        <v>560</v>
      </c>
      <c r="J1596" s="12" t="s">
        <v>102</v>
      </c>
      <c r="K1596" s="14" t="n">
        <v>2272</v>
      </c>
      <c r="L1596" s="14" t="n">
        <v>1051</v>
      </c>
      <c r="M1596" s="14" t="n">
        <v>38</v>
      </c>
      <c r="N1596" s="11" t="n">
        <v>0.027</v>
      </c>
      <c r="O1596" s="11" t="n">
        <v>0.75</v>
      </c>
      <c r="P1596" s="11" t="n">
        <v>28.4899</v>
      </c>
      <c r="Q1596" s="22" t="n">
        <f>M1596/H1596</f>
        <v>0.38</v>
      </c>
    </row>
    <row r="1597" ht="22.5" customHeight="1">
      <c r="A1597" s="74"/>
      <c r="B1597" s="12"/>
      <c r="C1597" s="12" t="n">
        <v>91565948</v>
      </c>
      <c r="D1597" s="12" t="s">
        <v>45</v>
      </c>
      <c r="E1597" s="12" t="s">
        <v>14</v>
      </c>
      <c r="F1597" s="12" t="s">
        <v>12</v>
      </c>
      <c r="G1597" s="20" t="n">
        <v>0.12</v>
      </c>
      <c r="H1597" s="13" t="n">
        <v>170</v>
      </c>
      <c r="I1597" s="20" t="n">
        <f>G1597*H1597*7</f>
        <v>142.8</v>
      </c>
      <c r="J1597" s="12" t="s">
        <v>102</v>
      </c>
      <c r="K1597" s="14" t="n">
        <v>6816</v>
      </c>
      <c r="L1597" s="14" t="n">
        <v>709</v>
      </c>
      <c r="M1597" s="14" t="n">
        <v>14</v>
      </c>
      <c r="N1597" s="11" t="n">
        <v>0.004</v>
      </c>
      <c r="O1597" s="11" t="n">
        <v>0.183</v>
      </c>
      <c r="P1597" s="11" t="n">
        <v>2.5595</v>
      </c>
      <c r="Q1597" s="22" t="n">
        <f>M1597/H1597</f>
        <v>0.0823529411764706</v>
      </c>
    </row>
    <row r="1598" ht="22.5" customHeight="1">
      <c r="A1598" s="74"/>
      <c r="B1598" s="12"/>
      <c r="C1598" s="12" t="n">
        <v>91550293</v>
      </c>
      <c r="D1598" s="12" t="s">
        <v>49</v>
      </c>
      <c r="E1598" s="12" t="s">
        <v>50</v>
      </c>
      <c r="F1598" s="12" t="s">
        <v>15</v>
      </c>
      <c r="G1598" s="20" t="n">
        <v>0.35</v>
      </c>
      <c r="H1598" s="13" t="n">
        <v>155</v>
      </c>
      <c r="I1598" s="20" t="n">
        <f>G1598*H1598*7</f>
        <v>379.75</v>
      </c>
      <c r="J1598" s="12" t="s">
        <v>102</v>
      </c>
      <c r="K1598" s="14" t="n">
        <v>48548</v>
      </c>
      <c r="L1598" s="14" t="n">
        <v>9890</v>
      </c>
      <c r="M1598" s="14" t="n">
        <v>33</v>
      </c>
      <c r="N1598" s="11" t="n">
        <v>0.001</v>
      </c>
      <c r="O1598" s="11" t="n">
        <v>0.35</v>
      </c>
      <c r="P1598" s="11" t="n">
        <v>11.55</v>
      </c>
      <c r="Q1598" s="22" t="n">
        <f>M1598/H1598</f>
        <v>0.212903225806452</v>
      </c>
    </row>
    <row r="1599" ht="22.5" customHeight="1">
      <c r="A1599" s="74"/>
      <c r="B1599" s="12"/>
      <c r="C1599" s="12" t="n">
        <v>9333145</v>
      </c>
      <c r="D1599" s="12" t="s">
        <v>80</v>
      </c>
      <c r="E1599" s="12" t="s">
        <v>14</v>
      </c>
      <c r="F1599" s="12" t="s">
        <v>26</v>
      </c>
      <c r="G1599" s="20" t="n">
        <v>0.35</v>
      </c>
      <c r="H1599" s="13" t="n">
        <v>120</v>
      </c>
      <c r="I1599" s="20" t="n">
        <f>G1599*H1599*7</f>
        <v>294</v>
      </c>
      <c r="J1599" s="12" t="s">
        <v>102</v>
      </c>
      <c r="K1599" s="14" t="n">
        <v>406941</v>
      </c>
      <c r="L1599" s="14" t="n">
        <v>2022</v>
      </c>
      <c r="M1599" s="14" t="n">
        <v>17</v>
      </c>
      <c r="N1599" s="11" t="n">
        <v>0.01</v>
      </c>
      <c r="O1599" s="11" t="n">
        <v>0.76</v>
      </c>
      <c r="P1599" s="11" t="n">
        <v>12.85</v>
      </c>
      <c r="Q1599" s="22" t="n">
        <f>M1599/H1599</f>
        <v>0.141666666666667</v>
      </c>
    </row>
    <row r="1600" ht="22.5" customHeight="1">
      <c r="A1600" s="74"/>
      <c r="B1600" s="12"/>
      <c r="C1600" s="12" t="n">
        <v>91557347</v>
      </c>
      <c r="D1600" s="12" t="s">
        <v>51</v>
      </c>
      <c r="E1600" s="12" t="s">
        <v>14</v>
      </c>
      <c r="F1600" s="12" t="s">
        <v>15</v>
      </c>
      <c r="G1600" s="20" t="n">
        <v>0.5</v>
      </c>
      <c r="H1600" s="13" t="n">
        <v>50</v>
      </c>
      <c r="I1600" s="20" t="n">
        <f>G1600*H1600*7</f>
        <v>175</v>
      </c>
      <c r="J1600" s="12" t="s">
        <v>102</v>
      </c>
      <c r="K1600" s="14" t="n">
        <v>47167</v>
      </c>
      <c r="L1600" s="14" t="n">
        <v>10527</v>
      </c>
      <c r="M1600" s="14" t="n">
        <v>19</v>
      </c>
      <c r="N1600" s="11" t="n">
        <v>0.001</v>
      </c>
      <c r="O1600" s="11" t="n">
        <v>0.8</v>
      </c>
      <c r="P1600" s="11" t="n">
        <v>15.2</v>
      </c>
      <c r="Q1600" s="22" t="n">
        <f>M1600/H1600</f>
        <v>0.38</v>
      </c>
    </row>
    <row r="1601" ht="22.5" customHeight="1">
      <c r="A1601" s="74"/>
      <c r="B1601" s="12"/>
      <c r="C1601" s="12" t="n">
        <v>91564896</v>
      </c>
      <c r="D1601" s="12" t="s">
        <v>52</v>
      </c>
      <c r="E1601" s="12" t="s">
        <v>14</v>
      </c>
      <c r="F1601" s="12" t="s">
        <v>15</v>
      </c>
      <c r="G1601" s="20" t="n">
        <v>0.35</v>
      </c>
      <c r="H1601" s="13" t="n">
        <v>200</v>
      </c>
      <c r="I1601" s="20" t="n">
        <f>G1601*H1601*7</f>
        <v>490</v>
      </c>
      <c r="J1601" s="12" t="s">
        <v>102</v>
      </c>
      <c r="K1601" s="14" t="n">
        <v>49912</v>
      </c>
      <c r="L1601" s="14" t="n">
        <v>9280</v>
      </c>
      <c r="M1601" s="14" t="n">
        <v>65</v>
      </c>
      <c r="N1601" s="11" t="n">
        <v>0.002</v>
      </c>
      <c r="O1601" s="11" t="n">
        <v>0.35</v>
      </c>
      <c r="P1601" s="11" t="n">
        <v>22.75</v>
      </c>
      <c r="Q1601" s="22" t="n">
        <f>M1601/H1601</f>
        <v>0.325</v>
      </c>
    </row>
    <row r="1602" ht="22.5" customHeight="1">
      <c r="A1602" s="74"/>
      <c r="B1602" s="12"/>
      <c r="C1602" s="12" t="n">
        <v>91566789</v>
      </c>
      <c r="D1602" s="12" t="s">
        <v>53</v>
      </c>
      <c r="E1602" s="12" t="s">
        <v>41</v>
      </c>
      <c r="F1602" s="12" t="s">
        <v>15</v>
      </c>
      <c r="G1602" s="20" t="n">
        <v>0.15</v>
      </c>
      <c r="H1602" s="13" t="n">
        <v>50</v>
      </c>
      <c r="I1602" s="20" t="n">
        <f>G1602*H1602*7</f>
        <v>52.5</v>
      </c>
      <c r="J1602" s="12" t="s">
        <v>102</v>
      </c>
      <c r="K1602" s="14" t="n">
        <v>663</v>
      </c>
      <c r="L1602" s="14" t="n">
        <v>486</v>
      </c>
      <c r="M1602" s="14" t="n">
        <v>1</v>
      </c>
      <c r="N1602" s="11" t="n">
        <v>0</v>
      </c>
      <c r="O1602" s="11" t="n">
        <v>0.1</v>
      </c>
      <c r="P1602" s="11" t="n">
        <v>0.1</v>
      </c>
      <c r="Q1602" s="22" t="n">
        <f>M1602/H1602</f>
        <v>0.02</v>
      </c>
    </row>
    <row r="1603" ht="22.5" customHeight="1">
      <c r="A1603" s="74"/>
      <c r="B1603" s="12"/>
      <c r="C1603" s="12" t="n">
        <v>12306671</v>
      </c>
      <c r="D1603" s="12" t="s">
        <v>54</v>
      </c>
      <c r="E1603" s="12" t="s">
        <v>55</v>
      </c>
      <c r="F1603" s="12" t="s">
        <v>21</v>
      </c>
      <c r="G1603" s="20" t="n">
        <v>0.22</v>
      </c>
      <c r="H1603" s="13" t="n">
        <v>100</v>
      </c>
      <c r="I1603" s="20" t="n">
        <f>G1603*H1603*7</f>
        <v>154</v>
      </c>
      <c r="J1603" s="12" t="s">
        <v>102</v>
      </c>
      <c r="K1603" s="14" t="n">
        <v>11383</v>
      </c>
      <c r="L1603" s="14" t="n">
        <v>3370</v>
      </c>
      <c r="M1603" s="14" t="n">
        <v>5</v>
      </c>
      <c r="N1603" s="11" t="n">
        <v>0</v>
      </c>
      <c r="O1603" s="11" t="n">
        <v>0.22</v>
      </c>
      <c r="P1603" s="11" t="n">
        <v>1.1</v>
      </c>
      <c r="Q1603" s="22" t="n">
        <f>M1603/H1603</f>
        <v>0.05</v>
      </c>
    </row>
    <row r="1604" ht="22.5" customHeight="1">
      <c r="A1604" s="74"/>
      <c r="B1604" s="12"/>
      <c r="C1604" s="12" t="n">
        <v>91567363</v>
      </c>
      <c r="D1604" s="12" t="s">
        <v>56</v>
      </c>
      <c r="E1604" s="12" t="s">
        <v>14</v>
      </c>
      <c r="F1604" s="12" t="s">
        <v>15</v>
      </c>
      <c r="G1604" s="20" t="n">
        <v>0.25</v>
      </c>
      <c r="H1604" s="13" t="n">
        <v>200</v>
      </c>
      <c r="I1604" s="20" t="n">
        <f>G1604*H1604*7</f>
        <v>350</v>
      </c>
      <c r="J1604" s="12" t="s">
        <v>102</v>
      </c>
      <c r="K1604" s="14" t="n">
        <v>21040</v>
      </c>
      <c r="L1604" s="14" t="n">
        <v>5540</v>
      </c>
      <c r="M1604" s="14" t="n">
        <v>66</v>
      </c>
      <c r="N1604" s="11" t="n">
        <v>0.003</v>
      </c>
      <c r="O1604" s="11" t="n">
        <v>0.25</v>
      </c>
      <c r="P1604" s="11" t="n">
        <v>16.5</v>
      </c>
      <c r="Q1604" s="22" t="n">
        <f>M1604/H1604</f>
        <v>0.33</v>
      </c>
    </row>
    <row r="1605" ht="22.5" customHeight="1">
      <c r="A1605" s="74"/>
      <c r="B1605" s="12"/>
      <c r="C1605" s="12" t="n">
        <v>91567806</v>
      </c>
      <c r="D1605" s="12" t="s">
        <v>56</v>
      </c>
      <c r="E1605" s="12" t="s">
        <v>57</v>
      </c>
      <c r="F1605" s="12" t="s">
        <v>15</v>
      </c>
      <c r="G1605" s="20" t="n">
        <v>0.15</v>
      </c>
      <c r="H1605" s="13" t="n">
        <v>200</v>
      </c>
      <c r="I1605" s="20" t="n">
        <f>G1605*H1605*7</f>
        <v>210</v>
      </c>
      <c r="J1605" s="12" t="s">
        <v>102</v>
      </c>
      <c r="K1605" s="14" t="n">
        <v>94657</v>
      </c>
      <c r="L1605" s="14" t="n">
        <v>24556</v>
      </c>
      <c r="M1605" s="14" t="n">
        <v>73</v>
      </c>
      <c r="N1605" s="11" t="n">
        <v>0</v>
      </c>
      <c r="O1605" s="11" t="n">
        <v>0.15</v>
      </c>
      <c r="P1605" s="11" t="n">
        <v>10.95</v>
      </c>
      <c r="Q1605" s="22" t="n">
        <f>M1605/H1605</f>
        <v>0.365</v>
      </c>
    </row>
    <row r="1606" ht="22.5" customHeight="1">
      <c r="A1606" s="74"/>
      <c r="B1606" s="12"/>
      <c r="C1606" s="12" t="n">
        <v>12373981</v>
      </c>
      <c r="D1606" s="12" t="s">
        <v>58</v>
      </c>
      <c r="E1606" s="12" t="s">
        <v>37</v>
      </c>
      <c r="F1606" s="12" t="s">
        <v>15</v>
      </c>
      <c r="G1606" s="20" t="n">
        <v>0.04</v>
      </c>
      <c r="H1606" s="13" t="n">
        <v>250</v>
      </c>
      <c r="I1606" s="20" t="n">
        <f>G1606*H1606*7</f>
        <v>70</v>
      </c>
      <c r="J1606" s="12" t="s">
        <v>102</v>
      </c>
      <c r="K1606" s="14" t="n">
        <v>40083</v>
      </c>
      <c r="L1606" s="14" t="n">
        <v>2460</v>
      </c>
      <c r="M1606" s="14" t="n">
        <v>145</v>
      </c>
      <c r="N1606" s="11" t="n">
        <v>0.002</v>
      </c>
      <c r="O1606" s="11" t="n">
        <v>0.04</v>
      </c>
      <c r="P1606" s="11" t="n">
        <v>5.8</v>
      </c>
      <c r="Q1606" s="22" t="n">
        <f>M1606/H1606</f>
        <v>0.58</v>
      </c>
    </row>
    <row r="1607" ht="22.5" customHeight="1">
      <c r="A1607" s="74"/>
      <c r="B1607" s="12"/>
      <c r="C1607" s="12" t="n">
        <v>5365721</v>
      </c>
      <c r="D1607" s="12" t="s">
        <v>59</v>
      </c>
      <c r="E1607" s="12" t="s">
        <v>57</v>
      </c>
      <c r="F1607" s="12" t="s">
        <v>15</v>
      </c>
      <c r="G1607" s="20" t="n">
        <v>0.5</v>
      </c>
      <c r="H1607" s="13" t="n">
        <v>100</v>
      </c>
      <c r="I1607" s="20" t="n">
        <f>G1607*H1607*7</f>
        <v>350</v>
      </c>
      <c r="J1607" s="12" t="s">
        <v>102</v>
      </c>
      <c r="K1607" s="14" t="n">
        <v>85288</v>
      </c>
      <c r="L1607" s="14" t="n">
        <v>33300</v>
      </c>
      <c r="M1607" s="14" t="n">
        <v>86</v>
      </c>
      <c r="N1607" s="11" t="n">
        <v>0.001</v>
      </c>
      <c r="O1607" s="11" t="n">
        <v>0.5</v>
      </c>
      <c r="P1607" s="11" t="n">
        <v>43</v>
      </c>
      <c r="Q1607" s="22" t="n">
        <f>M1607/H1607</f>
        <v>0.86</v>
      </c>
    </row>
    <row r="1608" ht="22.5" customHeight="1">
      <c r="A1608" s="74"/>
      <c r="B1608" s="12"/>
      <c r="C1608" s="12" t="n">
        <v>91568575</v>
      </c>
      <c r="D1608" s="12" t="s">
        <v>60</v>
      </c>
      <c r="E1608" s="12" t="s">
        <v>14</v>
      </c>
      <c r="F1608" s="12" t="s">
        <v>15</v>
      </c>
      <c r="G1608" s="20" t="n">
        <v>0.4</v>
      </c>
      <c r="H1608" s="13" t="n">
        <v>30</v>
      </c>
      <c r="I1608" s="20" t="n">
        <f>G1608*H1608*7</f>
        <v>84</v>
      </c>
      <c r="J1608" s="12" t="s">
        <v>102</v>
      </c>
      <c r="K1608" s="14" t="n">
        <v>5013</v>
      </c>
      <c r="L1608" s="14" t="n">
        <v>97</v>
      </c>
      <c r="M1608" s="14" t="n">
        <v>0</v>
      </c>
      <c r="N1608" s="11" t="n">
        <v>0</v>
      </c>
      <c r="O1608" s="11" t="n">
        <v>0</v>
      </c>
      <c r="P1608" s="11" t="n">
        <v>0</v>
      </c>
      <c r="Q1608" s="22" t="n">
        <f>M1608/H1608</f>
        <v>0</v>
      </c>
    </row>
    <row r="1609" ht="22.5" customHeight="1">
      <c r="A1609" s="74"/>
      <c r="B1609" s="12"/>
      <c r="C1609" s="12" t="n">
        <v>9298539</v>
      </c>
      <c r="D1609" s="12" t="s">
        <v>80</v>
      </c>
      <c r="E1609" s="12" t="s">
        <v>14</v>
      </c>
      <c r="F1609" s="12" t="s">
        <v>15</v>
      </c>
      <c r="G1609" s="20" t="n">
        <v>0.3</v>
      </c>
      <c r="H1609" s="13" t="n">
        <v>150</v>
      </c>
      <c r="I1609" s="20" t="n">
        <f>G1609*H1609*7</f>
        <v>315</v>
      </c>
      <c r="J1609" s="12" t="s">
        <v>102</v>
      </c>
      <c r="K1609" s="14" t="n">
        <v>42829</v>
      </c>
      <c r="L1609" s="14" t="n">
        <v>7362</v>
      </c>
      <c r="M1609" s="14" t="n">
        <v>150</v>
      </c>
      <c r="N1609" s="11" t="n">
        <v>0.006</v>
      </c>
      <c r="O1609" s="11" t="n">
        <v>0.3</v>
      </c>
      <c r="P1609" s="11" t="n">
        <v>45</v>
      </c>
      <c r="Q1609" s="22" t="n">
        <f>M1609/H1609</f>
        <v>1</v>
      </c>
    </row>
    <row r="1610" ht="22.5" customHeight="1">
      <c r="A1610" s="74"/>
      <c r="B1610" s="12"/>
      <c r="C1610" s="12" t="n">
        <v>12811904</v>
      </c>
      <c r="D1610" s="12" t="s">
        <v>54</v>
      </c>
      <c r="E1610" s="12" t="s">
        <v>55</v>
      </c>
      <c r="F1610" s="12" t="s">
        <v>35</v>
      </c>
      <c r="G1610" s="20" t="n">
        <v>0.24</v>
      </c>
      <c r="H1610" s="13" t="n">
        <v>100</v>
      </c>
      <c r="I1610" s="20" t="n">
        <f>G1610*H1610*7</f>
        <v>168</v>
      </c>
      <c r="J1610" s="12" t="s">
        <v>102</v>
      </c>
      <c r="K1610" s="14" t="n">
        <v>336</v>
      </c>
      <c r="L1610" s="14" t="n">
        <v>85</v>
      </c>
      <c r="M1610" s="14" t="n">
        <v>0</v>
      </c>
      <c r="N1610" s="11" t="n">
        <v>0</v>
      </c>
      <c r="O1610" s="11" t="n">
        <v>0</v>
      </c>
      <c r="P1610" s="11" t="n">
        <v>0.22</v>
      </c>
      <c r="Q1610" s="22" t="n">
        <f>M1610/H1610</f>
        <v>0</v>
      </c>
    </row>
    <row r="1611" ht="22.5" customHeight="1">
      <c r="A1611" s="74"/>
      <c r="B1611" s="12" t="s">
        <v>109</v>
      </c>
      <c r="C1611" s="12" t="n">
        <v>91399437</v>
      </c>
      <c r="D1611" s="12" t="s">
        <v>81</v>
      </c>
      <c r="E1611" s="12" t="s">
        <v>65</v>
      </c>
      <c r="F1611" s="12" t="s">
        <v>15</v>
      </c>
      <c r="G1611" s="20" t="n">
        <v>0.15</v>
      </c>
      <c r="H1611" s="13" t="n">
        <v>50</v>
      </c>
      <c r="I1611" s="20" t="n">
        <f>G1611*H1611*7</f>
        <v>52.5</v>
      </c>
      <c r="J1611" s="12" t="s">
        <v>102</v>
      </c>
      <c r="K1611" s="16" t="n">
        <v>22938</v>
      </c>
      <c r="L1611" s="14" t="n">
        <v>8847</v>
      </c>
      <c r="M1611" s="14" t="n">
        <v>50</v>
      </c>
      <c r="N1611" s="11" t="n">
        <v>0.001</v>
      </c>
      <c r="O1611" s="11" t="n">
        <v>0.15</v>
      </c>
      <c r="P1611" s="11" t="n">
        <v>7.5</v>
      </c>
      <c r="Q1611" s="22" t="n">
        <f>M1611/H1611</f>
        <v>1</v>
      </c>
    </row>
    <row r="1612" ht="22.5" customHeight="1">
      <c r="A1612" s="74"/>
      <c r="B1612" s="12"/>
      <c r="C1612" s="12" t="n">
        <v>5556054</v>
      </c>
      <c r="D1612" s="12" t="s">
        <v>62</v>
      </c>
      <c r="E1612" s="12" t="s">
        <v>37</v>
      </c>
      <c r="F1612" s="12" t="s">
        <v>15</v>
      </c>
      <c r="G1612" s="20" t="n">
        <v>0.8</v>
      </c>
      <c r="H1612" s="13" t="n">
        <v>100</v>
      </c>
      <c r="I1612" s="20" t="n">
        <f>G1612*H1612*7</f>
        <v>560</v>
      </c>
      <c r="J1612" s="12" t="s">
        <v>102</v>
      </c>
      <c r="K1612" s="16" t="n">
        <v>13203</v>
      </c>
      <c r="L1612" s="14" t="n">
        <v>423</v>
      </c>
      <c r="M1612" s="16" t="n">
        <v>4</v>
      </c>
      <c r="N1612" s="11" t="n">
        <v>0.024</v>
      </c>
      <c r="O1612" s="11" t="n">
        <v>2.534</v>
      </c>
      <c r="P1612" s="11" t="n">
        <v>10.138</v>
      </c>
      <c r="Q1612" s="22" t="n">
        <f>M1612/H1612</f>
        <v>0.04</v>
      </c>
    </row>
    <row r="1613" ht="22.5" customHeight="1">
      <c r="A1613" s="74"/>
      <c r="B1613" s="12"/>
      <c r="C1613" s="12" t="n">
        <v>8628042</v>
      </c>
      <c r="D1613" s="12" t="s">
        <v>28</v>
      </c>
      <c r="E1613" s="12" t="s">
        <v>14</v>
      </c>
      <c r="F1613" s="12" t="s">
        <v>26</v>
      </c>
      <c r="G1613" s="20" t="n">
        <v>0.48</v>
      </c>
      <c r="H1613" s="13" t="n">
        <v>400</v>
      </c>
      <c r="I1613" s="20" t="n">
        <f>G1613*H1613*7</f>
        <v>1344</v>
      </c>
      <c r="J1613" s="12" t="s">
        <v>102</v>
      </c>
      <c r="K1613" s="16" t="n">
        <v>46285</v>
      </c>
      <c r="L1613" s="14" t="n">
        <v>13266</v>
      </c>
      <c r="M1613" s="16" t="n">
        <v>386</v>
      </c>
      <c r="N1613" s="11" t="n">
        <v>0.01</v>
      </c>
      <c r="O1613" s="11" t="n">
        <v>0.36</v>
      </c>
      <c r="P1613" s="11" t="n">
        <v>138.36</v>
      </c>
      <c r="Q1613" s="22" t="n">
        <f>M1613/H1613</f>
        <v>0.965</v>
      </c>
    </row>
    <row r="1614" ht="22.5" customHeight="1">
      <c r="A1614" s="74"/>
      <c r="B1614" s="12"/>
      <c r="C1614" s="12" t="n">
        <v>9297014</v>
      </c>
      <c r="D1614" s="12" t="s">
        <v>13</v>
      </c>
      <c r="E1614" s="12" t="s">
        <v>14</v>
      </c>
      <c r="F1614" s="12" t="s">
        <v>26</v>
      </c>
      <c r="G1614" s="20" t="n">
        <v>0.18</v>
      </c>
      <c r="H1614" s="13" t="n">
        <v>200</v>
      </c>
      <c r="I1614" s="20" t="n">
        <f>G1614*H1614*7</f>
        <v>252</v>
      </c>
      <c r="J1614" s="12" t="s">
        <v>102</v>
      </c>
      <c r="K1614" s="16" t="n">
        <v>37805</v>
      </c>
      <c r="L1614" s="14" t="n">
        <v>3156</v>
      </c>
      <c r="M1614" s="16" t="n">
        <v>195</v>
      </c>
      <c r="N1614" s="11" t="n">
        <v>0.01</v>
      </c>
      <c r="O1614" s="11" t="n">
        <v>0.17</v>
      </c>
      <c r="P1614" s="11" t="n">
        <v>32.3</v>
      </c>
      <c r="Q1614" s="22" t="n">
        <f>M1614/H1614</f>
        <v>0.975</v>
      </c>
    </row>
    <row r="1615" ht="22.5" customHeight="1">
      <c r="A1615" s="74"/>
      <c r="B1615" s="12"/>
      <c r="C1615" s="12" t="n">
        <v>7815836</v>
      </c>
      <c r="D1615" s="12" t="s">
        <v>63</v>
      </c>
      <c r="E1615" s="12" t="s">
        <v>37</v>
      </c>
      <c r="F1615" s="12" t="s">
        <v>15</v>
      </c>
      <c r="G1615" s="20" t="n">
        <v>0.08</v>
      </c>
      <c r="H1615" s="13" t="n">
        <v>12000</v>
      </c>
      <c r="I1615" s="20" t="n">
        <f>G1615*H1615*7</f>
        <v>6720</v>
      </c>
      <c r="J1615" s="12" t="s">
        <v>102</v>
      </c>
      <c r="K1615" s="16" t="n">
        <v>1151251</v>
      </c>
      <c r="L1615" s="14" t="n">
        <v>160355</v>
      </c>
      <c r="M1615" s="16" t="n">
        <v>2558</v>
      </c>
      <c r="N1615" s="11" t="n">
        <v>0.002</v>
      </c>
      <c r="O1615" s="11" t="n">
        <v>0.109</v>
      </c>
      <c r="P1615" s="11" t="n">
        <v>279.7</v>
      </c>
      <c r="Q1615" s="22" t="n">
        <f>M1615/H1615</f>
        <v>0.213166666666667</v>
      </c>
    </row>
    <row r="1616" ht="22.5" customHeight="1">
      <c r="A1616" s="74"/>
      <c r="B1616" s="12"/>
      <c r="C1616" s="12" t="n">
        <v>91467820</v>
      </c>
      <c r="D1616" s="12" t="s">
        <v>64</v>
      </c>
      <c r="E1616" s="12" t="s">
        <v>37</v>
      </c>
      <c r="F1616" s="12" t="s">
        <v>15</v>
      </c>
      <c r="G1616" s="20" t="n">
        <v>0.1</v>
      </c>
      <c r="H1616" s="13" t="n">
        <v>300</v>
      </c>
      <c r="I1616" s="20" t="n">
        <f>G1616*H1616*7</f>
        <v>210</v>
      </c>
      <c r="J1616" s="12" t="s">
        <v>102</v>
      </c>
      <c r="K1616" s="16" t="n">
        <v>82192</v>
      </c>
      <c r="L1616" s="14" t="n">
        <v>26458</v>
      </c>
      <c r="M1616" s="16" t="n">
        <v>196</v>
      </c>
      <c r="N1616" s="11" t="n">
        <v>0.001</v>
      </c>
      <c r="O1616" s="11" t="n">
        <v>0.1</v>
      </c>
      <c r="P1616" s="11" t="n">
        <v>19.6</v>
      </c>
      <c r="Q1616" s="22" t="n">
        <f>M1616/H1616</f>
        <v>0.653333333333333</v>
      </c>
    </row>
    <row r="1617" ht="22.5" customHeight="1">
      <c r="A1617" s="74"/>
      <c r="B1617" s="12"/>
      <c r="C1617" s="12" t="n">
        <v>91496145</v>
      </c>
      <c r="D1617" s="12" t="s">
        <v>64</v>
      </c>
      <c r="E1617" s="12" t="s">
        <v>65</v>
      </c>
      <c r="F1617" s="12" t="s">
        <v>15</v>
      </c>
      <c r="G1617" s="20" t="n">
        <v>0.14</v>
      </c>
      <c r="H1617" s="13" t="n">
        <v>50</v>
      </c>
      <c r="I1617" s="20" t="n">
        <f>G1617*H1617*7</f>
        <v>49</v>
      </c>
      <c r="J1617" s="12" t="s">
        <v>102</v>
      </c>
      <c r="K1617" s="16" t="n">
        <v>44776</v>
      </c>
      <c r="L1617" s="16" t="n">
        <v>15281</v>
      </c>
      <c r="M1617" s="16" t="n">
        <v>30</v>
      </c>
      <c r="N1617" s="11" t="n">
        <v>0</v>
      </c>
      <c r="O1617" s="11" t="n">
        <v>0.15</v>
      </c>
      <c r="P1617" s="11" t="n">
        <v>4.5</v>
      </c>
      <c r="Q1617" s="22" t="n">
        <f>M1617/H1617</f>
        <v>0.6</v>
      </c>
    </row>
    <row r="1618" ht="22.5" customHeight="1">
      <c r="A1618" s="74"/>
      <c r="B1618" s="12"/>
      <c r="C1618" s="12" t="n">
        <v>91496146</v>
      </c>
      <c r="D1618" s="12" t="s">
        <v>64</v>
      </c>
      <c r="E1618" s="12" t="s">
        <v>44</v>
      </c>
      <c r="F1618" s="12" t="s">
        <v>15</v>
      </c>
      <c r="G1618" s="20" t="n">
        <v>0.14</v>
      </c>
      <c r="H1618" s="13" t="n">
        <v>200</v>
      </c>
      <c r="I1618" s="20" t="n">
        <f>G1618*H1618*7</f>
        <v>196</v>
      </c>
      <c r="J1618" s="12" t="s">
        <v>102</v>
      </c>
      <c r="K1618" s="16" t="n">
        <v>25708</v>
      </c>
      <c r="L1618" s="14" t="n">
        <v>7737</v>
      </c>
      <c r="M1618" s="16" t="n">
        <v>50</v>
      </c>
      <c r="N1618" s="11" t="n">
        <v>0.001</v>
      </c>
      <c r="O1618" s="11" t="n">
        <v>0.14</v>
      </c>
      <c r="P1618" s="11" t="n">
        <v>7</v>
      </c>
      <c r="Q1618" s="22" t="n">
        <f>M1618/H1618</f>
        <v>0.25</v>
      </c>
    </row>
    <row r="1619" ht="22.5" customHeight="1">
      <c r="A1619" s="74"/>
      <c r="B1619" s="12"/>
      <c r="C1619" s="12" t="n">
        <v>91496147</v>
      </c>
      <c r="D1619" s="12" t="s">
        <v>64</v>
      </c>
      <c r="E1619" s="12" t="s">
        <v>11</v>
      </c>
      <c r="F1619" s="12" t="s">
        <v>15</v>
      </c>
      <c r="G1619" s="20" t="n">
        <v>0.14</v>
      </c>
      <c r="H1619" s="13" t="n">
        <v>150</v>
      </c>
      <c r="I1619" s="20" t="n">
        <f>G1619*H1619*7</f>
        <v>147</v>
      </c>
      <c r="J1619" s="12" t="s">
        <v>102</v>
      </c>
      <c r="K1619" s="16" t="n">
        <v>25806</v>
      </c>
      <c r="L1619" s="14" t="n">
        <v>8565</v>
      </c>
      <c r="M1619" s="16" t="n">
        <v>118</v>
      </c>
      <c r="N1619" s="11" t="n">
        <v>0.002</v>
      </c>
      <c r="O1619" s="11" t="n">
        <v>0.13</v>
      </c>
      <c r="P1619" s="11" t="n">
        <v>15.34</v>
      </c>
      <c r="Q1619" s="22" t="n">
        <f>M1619/H1619</f>
        <v>0.786666666666667</v>
      </c>
    </row>
    <row r="1620" ht="22.5" customHeight="1">
      <c r="A1620" s="74"/>
      <c r="B1620" s="12"/>
      <c r="C1620" s="12" t="n">
        <v>91496148</v>
      </c>
      <c r="D1620" s="12" t="s">
        <v>64</v>
      </c>
      <c r="E1620" s="12" t="s">
        <v>14</v>
      </c>
      <c r="F1620" s="12" t="s">
        <v>15</v>
      </c>
      <c r="G1620" s="20" t="n">
        <v>0.15</v>
      </c>
      <c r="H1620" s="13" t="n">
        <v>160</v>
      </c>
      <c r="I1620" s="20" t="n">
        <f>G1620*H1620*7</f>
        <v>168</v>
      </c>
      <c r="J1620" s="12" t="s">
        <v>102</v>
      </c>
      <c r="K1620" s="16" t="n">
        <v>32901</v>
      </c>
      <c r="L1620" s="16" t="n">
        <v>15359</v>
      </c>
      <c r="M1620" s="16" t="n">
        <v>160</v>
      </c>
      <c r="N1620" s="11" t="n">
        <v>0.002</v>
      </c>
      <c r="O1620" s="11" t="n">
        <v>0.15</v>
      </c>
      <c r="P1620" s="11" t="n">
        <v>24</v>
      </c>
      <c r="Q1620" s="22" t="n">
        <f>M1620/H1620</f>
        <v>1</v>
      </c>
    </row>
    <row r="1621" ht="22.5" customHeight="1">
      <c r="A1621" s="74"/>
      <c r="B1621" s="12"/>
      <c r="C1621" s="12" t="n">
        <v>11079953</v>
      </c>
      <c r="D1621" s="12" t="s">
        <v>62</v>
      </c>
      <c r="E1621" s="12" t="s">
        <v>37</v>
      </c>
      <c r="F1621" s="12" t="s">
        <v>15</v>
      </c>
      <c r="G1621" s="20" t="n">
        <v>0.8</v>
      </c>
      <c r="H1621" s="13" t="n">
        <v>100</v>
      </c>
      <c r="I1621" s="20" t="n">
        <f>G1621*H1621*7</f>
        <v>560</v>
      </c>
      <c r="J1621" s="12" t="s">
        <v>102</v>
      </c>
      <c r="K1621" s="14" t="n">
        <v>9473</v>
      </c>
      <c r="L1621" s="14" t="n">
        <v>871</v>
      </c>
      <c r="M1621" s="16" t="n">
        <v>0</v>
      </c>
      <c r="N1621" s="11" t="n">
        <v>0</v>
      </c>
      <c r="O1621" s="11" t="n">
        <v>0</v>
      </c>
      <c r="P1621" s="11" t="n">
        <v>0</v>
      </c>
      <c r="Q1621" s="22" t="n">
        <f>M1621/H1621</f>
        <v>0</v>
      </c>
    </row>
    <row r="1622" ht="22.5" customHeight="1">
      <c r="A1622" s="74"/>
      <c r="B1622" s="12"/>
      <c r="C1622" s="12" t="n">
        <v>11690181</v>
      </c>
      <c r="D1622" s="12" t="s">
        <v>66</v>
      </c>
      <c r="E1622" s="12" t="s">
        <v>14</v>
      </c>
      <c r="F1622" s="12" t="s">
        <v>15</v>
      </c>
      <c r="G1622" s="20" t="n">
        <v>0.45</v>
      </c>
      <c r="H1622" s="13" t="n">
        <v>1000</v>
      </c>
      <c r="I1622" s="20" t="n">
        <f>G1622*H1622*7</f>
        <v>3150</v>
      </c>
      <c r="J1622" s="12" t="s">
        <v>102</v>
      </c>
      <c r="K1622" s="16" t="n">
        <v>429051</v>
      </c>
      <c r="L1622" s="16" t="n">
        <v>27258</v>
      </c>
      <c r="M1622" s="14" t="n">
        <v>1000</v>
      </c>
      <c r="N1622" s="11" t="n">
        <v>0.015</v>
      </c>
      <c r="O1622" s="11" t="n">
        <v>0.42</v>
      </c>
      <c r="P1622" s="11" t="n">
        <v>420</v>
      </c>
      <c r="Q1622" s="22" t="n">
        <f>M1622/H1622</f>
        <v>1</v>
      </c>
    </row>
    <row r="1623" ht="22.5" customHeight="1">
      <c r="A1623" s="74"/>
      <c r="B1623" s="12"/>
      <c r="C1623" s="12" t="n">
        <v>11836152</v>
      </c>
      <c r="D1623" s="12" t="s">
        <v>63</v>
      </c>
      <c r="E1623" s="12" t="s">
        <v>37</v>
      </c>
      <c r="F1623" s="12" t="s">
        <v>15</v>
      </c>
      <c r="G1623" s="20" t="n">
        <v>0.09</v>
      </c>
      <c r="H1623" s="13" t="n">
        <v>100</v>
      </c>
      <c r="I1623" s="20" t="n">
        <f>G1623*H1623*7</f>
        <v>63</v>
      </c>
      <c r="J1623" s="12" t="s">
        <v>102</v>
      </c>
      <c r="K1623" s="16" t="n">
        <v>1526</v>
      </c>
      <c r="L1623" s="14" t="n">
        <v>277</v>
      </c>
      <c r="M1623" s="16" t="n">
        <v>7</v>
      </c>
      <c r="N1623" s="11" t="n">
        <v>0.002</v>
      </c>
      <c r="O1623" s="11" t="n">
        <v>0.09</v>
      </c>
      <c r="P1623" s="11" t="n">
        <v>0.63</v>
      </c>
      <c r="Q1623" s="22" t="n">
        <f>M1623/H1623</f>
        <v>0.07</v>
      </c>
    </row>
    <row r="1624" ht="22.5" customHeight="1">
      <c r="A1624" s="74"/>
      <c r="B1624" s="12"/>
      <c r="C1624" s="12" t="n">
        <v>12038500</v>
      </c>
      <c r="D1624" s="12" t="s">
        <v>66</v>
      </c>
      <c r="E1624" s="12" t="s">
        <v>14</v>
      </c>
      <c r="F1624" s="12" t="s">
        <v>15</v>
      </c>
      <c r="G1624" s="20" t="n">
        <v>0.4</v>
      </c>
      <c r="H1624" s="13" t="n">
        <v>100</v>
      </c>
      <c r="I1624" s="20" t="n">
        <f>G1624*H1624*7</f>
        <v>280</v>
      </c>
      <c r="J1624" s="12" t="s">
        <v>102</v>
      </c>
      <c r="K1624" s="16" t="n">
        <v>9496</v>
      </c>
      <c r="L1624" s="14" t="n">
        <v>1217</v>
      </c>
      <c r="M1624" s="16" t="n">
        <v>38</v>
      </c>
      <c r="N1624" s="11" t="n">
        <v>0.012</v>
      </c>
      <c r="O1624" s="11" t="n">
        <v>0.4</v>
      </c>
      <c r="P1624" s="11" t="n">
        <v>15.2</v>
      </c>
      <c r="Q1624" s="22" t="n">
        <f>M1624/H1624</f>
        <v>0.38</v>
      </c>
    </row>
    <row r="1625" ht="22.5" customHeight="1">
      <c r="A1625" s="74"/>
      <c r="B1625" s="12"/>
      <c r="C1625" s="12" t="n">
        <v>91565943</v>
      </c>
      <c r="D1625" s="12" t="s">
        <v>64</v>
      </c>
      <c r="E1625" s="12" t="s">
        <v>44</v>
      </c>
      <c r="F1625" s="12" t="s">
        <v>15</v>
      </c>
      <c r="G1625" s="20" t="n">
        <v>0.14</v>
      </c>
      <c r="H1625" s="13" t="n">
        <v>200</v>
      </c>
      <c r="I1625" s="20" t="n">
        <f>G1625*H1625*7</f>
        <v>196</v>
      </c>
      <c r="J1625" s="12" t="s">
        <v>102</v>
      </c>
      <c r="K1625" s="16" t="n">
        <v>2655</v>
      </c>
      <c r="L1625" s="16" t="n">
        <v>298</v>
      </c>
      <c r="M1625" s="16" t="n">
        <v>0</v>
      </c>
      <c r="N1625" s="11" t="n">
        <v>0</v>
      </c>
      <c r="O1625" s="11" t="n">
        <v>0</v>
      </c>
      <c r="P1625" s="11" t="n">
        <v>0</v>
      </c>
      <c r="Q1625" s="22" t="n">
        <f>M1625/H1625</f>
        <v>0</v>
      </c>
    </row>
    <row r="1626" ht="22.5" customHeight="1">
      <c r="A1626" s="74"/>
      <c r="B1626" s="12"/>
      <c r="C1626" s="12" t="n">
        <v>91565945</v>
      </c>
      <c r="D1626" s="12" t="s">
        <v>64</v>
      </c>
      <c r="E1626" s="12" t="s">
        <v>37</v>
      </c>
      <c r="F1626" s="12" t="s">
        <v>15</v>
      </c>
      <c r="G1626" s="20" t="n">
        <v>0.12</v>
      </c>
      <c r="H1626" s="13" t="n">
        <v>200</v>
      </c>
      <c r="I1626" s="20" t="n">
        <f>G1626*H1626*7</f>
        <v>168</v>
      </c>
      <c r="J1626" s="12" t="s">
        <v>102</v>
      </c>
      <c r="K1626" s="16" t="n">
        <v>79000</v>
      </c>
      <c r="L1626" s="14" t="n">
        <v>12562</v>
      </c>
      <c r="M1626" s="16" t="n">
        <v>78</v>
      </c>
      <c r="N1626" s="11" t="n">
        <v>0.001</v>
      </c>
      <c r="O1626" s="11" t="n">
        <v>0.12</v>
      </c>
      <c r="P1626" s="11" t="n">
        <v>9.36</v>
      </c>
      <c r="Q1626" s="22" t="n">
        <f>M1626/H1626</f>
        <v>0.39</v>
      </c>
    </row>
    <row r="1627" ht="22.5" customHeight="1">
      <c r="A1627" s="74"/>
      <c r="B1627" s="12"/>
      <c r="C1627" s="12" t="n">
        <v>91551845</v>
      </c>
      <c r="D1627" s="12" t="s">
        <v>64</v>
      </c>
      <c r="E1627" s="12" t="s">
        <v>11</v>
      </c>
      <c r="F1627" s="12" t="s">
        <v>15</v>
      </c>
      <c r="G1627" s="20" t="n">
        <v>0.14</v>
      </c>
      <c r="H1627" s="13" t="n">
        <v>150</v>
      </c>
      <c r="I1627" s="20" t="n">
        <f>G1627*H1627*7</f>
        <v>147</v>
      </c>
      <c r="J1627" s="12" t="s">
        <v>102</v>
      </c>
      <c r="K1627" s="16" t="n">
        <v>38141</v>
      </c>
      <c r="L1627" s="14" t="n">
        <v>7672</v>
      </c>
      <c r="M1627" s="16" t="n">
        <v>35</v>
      </c>
      <c r="N1627" s="11" t="n">
        <v>0.001</v>
      </c>
      <c r="O1627" s="11" t="n">
        <v>0.14</v>
      </c>
      <c r="P1627" s="11" t="n">
        <v>4.9</v>
      </c>
      <c r="Q1627" s="22" t="n">
        <f>M1627/H1627</f>
        <v>0.233333333333333</v>
      </c>
    </row>
    <row r="1628" ht="22.5" customHeight="1">
      <c r="A1628" s="74"/>
      <c r="B1628" s="12"/>
      <c r="C1628" s="12" t="n">
        <v>91565949</v>
      </c>
      <c r="D1628" s="12" t="s">
        <v>64</v>
      </c>
      <c r="E1628" s="12" t="s">
        <v>65</v>
      </c>
      <c r="F1628" s="12" t="s">
        <v>15</v>
      </c>
      <c r="G1628" s="20" t="n">
        <v>0.15</v>
      </c>
      <c r="H1628" s="13" t="n">
        <v>50</v>
      </c>
      <c r="I1628" s="20" t="n">
        <f>G1628*H1628*7</f>
        <v>52.5</v>
      </c>
      <c r="J1628" s="12" t="s">
        <v>102</v>
      </c>
      <c r="K1628" s="16" t="n">
        <v>97386</v>
      </c>
      <c r="L1628" s="14" t="n">
        <v>26795</v>
      </c>
      <c r="M1628" s="16" t="n">
        <v>50</v>
      </c>
      <c r="N1628" s="11" t="n">
        <v>0</v>
      </c>
      <c r="O1628" s="11" t="n">
        <v>0.15</v>
      </c>
      <c r="P1628" s="11" t="n">
        <v>7.5</v>
      </c>
      <c r="Q1628" s="22" t="n">
        <f>M1628/H1628</f>
        <v>1</v>
      </c>
    </row>
    <row r="1629" ht="22.5" customHeight="1">
      <c r="A1629" s="74"/>
      <c r="B1629" s="12"/>
      <c r="C1629" s="12" t="n">
        <v>91573130</v>
      </c>
      <c r="D1629" s="12" t="s">
        <v>47</v>
      </c>
      <c r="E1629" s="12" t="s">
        <v>17</v>
      </c>
      <c r="F1629" s="12" t="s">
        <v>15</v>
      </c>
      <c r="G1629" s="20" t="n">
        <v>0.2</v>
      </c>
      <c r="H1629" s="13" t="n">
        <v>80</v>
      </c>
      <c r="I1629" s="20" t="n">
        <f>G1629*H1629*7</f>
        <v>112</v>
      </c>
      <c r="J1629" s="12" t="s">
        <v>102</v>
      </c>
      <c r="K1629" s="16" t="n">
        <v>18638</v>
      </c>
      <c r="L1629" s="14" t="n">
        <v>641</v>
      </c>
      <c r="M1629" s="16" t="n">
        <v>2</v>
      </c>
      <c r="N1629" s="11" t="n">
        <v>0.001</v>
      </c>
      <c r="O1629" s="11" t="n">
        <v>0.2</v>
      </c>
      <c r="P1629" s="11" t="n">
        <v>0.4</v>
      </c>
      <c r="Q1629" s="22" t="n">
        <f>M1629/H1629</f>
        <v>0.025</v>
      </c>
    </row>
    <row r="1630" ht="22.5" customHeight="1">
      <c r="A1630" s="74"/>
      <c r="B1630" s="12"/>
      <c r="C1630" s="12" t="n">
        <v>91573131</v>
      </c>
      <c r="D1630" s="12" t="s">
        <v>47</v>
      </c>
      <c r="E1630" s="12" t="s">
        <v>33</v>
      </c>
      <c r="F1630" s="12" t="s">
        <v>15</v>
      </c>
      <c r="G1630" s="20" t="n">
        <v>0.2</v>
      </c>
      <c r="H1630" s="13" t="n">
        <v>80</v>
      </c>
      <c r="I1630" s="20" t="n">
        <f>G1630*H1630*7</f>
        <v>112</v>
      </c>
      <c r="J1630" s="12" t="s">
        <v>102</v>
      </c>
      <c r="K1630" s="16" t="n">
        <v>6906</v>
      </c>
      <c r="L1630" s="16" t="n">
        <v>233</v>
      </c>
      <c r="M1630" s="16" t="n">
        <v>1</v>
      </c>
      <c r="N1630" s="11" t="n">
        <v>0.001</v>
      </c>
      <c r="O1630" s="11" t="n">
        <v>0.2</v>
      </c>
      <c r="P1630" s="11" t="n">
        <v>0.2</v>
      </c>
      <c r="Q1630" s="22" t="n">
        <f>M1630/H1630</f>
        <v>0.0125</v>
      </c>
    </row>
    <row r="1631" ht="22.5" customHeight="1">
      <c r="A1631" s="74"/>
      <c r="B1631" s="37" t="s">
        <v>110</v>
      </c>
      <c r="C1631" s="12" t="n">
        <v>6395488</v>
      </c>
      <c r="D1631" s="12" t="s">
        <v>39</v>
      </c>
      <c r="E1631" s="12" t="s">
        <v>14</v>
      </c>
      <c r="F1631" s="12" t="s">
        <v>15</v>
      </c>
      <c r="G1631" s="20" t="n">
        <v>0.3</v>
      </c>
      <c r="H1631" s="13" t="n">
        <v>200</v>
      </c>
      <c r="I1631" s="20" t="n">
        <f>G1631*H1631*7</f>
        <v>420</v>
      </c>
      <c r="J1631" s="12" t="s">
        <v>102</v>
      </c>
      <c r="K1631" s="14" t="n">
        <v>50771</v>
      </c>
      <c r="L1631" s="14" t="n">
        <v>21434</v>
      </c>
      <c r="M1631" s="15" t="n">
        <v>200</v>
      </c>
      <c r="N1631" s="11" t="n">
        <v>0.003</v>
      </c>
      <c r="O1631" s="11" t="n">
        <v>0.3</v>
      </c>
      <c r="P1631" s="11" t="n">
        <v>60</v>
      </c>
      <c r="Q1631" s="22" t="n">
        <f>M1631/H1631</f>
        <v>1</v>
      </c>
    </row>
    <row r="1632" ht="22.5" customHeight="1">
      <c r="A1632" s="74"/>
      <c r="B1632" s="12"/>
      <c r="C1632" s="12" t="n">
        <v>8291713</v>
      </c>
      <c r="D1632" s="12" t="s">
        <v>40</v>
      </c>
      <c r="E1632" s="12" t="s">
        <v>14</v>
      </c>
      <c r="F1632" s="12" t="s">
        <v>15</v>
      </c>
      <c r="G1632" s="20" t="n">
        <v>0.14</v>
      </c>
      <c r="H1632" s="13" t="n">
        <v>2000</v>
      </c>
      <c r="I1632" s="20" t="n">
        <f>G1632*H1632*7</f>
        <v>1960</v>
      </c>
      <c r="J1632" s="12" t="s">
        <v>102</v>
      </c>
      <c r="K1632" s="14" t="n">
        <v>160663</v>
      </c>
      <c r="L1632" s="14" t="n">
        <v>66746</v>
      </c>
      <c r="M1632" s="14" t="n">
        <v>1500</v>
      </c>
      <c r="N1632" s="11" t="n">
        <v>0.003</v>
      </c>
      <c r="O1632" s="11" t="n">
        <v>0.14</v>
      </c>
      <c r="P1632" s="11" t="n">
        <v>209.98</v>
      </c>
      <c r="Q1632" s="22" t="n">
        <f>M1632/H1632</f>
        <v>0.75</v>
      </c>
    </row>
    <row r="1633" ht="22.5" customHeight="1">
      <c r="A1633" s="74"/>
      <c r="B1633" s="12"/>
      <c r="C1633" s="12" t="n">
        <v>8566541</v>
      </c>
      <c r="D1633" s="12" t="s">
        <v>67</v>
      </c>
      <c r="E1633" s="12" t="s">
        <v>14</v>
      </c>
      <c r="F1633" s="12" t="s">
        <v>26</v>
      </c>
      <c r="G1633" s="20" t="n">
        <v>0.13</v>
      </c>
      <c r="H1633" s="13" t="n">
        <v>500</v>
      </c>
      <c r="I1633" s="20" t="n">
        <f>G1633*H1633*7</f>
        <v>455</v>
      </c>
      <c r="J1633" s="12" t="s">
        <v>102</v>
      </c>
      <c r="K1633" s="14" t="n">
        <v>471408</v>
      </c>
      <c r="L1633" s="14" t="n">
        <v>2115</v>
      </c>
      <c r="M1633" s="15" t="n">
        <v>319</v>
      </c>
      <c r="N1633" s="11" t="n">
        <v>0.03</v>
      </c>
      <c r="O1633" s="11" t="n">
        <v>0.21</v>
      </c>
      <c r="P1633" s="11" t="n">
        <v>66.23</v>
      </c>
      <c r="Q1633" s="22" t="n">
        <f>M1633/H1633</f>
        <v>0.638</v>
      </c>
    </row>
    <row r="1634" ht="22.5" customHeight="1">
      <c r="A1634" s="74"/>
      <c r="B1634" s="12"/>
      <c r="C1634" s="12" t="n">
        <v>8566084</v>
      </c>
      <c r="D1634" s="12" t="s">
        <v>68</v>
      </c>
      <c r="E1634" s="12" t="s">
        <v>41</v>
      </c>
      <c r="F1634" s="12" t="s">
        <v>15</v>
      </c>
      <c r="G1634" s="20" t="n">
        <v>0.12</v>
      </c>
      <c r="H1634" s="13" t="n">
        <v>100</v>
      </c>
      <c r="I1634" s="20" t="n">
        <f>G1634*H1634*7</f>
        <v>84</v>
      </c>
      <c r="J1634" s="12" t="s">
        <v>102</v>
      </c>
      <c r="K1634" s="14" t="n">
        <v>39496</v>
      </c>
      <c r="L1634" s="14" t="n">
        <v>7654</v>
      </c>
      <c r="M1634" s="15" t="n">
        <v>100</v>
      </c>
      <c r="N1634" s="11" t="n">
        <v>0.002</v>
      </c>
      <c r="O1634" s="11" t="n">
        <v>0.12</v>
      </c>
      <c r="P1634" s="11" t="n">
        <v>12</v>
      </c>
      <c r="Q1634" s="22" t="n">
        <f>M1634/H1634</f>
        <v>1</v>
      </c>
    </row>
    <row r="1635" ht="22.5" customHeight="1">
      <c r="A1635" s="74"/>
      <c r="B1635" s="12"/>
      <c r="C1635" s="12" t="n">
        <v>2937658</v>
      </c>
      <c r="D1635" s="12" t="s">
        <v>69</v>
      </c>
      <c r="E1635" s="12" t="s">
        <v>14</v>
      </c>
      <c r="F1635" s="12" t="s">
        <v>15</v>
      </c>
      <c r="G1635" s="20" t="n">
        <v>0.15</v>
      </c>
      <c r="H1635" s="13" t="n">
        <v>100</v>
      </c>
      <c r="I1635" s="20" t="n">
        <f>G1635*H1635*7</f>
        <v>105</v>
      </c>
      <c r="J1635" s="12" t="s">
        <v>102</v>
      </c>
      <c r="K1635" s="14" t="n">
        <v>7961</v>
      </c>
      <c r="L1635" s="14" t="n">
        <v>2138</v>
      </c>
      <c r="M1635" s="15" t="n">
        <v>100</v>
      </c>
      <c r="N1635" s="11" t="n">
        <v>0.006</v>
      </c>
      <c r="O1635" s="11" t="n">
        <v>0.123</v>
      </c>
      <c r="P1635" s="11" t="n">
        <v>12.331</v>
      </c>
      <c r="Q1635" s="22" t="n">
        <f>M1635/H1635</f>
        <v>1</v>
      </c>
    </row>
    <row r="1636" ht="22.5" customHeight="1">
      <c r="A1636" s="74"/>
      <c r="B1636" s="12"/>
      <c r="C1636" s="12" t="n">
        <v>6706444</v>
      </c>
      <c r="D1636" s="12" t="s">
        <v>70</v>
      </c>
      <c r="E1636" s="12" t="s">
        <v>71</v>
      </c>
      <c r="F1636" s="12" t="s">
        <v>12</v>
      </c>
      <c r="G1636" s="20" t="n">
        <v>0.5</v>
      </c>
      <c r="H1636" s="13" t="n">
        <v>100</v>
      </c>
      <c r="I1636" s="20" t="n">
        <f>G1636*H1636*7</f>
        <v>350</v>
      </c>
      <c r="J1636" s="12" t="s">
        <v>102</v>
      </c>
      <c r="K1636" s="14" t="n">
        <v>85413</v>
      </c>
      <c r="L1636" s="14" t="n">
        <v>10008</v>
      </c>
      <c r="M1636" s="15" t="n">
        <v>10</v>
      </c>
      <c r="N1636" s="11" t="n">
        <v>0.001</v>
      </c>
      <c r="O1636" s="11" t="n">
        <v>0.744</v>
      </c>
      <c r="P1636" s="11" t="n">
        <v>7.436</v>
      </c>
      <c r="Q1636" s="22" t="n">
        <f>M1636/H1636</f>
        <v>0.1</v>
      </c>
    </row>
    <row r="1637" ht="22.5" customHeight="1">
      <c r="A1637" s="74"/>
      <c r="B1637" s="12"/>
      <c r="C1637" s="12" t="n">
        <v>5963354</v>
      </c>
      <c r="D1637" s="12" t="s">
        <v>70</v>
      </c>
      <c r="E1637" s="12" t="s">
        <v>71</v>
      </c>
      <c r="F1637" s="12" t="s">
        <v>15</v>
      </c>
      <c r="G1637" s="20" t="n">
        <v>0.55</v>
      </c>
      <c r="H1637" s="13" t="n">
        <v>500</v>
      </c>
      <c r="I1637" s="20" t="n">
        <f>G1637*H1637*7</f>
        <v>1925</v>
      </c>
      <c r="J1637" s="12" t="s">
        <v>102</v>
      </c>
      <c r="K1637" s="14" t="n">
        <v>309887</v>
      </c>
      <c r="L1637" s="14" t="n">
        <v>86118</v>
      </c>
      <c r="M1637" s="15" t="n">
        <v>371</v>
      </c>
      <c r="N1637" s="11" t="n">
        <v>0.002</v>
      </c>
      <c r="O1637" s="11" t="n">
        <v>0.568</v>
      </c>
      <c r="P1637" s="11" t="n">
        <v>210.652</v>
      </c>
      <c r="Q1637" s="22" t="n">
        <f>M1637/H1637</f>
        <v>0.742</v>
      </c>
    </row>
    <row r="1638" ht="22.5" customHeight="1">
      <c r="A1638" s="74"/>
      <c r="B1638" s="12"/>
      <c r="C1638" s="12" t="n">
        <v>9686529</v>
      </c>
      <c r="D1638" s="12" t="s">
        <v>70</v>
      </c>
      <c r="E1638" s="12" t="s">
        <v>72</v>
      </c>
      <c r="F1638" s="12" t="s">
        <v>15</v>
      </c>
      <c r="G1638" s="20" t="n">
        <v>0.4</v>
      </c>
      <c r="H1638" s="13" t="n">
        <v>200</v>
      </c>
      <c r="I1638" s="20" t="n">
        <f>G1638*H1638*7</f>
        <v>560</v>
      </c>
      <c r="J1638" s="12" t="s">
        <v>102</v>
      </c>
      <c r="K1638" s="14" t="n">
        <v>69535</v>
      </c>
      <c r="L1638" s="14" t="n">
        <v>19293</v>
      </c>
      <c r="M1638" s="15" t="n">
        <v>66</v>
      </c>
      <c r="N1638" s="11" t="n">
        <v>0.002</v>
      </c>
      <c r="O1638" s="11" t="n">
        <v>0.5</v>
      </c>
      <c r="P1638" s="11" t="n">
        <v>33</v>
      </c>
      <c r="Q1638" s="22" t="n">
        <f>M1638/H1638</f>
        <v>0.33</v>
      </c>
    </row>
    <row r="1639" ht="22.5" customHeight="1">
      <c r="A1639" s="74"/>
      <c r="B1639" s="12"/>
      <c r="C1639" s="12" t="n">
        <v>5963400</v>
      </c>
      <c r="D1639" s="12" t="s">
        <v>70</v>
      </c>
      <c r="E1639" s="12" t="s">
        <v>73</v>
      </c>
      <c r="F1639" s="12" t="s">
        <v>15</v>
      </c>
      <c r="G1639" s="20" t="n">
        <v>0.2</v>
      </c>
      <c r="H1639" s="13" t="n">
        <v>50</v>
      </c>
      <c r="I1639" s="20" t="n">
        <f>G1639*H1639*7</f>
        <v>70</v>
      </c>
      <c r="J1639" s="12" t="s">
        <v>102</v>
      </c>
      <c r="K1639" s="14" t="n">
        <v>23945</v>
      </c>
      <c r="L1639" s="14" t="n">
        <v>4940</v>
      </c>
      <c r="M1639" s="15" t="n">
        <v>38</v>
      </c>
      <c r="N1639" s="11" t="n">
        <v>0.002</v>
      </c>
      <c r="O1639" s="11" t="n">
        <v>0.2</v>
      </c>
      <c r="P1639" s="11" t="n">
        <v>7.6</v>
      </c>
      <c r="Q1639" s="22" t="n">
        <f>M1639/H1639</f>
        <v>0.76</v>
      </c>
    </row>
    <row r="1640" ht="22.5" customHeight="1">
      <c r="A1640" s="74"/>
      <c r="B1640" s="12"/>
      <c r="C1640" s="12" t="n">
        <v>10080665</v>
      </c>
      <c r="D1640" s="12" t="s">
        <v>70</v>
      </c>
      <c r="E1640" s="12" t="s">
        <v>74</v>
      </c>
      <c r="F1640" s="12" t="s">
        <v>15</v>
      </c>
      <c r="G1640" s="20" t="n">
        <v>0.38</v>
      </c>
      <c r="H1640" s="13" t="n">
        <v>40</v>
      </c>
      <c r="I1640" s="20" t="n">
        <f>G1640*H1640*7</f>
        <v>106.4</v>
      </c>
      <c r="J1640" s="12" t="s">
        <v>102</v>
      </c>
      <c r="K1640" s="14" t="n">
        <v>7194</v>
      </c>
      <c r="L1640" s="14" t="n">
        <v>2361</v>
      </c>
      <c r="M1640" s="15" t="n">
        <v>10</v>
      </c>
      <c r="N1640" s="11" t="n">
        <v>0.002</v>
      </c>
      <c r="O1640" s="11" t="n">
        <v>0.38</v>
      </c>
      <c r="P1640" s="11" t="n">
        <v>3.8</v>
      </c>
      <c r="Q1640" s="22" t="n">
        <f>M1640/H1640</f>
        <v>0.25</v>
      </c>
    </row>
    <row r="1641" ht="22.5" customHeight="1">
      <c r="A1641" s="74"/>
      <c r="B1641" s="12"/>
      <c r="C1641" s="12" t="n">
        <v>91520433</v>
      </c>
      <c r="D1641" s="12" t="s">
        <v>64</v>
      </c>
      <c r="E1641" s="12" t="s">
        <v>14</v>
      </c>
      <c r="F1641" s="12" t="s">
        <v>15</v>
      </c>
      <c r="G1641" s="20" t="n">
        <v>0.16</v>
      </c>
      <c r="H1641" s="13" t="n">
        <v>200</v>
      </c>
      <c r="I1641" s="20" t="n">
        <f>G1641*H1641*7</f>
        <v>224</v>
      </c>
      <c r="J1641" s="12" t="s">
        <v>102</v>
      </c>
      <c r="K1641" s="14" t="n">
        <v>29731</v>
      </c>
      <c r="L1641" s="14" t="n">
        <v>1969</v>
      </c>
      <c r="M1641" s="15" t="n">
        <v>1</v>
      </c>
      <c r="N1641" s="11" t="n">
        <v>0</v>
      </c>
      <c r="O1641" s="11" t="n">
        <v>0.16</v>
      </c>
      <c r="P1641" s="11" t="n">
        <v>0.16</v>
      </c>
      <c r="Q1641" s="22" t="n">
        <f>M1641/H1641</f>
        <v>0.005</v>
      </c>
    </row>
    <row r="1642" ht="22.5" customHeight="1">
      <c r="A1642" s="74"/>
      <c r="B1642" s="12"/>
      <c r="C1642" s="12" t="n">
        <v>11078827</v>
      </c>
      <c r="D1642" s="12" t="s">
        <v>70</v>
      </c>
      <c r="E1642" s="12" t="s">
        <v>73</v>
      </c>
      <c r="F1642" s="12" t="s">
        <v>15</v>
      </c>
      <c r="G1642" s="20" t="n">
        <v>0.2</v>
      </c>
      <c r="H1642" s="13" t="n">
        <v>50</v>
      </c>
      <c r="I1642" s="20" t="n">
        <f>G1642*H1642*7</f>
        <v>70</v>
      </c>
      <c r="J1642" s="12" t="s">
        <v>102</v>
      </c>
      <c r="K1642" s="14" t="n">
        <v>907</v>
      </c>
      <c r="L1642" s="14" t="n">
        <v>231</v>
      </c>
      <c r="M1642" s="15" t="n">
        <v>2</v>
      </c>
      <c r="N1642" s="11" t="n">
        <v>0.003</v>
      </c>
      <c r="O1642" s="11" t="n">
        <v>0.3</v>
      </c>
      <c r="P1642" s="11" t="n">
        <v>0.6</v>
      </c>
      <c r="Q1642" s="22" t="n">
        <f>M1642/H1642</f>
        <v>0.04</v>
      </c>
    </row>
    <row r="1643" ht="22.5" customHeight="1">
      <c r="A1643" s="74"/>
      <c r="B1643" s="12"/>
      <c r="C1643" s="12" t="n">
        <v>11078981</v>
      </c>
      <c r="D1643" s="12" t="s">
        <v>70</v>
      </c>
      <c r="E1643" s="12" t="s">
        <v>71</v>
      </c>
      <c r="F1643" s="12" t="s">
        <v>15</v>
      </c>
      <c r="G1643" s="20" t="n">
        <v>0.2</v>
      </c>
      <c r="H1643" s="13" t="n">
        <v>50</v>
      </c>
      <c r="I1643" s="20" t="n">
        <f>G1643*H1643*7</f>
        <v>70</v>
      </c>
      <c r="J1643" s="12" t="s">
        <v>102</v>
      </c>
      <c r="K1643" s="14" t="n">
        <v>282</v>
      </c>
      <c r="L1643" s="14" t="n">
        <v>14</v>
      </c>
      <c r="M1643" s="15" t="n">
        <v>0</v>
      </c>
      <c r="N1643" s="11" t="n">
        <v>0</v>
      </c>
      <c r="O1643" s="11" t="n">
        <v>0</v>
      </c>
      <c r="P1643" s="11" t="n">
        <v>0</v>
      </c>
      <c r="Q1643" s="22" t="n">
        <f>M1643/H1643</f>
        <v>0</v>
      </c>
    </row>
    <row r="1644" ht="22.5" customHeight="1">
      <c r="A1644" s="74"/>
      <c r="B1644" s="12"/>
      <c r="C1644" s="12" t="n">
        <v>11080833</v>
      </c>
      <c r="D1644" s="12" t="s">
        <v>70</v>
      </c>
      <c r="E1644" s="12" t="s">
        <v>72</v>
      </c>
      <c r="F1644" s="12" t="s">
        <v>15</v>
      </c>
      <c r="G1644" s="20" t="n">
        <v>0.2</v>
      </c>
      <c r="H1644" s="13" t="n">
        <v>50</v>
      </c>
      <c r="I1644" s="20" t="n">
        <f>G1644*H1644*7</f>
        <v>70</v>
      </c>
      <c r="J1644" s="12" t="s">
        <v>102</v>
      </c>
      <c r="K1644" s="14" t="n">
        <v>22</v>
      </c>
      <c r="L1644" s="14" t="n">
        <v>3</v>
      </c>
      <c r="M1644" s="15" t="n">
        <v>0</v>
      </c>
      <c r="N1644" s="11" t="n">
        <v>0</v>
      </c>
      <c r="O1644" s="11" t="n">
        <v>0</v>
      </c>
      <c r="P1644" s="11" t="n">
        <v>0</v>
      </c>
      <c r="Q1644" s="22" t="n">
        <f>M1644/H1644</f>
        <v>0</v>
      </c>
    </row>
    <row r="1645" ht="22.5" customHeight="1">
      <c r="A1645" s="74"/>
      <c r="B1645" s="12"/>
      <c r="C1645" s="12" t="n">
        <v>11081056</v>
      </c>
      <c r="D1645" s="12" t="s">
        <v>70</v>
      </c>
      <c r="E1645" s="12" t="s">
        <v>74</v>
      </c>
      <c r="F1645" s="12" t="s">
        <v>15</v>
      </c>
      <c r="G1645" s="20" t="n">
        <v>0.2</v>
      </c>
      <c r="H1645" s="13" t="n">
        <v>50</v>
      </c>
      <c r="I1645" s="20" t="n">
        <f>G1645*H1645*7</f>
        <v>70</v>
      </c>
      <c r="J1645" s="12" t="s">
        <v>102</v>
      </c>
      <c r="K1645" s="14" t="n">
        <v>108</v>
      </c>
      <c r="L1645" s="14" t="n">
        <v>12</v>
      </c>
      <c r="M1645" s="15" t="n">
        <v>0</v>
      </c>
      <c r="N1645" s="11" t="n">
        <v>0</v>
      </c>
      <c r="O1645" s="11" t="n">
        <v>0</v>
      </c>
      <c r="P1645" s="11" t="n">
        <v>0</v>
      </c>
      <c r="Q1645" s="22" t="n">
        <f>M1645/H1645</f>
        <v>0</v>
      </c>
    </row>
    <row r="1646" ht="22.5" customHeight="1">
      <c r="A1646" s="74"/>
      <c r="B1646" s="12"/>
      <c r="C1646" s="12" t="n">
        <v>11078963</v>
      </c>
      <c r="D1646" s="12" t="s">
        <v>69</v>
      </c>
      <c r="E1646" s="12" t="s">
        <v>14</v>
      </c>
      <c r="F1646" s="12" t="s">
        <v>15</v>
      </c>
      <c r="G1646" s="20" t="n">
        <v>0.4</v>
      </c>
      <c r="H1646" s="13" t="n">
        <v>100</v>
      </c>
      <c r="I1646" s="20" t="n">
        <f>G1646*H1646*7</f>
        <v>280</v>
      </c>
      <c r="J1646" s="12" t="s">
        <v>102</v>
      </c>
      <c r="K1646" s="14" t="n">
        <v>12888</v>
      </c>
      <c r="L1646" s="14" t="n">
        <v>2570</v>
      </c>
      <c r="M1646" s="15" t="n">
        <v>81</v>
      </c>
      <c r="N1646" s="11" t="n">
        <v>0.013</v>
      </c>
      <c r="O1646" s="11" t="n">
        <v>0.4</v>
      </c>
      <c r="P1646" s="11" t="n">
        <v>32.4</v>
      </c>
      <c r="Q1646" s="22" t="n">
        <f>M1646/H1646</f>
        <v>0.81</v>
      </c>
    </row>
    <row r="1647" ht="22.5" customHeight="1">
      <c r="A1647" s="74"/>
      <c r="B1647" s="12"/>
      <c r="C1647" s="12" t="n">
        <v>91538300</v>
      </c>
      <c r="D1647" s="12" t="s">
        <v>64</v>
      </c>
      <c r="E1647" s="12" t="s">
        <v>37</v>
      </c>
      <c r="F1647" s="12" t="s">
        <v>15</v>
      </c>
      <c r="G1647" s="20" t="n">
        <v>0.14</v>
      </c>
      <c r="H1647" s="13" t="n">
        <v>300</v>
      </c>
      <c r="I1647" s="20" t="n">
        <f>G1647*H1647*7</f>
        <v>294</v>
      </c>
      <c r="J1647" s="12" t="s">
        <v>102</v>
      </c>
      <c r="K1647" s="14" t="n">
        <v>2669</v>
      </c>
      <c r="L1647" s="14" t="n">
        <v>454</v>
      </c>
      <c r="M1647" s="15" t="n">
        <v>6</v>
      </c>
      <c r="N1647" s="11" t="n">
        <v>0.002</v>
      </c>
      <c r="O1647" s="11" t="n">
        <v>0.14</v>
      </c>
      <c r="P1647" s="11" t="n">
        <v>0.84</v>
      </c>
      <c r="Q1647" s="22" t="n">
        <f>M1647/H1647</f>
        <v>0.02</v>
      </c>
    </row>
    <row r="1648" ht="22.5" customHeight="1">
      <c r="A1648" s="74"/>
      <c r="B1648" s="12"/>
      <c r="C1648" s="12" t="n">
        <v>91538301</v>
      </c>
      <c r="D1648" s="12" t="s">
        <v>64</v>
      </c>
      <c r="E1648" s="12" t="s">
        <v>14</v>
      </c>
      <c r="F1648" s="12" t="s">
        <v>15</v>
      </c>
      <c r="G1648" s="20" t="n">
        <v>0.22</v>
      </c>
      <c r="H1648" s="13" t="n">
        <v>200</v>
      </c>
      <c r="I1648" s="20" t="n">
        <f>G1648*H1648*7</f>
        <v>308</v>
      </c>
      <c r="J1648" s="12" t="s">
        <v>102</v>
      </c>
      <c r="K1648" s="14" t="n">
        <v>159</v>
      </c>
      <c r="L1648" s="14" t="n">
        <v>59</v>
      </c>
      <c r="M1648" s="15" t="n">
        <v>0</v>
      </c>
      <c r="N1648" s="11" t="n">
        <v>0</v>
      </c>
      <c r="O1648" s="11" t="n">
        <v>0</v>
      </c>
      <c r="P1648" s="11" t="n">
        <v>0</v>
      </c>
      <c r="Q1648" s="22" t="n">
        <f>M1648/H1648</f>
        <v>0</v>
      </c>
    </row>
    <row r="1649" ht="22.5" customHeight="1">
      <c r="A1649" s="74"/>
      <c r="B1649" s="12"/>
      <c r="C1649" s="12" t="n">
        <v>91538306</v>
      </c>
      <c r="D1649" s="12" t="s">
        <v>64</v>
      </c>
      <c r="E1649" s="12" t="s">
        <v>65</v>
      </c>
      <c r="F1649" s="12" t="s">
        <v>15</v>
      </c>
      <c r="G1649" s="20" t="n">
        <v>0.18</v>
      </c>
      <c r="H1649" s="13" t="n">
        <v>250</v>
      </c>
      <c r="I1649" s="20" t="n">
        <f>G1649*H1649*7</f>
        <v>315</v>
      </c>
      <c r="J1649" s="12" t="s">
        <v>102</v>
      </c>
      <c r="K1649" s="14" t="n">
        <v>1171</v>
      </c>
      <c r="L1649" s="14" t="n">
        <v>374</v>
      </c>
      <c r="M1649" s="15" t="n">
        <v>2</v>
      </c>
      <c r="N1649" s="11" t="n">
        <v>0.001</v>
      </c>
      <c r="O1649" s="11" t="n">
        <v>0.18</v>
      </c>
      <c r="P1649" s="11" t="n">
        <v>0.36</v>
      </c>
      <c r="Q1649" s="22" t="n">
        <f>M1649/H1649</f>
        <v>0.008</v>
      </c>
    </row>
    <row r="1650" ht="22.5" customHeight="1">
      <c r="A1650" s="74"/>
      <c r="B1650" s="12"/>
      <c r="C1650" s="12" t="n">
        <v>91538307</v>
      </c>
      <c r="D1650" s="12" t="s">
        <v>64</v>
      </c>
      <c r="E1650" s="12" t="s">
        <v>17</v>
      </c>
      <c r="F1650" s="12" t="s">
        <v>15</v>
      </c>
      <c r="G1650" s="20" t="n">
        <v>0.22</v>
      </c>
      <c r="H1650" s="13" t="n">
        <v>200</v>
      </c>
      <c r="I1650" s="20" t="n">
        <f>G1650*H1650*7</f>
        <v>308</v>
      </c>
      <c r="J1650" s="12" t="s">
        <v>102</v>
      </c>
      <c r="K1650" s="14" t="n">
        <v>18</v>
      </c>
      <c r="L1650" s="14" t="n">
        <v>2</v>
      </c>
      <c r="M1650" s="15" t="n">
        <v>0</v>
      </c>
      <c r="N1650" s="11" t="n">
        <v>0</v>
      </c>
      <c r="O1650" s="11" t="n">
        <v>0</v>
      </c>
      <c r="P1650" s="11" t="n">
        <v>0</v>
      </c>
      <c r="Q1650" s="22" t="n">
        <f>M1650/H1650</f>
        <v>0</v>
      </c>
    </row>
    <row r="1651" ht="22.5" customHeight="1">
      <c r="A1651" s="74"/>
      <c r="B1651" s="12"/>
      <c r="C1651" s="12" t="n">
        <v>91538308</v>
      </c>
      <c r="D1651" s="12" t="s">
        <v>64</v>
      </c>
      <c r="E1651" s="12" t="s">
        <v>11</v>
      </c>
      <c r="F1651" s="12" t="s">
        <v>15</v>
      </c>
      <c r="G1651" s="20" t="n">
        <v>0.18</v>
      </c>
      <c r="H1651" s="13" t="n">
        <v>200</v>
      </c>
      <c r="I1651" s="20" t="n">
        <f>G1651*H1651*7</f>
        <v>252</v>
      </c>
      <c r="J1651" s="12" t="s">
        <v>102</v>
      </c>
      <c r="K1651" s="14" t="n">
        <v>65</v>
      </c>
      <c r="L1651" s="14" t="n">
        <v>7</v>
      </c>
      <c r="M1651" s="15" t="n">
        <v>0</v>
      </c>
      <c r="N1651" s="11" t="n">
        <v>0</v>
      </c>
      <c r="O1651" s="11" t="n">
        <v>0</v>
      </c>
      <c r="P1651" s="11" t="n">
        <v>0</v>
      </c>
      <c r="Q1651" s="22" t="n">
        <f>M1651/H1651</f>
        <v>0</v>
      </c>
    </row>
    <row r="1652" ht="22.5" customHeight="1">
      <c r="A1652" s="74"/>
      <c r="B1652" s="12"/>
      <c r="C1652" s="12" t="n">
        <v>91538309</v>
      </c>
      <c r="D1652" s="12" t="s">
        <v>64</v>
      </c>
      <c r="E1652" s="12" t="s">
        <v>44</v>
      </c>
      <c r="F1652" s="12" t="s">
        <v>15</v>
      </c>
      <c r="G1652" s="20" t="n">
        <v>0.18</v>
      </c>
      <c r="H1652" s="13" t="n">
        <v>198</v>
      </c>
      <c r="I1652" s="20" t="n">
        <f>G1652*H1652*7</f>
        <v>249.48</v>
      </c>
      <c r="J1652" s="12" t="s">
        <v>102</v>
      </c>
      <c r="K1652" s="14" t="n">
        <v>121</v>
      </c>
      <c r="L1652" s="14" t="n">
        <v>29</v>
      </c>
      <c r="M1652" s="15" t="n">
        <v>0</v>
      </c>
      <c r="N1652" s="11" t="n">
        <v>0</v>
      </c>
      <c r="O1652" s="11" t="n">
        <v>0</v>
      </c>
      <c r="P1652" s="11" t="n">
        <v>0</v>
      </c>
      <c r="Q1652" s="22" t="n">
        <f>M1652/H1652</f>
        <v>0</v>
      </c>
    </row>
    <row r="1653" ht="22.5" customHeight="1">
      <c r="A1653" s="74"/>
      <c r="B1653" s="12"/>
      <c r="C1653" s="12" t="n">
        <v>11511535</v>
      </c>
      <c r="D1653" s="12" t="s">
        <v>69</v>
      </c>
      <c r="E1653" s="12" t="s">
        <v>14</v>
      </c>
      <c r="F1653" s="12" t="s">
        <v>26</v>
      </c>
      <c r="G1653" s="20" t="n">
        <v>0.4</v>
      </c>
      <c r="H1653" s="13" t="n">
        <v>600</v>
      </c>
      <c r="I1653" s="20" t="n">
        <f>G1653*H1653*7</f>
        <v>1680</v>
      </c>
      <c r="J1653" s="12" t="s">
        <v>102</v>
      </c>
      <c r="K1653" s="14" t="n">
        <f>2279371+7782</f>
        <v>2287153</v>
      </c>
      <c r="L1653" s="14" t="n">
        <f>7677+3195</f>
        <v>10872</v>
      </c>
      <c r="M1653" s="15" t="n">
        <f>410+225</f>
        <v>635</v>
      </c>
      <c r="N1653" s="11" t="n">
        <v>0.02</v>
      </c>
      <c r="O1653" s="11" t="n">
        <f>P1653/M1653</f>
        <v>0.375322834645669</v>
      </c>
      <c r="P1653" s="11" t="n">
        <f>153.9+84.43</f>
        <v>238.33</v>
      </c>
      <c r="Q1653" s="22" t="n">
        <f>M1653/H1653</f>
        <v>1.05833333333333</v>
      </c>
    </row>
    <row r="1654" ht="22.5" customHeight="1">
      <c r="A1654" s="74"/>
      <c r="B1654" s="12"/>
      <c r="C1654" s="12" t="n">
        <v>11792342</v>
      </c>
      <c r="D1654" s="12" t="s">
        <v>75</v>
      </c>
      <c r="E1654" s="12" t="s">
        <v>41</v>
      </c>
      <c r="F1654" s="12" t="s">
        <v>15</v>
      </c>
      <c r="G1654" s="20" t="n">
        <v>0.2</v>
      </c>
      <c r="H1654" s="76" t="n">
        <v>40</v>
      </c>
      <c r="I1654" s="20" t="n">
        <f>G1654*H1654*7</f>
        <v>56</v>
      </c>
      <c r="J1654" s="12" t="s">
        <v>102</v>
      </c>
      <c r="K1654" s="14" t="n">
        <v>8694</v>
      </c>
      <c r="L1654" s="14" t="n">
        <v>101</v>
      </c>
      <c r="M1654" s="15" t="n">
        <v>0</v>
      </c>
      <c r="N1654" s="11" t="n">
        <v>0</v>
      </c>
      <c r="O1654" s="11" t="n">
        <v>0</v>
      </c>
      <c r="P1654" s="11" t="n">
        <v>0</v>
      </c>
      <c r="Q1654" s="22" t="n">
        <f>M1654/H1654</f>
        <v>0</v>
      </c>
    </row>
    <row r="1655" ht="22.5" customHeight="1">
      <c r="A1655" s="74"/>
      <c r="B1655" s="12"/>
      <c r="C1655" s="12" t="n">
        <v>5365722</v>
      </c>
      <c r="D1655" s="12" t="s">
        <v>59</v>
      </c>
      <c r="E1655" s="12" t="s">
        <v>57</v>
      </c>
      <c r="F1655" s="12" t="s">
        <v>12</v>
      </c>
      <c r="G1655" s="20" t="n">
        <v>0.3</v>
      </c>
      <c r="H1655" s="76" t="n">
        <v>50</v>
      </c>
      <c r="I1655" s="20" t="n">
        <f>G1655*H1655*7</f>
        <v>105</v>
      </c>
      <c r="J1655" s="12" t="s">
        <v>102</v>
      </c>
      <c r="K1655" s="14" t="n">
        <v>37985</v>
      </c>
      <c r="L1655" s="14" t="n">
        <v>12712</v>
      </c>
      <c r="M1655" s="15" t="n">
        <v>21</v>
      </c>
      <c r="N1655" s="11" t="n">
        <v>0.001</v>
      </c>
      <c r="O1655" s="11" t="n">
        <v>0.335</v>
      </c>
      <c r="P1655" s="11" t="n">
        <v>7.0298</v>
      </c>
      <c r="Q1655" s="22" t="n">
        <f>M1655/H1655</f>
        <v>0.42</v>
      </c>
    </row>
    <row r="1656" ht="22.5" customHeight="1">
      <c r="A1656" s="74"/>
      <c r="B1656" s="12"/>
      <c r="C1656" s="12" t="n">
        <v>11924654</v>
      </c>
      <c r="D1656" s="12" t="s">
        <v>59</v>
      </c>
      <c r="E1656" s="12" t="s">
        <v>57</v>
      </c>
      <c r="F1656" s="12" t="s">
        <v>12</v>
      </c>
      <c r="G1656" s="20" t="n">
        <v>0.3</v>
      </c>
      <c r="H1656" s="76" t="n">
        <v>50</v>
      </c>
      <c r="I1656" s="20" t="n">
        <f>G1656*H1656*7</f>
        <v>105</v>
      </c>
      <c r="J1656" s="12" t="s">
        <v>102</v>
      </c>
      <c r="K1656" s="14" t="n">
        <v>446</v>
      </c>
      <c r="L1656" s="14" t="n">
        <v>164</v>
      </c>
      <c r="M1656" s="15" t="n">
        <v>1</v>
      </c>
      <c r="N1656" s="11" t="n">
        <v>0.001</v>
      </c>
      <c r="O1656" s="11" t="n">
        <v>0.114</v>
      </c>
      <c r="P1656" s="11" t="n">
        <v>0.1141</v>
      </c>
      <c r="Q1656" s="22" t="n">
        <f>M1656/H1656</f>
        <v>0.02</v>
      </c>
    </row>
    <row r="1657" ht="22.5" customHeight="1">
      <c r="A1657" s="74"/>
      <c r="B1657" s="12"/>
      <c r="C1657" s="12" t="n">
        <v>12011132</v>
      </c>
      <c r="D1657" s="12" t="s">
        <v>82</v>
      </c>
      <c r="E1657" s="12" t="s">
        <v>14</v>
      </c>
      <c r="F1657" s="12" t="s">
        <v>15</v>
      </c>
      <c r="G1657" s="20" t="n">
        <v>0.2</v>
      </c>
      <c r="H1657" s="76" t="n">
        <v>150</v>
      </c>
      <c r="I1657" s="20" t="n">
        <f>G1657*H1657*7</f>
        <v>210</v>
      </c>
      <c r="J1657" s="12" t="s">
        <v>102</v>
      </c>
      <c r="K1657" s="14" t="n">
        <v>26559</v>
      </c>
      <c r="L1657" s="14" t="n">
        <v>8079</v>
      </c>
      <c r="M1657" s="15" t="n">
        <v>150</v>
      </c>
      <c r="N1657" s="11" t="n">
        <v>0.004</v>
      </c>
      <c r="O1657" s="11" t="n">
        <v>0.2</v>
      </c>
      <c r="P1657" s="11" t="n">
        <v>30</v>
      </c>
      <c r="Q1657" s="22" t="n">
        <f>M1657/H1657</f>
        <v>1</v>
      </c>
    </row>
    <row r="1658" ht="22.5" customHeight="1">
      <c r="A1658" s="74"/>
      <c r="B1658" s="12"/>
      <c r="C1658" s="12" t="n">
        <v>12072287</v>
      </c>
      <c r="D1658" s="12" t="s">
        <v>69</v>
      </c>
      <c r="E1658" s="12" t="s">
        <v>14</v>
      </c>
      <c r="F1658" s="12" t="s">
        <v>15</v>
      </c>
      <c r="G1658" s="20" t="n">
        <v>0.5</v>
      </c>
      <c r="H1658" s="76" t="n">
        <v>200</v>
      </c>
      <c r="I1658" s="20" t="n">
        <f>G1658*H1658*7</f>
        <v>700</v>
      </c>
      <c r="J1658" s="12" t="s">
        <v>102</v>
      </c>
      <c r="K1658" s="14" t="n">
        <v>766453</v>
      </c>
      <c r="L1658" s="14" t="n">
        <v>4030</v>
      </c>
      <c r="M1658" s="15" t="n">
        <v>400</v>
      </c>
      <c r="N1658" s="11" t="n">
        <v>0.039</v>
      </c>
      <c r="O1658" s="11" t="n">
        <v>0.396</v>
      </c>
      <c r="P1658" s="11" t="n">
        <v>158.409</v>
      </c>
      <c r="Q1658" s="22" t="n">
        <f>M1658/H1658</f>
        <v>2</v>
      </c>
    </row>
    <row r="1659" ht="22.5" customHeight="1">
      <c r="A1659" s="74"/>
      <c r="B1659" s="12"/>
      <c r="C1659" s="12" t="n">
        <v>6529449</v>
      </c>
      <c r="D1659" s="12" t="s">
        <v>69</v>
      </c>
      <c r="E1659" s="12" t="s">
        <v>14</v>
      </c>
      <c r="F1659" s="12" t="s">
        <v>12</v>
      </c>
      <c r="G1659" s="20" t="n">
        <v>0.2</v>
      </c>
      <c r="H1659" s="76" t="n">
        <v>200</v>
      </c>
      <c r="I1659" s="20" t="n">
        <f>G1659*H1659*7</f>
        <v>280</v>
      </c>
      <c r="J1659" s="12" t="s">
        <v>102</v>
      </c>
      <c r="K1659" s="14" t="n">
        <v>16502</v>
      </c>
      <c r="L1659" s="14" t="n">
        <v>2322</v>
      </c>
      <c r="M1659" s="15" t="n">
        <v>186</v>
      </c>
      <c r="N1659" s="11" t="n">
        <v>0.023</v>
      </c>
      <c r="O1659" s="11" t="n">
        <v>0.283</v>
      </c>
      <c r="P1659" s="11" t="n">
        <v>52.5848</v>
      </c>
      <c r="Q1659" s="22" t="n">
        <f>M1659/H1659</f>
        <v>0.93</v>
      </c>
    </row>
    <row r="1660" ht="22.5" customHeight="1">
      <c r="A1660" s="74"/>
      <c r="B1660" s="12"/>
      <c r="C1660" s="12" t="n">
        <v>5623760</v>
      </c>
      <c r="D1660" s="12" t="s">
        <v>76</v>
      </c>
      <c r="E1660" s="12" t="s">
        <v>14</v>
      </c>
      <c r="F1660" s="12" t="s">
        <v>15</v>
      </c>
      <c r="G1660" s="20" t="n">
        <v>0.15</v>
      </c>
      <c r="H1660" s="13" t="n">
        <v>50</v>
      </c>
      <c r="I1660" s="20" t="n">
        <f>G1660*H1660*7</f>
        <v>52.5</v>
      </c>
      <c r="J1660" s="12" t="s">
        <v>102</v>
      </c>
      <c r="K1660" s="14" t="n">
        <v>6100</v>
      </c>
      <c r="L1660" s="14" t="n">
        <v>2050</v>
      </c>
      <c r="M1660" s="15" t="n">
        <v>50</v>
      </c>
      <c r="N1660" s="11" t="n">
        <v>0.004</v>
      </c>
      <c r="O1660" s="11" t="n">
        <v>0.15</v>
      </c>
      <c r="P1660" s="11" t="n">
        <v>7.5</v>
      </c>
      <c r="Q1660" s="22" t="n">
        <f>M1660/H1660</f>
        <v>1</v>
      </c>
    </row>
    <row r="1661" ht="22.5" customHeight="1">
      <c r="A1661" s="74"/>
      <c r="B1661" s="12"/>
      <c r="C1661" s="12" t="n">
        <v>12542512</v>
      </c>
      <c r="D1661" s="12" t="s">
        <v>82</v>
      </c>
      <c r="E1661" s="12" t="s">
        <v>14</v>
      </c>
      <c r="F1661" s="12" t="s">
        <v>15</v>
      </c>
      <c r="G1661" s="20" t="n">
        <v>0.15</v>
      </c>
      <c r="H1661" s="76" t="n">
        <v>100</v>
      </c>
      <c r="I1661" s="20" t="n">
        <f>G1661*H1661*7</f>
        <v>105</v>
      </c>
      <c r="J1661" s="12" t="s">
        <v>102</v>
      </c>
      <c r="K1661" s="14" t="n">
        <v>12255</v>
      </c>
      <c r="L1661" s="14" t="n">
        <v>969</v>
      </c>
      <c r="M1661" s="15" t="n">
        <v>26</v>
      </c>
      <c r="N1661" s="11" t="n">
        <v>0.004</v>
      </c>
      <c r="O1661" s="11" t="n">
        <v>0.15</v>
      </c>
      <c r="P1661" s="11" t="n">
        <v>3.9</v>
      </c>
      <c r="Q1661" s="22" t="n">
        <f>M1661/H1661</f>
        <v>0.26</v>
      </c>
    </row>
    <row r="1662" ht="22.5" customHeight="1">
      <c r="A1662" s="74"/>
      <c r="B1662" s="12"/>
      <c r="C1662" s="12" t="n">
        <v>91573327</v>
      </c>
      <c r="D1662" s="12" t="s">
        <v>77</v>
      </c>
      <c r="E1662" s="12" t="s">
        <v>14</v>
      </c>
      <c r="F1662" s="12" t="s">
        <v>15</v>
      </c>
      <c r="G1662" s="20" t="n">
        <v>0.25</v>
      </c>
      <c r="H1662" s="76" t="n">
        <v>300</v>
      </c>
      <c r="I1662" s="20" t="n">
        <f>G1662*H1662*7</f>
        <v>525</v>
      </c>
      <c r="J1662" s="12" t="s">
        <v>102</v>
      </c>
      <c r="K1662" s="14" t="n">
        <v>1290</v>
      </c>
      <c r="L1662" s="14" t="n">
        <v>38</v>
      </c>
      <c r="M1662" s="15" t="n">
        <v>0</v>
      </c>
      <c r="N1662" s="11" t="n">
        <v>0</v>
      </c>
      <c r="O1662" s="11" t="n">
        <v>0</v>
      </c>
      <c r="P1662" s="11" t="n">
        <v>0</v>
      </c>
      <c r="Q1662" s="22" t="n">
        <f>M1662/H1662</f>
        <v>0</v>
      </c>
    </row>
    <row r="1663" ht="22.5" customHeight="1">
      <c r="A1663" s="18"/>
      <c r="C1663" s="10"/>
      <c r="D1663" s="10"/>
      <c r="E1663" s="10"/>
      <c r="F1663" s="10"/>
      <c r="G1663" s="17"/>
      <c r="H1663" s="10"/>
      <c r="I1663" s="17"/>
      <c r="J1663" s="10"/>
      <c r="K1663" s="15"/>
      <c r="L1663" s="15"/>
      <c r="M1663" s="15"/>
      <c r="N1663" s="15"/>
      <c r="O1663" s="15"/>
      <c r="P1663" s="75"/>
      <c r="Q1663" s="7"/>
    </row>
    <row r="1664" ht="22.5" customHeight="1">
      <c r="A1664" s="18" t="s">
        <v>97</v>
      </c>
      <c r="B1664" s="8" t="s">
        <v>125</v>
      </c>
      <c r="C1664" s="10"/>
      <c r="D1664" s="10"/>
      <c r="E1664" s="10"/>
      <c r="F1664" s="10"/>
      <c r="G1664" s="17"/>
      <c r="H1664" s="10"/>
      <c r="I1664" s="17"/>
      <c r="J1664" s="10"/>
      <c r="K1664" s="21" t="n">
        <f>SUM(K1665:K1799)</f>
        <v>14637577</v>
      </c>
      <c r="L1664" s="21" t="n">
        <f>SUM(L1665:L1799)</f>
        <v>1740722</v>
      </c>
      <c r="M1664" s="15"/>
      <c r="N1664" s="15"/>
      <c r="O1664" s="15"/>
      <c r="P1664" s="24" t="n">
        <f>SUM(P1665:P1799)</f>
        <v>5633.4228</v>
      </c>
      <c r="Q1664" s="7"/>
    </row>
    <row r="1665" ht="22.5" customHeight="1">
      <c r="A1665" s="73" t="n">
        <v>46299</v>
      </c>
      <c r="B1665" s="37" t="s">
        <v>99</v>
      </c>
      <c r="C1665" s="12" t="n">
        <v>10813123</v>
      </c>
      <c r="D1665" s="12" t="s">
        <v>10</v>
      </c>
      <c r="E1665" s="12" t="s">
        <v>11</v>
      </c>
      <c r="F1665" s="12" t="s">
        <v>12</v>
      </c>
      <c r="G1665" s="20" t="n">
        <v>0.25</v>
      </c>
      <c r="H1665" s="13" t="n">
        <v>1000</v>
      </c>
      <c r="I1665" s="20" t="n">
        <f>G1665*H1665*7</f>
        <v>1750</v>
      </c>
      <c r="J1665" s="12" t="s">
        <v>102</v>
      </c>
      <c r="K1665" s="10" t="n">
        <v>55024</v>
      </c>
      <c r="L1665" s="10" t="n">
        <v>1175</v>
      </c>
      <c r="M1665" s="10" t="n">
        <v>21</v>
      </c>
      <c r="N1665" s="11" t="n">
        <v>0.006</v>
      </c>
      <c r="O1665" s="11" t="n">
        <v>0.3878</v>
      </c>
      <c r="P1665" s="11" t="n">
        <v>8.1431</v>
      </c>
      <c r="Q1665" s="22" t="n">
        <f>M1665/H1665</f>
        <v>0.021</v>
      </c>
    </row>
    <row r="1666" ht="22.5" customHeight="1">
      <c r="A1666" s="74"/>
      <c r="B1666" s="12"/>
      <c r="C1666" s="12" t="n">
        <v>1745925</v>
      </c>
      <c r="D1666" s="12" t="s">
        <v>13</v>
      </c>
      <c r="E1666" s="12" t="s">
        <v>14</v>
      </c>
      <c r="F1666" s="12" t="s">
        <v>15</v>
      </c>
      <c r="G1666" s="20" t="n">
        <v>0.15</v>
      </c>
      <c r="H1666" s="13" t="n">
        <v>400</v>
      </c>
      <c r="I1666" s="20" t="n">
        <f>G1666*H1666*7</f>
        <v>420</v>
      </c>
      <c r="J1666" s="12" t="s">
        <v>102</v>
      </c>
      <c r="K1666" s="16" t="n">
        <v>40659</v>
      </c>
      <c r="L1666" s="14" t="n">
        <v>17574</v>
      </c>
      <c r="M1666" s="14" t="n">
        <v>358</v>
      </c>
      <c r="N1666" s="11" t="n">
        <v>0.003</v>
      </c>
      <c r="O1666" s="11" t="n">
        <v>0.15</v>
      </c>
      <c r="P1666" s="11" t="n">
        <v>53.7</v>
      </c>
      <c r="Q1666" s="22" t="n">
        <f>M1666/H1666</f>
        <v>0.895</v>
      </c>
    </row>
    <row r="1667" ht="22.5" customHeight="1">
      <c r="A1667" s="74"/>
      <c r="B1667" s="12"/>
      <c r="C1667" s="12" t="n">
        <v>6951600</v>
      </c>
      <c r="D1667" s="12" t="s">
        <v>16</v>
      </c>
      <c r="E1667" s="12" t="s">
        <v>17</v>
      </c>
      <c r="F1667" s="12" t="s">
        <v>15</v>
      </c>
      <c r="G1667" s="20" t="n">
        <v>0.17</v>
      </c>
      <c r="H1667" s="13" t="n">
        <v>100</v>
      </c>
      <c r="I1667" s="20" t="n">
        <f>G1667*H1667*7</f>
        <v>119</v>
      </c>
      <c r="J1667" s="12" t="s">
        <v>102</v>
      </c>
      <c r="K1667" s="14" t="n">
        <v>26668</v>
      </c>
      <c r="L1667" s="14" t="n">
        <v>10249</v>
      </c>
      <c r="M1667" s="14" t="n">
        <v>94</v>
      </c>
      <c r="N1667" s="11" t="n">
        <v>0.002</v>
      </c>
      <c r="O1667" s="11" t="n">
        <v>0.174</v>
      </c>
      <c r="P1667" s="11" t="n">
        <v>16.388</v>
      </c>
      <c r="Q1667" s="22" t="n">
        <f>M1667/H1667</f>
        <v>0.94</v>
      </c>
    </row>
    <row r="1668" ht="22.5" customHeight="1">
      <c r="A1668" s="74"/>
      <c r="B1668" s="12"/>
      <c r="C1668" s="12" t="n">
        <v>6951594</v>
      </c>
      <c r="D1668" s="12" t="s">
        <v>16</v>
      </c>
      <c r="E1668" s="12" t="s">
        <v>18</v>
      </c>
      <c r="F1668" s="12" t="s">
        <v>15</v>
      </c>
      <c r="G1668" s="20" t="n">
        <v>0.7</v>
      </c>
      <c r="H1668" s="13" t="n">
        <v>400</v>
      </c>
      <c r="I1668" s="20" t="n">
        <f>G1668*H1668*7</f>
        <v>1960</v>
      </c>
      <c r="J1668" s="12" t="s">
        <v>102</v>
      </c>
      <c r="K1668" s="14" t="n">
        <v>177959</v>
      </c>
      <c r="L1668" s="14" t="n">
        <v>76147</v>
      </c>
      <c r="M1668" s="14" t="n">
        <v>305</v>
      </c>
      <c r="N1668" s="11" t="n">
        <v>0.003</v>
      </c>
      <c r="O1668" s="11" t="n">
        <v>0.706</v>
      </c>
      <c r="P1668" s="11" t="n">
        <v>215.18</v>
      </c>
      <c r="Q1668" s="22" t="n">
        <f>M1668/H1668</f>
        <v>0.7625</v>
      </c>
    </row>
    <row r="1669" ht="22.5" customHeight="1">
      <c r="A1669" s="74"/>
      <c r="B1669" s="12"/>
      <c r="C1669" s="12" t="n">
        <v>2732727</v>
      </c>
      <c r="D1669" s="12" t="s">
        <v>10</v>
      </c>
      <c r="E1669" s="12" t="s">
        <v>19</v>
      </c>
      <c r="F1669" s="12" t="s">
        <v>15</v>
      </c>
      <c r="G1669" s="20" t="n">
        <v>0.25</v>
      </c>
      <c r="H1669" s="13" t="n">
        <v>1000</v>
      </c>
      <c r="I1669" s="20" t="n">
        <f>G1669*H1669*7</f>
        <v>1750</v>
      </c>
      <c r="J1669" s="12" t="s">
        <v>102</v>
      </c>
      <c r="K1669" s="14" t="n">
        <v>37549</v>
      </c>
      <c r="L1669" s="14" t="n">
        <v>14113</v>
      </c>
      <c r="M1669" s="14" t="n">
        <v>484</v>
      </c>
      <c r="N1669" s="11" t="n">
        <v>0.009</v>
      </c>
      <c r="O1669" s="11" t="n">
        <v>0.25</v>
      </c>
      <c r="P1669" s="11" t="n">
        <v>120.775</v>
      </c>
      <c r="Q1669" s="22" t="n">
        <f>M1669/H1669</f>
        <v>0.484</v>
      </c>
    </row>
    <row r="1670" ht="22.5" customHeight="1">
      <c r="A1670" s="74"/>
      <c r="B1670" s="12"/>
      <c r="C1670" s="12" t="n">
        <v>5619156</v>
      </c>
      <c r="D1670" s="12" t="s">
        <v>10</v>
      </c>
      <c r="E1670" s="12" t="s">
        <v>19</v>
      </c>
      <c r="F1670" s="12" t="s">
        <v>12</v>
      </c>
      <c r="G1670" s="20" t="n">
        <v>0.24</v>
      </c>
      <c r="H1670" s="13" t="n">
        <v>500</v>
      </c>
      <c r="I1670" s="20" t="n">
        <f>G1670*H1670*7</f>
        <v>840</v>
      </c>
      <c r="J1670" s="12" t="s">
        <v>102</v>
      </c>
      <c r="K1670" s="14" t="n">
        <v>548361</v>
      </c>
      <c r="L1670" s="14" t="n">
        <v>96300</v>
      </c>
      <c r="M1670" s="14" t="n">
        <v>26</v>
      </c>
      <c r="N1670" s="11" t="n">
        <v>0</v>
      </c>
      <c r="O1670" s="11" t="n">
        <v>0.6652</v>
      </c>
      <c r="P1670" s="11" t="n">
        <v>1.295</v>
      </c>
      <c r="Q1670" s="22" t="n">
        <f>M1670/H1670</f>
        <v>0.052</v>
      </c>
    </row>
    <row r="1671" ht="22.5" customHeight="1">
      <c r="A1671" s="74"/>
      <c r="B1671" s="12"/>
      <c r="C1671" s="12" t="n">
        <v>6425889</v>
      </c>
      <c r="D1671" s="12" t="s">
        <v>10</v>
      </c>
      <c r="E1671" s="12" t="s">
        <v>20</v>
      </c>
      <c r="F1671" s="12" t="s">
        <v>15</v>
      </c>
      <c r="G1671" s="20" t="n">
        <v>0.25</v>
      </c>
      <c r="H1671" s="13" t="n">
        <v>400</v>
      </c>
      <c r="I1671" s="20" t="n">
        <f>G1671*H1671*7</f>
        <v>700</v>
      </c>
      <c r="J1671" s="12" t="s">
        <v>102</v>
      </c>
      <c r="K1671" s="14" t="n">
        <v>28572</v>
      </c>
      <c r="L1671" s="14" t="n">
        <v>10037</v>
      </c>
      <c r="M1671" s="14" t="n">
        <v>210</v>
      </c>
      <c r="N1671" s="11" t="n">
        <v>0.005</v>
      </c>
      <c r="O1671" s="11" t="n">
        <v>0.251</v>
      </c>
      <c r="P1671" s="11" t="n">
        <v>52.625</v>
      </c>
      <c r="Q1671" s="22" t="n">
        <f>M1671/H1671</f>
        <v>0.525</v>
      </c>
    </row>
    <row r="1672" ht="22.5" customHeight="1">
      <c r="A1672" s="74"/>
      <c r="B1672" s="12"/>
      <c r="C1672" s="12" t="n">
        <v>6439005</v>
      </c>
      <c r="D1672" s="12" t="s">
        <v>10</v>
      </c>
      <c r="E1672" s="12" t="s">
        <v>20</v>
      </c>
      <c r="F1672" s="12" t="s">
        <v>21</v>
      </c>
      <c r="G1672" s="20" t="n">
        <v>0.3</v>
      </c>
      <c r="H1672" s="13" t="n">
        <v>300</v>
      </c>
      <c r="I1672" s="20" t="n">
        <f>G1672*H1672*7</f>
        <v>630</v>
      </c>
      <c r="J1672" s="12" t="s">
        <v>102</v>
      </c>
      <c r="K1672" s="14" t="n">
        <v>46703</v>
      </c>
      <c r="L1672" s="14" t="n">
        <v>14308</v>
      </c>
      <c r="M1672" s="14" t="n">
        <v>70</v>
      </c>
      <c r="N1672" s="11" t="n">
        <v>0.0015</v>
      </c>
      <c r="O1672" s="11" t="n">
        <v>0.3</v>
      </c>
      <c r="P1672" s="11" t="n">
        <v>21</v>
      </c>
      <c r="Q1672" s="22" t="n">
        <f>M1672/H1672</f>
        <v>0.233333333333333</v>
      </c>
    </row>
    <row r="1673" ht="22.5" customHeight="1">
      <c r="A1673" s="74"/>
      <c r="B1673" s="12"/>
      <c r="C1673" s="12" t="n">
        <v>7203110</v>
      </c>
      <c r="D1673" s="12" t="s">
        <v>22</v>
      </c>
      <c r="E1673" s="12" t="s">
        <v>23</v>
      </c>
      <c r="F1673" s="12" t="s">
        <v>15</v>
      </c>
      <c r="G1673" s="20" t="n">
        <v>0.2</v>
      </c>
      <c r="H1673" s="13" t="n">
        <v>100</v>
      </c>
      <c r="I1673" s="20" t="n">
        <f>G1673*H1673*7</f>
        <v>140</v>
      </c>
      <c r="J1673" s="12" t="s">
        <v>102</v>
      </c>
      <c r="K1673" s="14" t="n">
        <v>8503</v>
      </c>
      <c r="L1673" s="14" t="n">
        <v>4008</v>
      </c>
      <c r="M1673" s="14" t="n">
        <v>0</v>
      </c>
      <c r="N1673" s="11" t="n">
        <v>0</v>
      </c>
      <c r="O1673" s="11" t="n">
        <v>0</v>
      </c>
      <c r="P1673" s="11" t="n">
        <v>0</v>
      </c>
      <c r="Q1673" s="22" t="n">
        <f>M1673/H1673</f>
        <v>0</v>
      </c>
    </row>
    <row r="1674" ht="22.5" customHeight="1">
      <c r="A1674" s="74"/>
      <c r="B1674" s="12"/>
      <c r="C1674" s="12" t="n">
        <v>7202934</v>
      </c>
      <c r="D1674" s="12" t="s">
        <v>22</v>
      </c>
      <c r="E1674" s="12" t="s">
        <v>24</v>
      </c>
      <c r="F1674" s="12" t="s">
        <v>15</v>
      </c>
      <c r="G1674" s="20" t="n">
        <v>0.35</v>
      </c>
      <c r="H1674" s="13" t="n">
        <v>200</v>
      </c>
      <c r="I1674" s="20" t="n">
        <f>G1674*H1674*7</f>
        <v>490</v>
      </c>
      <c r="J1674" s="12" t="s">
        <v>102</v>
      </c>
      <c r="K1674" s="14" t="n">
        <v>244283</v>
      </c>
      <c r="L1674" s="14" t="n">
        <v>154920</v>
      </c>
      <c r="M1674" s="14" t="n">
        <v>76</v>
      </c>
      <c r="N1674" s="11" t="n">
        <v>0</v>
      </c>
      <c r="O1674" s="11" t="n">
        <v>0.35</v>
      </c>
      <c r="P1674" s="11" t="n">
        <v>26.6</v>
      </c>
      <c r="Q1674" s="22" t="n">
        <f>M1674/H1674</f>
        <v>0.38</v>
      </c>
    </row>
    <row r="1675" ht="22.5" customHeight="1">
      <c r="A1675" s="74"/>
      <c r="B1675" s="12"/>
      <c r="C1675" s="12" t="n">
        <v>5847496</v>
      </c>
      <c r="D1675" s="12" t="s">
        <v>10</v>
      </c>
      <c r="E1675" s="12" t="s">
        <v>25</v>
      </c>
      <c r="F1675" s="12" t="s">
        <v>12</v>
      </c>
      <c r="G1675" s="20" t="n">
        <v>0.3</v>
      </c>
      <c r="H1675" s="13" t="n">
        <v>200</v>
      </c>
      <c r="I1675" s="20" t="n">
        <f>G1675*H1675*7</f>
        <v>420</v>
      </c>
      <c r="J1675" s="12" t="s">
        <v>102</v>
      </c>
      <c r="K1675" s="14" t="n">
        <v>39178</v>
      </c>
      <c r="L1675" s="14" t="n">
        <v>1571</v>
      </c>
      <c r="M1675" s="14" t="n">
        <v>4</v>
      </c>
      <c r="N1675" s="11" t="n">
        <v>0.002</v>
      </c>
      <c r="O1675" s="11" t="n">
        <v>0.661</v>
      </c>
      <c r="P1675" s="11" t="n">
        <v>2.6455</v>
      </c>
      <c r="Q1675" s="22" t="n">
        <f>M1675/H1675</f>
        <v>0.02</v>
      </c>
    </row>
    <row r="1676" ht="22.5" customHeight="1">
      <c r="A1676" s="74"/>
      <c r="B1676" s="12"/>
      <c r="C1676" s="12" t="n">
        <v>7572369</v>
      </c>
      <c r="D1676" s="12" t="s">
        <v>10</v>
      </c>
      <c r="E1676" s="12" t="s">
        <v>25</v>
      </c>
      <c r="F1676" s="12" t="s">
        <v>15</v>
      </c>
      <c r="G1676" s="20" t="n">
        <v>0.3</v>
      </c>
      <c r="H1676" s="13" t="n">
        <v>400</v>
      </c>
      <c r="I1676" s="20" t="n">
        <f>G1676*H1676*7</f>
        <v>840</v>
      </c>
      <c r="J1676" s="12" t="s">
        <v>102</v>
      </c>
      <c r="K1676" s="14" t="n">
        <v>13797</v>
      </c>
      <c r="L1676" s="14" t="n">
        <v>5813</v>
      </c>
      <c r="M1676" s="14" t="n">
        <v>176</v>
      </c>
      <c r="N1676" s="11" t="n">
        <v>0.009</v>
      </c>
      <c r="O1676" s="11" t="n">
        <v>0.306</v>
      </c>
      <c r="P1676" s="11" t="n">
        <v>53.94</v>
      </c>
      <c r="Q1676" s="22" t="n">
        <f>M1676/H1676</f>
        <v>0.44</v>
      </c>
    </row>
    <row r="1677" ht="22.5" customHeight="1">
      <c r="A1677" s="74"/>
      <c r="B1677" s="12"/>
      <c r="C1677" s="12" t="n">
        <v>8460883</v>
      </c>
      <c r="D1677" s="12" t="s">
        <v>16</v>
      </c>
      <c r="E1677" s="12" t="s">
        <v>11</v>
      </c>
      <c r="F1677" s="12" t="s">
        <v>15</v>
      </c>
      <c r="G1677" s="20" t="n">
        <v>0.14</v>
      </c>
      <c r="H1677" s="13" t="n">
        <v>1400</v>
      </c>
      <c r="I1677" s="20" t="n">
        <f>G1677*H1677*7</f>
        <v>1372</v>
      </c>
      <c r="J1677" s="12" t="s">
        <v>102</v>
      </c>
      <c r="K1677" s="14" t="n">
        <v>102059</v>
      </c>
      <c r="L1677" s="14" t="n">
        <v>36144</v>
      </c>
      <c r="M1677" s="14" t="n">
        <v>900</v>
      </c>
      <c r="N1677" s="11" t="n">
        <v>0.004</v>
      </c>
      <c r="O1677" s="11" t="n">
        <v>0.141</v>
      </c>
      <c r="P1677" s="11" t="n">
        <v>126.826</v>
      </c>
      <c r="Q1677" s="22" t="n">
        <f>M1677/H1677</f>
        <v>0.642857142857143</v>
      </c>
    </row>
    <row r="1678" ht="22.5" customHeight="1">
      <c r="A1678" s="74"/>
      <c r="B1678" s="12"/>
      <c r="C1678" s="12" t="n">
        <v>8531973</v>
      </c>
      <c r="D1678" s="12" t="s">
        <v>16</v>
      </c>
      <c r="E1678" s="12" t="s">
        <v>18</v>
      </c>
      <c r="F1678" s="12" t="s">
        <v>26</v>
      </c>
      <c r="G1678" s="20" t="n">
        <v>0.45</v>
      </c>
      <c r="H1678" s="13" t="n">
        <v>150</v>
      </c>
      <c r="I1678" s="20" t="n">
        <f>G1678*H1678*7</f>
        <v>472.5</v>
      </c>
      <c r="J1678" s="12" t="s">
        <v>102</v>
      </c>
      <c r="K1678" s="14" t="n">
        <v>320833</v>
      </c>
      <c r="L1678" s="14" t="n">
        <v>783</v>
      </c>
      <c r="M1678" s="14" t="n">
        <v>34</v>
      </c>
      <c r="N1678" s="11" t="n">
        <v>0.02</v>
      </c>
      <c r="O1678" s="11" t="n">
        <v>0.43</v>
      </c>
      <c r="P1678" s="11" t="n">
        <v>14.75</v>
      </c>
      <c r="Q1678" s="22" t="n">
        <f>M1678/H1678</f>
        <v>0.226666666666667</v>
      </c>
    </row>
    <row r="1679" ht="22.5" customHeight="1">
      <c r="A1679" s="74"/>
      <c r="B1679" s="12"/>
      <c r="C1679" s="12" t="n">
        <v>8156506</v>
      </c>
      <c r="D1679" s="12" t="s">
        <v>27</v>
      </c>
      <c r="E1679" s="12" t="s">
        <v>14</v>
      </c>
      <c r="F1679" s="12" t="s">
        <v>15</v>
      </c>
      <c r="G1679" s="20" t="n">
        <v>0.13</v>
      </c>
      <c r="H1679" s="13" t="n">
        <v>1000</v>
      </c>
      <c r="I1679" s="20" t="n">
        <f>G1679*H1679*7</f>
        <v>910</v>
      </c>
      <c r="J1679" s="12" t="s">
        <v>102</v>
      </c>
      <c r="K1679" s="14" t="n">
        <v>33662</v>
      </c>
      <c r="L1679" s="14" t="n">
        <v>13853</v>
      </c>
      <c r="M1679" s="14" t="n">
        <v>1000</v>
      </c>
      <c r="N1679" s="11" t="n">
        <v>0.01</v>
      </c>
      <c r="O1679" s="11" t="n">
        <v>0.136</v>
      </c>
      <c r="P1679" s="11" t="n">
        <v>136.053</v>
      </c>
      <c r="Q1679" s="22" t="n">
        <f>M1679/H1679</f>
        <v>1</v>
      </c>
    </row>
    <row r="1680" ht="22.5" customHeight="1">
      <c r="A1680" s="74"/>
      <c r="B1680" s="12"/>
      <c r="C1680" s="12" t="n">
        <v>8819666</v>
      </c>
      <c r="D1680" s="12" t="s">
        <v>27</v>
      </c>
      <c r="E1680" s="12" t="s">
        <v>14</v>
      </c>
      <c r="F1680" s="12" t="s">
        <v>12</v>
      </c>
      <c r="G1680" s="20" t="n">
        <v>0.08</v>
      </c>
      <c r="H1680" s="13" t="n">
        <v>200</v>
      </c>
      <c r="I1680" s="20" t="n">
        <f>G1680*H1680*7</f>
        <v>112</v>
      </c>
      <c r="J1680" s="12" t="s">
        <v>102</v>
      </c>
      <c r="K1680" s="14" t="n">
        <v>8915</v>
      </c>
      <c r="L1680" s="14" t="n">
        <v>1499</v>
      </c>
      <c r="M1680" s="14" t="n">
        <v>187</v>
      </c>
      <c r="N1680" s="11" t="n">
        <v>0.013</v>
      </c>
      <c r="O1680" s="11" t="n">
        <v>0.106</v>
      </c>
      <c r="P1680" s="11" t="n">
        <v>19.9096</v>
      </c>
      <c r="Q1680" s="22" t="n">
        <f>M1680/H1680</f>
        <v>0.935</v>
      </c>
    </row>
    <row r="1681" ht="22.5" customHeight="1">
      <c r="A1681" s="74"/>
      <c r="B1681" s="12"/>
      <c r="C1681" s="12" t="n">
        <v>7872826</v>
      </c>
      <c r="D1681" s="12" t="s">
        <v>28</v>
      </c>
      <c r="E1681" s="12" t="s">
        <v>14</v>
      </c>
      <c r="F1681" s="12" t="s">
        <v>15</v>
      </c>
      <c r="G1681" s="20" t="n">
        <v>0.48</v>
      </c>
      <c r="H1681" s="13" t="n">
        <v>100</v>
      </c>
      <c r="I1681" s="20" t="n">
        <f>G1681*H1681*7</f>
        <v>336</v>
      </c>
      <c r="J1681" s="12" t="s">
        <v>102</v>
      </c>
      <c r="K1681" s="14" t="n">
        <v>37443</v>
      </c>
      <c r="L1681" s="14" t="n">
        <v>9901</v>
      </c>
      <c r="M1681" s="14" t="n">
        <v>100</v>
      </c>
      <c r="N1681" s="11" t="n">
        <v>0.005</v>
      </c>
      <c r="O1681" s="11" t="n">
        <v>0.481</v>
      </c>
      <c r="P1681" s="11" t="n">
        <v>48.072</v>
      </c>
      <c r="Q1681" s="22" t="n">
        <f>M1681/H1681</f>
        <v>1</v>
      </c>
    </row>
    <row r="1682" ht="22.5" customHeight="1">
      <c r="A1682" s="74"/>
      <c r="B1682" s="12"/>
      <c r="C1682" s="12" t="n">
        <v>9311355</v>
      </c>
      <c r="D1682" s="12" t="s">
        <v>29</v>
      </c>
      <c r="E1682" s="12" t="s">
        <v>14</v>
      </c>
      <c r="F1682" s="12" t="s">
        <v>15</v>
      </c>
      <c r="G1682" s="20" t="n">
        <v>0.15</v>
      </c>
      <c r="H1682" s="13" t="n">
        <v>80</v>
      </c>
      <c r="I1682" s="20" t="n">
        <f>G1682*H1682*7</f>
        <v>84</v>
      </c>
      <c r="J1682" s="12" t="s">
        <v>102</v>
      </c>
      <c r="K1682" s="14" t="n">
        <v>44327</v>
      </c>
      <c r="L1682" s="14" t="n">
        <v>7292</v>
      </c>
      <c r="M1682" s="14" t="n">
        <v>85</v>
      </c>
      <c r="N1682" s="11" t="n">
        <v>0.003</v>
      </c>
      <c r="O1682" s="11" t="n">
        <v>0.25</v>
      </c>
      <c r="P1682" s="11" t="n">
        <v>21.25</v>
      </c>
      <c r="Q1682" s="22" t="n">
        <f>M1682/H1682</f>
        <v>1.0625</v>
      </c>
    </row>
    <row r="1683" ht="22.5" customHeight="1">
      <c r="A1683" s="74"/>
      <c r="B1683" s="12"/>
      <c r="C1683" s="12" t="n">
        <v>12114239</v>
      </c>
      <c r="D1683" s="12" t="s">
        <v>27</v>
      </c>
      <c r="E1683" s="12" t="s">
        <v>14</v>
      </c>
      <c r="F1683" s="12" t="s">
        <v>26</v>
      </c>
      <c r="G1683" s="20" t="n">
        <v>0.2</v>
      </c>
      <c r="H1683" s="13" t="n">
        <v>100</v>
      </c>
      <c r="I1683" s="20" t="n">
        <f>G1683*H1683*7</f>
        <v>140</v>
      </c>
      <c r="J1683" s="12" t="s">
        <v>102</v>
      </c>
      <c r="K1683" s="14" t="n">
        <v>43401</v>
      </c>
      <c r="L1683" s="14" t="n">
        <v>674</v>
      </c>
      <c r="M1683" s="14" t="n">
        <v>76</v>
      </c>
      <c r="N1683" s="11" t="n">
        <v>0.02</v>
      </c>
      <c r="O1683" s="11" t="n">
        <v>0.15</v>
      </c>
      <c r="P1683" s="11" t="n">
        <v>11.33</v>
      </c>
      <c r="Q1683" s="22" t="n">
        <f>M1683/H1683</f>
        <v>0.76</v>
      </c>
    </row>
    <row r="1684" ht="22.5" customHeight="1">
      <c r="A1684" s="74"/>
      <c r="B1684" s="12"/>
      <c r="C1684" s="12" t="n">
        <v>10501490</v>
      </c>
      <c r="D1684" s="12" t="s">
        <v>13</v>
      </c>
      <c r="E1684" s="12" t="s">
        <v>14</v>
      </c>
      <c r="F1684" s="12" t="s">
        <v>15</v>
      </c>
      <c r="G1684" s="20" t="n">
        <v>0.15</v>
      </c>
      <c r="H1684" s="13" t="n">
        <v>100</v>
      </c>
      <c r="I1684" s="20" t="n">
        <f>G1684*H1684*7</f>
        <v>105</v>
      </c>
      <c r="J1684" s="12" t="s">
        <v>102</v>
      </c>
      <c r="K1684" s="14" t="n">
        <v>970</v>
      </c>
      <c r="L1684" s="14" t="n">
        <v>387</v>
      </c>
      <c r="M1684" s="14" t="n">
        <v>6</v>
      </c>
      <c r="N1684" s="11" t="n">
        <v>0.002</v>
      </c>
      <c r="O1684" s="11" t="n">
        <v>0.13</v>
      </c>
      <c r="P1684" s="11" t="n">
        <v>0.78</v>
      </c>
      <c r="Q1684" s="22" t="n">
        <f>M1684/H1684</f>
        <v>0.06</v>
      </c>
    </row>
    <row r="1685" ht="22.5" customHeight="1">
      <c r="A1685" s="74"/>
      <c r="B1685" s="12"/>
      <c r="C1685" s="39" t="n">
        <v>10912510</v>
      </c>
      <c r="D1685" s="12" t="s">
        <v>10</v>
      </c>
      <c r="E1685" s="12" t="s">
        <v>11</v>
      </c>
      <c r="F1685" s="12" t="s">
        <v>30</v>
      </c>
      <c r="G1685" s="20" t="n">
        <v>0.17</v>
      </c>
      <c r="H1685" s="13" t="n">
        <v>1500</v>
      </c>
      <c r="I1685" s="20" t="n">
        <f>G1685*H1685*7</f>
        <v>1785</v>
      </c>
      <c r="J1685" s="12" t="s">
        <v>102</v>
      </c>
      <c r="K1685" s="14" t="n">
        <v>17948</v>
      </c>
      <c r="L1685" s="14" t="n">
        <v>5649</v>
      </c>
      <c r="M1685" s="14" t="n">
        <v>99</v>
      </c>
      <c r="N1685" s="11" t="n">
        <v>0.01</v>
      </c>
      <c r="O1685" s="11" t="n">
        <v>0.34</v>
      </c>
      <c r="P1685" s="11" t="n">
        <v>33.79</v>
      </c>
      <c r="Q1685" s="22" t="n">
        <f>M1685/H1685</f>
        <v>0.066</v>
      </c>
    </row>
    <row r="1686" ht="22.5" customHeight="1">
      <c r="A1686" s="74"/>
      <c r="B1686" s="12"/>
      <c r="C1686" s="39" t="n">
        <v>11080098</v>
      </c>
      <c r="D1686" s="12" t="s">
        <v>22</v>
      </c>
      <c r="E1686" s="12" t="s">
        <v>24</v>
      </c>
      <c r="F1686" s="12" t="s">
        <v>15</v>
      </c>
      <c r="G1686" s="20" t="n">
        <v>0.6</v>
      </c>
      <c r="H1686" s="13" t="n">
        <v>100</v>
      </c>
      <c r="I1686" s="20" t="n">
        <f>G1686*H1686*7</f>
        <v>420</v>
      </c>
      <c r="J1686" s="12" t="s">
        <v>102</v>
      </c>
      <c r="K1686" s="14" t="n">
        <v>2351</v>
      </c>
      <c r="L1686" s="14" t="n">
        <v>1280</v>
      </c>
      <c r="M1686" s="14" t="n">
        <v>1</v>
      </c>
      <c r="N1686" s="11" t="n">
        <v>0</v>
      </c>
      <c r="O1686" s="11" t="n">
        <v>0.6</v>
      </c>
      <c r="P1686" s="11" t="n">
        <v>0.6</v>
      </c>
      <c r="Q1686" s="22" t="n">
        <f>M1686/H1686</f>
        <v>0.01</v>
      </c>
    </row>
    <row r="1687" ht="22.5" customHeight="1">
      <c r="A1687" s="74"/>
      <c r="B1687" s="12"/>
      <c r="C1687" s="39" t="n">
        <v>11715627</v>
      </c>
      <c r="D1687" s="12" t="s">
        <v>29</v>
      </c>
      <c r="E1687" s="12" t="s">
        <v>14</v>
      </c>
      <c r="F1687" s="12" t="s">
        <v>15</v>
      </c>
      <c r="G1687" s="20" t="n">
        <v>0.4</v>
      </c>
      <c r="H1687" s="13" t="n">
        <v>100</v>
      </c>
      <c r="I1687" s="20" t="n">
        <f>G1687*H1687*7</f>
        <v>280</v>
      </c>
      <c r="J1687" s="12" t="s">
        <v>102</v>
      </c>
      <c r="K1687" s="14" t="n">
        <v>82</v>
      </c>
      <c r="L1687" s="14" t="n">
        <v>6</v>
      </c>
      <c r="M1687" s="14" t="n">
        <v>0</v>
      </c>
      <c r="N1687" s="11" t="n">
        <v>0</v>
      </c>
      <c r="O1687" s="11" t="n">
        <v>0</v>
      </c>
      <c r="P1687" s="11" t="n">
        <v>0</v>
      </c>
      <c r="Q1687" s="22" t="n">
        <f>M1687/H1687</f>
        <v>0</v>
      </c>
    </row>
    <row r="1688" ht="22.5" customHeight="1">
      <c r="A1688" s="74"/>
      <c r="B1688" s="12"/>
      <c r="C1688" s="39" t="n">
        <v>11715655</v>
      </c>
      <c r="D1688" s="12" t="s">
        <v>16</v>
      </c>
      <c r="E1688" s="12" t="s">
        <v>11</v>
      </c>
      <c r="F1688" s="12" t="s">
        <v>15</v>
      </c>
      <c r="G1688" s="20" t="n">
        <v>0.15</v>
      </c>
      <c r="H1688" s="13" t="n">
        <v>100</v>
      </c>
      <c r="I1688" s="20" t="n">
        <f>G1688*H1688*7</f>
        <v>105</v>
      </c>
      <c r="J1688" s="12" t="s">
        <v>102</v>
      </c>
      <c r="K1688" s="14" t="n">
        <v>501</v>
      </c>
      <c r="L1688" s="14" t="n">
        <v>19</v>
      </c>
      <c r="M1688" s="14" t="n">
        <v>0</v>
      </c>
      <c r="N1688" s="11" t="n">
        <v>0</v>
      </c>
      <c r="O1688" s="11" t="n">
        <v>0</v>
      </c>
      <c r="P1688" s="11" t="n">
        <v>0</v>
      </c>
      <c r="Q1688" s="22" t="n">
        <f>M1688/H1688</f>
        <v>0</v>
      </c>
    </row>
    <row r="1689" ht="22.5" customHeight="1">
      <c r="A1689" s="74"/>
      <c r="B1689" s="12"/>
      <c r="C1689" s="39" t="n">
        <v>11715811</v>
      </c>
      <c r="D1689" s="12" t="s">
        <v>16</v>
      </c>
      <c r="E1689" s="12" t="s">
        <v>17</v>
      </c>
      <c r="F1689" s="12" t="s">
        <v>15</v>
      </c>
      <c r="G1689" s="20" t="n">
        <v>0.17</v>
      </c>
      <c r="H1689" s="13" t="n">
        <v>100</v>
      </c>
      <c r="I1689" s="20" t="n">
        <f>G1689*H1689*7</f>
        <v>119</v>
      </c>
      <c r="J1689" s="12" t="s">
        <v>102</v>
      </c>
      <c r="K1689" s="14" t="n">
        <v>187</v>
      </c>
      <c r="L1689" s="14" t="n">
        <v>3</v>
      </c>
      <c r="M1689" s="14" t="n">
        <v>0</v>
      </c>
      <c r="N1689" s="11" t="n">
        <v>0</v>
      </c>
      <c r="O1689" s="11" t="n">
        <v>0</v>
      </c>
      <c r="P1689" s="11" t="n">
        <v>0</v>
      </c>
      <c r="Q1689" s="22" t="n">
        <f>M1689/H1689</f>
        <v>0</v>
      </c>
    </row>
    <row r="1690" ht="22.5" customHeight="1">
      <c r="A1690" s="74"/>
      <c r="B1690" s="12"/>
      <c r="C1690" s="39" t="n">
        <v>11729927</v>
      </c>
      <c r="D1690" s="12" t="s">
        <v>10</v>
      </c>
      <c r="E1690" s="12" t="s">
        <v>20</v>
      </c>
      <c r="F1690" s="12" t="s">
        <v>15</v>
      </c>
      <c r="G1690" s="20" t="n">
        <v>0.25</v>
      </c>
      <c r="H1690" s="13" t="n">
        <v>100</v>
      </c>
      <c r="I1690" s="20" t="n">
        <f>G1690*H1690*7</f>
        <v>175</v>
      </c>
      <c r="J1690" s="12" t="s">
        <v>102</v>
      </c>
      <c r="K1690" s="14" t="n">
        <v>673</v>
      </c>
      <c r="L1690" s="14" t="n">
        <v>40</v>
      </c>
      <c r="M1690" s="14" t="n">
        <v>0</v>
      </c>
      <c r="N1690" s="11" t="n">
        <v>0</v>
      </c>
      <c r="O1690" s="11" t="n">
        <v>0</v>
      </c>
      <c r="P1690" s="11" t="n">
        <v>0</v>
      </c>
      <c r="Q1690" s="22" t="n">
        <f>M1690/H1690</f>
        <v>0</v>
      </c>
    </row>
    <row r="1691" ht="22.5" customHeight="1">
      <c r="A1691" s="74"/>
      <c r="B1691" s="12"/>
      <c r="C1691" s="39" t="n">
        <v>11729820</v>
      </c>
      <c r="D1691" s="12" t="s">
        <v>10</v>
      </c>
      <c r="E1691" s="12" t="s">
        <v>25</v>
      </c>
      <c r="F1691" s="12" t="s">
        <v>15</v>
      </c>
      <c r="G1691" s="20" t="n">
        <v>0.3</v>
      </c>
      <c r="H1691" s="13" t="n">
        <v>100</v>
      </c>
      <c r="I1691" s="20" t="n">
        <f>G1691*H1691*7</f>
        <v>210</v>
      </c>
      <c r="J1691" s="12" t="s">
        <v>102</v>
      </c>
      <c r="K1691" s="14" t="n">
        <v>28</v>
      </c>
      <c r="L1691" s="14" t="n">
        <v>9</v>
      </c>
      <c r="M1691" s="14" t="n">
        <v>1</v>
      </c>
      <c r="N1691" s="11" t="n">
        <v>0</v>
      </c>
      <c r="O1691" s="11" t="n">
        <v>0.3</v>
      </c>
      <c r="P1691" s="11" t="n">
        <v>0.3</v>
      </c>
      <c r="Q1691" s="22" t="n">
        <f>M1691/H1691</f>
        <v>0.01</v>
      </c>
    </row>
    <row r="1692" ht="22.5" customHeight="1">
      <c r="A1692" s="74"/>
      <c r="B1692" s="12"/>
      <c r="C1692" s="39" t="n">
        <v>11729830</v>
      </c>
      <c r="D1692" s="12" t="s">
        <v>10</v>
      </c>
      <c r="E1692" s="12" t="s">
        <v>11</v>
      </c>
      <c r="F1692" s="12" t="s">
        <v>12</v>
      </c>
      <c r="G1692" s="20" t="n">
        <v>0.17</v>
      </c>
      <c r="H1692" s="13" t="n">
        <v>100</v>
      </c>
      <c r="I1692" s="20" t="n">
        <f>G1692*H1692*7</f>
        <v>119</v>
      </c>
      <c r="J1692" s="12" t="s">
        <v>102</v>
      </c>
      <c r="K1692" s="14" t="n">
        <v>71</v>
      </c>
      <c r="L1692" s="14" t="n">
        <v>3</v>
      </c>
      <c r="M1692" s="14" t="n">
        <v>0</v>
      </c>
      <c r="N1692" s="11" t="n">
        <v>0</v>
      </c>
      <c r="O1692" s="11" t="n">
        <v>0</v>
      </c>
      <c r="P1692" s="11" t="n">
        <v>0.0009</v>
      </c>
      <c r="Q1692" s="22" t="n">
        <f>M1692/H1692</f>
        <v>0</v>
      </c>
    </row>
    <row r="1693" ht="22.5" customHeight="1">
      <c r="A1693" s="74"/>
      <c r="B1693" s="12"/>
      <c r="C1693" s="39" t="n">
        <v>11892329</v>
      </c>
      <c r="D1693" s="12" t="s">
        <v>10</v>
      </c>
      <c r="E1693" s="12" t="s">
        <v>11</v>
      </c>
      <c r="F1693" s="12" t="s">
        <v>15</v>
      </c>
      <c r="G1693" s="20" t="n">
        <v>0.25</v>
      </c>
      <c r="H1693" s="13" t="n">
        <v>2500</v>
      </c>
      <c r="I1693" s="20" t="n">
        <f>G1693*H1693*7</f>
        <v>4375</v>
      </c>
      <c r="J1693" s="12" t="s">
        <v>102</v>
      </c>
      <c r="K1693" s="14" t="n">
        <v>215293</v>
      </c>
      <c r="L1693" s="14" t="n">
        <v>79042</v>
      </c>
      <c r="M1693" s="14" t="n">
        <v>3001</v>
      </c>
      <c r="N1693" s="11" t="n">
        <v>0.009</v>
      </c>
      <c r="O1693" s="11" t="n">
        <v>0.25</v>
      </c>
      <c r="P1693" s="11" t="n">
        <v>750.21</v>
      </c>
      <c r="Q1693" s="22" t="n">
        <f>M1693/H1693</f>
        <v>1.2004</v>
      </c>
    </row>
    <row r="1694" ht="22.5" customHeight="1">
      <c r="A1694" s="74"/>
      <c r="B1694" s="12"/>
      <c r="C1694" s="39" t="n">
        <v>91560708</v>
      </c>
      <c r="D1694" s="12" t="s">
        <v>31</v>
      </c>
      <c r="E1694" s="12" t="s">
        <v>32</v>
      </c>
      <c r="F1694" s="12" t="s">
        <v>15</v>
      </c>
      <c r="G1694" s="20" t="n">
        <v>0.09</v>
      </c>
      <c r="H1694" s="13" t="n">
        <v>800</v>
      </c>
      <c r="I1694" s="20" t="n">
        <f>G1694*H1694*7</f>
        <v>504</v>
      </c>
      <c r="J1694" s="12" t="s">
        <v>102</v>
      </c>
      <c r="K1694" s="14" t="n">
        <v>21134</v>
      </c>
      <c r="L1694" s="14" t="n">
        <v>6438</v>
      </c>
      <c r="M1694" s="14" t="n">
        <v>197</v>
      </c>
      <c r="N1694" s="11" t="n">
        <v>0.003</v>
      </c>
      <c r="O1694" s="11" t="n">
        <v>0.101</v>
      </c>
      <c r="P1694" s="11" t="n">
        <v>19.935</v>
      </c>
      <c r="Q1694" s="22" t="n">
        <f>M1694/H1694</f>
        <v>0.24625</v>
      </c>
    </row>
    <row r="1695" ht="22.5" customHeight="1">
      <c r="A1695" s="74"/>
      <c r="B1695" s="12"/>
      <c r="C1695" s="39" t="n">
        <v>91560709</v>
      </c>
      <c r="D1695" s="12" t="s">
        <v>31</v>
      </c>
      <c r="E1695" s="12" t="s">
        <v>33</v>
      </c>
      <c r="F1695" s="12" t="s">
        <v>15</v>
      </c>
      <c r="G1695" s="20" t="n">
        <v>0.06</v>
      </c>
      <c r="H1695" s="13" t="n">
        <v>500</v>
      </c>
      <c r="I1695" s="20" t="n">
        <f>G1695*H1695*7</f>
        <v>210</v>
      </c>
      <c r="J1695" s="12" t="s">
        <v>102</v>
      </c>
      <c r="K1695" s="14" t="n">
        <v>64037</v>
      </c>
      <c r="L1695" s="14" t="n">
        <v>33729</v>
      </c>
      <c r="M1695" s="14" t="n">
        <v>500</v>
      </c>
      <c r="N1695" s="11" t="n">
        <v>0.001</v>
      </c>
      <c r="O1695" s="11" t="n">
        <v>0.06</v>
      </c>
      <c r="P1695" s="11" t="n">
        <v>30</v>
      </c>
      <c r="Q1695" s="22" t="n">
        <f>M1695/H1695</f>
        <v>1</v>
      </c>
    </row>
    <row r="1696" ht="22.5" customHeight="1">
      <c r="A1696" s="74"/>
      <c r="B1696" s="12"/>
      <c r="C1696" s="39" t="n">
        <v>12064281</v>
      </c>
      <c r="D1696" s="12" t="s">
        <v>16</v>
      </c>
      <c r="E1696" s="12" t="s">
        <v>18</v>
      </c>
      <c r="F1696" s="12" t="s">
        <v>15</v>
      </c>
      <c r="G1696" s="20" t="n">
        <v>0.7</v>
      </c>
      <c r="H1696" s="13" t="n">
        <v>100</v>
      </c>
      <c r="I1696" s="20" t="n">
        <f>G1696*H1696*7</f>
        <v>490</v>
      </c>
      <c r="J1696" s="12" t="s">
        <v>102</v>
      </c>
      <c r="K1696" s="14" t="n">
        <v>3877</v>
      </c>
      <c r="L1696" s="14" t="n">
        <v>5</v>
      </c>
      <c r="M1696" s="14" t="n">
        <v>0</v>
      </c>
      <c r="N1696" s="11" t="n">
        <v>0</v>
      </c>
      <c r="O1696" s="11" t="n">
        <v>0</v>
      </c>
      <c r="P1696" s="11" t="n">
        <v>0</v>
      </c>
      <c r="Q1696" s="22" t="n">
        <f>M1696/H1696</f>
        <v>0</v>
      </c>
    </row>
    <row r="1697" ht="22.5" customHeight="1">
      <c r="A1697" s="74"/>
      <c r="B1697" s="12"/>
      <c r="C1697" s="39" t="n">
        <v>11987622</v>
      </c>
      <c r="D1697" s="12" t="s">
        <v>10</v>
      </c>
      <c r="E1697" s="12" t="s">
        <v>11</v>
      </c>
      <c r="F1697" s="12" t="s">
        <v>30</v>
      </c>
      <c r="G1697" s="20" t="n">
        <v>0.23</v>
      </c>
      <c r="H1697" s="13" t="n">
        <v>200</v>
      </c>
      <c r="I1697" s="20" t="n">
        <f>G1697*H1697*7</f>
        <v>322</v>
      </c>
      <c r="J1697" s="12" t="s">
        <v>102</v>
      </c>
      <c r="K1697" s="14" t="n">
        <v>38360</v>
      </c>
      <c r="L1697" s="14" t="n">
        <v>9147</v>
      </c>
      <c r="M1697" s="14" t="n">
        <v>2</v>
      </c>
      <c r="N1697" s="11" t="n">
        <v>0</v>
      </c>
      <c r="O1697" s="11" t="n">
        <v>0.58</v>
      </c>
      <c r="P1697" s="11" t="n">
        <v>1.16</v>
      </c>
      <c r="Q1697" s="22" t="n">
        <f>M1697/H1697</f>
        <v>0.01</v>
      </c>
    </row>
    <row r="1698" ht="22.5" customHeight="1">
      <c r="A1698" s="74"/>
      <c r="B1698" s="12"/>
      <c r="C1698" s="39" t="n">
        <v>91567811</v>
      </c>
      <c r="D1698" s="12" t="s">
        <v>34</v>
      </c>
      <c r="E1698" s="12" t="s">
        <v>14</v>
      </c>
      <c r="F1698" s="12" t="s">
        <v>15</v>
      </c>
      <c r="G1698" s="20" t="n">
        <v>1</v>
      </c>
      <c r="H1698" s="13" t="n">
        <v>200</v>
      </c>
      <c r="I1698" s="20" t="n">
        <f>G1698*H1698*7</f>
        <v>1400</v>
      </c>
      <c r="J1698" s="12" t="s">
        <v>102</v>
      </c>
      <c r="K1698" s="14" t="n">
        <v>38126</v>
      </c>
      <c r="L1698" s="14" t="n">
        <v>7042</v>
      </c>
      <c r="M1698" s="14" t="n">
        <v>33</v>
      </c>
      <c r="N1698" s="11" t="n">
        <v>0.005</v>
      </c>
      <c r="O1698" s="11" t="n">
        <v>1</v>
      </c>
      <c r="P1698" s="11" t="n">
        <v>33</v>
      </c>
      <c r="Q1698" s="22" t="n">
        <f>M1698/H1698</f>
        <v>0.165</v>
      </c>
    </row>
    <row r="1699" ht="22.5" customHeight="1">
      <c r="A1699" s="74"/>
      <c r="B1699" s="12"/>
      <c r="C1699" s="39" t="n">
        <v>91548044</v>
      </c>
      <c r="D1699" s="12" t="s">
        <v>34</v>
      </c>
      <c r="E1699" s="12" t="s">
        <v>14</v>
      </c>
      <c r="F1699" s="12" t="s">
        <v>12</v>
      </c>
      <c r="G1699" s="20" t="n">
        <v>1</v>
      </c>
      <c r="H1699" s="13" t="n">
        <v>50</v>
      </c>
      <c r="I1699" s="20" t="n">
        <f>G1699*H1699*7</f>
        <v>350</v>
      </c>
      <c r="J1699" s="12" t="s">
        <v>102</v>
      </c>
      <c r="K1699" s="14" t="n">
        <v>60750</v>
      </c>
      <c r="L1699" s="14" t="n">
        <v>3032</v>
      </c>
      <c r="M1699" s="14" t="n">
        <v>11</v>
      </c>
      <c r="N1699" s="11" t="n">
        <v>0.006</v>
      </c>
      <c r="O1699" s="11" t="n">
        <v>1.545</v>
      </c>
      <c r="P1699" s="11" t="n">
        <v>16.9953</v>
      </c>
      <c r="Q1699" s="22" t="n">
        <f>M1699/H1699</f>
        <v>0.22</v>
      </c>
    </row>
    <row r="1700" ht="22.5" customHeight="1">
      <c r="A1700" s="74"/>
      <c r="B1700" s="12"/>
      <c r="C1700" s="39" t="n">
        <v>12801942</v>
      </c>
      <c r="D1700" s="12" t="s">
        <v>10</v>
      </c>
      <c r="E1700" s="12" t="s">
        <v>11</v>
      </c>
      <c r="F1700" s="12" t="s">
        <v>35</v>
      </c>
      <c r="G1700" s="20" t="n">
        <v>0.23</v>
      </c>
      <c r="H1700" s="13" t="n">
        <v>300</v>
      </c>
      <c r="I1700" s="20" t="n">
        <f>G1700*H1700*7</f>
        <v>483</v>
      </c>
      <c r="J1700" s="12" t="s">
        <v>102</v>
      </c>
      <c r="K1700" s="14" t="n">
        <v>0</v>
      </c>
      <c r="L1700" s="14" t="n">
        <v>0</v>
      </c>
      <c r="M1700" s="14" t="n">
        <v>0</v>
      </c>
      <c r="N1700" s="11" t="n">
        <v>0</v>
      </c>
      <c r="O1700" s="11" t="n">
        <v>0</v>
      </c>
      <c r="P1700" s="11" t="n">
        <v>0</v>
      </c>
      <c r="Q1700" s="22" t="n">
        <f>M1700/H1700</f>
        <v>0</v>
      </c>
    </row>
    <row r="1701" ht="22.5" customHeight="1">
      <c r="A1701" s="74"/>
      <c r="B1701" s="37" t="s">
        <v>103</v>
      </c>
      <c r="C1701" s="12" t="n">
        <v>6061077</v>
      </c>
      <c r="D1701" s="12" t="s">
        <v>36</v>
      </c>
      <c r="E1701" s="12" t="s">
        <v>14</v>
      </c>
      <c r="F1701" s="12" t="s">
        <v>15</v>
      </c>
      <c r="G1701" s="20" t="n">
        <v>2</v>
      </c>
      <c r="H1701" s="13" t="n">
        <v>20</v>
      </c>
      <c r="I1701" s="20" t="n">
        <f>G1701*H1701*7</f>
        <v>280</v>
      </c>
      <c r="J1701" s="12" t="s">
        <v>102</v>
      </c>
      <c r="K1701" s="16" t="n">
        <v>17764</v>
      </c>
      <c r="L1701" s="14" t="n">
        <v>182</v>
      </c>
      <c r="M1701" s="14" t="n">
        <v>0</v>
      </c>
      <c r="N1701" s="11" t="n">
        <v>0</v>
      </c>
      <c r="O1701" s="11" t="n">
        <v>0</v>
      </c>
      <c r="P1701" s="11" t="n">
        <v>0</v>
      </c>
      <c r="Q1701" s="22" t="n">
        <f>M1701/H1701</f>
        <v>0</v>
      </c>
    </row>
    <row r="1702" ht="22.5" customHeight="1">
      <c r="A1702" s="74"/>
      <c r="B1702" s="12"/>
      <c r="C1702" s="12" t="n">
        <v>6607117</v>
      </c>
      <c r="D1702" s="12" t="s">
        <v>36</v>
      </c>
      <c r="E1702" s="12" t="s">
        <v>14</v>
      </c>
      <c r="F1702" s="12" t="s">
        <v>15</v>
      </c>
      <c r="G1702" s="20" t="n">
        <v>2</v>
      </c>
      <c r="H1702" s="13" t="n">
        <v>300</v>
      </c>
      <c r="I1702" s="20" t="n">
        <f>G1702*H1702*7</f>
        <v>4200</v>
      </c>
      <c r="J1702" s="12" t="s">
        <v>102</v>
      </c>
      <c r="K1702" s="16" t="n">
        <v>40416</v>
      </c>
      <c r="L1702" s="14" t="n">
        <v>1386</v>
      </c>
      <c r="M1702" s="14" t="n">
        <v>127</v>
      </c>
      <c r="N1702" s="11" t="n">
        <v>0.075</v>
      </c>
      <c r="O1702" s="11" t="n">
        <v>0.823</v>
      </c>
      <c r="P1702" s="11" t="n">
        <v>104.469</v>
      </c>
      <c r="Q1702" s="22" t="n">
        <f>M1702/H1702</f>
        <v>0.423333333333333</v>
      </c>
    </row>
    <row r="1703" ht="22.5" customHeight="1">
      <c r="A1703" s="74"/>
      <c r="B1703" s="12"/>
      <c r="C1703" s="12" t="n">
        <v>5497580</v>
      </c>
      <c r="D1703" s="12" t="s">
        <v>31</v>
      </c>
      <c r="E1703" s="12" t="s">
        <v>17</v>
      </c>
      <c r="F1703" s="12" t="s">
        <v>15</v>
      </c>
      <c r="G1703" s="20" t="n">
        <v>0.28</v>
      </c>
      <c r="H1703" s="13" t="n">
        <v>1700</v>
      </c>
      <c r="I1703" s="20" t="n">
        <f>G1703*H1703*7</f>
        <v>3332</v>
      </c>
      <c r="J1703" s="12" t="s">
        <v>102</v>
      </c>
      <c r="K1703" s="16" t="n">
        <v>443235</v>
      </c>
      <c r="L1703" s="14" t="n">
        <v>142939</v>
      </c>
      <c r="M1703" s="14" t="n">
        <v>1656</v>
      </c>
      <c r="N1703" s="11" t="n">
        <v>0.003</v>
      </c>
      <c r="O1703" s="11" t="n">
        <v>0.251</v>
      </c>
      <c r="P1703" s="11" t="n">
        <v>415.431</v>
      </c>
      <c r="Q1703" s="22" t="n">
        <f>M1703/H1703</f>
        <v>0.974117647058824</v>
      </c>
    </row>
    <row r="1704" ht="22.5" customHeight="1">
      <c r="A1704" s="74"/>
      <c r="B1704" s="12"/>
      <c r="C1704" s="12" t="n">
        <v>91407542</v>
      </c>
      <c r="D1704" s="12" t="s">
        <v>31</v>
      </c>
      <c r="E1704" s="12" t="s">
        <v>37</v>
      </c>
      <c r="F1704" s="12" t="s">
        <v>15</v>
      </c>
      <c r="G1704" s="20" t="n">
        <v>0.02</v>
      </c>
      <c r="H1704" s="13" t="n">
        <v>300</v>
      </c>
      <c r="I1704" s="20" t="n">
        <f>G1704*H1704*7</f>
        <v>42</v>
      </c>
      <c r="J1704" s="12" t="s">
        <v>102</v>
      </c>
      <c r="K1704" s="16" t="n">
        <v>48191</v>
      </c>
      <c r="L1704" s="14" t="n">
        <v>10452</v>
      </c>
      <c r="M1704" s="14" t="n">
        <v>99</v>
      </c>
      <c r="N1704" s="11" t="n">
        <v>0</v>
      </c>
      <c r="O1704" s="11" t="n">
        <v>0.02</v>
      </c>
      <c r="P1704" s="11" t="n">
        <v>2.02</v>
      </c>
      <c r="Q1704" s="22" t="n">
        <f>M1704/H1704</f>
        <v>0.33</v>
      </c>
    </row>
    <row r="1705" ht="22.5" customHeight="1">
      <c r="A1705" s="74"/>
      <c r="B1705" s="12"/>
      <c r="C1705" s="12" t="n">
        <v>8998645</v>
      </c>
      <c r="D1705" s="12" t="s">
        <v>31</v>
      </c>
      <c r="E1705" s="12" t="s">
        <v>17</v>
      </c>
      <c r="F1705" s="12" t="s">
        <v>15</v>
      </c>
      <c r="G1705" s="20" t="n">
        <v>0.28</v>
      </c>
      <c r="H1705" s="13" t="n">
        <v>200</v>
      </c>
      <c r="I1705" s="20" t="n">
        <f>G1705*H1705*7</f>
        <v>392</v>
      </c>
      <c r="J1705" s="12" t="s">
        <v>102</v>
      </c>
      <c r="K1705" s="16" t="n">
        <v>189265</v>
      </c>
      <c r="L1705" s="14" t="n">
        <v>4374</v>
      </c>
      <c r="M1705" s="14" t="n">
        <v>93</v>
      </c>
      <c r="N1705" s="11" t="n">
        <v>0.023</v>
      </c>
      <c r="O1705" s="11" t="n">
        <v>1.06</v>
      </c>
      <c r="P1705" s="11" t="n">
        <v>98.557</v>
      </c>
      <c r="Q1705" s="22" t="n">
        <f>M1705/H1705</f>
        <v>0.465</v>
      </c>
    </row>
    <row r="1706" ht="22.5" customHeight="1">
      <c r="A1706" s="74"/>
      <c r="B1706" s="12"/>
      <c r="C1706" s="12" t="n">
        <v>4383473</v>
      </c>
      <c r="D1706" s="12" t="s">
        <v>36</v>
      </c>
      <c r="E1706" s="12" t="s">
        <v>14</v>
      </c>
      <c r="F1706" s="12" t="s">
        <v>15</v>
      </c>
      <c r="G1706" s="20" t="n">
        <v>0.2</v>
      </c>
      <c r="H1706" s="13" t="n">
        <v>150</v>
      </c>
      <c r="I1706" s="20" t="n">
        <f>G1706*H1706*7</f>
        <v>210</v>
      </c>
      <c r="J1706" s="12" t="s">
        <v>102</v>
      </c>
      <c r="K1706" s="16" t="n">
        <v>28477</v>
      </c>
      <c r="L1706" s="14" t="n">
        <v>6836</v>
      </c>
      <c r="M1706" s="14" t="n">
        <v>150</v>
      </c>
      <c r="N1706" s="11" t="n">
        <v>0.004</v>
      </c>
      <c r="O1706" s="11" t="n">
        <v>0.186</v>
      </c>
      <c r="P1706" s="11" t="n">
        <v>27.9</v>
      </c>
      <c r="Q1706" s="22" t="n">
        <f>M1706/H1706</f>
        <v>1</v>
      </c>
    </row>
    <row r="1707" ht="22.5" customHeight="1">
      <c r="A1707" s="74"/>
      <c r="B1707" s="12"/>
      <c r="C1707" s="12" t="n">
        <v>8094753</v>
      </c>
      <c r="D1707" s="12" t="s">
        <v>36</v>
      </c>
      <c r="E1707" s="12" t="s">
        <v>14</v>
      </c>
      <c r="F1707" s="12" t="s">
        <v>26</v>
      </c>
      <c r="G1707" s="20" t="n">
        <v>0.3</v>
      </c>
      <c r="H1707" s="13" t="n">
        <v>200</v>
      </c>
      <c r="I1707" s="20" t="n">
        <f>G1707*H1707*7</f>
        <v>420</v>
      </c>
      <c r="J1707" s="12" t="s">
        <v>102</v>
      </c>
      <c r="K1707" s="16" t="n">
        <v>3231079</v>
      </c>
      <c r="L1707" s="14" t="n">
        <v>8090</v>
      </c>
      <c r="M1707" s="14" t="n">
        <v>360</v>
      </c>
      <c r="N1707" s="11" t="n">
        <v>0.01</v>
      </c>
      <c r="O1707" s="11" t="n">
        <v>0.3</v>
      </c>
      <c r="P1707" s="11" t="n">
        <v>106.61</v>
      </c>
      <c r="Q1707" s="22" t="n">
        <f>M1707/H1707</f>
        <v>1.8</v>
      </c>
    </row>
    <row r="1708" ht="22.5" customHeight="1">
      <c r="A1708" s="74"/>
      <c r="B1708" s="12"/>
      <c r="C1708" s="12" t="n">
        <v>2783561</v>
      </c>
      <c r="D1708" s="12" t="s">
        <v>38</v>
      </c>
      <c r="E1708" s="12" t="s">
        <v>14</v>
      </c>
      <c r="F1708" s="12" t="s">
        <v>15</v>
      </c>
      <c r="G1708" s="20" t="n">
        <v>0.1</v>
      </c>
      <c r="H1708" s="13" t="n">
        <v>500</v>
      </c>
      <c r="I1708" s="20" t="n">
        <f>G1708*H1708*7</f>
        <v>350</v>
      </c>
      <c r="J1708" s="12" t="s">
        <v>102</v>
      </c>
      <c r="K1708" s="16" t="n">
        <v>45869</v>
      </c>
      <c r="L1708" s="14" t="n">
        <v>11187</v>
      </c>
      <c r="M1708" s="14" t="n">
        <v>446</v>
      </c>
      <c r="N1708" s="11" t="n">
        <v>0.004</v>
      </c>
      <c r="O1708" s="11" t="n">
        <v>0.102</v>
      </c>
      <c r="P1708" s="11" t="n">
        <v>45.42</v>
      </c>
      <c r="Q1708" s="22" t="n">
        <f>M1708/H1708</f>
        <v>0.892</v>
      </c>
    </row>
    <row r="1709" ht="22.5" customHeight="1">
      <c r="A1709" s="74"/>
      <c r="B1709" s="12"/>
      <c r="C1709" s="12" t="n">
        <v>10599157</v>
      </c>
      <c r="D1709" s="12" t="s">
        <v>39</v>
      </c>
      <c r="E1709" s="12" t="s">
        <v>14</v>
      </c>
      <c r="F1709" s="12" t="s">
        <v>15</v>
      </c>
      <c r="G1709" s="20" t="n">
        <v>0.3</v>
      </c>
      <c r="H1709" s="13" t="n">
        <v>150</v>
      </c>
      <c r="I1709" s="20" t="n">
        <f>G1709*H1709*7</f>
        <v>315</v>
      </c>
      <c r="J1709" s="12" t="s">
        <v>102</v>
      </c>
      <c r="K1709" s="16" t="n">
        <v>21803</v>
      </c>
      <c r="L1709" s="14" t="n">
        <v>5302</v>
      </c>
      <c r="M1709" s="14" t="n">
        <v>96</v>
      </c>
      <c r="N1709" s="11" t="n">
        <v>0.006</v>
      </c>
      <c r="O1709" s="11" t="n">
        <v>0.308</v>
      </c>
      <c r="P1709" s="11" t="n">
        <v>29.55</v>
      </c>
      <c r="Q1709" s="22" t="n">
        <f>M1709/H1709</f>
        <v>0.64</v>
      </c>
    </row>
    <row r="1710" ht="22.5" customHeight="1">
      <c r="A1710" s="74"/>
      <c r="B1710" s="12"/>
      <c r="C1710" s="12" t="n">
        <v>10599681</v>
      </c>
      <c r="D1710" s="12" t="s">
        <v>40</v>
      </c>
      <c r="E1710" s="12" t="s">
        <v>14</v>
      </c>
      <c r="F1710" s="12" t="s">
        <v>15</v>
      </c>
      <c r="G1710" s="20" t="n">
        <v>0.13</v>
      </c>
      <c r="H1710" s="13" t="n">
        <v>400</v>
      </c>
      <c r="I1710" s="20" t="n">
        <f>G1710*H1710*7</f>
        <v>364</v>
      </c>
      <c r="J1710" s="12" t="s">
        <v>102</v>
      </c>
      <c r="K1710" s="14" t="n">
        <v>30789</v>
      </c>
      <c r="L1710" s="14" t="n">
        <v>10319</v>
      </c>
      <c r="M1710" s="14" t="n">
        <v>400</v>
      </c>
      <c r="N1710" s="11" t="n">
        <v>0.005</v>
      </c>
      <c r="O1710" s="11" t="n">
        <v>0.13</v>
      </c>
      <c r="P1710" s="11" t="n">
        <v>52</v>
      </c>
      <c r="Q1710" s="22" t="n">
        <f>M1710/H1710</f>
        <v>1</v>
      </c>
    </row>
    <row r="1711" ht="22.5" customHeight="1">
      <c r="A1711" s="74"/>
      <c r="B1711" s="12"/>
      <c r="C1711" s="12" t="n">
        <v>6060965</v>
      </c>
      <c r="D1711" s="12" t="s">
        <v>36</v>
      </c>
      <c r="E1711" s="12" t="s">
        <v>14</v>
      </c>
      <c r="F1711" s="12" t="s">
        <v>15</v>
      </c>
      <c r="G1711" s="20" t="n">
        <v>0.3</v>
      </c>
      <c r="H1711" s="69" t="n">
        <v>100</v>
      </c>
      <c r="I1711" s="31" t="n">
        <f>G1711*H1711*7</f>
        <v>210</v>
      </c>
      <c r="J1711" s="12" t="s">
        <v>102</v>
      </c>
      <c r="K1711" s="14" t="n">
        <v>16633</v>
      </c>
      <c r="L1711" s="14" t="n">
        <v>2836</v>
      </c>
      <c r="M1711" s="14" t="n">
        <v>96</v>
      </c>
      <c r="N1711" s="11" t="n">
        <v>0.01</v>
      </c>
      <c r="O1711" s="11" t="n">
        <v>0.3</v>
      </c>
      <c r="P1711" s="11" t="n">
        <v>28.8</v>
      </c>
      <c r="Q1711" s="22" t="n">
        <f>M1711/H1711</f>
        <v>0.96</v>
      </c>
    </row>
    <row r="1712" ht="22.5" customHeight="1">
      <c r="A1712" s="74"/>
      <c r="B1712" s="12"/>
      <c r="C1712" s="12" t="n">
        <v>10842514</v>
      </c>
      <c r="D1712" s="12" t="s">
        <v>79</v>
      </c>
      <c r="E1712" s="12" t="s">
        <v>14</v>
      </c>
      <c r="F1712" s="12" t="s">
        <v>26</v>
      </c>
      <c r="G1712" s="20" t="n">
        <v>0.15</v>
      </c>
      <c r="H1712" s="69" t="n">
        <v>100</v>
      </c>
      <c r="I1712" s="31" t="n">
        <f>G1712*H1712*7</f>
        <v>105</v>
      </c>
      <c r="J1712" s="12" t="s">
        <v>102</v>
      </c>
      <c r="K1712" s="14" t="n">
        <v>58657</v>
      </c>
      <c r="L1712" s="14" t="n">
        <v>714</v>
      </c>
      <c r="M1712" s="14" t="n">
        <v>19</v>
      </c>
      <c r="N1712" s="11" t="n">
        <v>0.02</v>
      </c>
      <c r="O1712" s="11" t="n">
        <v>0.59</v>
      </c>
      <c r="P1712" s="11" t="n">
        <v>11.13</v>
      </c>
      <c r="Q1712" s="22" t="n">
        <f>M1712/H1712</f>
        <v>0.19</v>
      </c>
    </row>
    <row r="1713" ht="22.5" customHeight="1">
      <c r="A1713" s="74"/>
      <c r="B1713" s="12"/>
      <c r="C1713" s="12" t="n">
        <v>10815258</v>
      </c>
      <c r="D1713" s="12" t="s">
        <v>79</v>
      </c>
      <c r="E1713" s="12" t="s">
        <v>14</v>
      </c>
      <c r="F1713" s="12" t="s">
        <v>15</v>
      </c>
      <c r="G1713" s="20" t="n">
        <v>0.15</v>
      </c>
      <c r="H1713" s="69" t="n">
        <v>100</v>
      </c>
      <c r="I1713" s="31" t="n">
        <f>G1713*H1713*7</f>
        <v>105</v>
      </c>
      <c r="J1713" s="12" t="s">
        <v>102</v>
      </c>
      <c r="K1713" s="14" t="n">
        <v>14180</v>
      </c>
      <c r="L1713" s="14" t="n">
        <v>575</v>
      </c>
      <c r="M1713" s="14" t="n">
        <v>7</v>
      </c>
      <c r="N1713" s="11" t="n">
        <v>0.002</v>
      </c>
      <c r="O1713" s="11" t="n">
        <v>0.159</v>
      </c>
      <c r="P1713" s="11" t="n">
        <v>1.11</v>
      </c>
      <c r="Q1713" s="22" t="n">
        <f>M1713/H1713</f>
        <v>0.07</v>
      </c>
    </row>
    <row r="1714" ht="22.5" customHeight="1">
      <c r="A1714" s="74"/>
      <c r="B1714" s="12"/>
      <c r="C1714" s="12" t="n">
        <v>91535229</v>
      </c>
      <c r="D1714" s="12" t="s">
        <v>31</v>
      </c>
      <c r="E1714" s="12" t="s">
        <v>37</v>
      </c>
      <c r="F1714" s="12" t="s">
        <v>15</v>
      </c>
      <c r="G1714" s="20" t="n">
        <v>0.02</v>
      </c>
      <c r="H1714" s="69" t="n">
        <v>500</v>
      </c>
      <c r="I1714" s="31" t="n">
        <f>G1714*H1714*7</f>
        <v>70</v>
      </c>
      <c r="J1714" s="12" t="s">
        <v>102</v>
      </c>
      <c r="K1714" s="14" t="n">
        <v>3385</v>
      </c>
      <c r="L1714" s="14" t="n">
        <v>1149</v>
      </c>
      <c r="M1714" s="14" t="n">
        <v>6</v>
      </c>
      <c r="N1714" s="11" t="n">
        <v>0</v>
      </c>
      <c r="O1714" s="11" t="n">
        <v>0.04</v>
      </c>
      <c r="P1714" s="11" t="n">
        <v>0.24</v>
      </c>
      <c r="Q1714" s="22" t="n">
        <f>M1714/H1714</f>
        <v>0.012</v>
      </c>
    </row>
    <row r="1715" ht="22.5" customHeight="1">
      <c r="A1715" s="74"/>
      <c r="B1715" s="12"/>
      <c r="C1715" s="12" t="n">
        <v>91535331</v>
      </c>
      <c r="D1715" s="12" t="s">
        <v>31</v>
      </c>
      <c r="E1715" s="12" t="s">
        <v>41</v>
      </c>
      <c r="F1715" s="12" t="s">
        <v>15</v>
      </c>
      <c r="G1715" s="20" t="n">
        <v>0.02</v>
      </c>
      <c r="H1715" s="69" t="n">
        <v>750</v>
      </c>
      <c r="I1715" s="31" t="n">
        <f>G1715*H1715*7</f>
        <v>105</v>
      </c>
      <c r="J1715" s="12" t="s">
        <v>102</v>
      </c>
      <c r="K1715" s="14" t="n">
        <v>2924</v>
      </c>
      <c r="L1715" s="14" t="n">
        <v>830</v>
      </c>
      <c r="M1715" s="14" t="n">
        <v>8</v>
      </c>
      <c r="N1715" s="11" t="n">
        <v>0</v>
      </c>
      <c r="O1715" s="11" t="n">
        <v>0.031</v>
      </c>
      <c r="P1715" s="11" t="n">
        <v>0.25</v>
      </c>
      <c r="Q1715" s="22" t="n">
        <f>M1715/H1715</f>
        <v>0.0106666666666667</v>
      </c>
    </row>
    <row r="1716" ht="22.5" customHeight="1">
      <c r="A1716" s="74"/>
      <c r="B1716" s="12"/>
      <c r="C1716" s="12" t="n">
        <v>11324493</v>
      </c>
      <c r="D1716" s="12" t="s">
        <v>31</v>
      </c>
      <c r="E1716" s="12" t="s">
        <v>17</v>
      </c>
      <c r="F1716" s="12" t="s">
        <v>15</v>
      </c>
      <c r="G1716" s="20" t="n">
        <v>0.28</v>
      </c>
      <c r="H1716" s="69" t="n">
        <v>100</v>
      </c>
      <c r="I1716" s="31" t="n">
        <f>G1716*H1716*7</f>
        <v>196</v>
      </c>
      <c r="J1716" s="12" t="s">
        <v>102</v>
      </c>
      <c r="K1716" s="14" t="n">
        <v>1299</v>
      </c>
      <c r="L1716" s="14" t="n">
        <v>482</v>
      </c>
      <c r="M1716" s="14" t="n">
        <v>8</v>
      </c>
      <c r="N1716" s="11" t="n">
        <v>0.009</v>
      </c>
      <c r="O1716" s="11" t="n">
        <v>0.525</v>
      </c>
      <c r="P1716" s="11" t="n">
        <v>4.2</v>
      </c>
      <c r="Q1716" s="22" t="n">
        <f>M1716/H1716</f>
        <v>0.08</v>
      </c>
    </row>
    <row r="1717" ht="22.5" customHeight="1">
      <c r="A1717" s="74"/>
      <c r="B1717" s="12"/>
      <c r="C1717" s="12" t="n">
        <v>10298628</v>
      </c>
      <c r="D1717" s="12" t="s">
        <v>42</v>
      </c>
      <c r="E1717" s="12" t="s">
        <v>14</v>
      </c>
      <c r="F1717" s="12" t="s">
        <v>26</v>
      </c>
      <c r="G1717" s="20" t="n">
        <v>0.14</v>
      </c>
      <c r="H1717" s="69" t="n">
        <v>80</v>
      </c>
      <c r="I1717" s="31" t="n">
        <f>G1717*H1717*7</f>
        <v>78.4</v>
      </c>
      <c r="J1717" s="12" t="s">
        <v>102</v>
      </c>
      <c r="K1717" s="14" t="n">
        <v>425574</v>
      </c>
      <c r="L1717" s="14" t="n">
        <v>1035</v>
      </c>
      <c r="M1717" s="14" t="n">
        <v>73</v>
      </c>
      <c r="N1717" s="11" t="n">
        <v>0.01</v>
      </c>
      <c r="O1717" s="11" t="n">
        <v>0.17</v>
      </c>
      <c r="P1717" s="11" t="n">
        <v>12.74</v>
      </c>
      <c r="Q1717" s="22" t="n">
        <f>M1717/H1717</f>
        <v>0.9125</v>
      </c>
    </row>
    <row r="1718" ht="22.5" customHeight="1">
      <c r="A1718" s="74"/>
      <c r="B1718" s="12"/>
      <c r="C1718" s="12" t="n">
        <v>11655595</v>
      </c>
      <c r="D1718" s="12" t="s">
        <v>43</v>
      </c>
      <c r="E1718" s="12" t="s">
        <v>14</v>
      </c>
      <c r="F1718" s="12" t="s">
        <v>26</v>
      </c>
      <c r="G1718" s="20" t="n">
        <v>0.4</v>
      </c>
      <c r="H1718" s="69" t="n">
        <v>100</v>
      </c>
      <c r="I1718" s="31" t="n">
        <f>G1718*H1718*7</f>
        <v>280</v>
      </c>
      <c r="J1718" s="12" t="s">
        <v>102</v>
      </c>
      <c r="K1718" s="14" t="n">
        <v>48364</v>
      </c>
      <c r="L1718" s="14" t="n">
        <v>371</v>
      </c>
      <c r="M1718" s="14" t="n">
        <v>2</v>
      </c>
      <c r="N1718" s="11" t="n">
        <v>0.03</v>
      </c>
      <c r="O1718" s="11" t="n">
        <v>5.72</v>
      </c>
      <c r="P1718" s="11" t="n">
        <v>11.43</v>
      </c>
      <c r="Q1718" s="22" t="n">
        <f>M1718/H1718</f>
        <v>0.02</v>
      </c>
    </row>
    <row r="1719" ht="22.5" customHeight="1">
      <c r="A1719" s="74"/>
      <c r="B1719" s="12"/>
      <c r="C1719" s="12" t="n">
        <v>11655596</v>
      </c>
      <c r="D1719" s="12" t="s">
        <v>43</v>
      </c>
      <c r="E1719" s="12" t="s">
        <v>14</v>
      </c>
      <c r="F1719" s="12" t="s">
        <v>12</v>
      </c>
      <c r="G1719" s="20" t="n">
        <v>0.3</v>
      </c>
      <c r="H1719" s="69" t="n">
        <v>50</v>
      </c>
      <c r="I1719" s="31" t="n">
        <f>G1719*H1719*7</f>
        <v>105</v>
      </c>
      <c r="J1719" s="12" t="s">
        <v>102</v>
      </c>
      <c r="K1719" s="14" t="n">
        <v>605</v>
      </c>
      <c r="L1719" s="14" t="n">
        <v>7</v>
      </c>
      <c r="M1719" s="14" t="n">
        <v>0</v>
      </c>
      <c r="N1719" s="11" t="n">
        <v>0.001</v>
      </c>
      <c r="O1719" s="11" t="n">
        <v>0</v>
      </c>
      <c r="P1719" s="11" t="n">
        <v>0.0063</v>
      </c>
      <c r="Q1719" s="22" t="n">
        <f>M1719/H1719</f>
        <v>0</v>
      </c>
    </row>
    <row r="1720" ht="22.5" customHeight="1">
      <c r="A1720" s="74"/>
      <c r="B1720" s="12"/>
      <c r="C1720" s="12" t="n">
        <v>11690183</v>
      </c>
      <c r="D1720" s="12" t="s">
        <v>38</v>
      </c>
      <c r="E1720" s="12" t="s">
        <v>14</v>
      </c>
      <c r="F1720" s="12" t="s">
        <v>15</v>
      </c>
      <c r="G1720" s="20" t="n">
        <v>0.1</v>
      </c>
      <c r="H1720" s="69" t="n">
        <v>100</v>
      </c>
      <c r="I1720" s="31" t="n">
        <f>G1720*H1720*7</f>
        <v>70</v>
      </c>
      <c r="J1720" s="12" t="s">
        <v>102</v>
      </c>
      <c r="K1720" s="14" t="n">
        <v>10568</v>
      </c>
      <c r="L1720" s="14" t="n">
        <v>2702</v>
      </c>
      <c r="M1720" s="14" t="n">
        <v>54</v>
      </c>
      <c r="N1720" s="11" t="n">
        <v>0.004</v>
      </c>
      <c r="O1720" s="11" t="n">
        <v>0.194</v>
      </c>
      <c r="P1720" s="11" t="n">
        <v>10.48</v>
      </c>
      <c r="Q1720" s="22" t="n">
        <f>M1720/H1720</f>
        <v>0.54</v>
      </c>
    </row>
    <row r="1721" ht="22.5" customHeight="1">
      <c r="A1721" s="74"/>
      <c r="B1721" s="12"/>
      <c r="C1721" s="12" t="n">
        <v>11763482</v>
      </c>
      <c r="D1721" s="12" t="s">
        <v>43</v>
      </c>
      <c r="E1721" s="12" t="s">
        <v>14</v>
      </c>
      <c r="F1721" s="12" t="s">
        <v>12</v>
      </c>
      <c r="G1721" s="20" t="n">
        <v>0.4</v>
      </c>
      <c r="H1721" s="69" t="n">
        <v>100</v>
      </c>
      <c r="I1721" s="31" t="n">
        <f>G1721*H1721*7</f>
        <v>280</v>
      </c>
      <c r="J1721" s="12" t="s">
        <v>102</v>
      </c>
      <c r="K1721" s="14" t="n">
        <v>199</v>
      </c>
      <c r="L1721" s="14" t="n">
        <v>66</v>
      </c>
      <c r="M1721" s="14" t="n">
        <v>0</v>
      </c>
      <c r="N1721" s="11" t="n">
        <v>0.001</v>
      </c>
      <c r="O1721" s="11" t="n">
        <v>0</v>
      </c>
      <c r="P1721" s="11" t="n">
        <v>0.1353</v>
      </c>
      <c r="Q1721" s="22" t="n">
        <f>M1721/H1721</f>
        <v>0</v>
      </c>
    </row>
    <row r="1722" ht="22.5" customHeight="1">
      <c r="A1722" s="74"/>
      <c r="B1722" s="12"/>
      <c r="C1722" s="12" t="n">
        <v>91565942</v>
      </c>
      <c r="D1722" s="12" t="s">
        <v>31</v>
      </c>
      <c r="E1722" s="12" t="s">
        <v>37</v>
      </c>
      <c r="F1722" s="12" t="s">
        <v>15</v>
      </c>
      <c r="G1722" s="20" t="n">
        <v>0.03</v>
      </c>
      <c r="H1722" s="69" t="n">
        <v>600</v>
      </c>
      <c r="I1722" s="31" t="n">
        <f>G1722*H1722*7</f>
        <v>126</v>
      </c>
      <c r="J1722" s="12" t="s">
        <v>102</v>
      </c>
      <c r="K1722" s="14" t="n">
        <v>48281</v>
      </c>
      <c r="L1722" s="14" t="n">
        <v>9795</v>
      </c>
      <c r="M1722" s="14" t="n">
        <v>77</v>
      </c>
      <c r="N1722" s="11" t="n">
        <v>0</v>
      </c>
      <c r="O1722" s="11" t="n">
        <v>0.031</v>
      </c>
      <c r="P1722" s="11" t="n">
        <v>2.364</v>
      </c>
      <c r="Q1722" s="22" t="n">
        <f>M1722/H1722</f>
        <v>0.128333333333333</v>
      </c>
    </row>
    <row r="1723" ht="22.5" customHeight="1">
      <c r="A1723" s="74"/>
      <c r="B1723" s="12"/>
      <c r="C1723" s="12" t="n">
        <v>91565947</v>
      </c>
      <c r="D1723" s="12" t="s">
        <v>31</v>
      </c>
      <c r="E1723" s="12" t="s">
        <v>41</v>
      </c>
      <c r="F1723" s="12" t="s">
        <v>15</v>
      </c>
      <c r="G1723" s="20" t="n">
        <v>0.02</v>
      </c>
      <c r="H1723" s="69" t="n">
        <v>1000</v>
      </c>
      <c r="I1723" s="31" t="n">
        <f>G1723*H1723*7</f>
        <v>140</v>
      </c>
      <c r="J1723" s="12" t="s">
        <v>102</v>
      </c>
      <c r="K1723" s="14" t="n">
        <v>226711</v>
      </c>
      <c r="L1723" s="14" t="n">
        <v>73684</v>
      </c>
      <c r="M1723" s="14" t="n">
        <v>1000</v>
      </c>
      <c r="N1723" s="11" t="n">
        <v>0</v>
      </c>
      <c r="O1723" s="11" t="n">
        <v>0.02</v>
      </c>
      <c r="P1723" s="11" t="n">
        <v>20</v>
      </c>
      <c r="Q1723" s="22" t="n">
        <f>M1723/H1723</f>
        <v>1</v>
      </c>
    </row>
    <row r="1724" ht="22.5" customHeight="1">
      <c r="A1724" s="74"/>
      <c r="B1724" s="12"/>
      <c r="C1724" s="12" t="n">
        <v>12807775</v>
      </c>
      <c r="D1724" s="12" t="s">
        <v>38</v>
      </c>
      <c r="E1724" s="12" t="s">
        <v>14</v>
      </c>
      <c r="F1724" s="12" t="s">
        <v>35</v>
      </c>
      <c r="G1724" s="20" t="n">
        <v>0.1</v>
      </c>
      <c r="H1724" s="69" t="n">
        <v>100</v>
      </c>
      <c r="I1724" s="31" t="n">
        <f>G1724*H1724*7</f>
        <v>70</v>
      </c>
      <c r="J1724" s="12" t="s">
        <v>102</v>
      </c>
      <c r="K1724" s="14" t="n">
        <v>3</v>
      </c>
      <c r="L1724" s="14" t="n">
        <v>1</v>
      </c>
      <c r="M1724" s="14" t="n">
        <v>0</v>
      </c>
      <c r="N1724" s="11" t="n">
        <v>0</v>
      </c>
      <c r="O1724" s="11" t="n">
        <v>0</v>
      </c>
      <c r="P1724" s="11" t="n">
        <v>0</v>
      </c>
      <c r="Q1724" s="22" t="n">
        <f>M1724/H1724</f>
        <v>0</v>
      </c>
    </row>
    <row r="1725" ht="22.5" customHeight="1">
      <c r="A1725" s="74"/>
      <c r="B1725" s="12"/>
      <c r="C1725" s="12" t="n">
        <v>12808718</v>
      </c>
      <c r="D1725" s="12" t="s">
        <v>36</v>
      </c>
      <c r="E1725" s="12" t="s">
        <v>14</v>
      </c>
      <c r="F1725" s="12" t="s">
        <v>35</v>
      </c>
      <c r="G1725" s="20" t="n">
        <v>0.2</v>
      </c>
      <c r="H1725" s="69" t="n">
        <v>100</v>
      </c>
      <c r="I1725" s="31" t="n">
        <f>G1725*H1725*7</f>
        <v>140</v>
      </c>
      <c r="J1725" s="12" t="s">
        <v>102</v>
      </c>
      <c r="K1725" s="14" t="n">
        <v>47</v>
      </c>
      <c r="L1725" s="14" t="n">
        <v>13</v>
      </c>
      <c r="M1725" s="14" t="n">
        <v>0</v>
      </c>
      <c r="N1725" s="11" t="n">
        <v>0</v>
      </c>
      <c r="O1725" s="11" t="n">
        <v>0</v>
      </c>
      <c r="P1725" s="11" t="n">
        <v>0.05</v>
      </c>
      <c r="Q1725" s="22" t="n">
        <f>M1725/H1725</f>
        <v>0</v>
      </c>
    </row>
    <row r="1726" ht="22.5" customHeight="1">
      <c r="A1726" s="74"/>
      <c r="B1726" s="37" t="s">
        <v>107</v>
      </c>
      <c r="C1726" s="12" t="n">
        <v>5464039</v>
      </c>
      <c r="D1726" s="12" t="s">
        <v>31</v>
      </c>
      <c r="E1726" s="12" t="s">
        <v>44</v>
      </c>
      <c r="F1726" s="12" t="s">
        <v>15</v>
      </c>
      <c r="G1726" s="20" t="n">
        <v>0.28</v>
      </c>
      <c r="H1726" s="13" t="n">
        <v>1700</v>
      </c>
      <c r="I1726" s="20" t="n">
        <f>G1726*H1726*7</f>
        <v>3332</v>
      </c>
      <c r="J1726" s="12" t="s">
        <v>102</v>
      </c>
      <c r="K1726" s="14" t="n">
        <v>372985</v>
      </c>
      <c r="L1726" s="14" t="n">
        <v>75429</v>
      </c>
      <c r="M1726" s="14" t="n">
        <v>1089</v>
      </c>
      <c r="N1726" s="11" t="n">
        <v>0.004</v>
      </c>
      <c r="O1726" s="11" t="n">
        <v>0.296</v>
      </c>
      <c r="P1726" s="11" t="n">
        <v>321.825</v>
      </c>
      <c r="Q1726" s="22" t="n">
        <f>M1726/H1726</f>
        <v>0.640588235294118</v>
      </c>
    </row>
    <row r="1727" ht="22.5" customHeight="1">
      <c r="A1727" s="74"/>
      <c r="B1727" s="12"/>
      <c r="C1727" s="12" t="n">
        <v>8057746</v>
      </c>
      <c r="D1727" s="12" t="s">
        <v>31</v>
      </c>
      <c r="E1727" s="12" t="s">
        <v>44</v>
      </c>
      <c r="F1727" s="12" t="s">
        <v>15</v>
      </c>
      <c r="G1727" s="20" t="n">
        <v>0.32</v>
      </c>
      <c r="H1727" s="13" t="n">
        <v>300</v>
      </c>
      <c r="I1727" s="20" t="n">
        <f>G1727*H1727*7</f>
        <v>672</v>
      </c>
      <c r="J1727" s="12" t="s">
        <v>102</v>
      </c>
      <c r="K1727" s="14" t="n">
        <v>0</v>
      </c>
      <c r="L1727" s="14" t="n">
        <v>0</v>
      </c>
      <c r="M1727" s="14" t="n">
        <v>0</v>
      </c>
      <c r="N1727" s="11" t="n">
        <v>0</v>
      </c>
      <c r="O1727" s="11" t="n">
        <v>0</v>
      </c>
      <c r="P1727" s="11" t="n">
        <v>0</v>
      </c>
      <c r="Q1727" s="22" t="n">
        <f>M1727/H1727</f>
        <v>0</v>
      </c>
    </row>
    <row r="1728" ht="22.5" customHeight="1">
      <c r="A1728" s="74"/>
      <c r="B1728" s="12"/>
      <c r="C1728" s="12" t="n">
        <v>91399821</v>
      </c>
      <c r="D1728" s="12" t="s">
        <v>40</v>
      </c>
      <c r="E1728" s="12" t="s">
        <v>14</v>
      </c>
      <c r="F1728" s="12" t="s">
        <v>26</v>
      </c>
      <c r="G1728" s="20" t="n">
        <v>0.1</v>
      </c>
      <c r="H1728" s="13" t="n">
        <v>500</v>
      </c>
      <c r="I1728" s="20" t="n">
        <f>G1728*H1728*7</f>
        <v>350</v>
      </c>
      <c r="J1728" s="12" t="s">
        <v>102</v>
      </c>
      <c r="K1728" s="14" t="n">
        <v>101089</v>
      </c>
      <c r="L1728" s="14" t="n">
        <v>14251</v>
      </c>
      <c r="M1728" s="14" t="n">
        <v>459</v>
      </c>
      <c r="N1728" s="11" t="n">
        <v>0</v>
      </c>
      <c r="O1728" s="11" t="n">
        <v>0.1</v>
      </c>
      <c r="P1728" s="11" t="n">
        <v>46.65</v>
      </c>
      <c r="Q1728" s="22" t="n">
        <f>M1728/H1728</f>
        <v>0.918</v>
      </c>
    </row>
    <row r="1729" ht="22.5" customHeight="1">
      <c r="A1729" s="74"/>
      <c r="B1729" s="12"/>
      <c r="C1729" s="12" t="n">
        <v>8670368</v>
      </c>
      <c r="D1729" s="12" t="s">
        <v>16</v>
      </c>
      <c r="E1729" s="12" t="s">
        <v>11</v>
      </c>
      <c r="F1729" s="12" t="s">
        <v>30</v>
      </c>
      <c r="G1729" s="20" t="n">
        <v>0.12</v>
      </c>
      <c r="H1729" s="13" t="n">
        <v>100</v>
      </c>
      <c r="I1729" s="20" t="n">
        <f>G1729*H1729*7</f>
        <v>84</v>
      </c>
      <c r="J1729" s="12" t="s">
        <v>102</v>
      </c>
      <c r="K1729" s="14" t="n">
        <v>13914</v>
      </c>
      <c r="L1729" s="14" t="n">
        <v>2950</v>
      </c>
      <c r="M1729" s="14" t="n">
        <v>12</v>
      </c>
      <c r="N1729" s="11" t="n">
        <v>0</v>
      </c>
      <c r="O1729" s="11" t="n">
        <v>0.32</v>
      </c>
      <c r="P1729" s="11" t="n">
        <v>3.87</v>
      </c>
      <c r="Q1729" s="22" t="n">
        <f>M1729/H1729</f>
        <v>0.12</v>
      </c>
    </row>
    <row r="1730" ht="22.5" customHeight="1">
      <c r="A1730" s="74"/>
      <c r="B1730" s="12"/>
      <c r="C1730" s="12" t="n">
        <v>10514860</v>
      </c>
      <c r="D1730" s="12" t="s">
        <v>43</v>
      </c>
      <c r="E1730" s="12" t="s">
        <v>14</v>
      </c>
      <c r="F1730" s="12" t="s">
        <v>15</v>
      </c>
      <c r="G1730" s="20" t="n">
        <v>0.6</v>
      </c>
      <c r="H1730" s="13" t="n">
        <v>150</v>
      </c>
      <c r="I1730" s="20" t="n">
        <f>G1730*H1730*7</f>
        <v>630</v>
      </c>
      <c r="J1730" s="12" t="s">
        <v>102</v>
      </c>
      <c r="K1730" s="14" t="n">
        <v>82881</v>
      </c>
      <c r="L1730" s="14" t="n">
        <v>4994</v>
      </c>
      <c r="M1730" s="14" t="n">
        <v>46</v>
      </c>
      <c r="N1730" s="11" t="n">
        <v>0.007</v>
      </c>
      <c r="O1730" s="11" t="n">
        <v>0.713</v>
      </c>
      <c r="P1730" s="11" t="n">
        <v>32.79</v>
      </c>
      <c r="Q1730" s="22" t="n">
        <f>M1730/H1730</f>
        <v>0.306666666666667</v>
      </c>
    </row>
    <row r="1731" ht="22.5" customHeight="1">
      <c r="A1731" s="74"/>
      <c r="B1731" s="12"/>
      <c r="C1731" s="12" t="n">
        <v>91532857</v>
      </c>
      <c r="D1731" s="12" t="s">
        <v>45</v>
      </c>
      <c r="E1731" s="12" t="s">
        <v>14</v>
      </c>
      <c r="F1731" s="12" t="s">
        <v>12</v>
      </c>
      <c r="G1731" s="20" t="n">
        <v>0.12</v>
      </c>
      <c r="H1731" s="13" t="n">
        <v>100</v>
      </c>
      <c r="I1731" s="20" t="n">
        <f>G1731*H1731*7</f>
        <v>84</v>
      </c>
      <c r="J1731" s="12" t="s">
        <v>102</v>
      </c>
      <c r="K1731" s="14" t="n">
        <v>5998</v>
      </c>
      <c r="L1731" s="14" t="n">
        <v>1168</v>
      </c>
      <c r="M1731" s="14" t="n">
        <v>34</v>
      </c>
      <c r="N1731" s="11" t="n">
        <v>0.008</v>
      </c>
      <c r="O1731" s="11" t="n">
        <v>0.274</v>
      </c>
      <c r="P1731" s="11" t="n">
        <v>9.3286</v>
      </c>
      <c r="Q1731" s="22" t="n">
        <f>M1731/H1731</f>
        <v>0.34</v>
      </c>
    </row>
    <row r="1732" ht="22.5" customHeight="1">
      <c r="A1732" s="74"/>
      <c r="B1732" s="12"/>
      <c r="C1732" s="12" t="n">
        <v>91545519</v>
      </c>
      <c r="D1732" s="12" t="s">
        <v>46</v>
      </c>
      <c r="E1732" s="12" t="s">
        <v>44</v>
      </c>
      <c r="F1732" s="12" t="s">
        <v>15</v>
      </c>
      <c r="G1732" s="20" t="n">
        <v>0.2</v>
      </c>
      <c r="H1732" s="13" t="n">
        <v>100</v>
      </c>
      <c r="I1732" s="20" t="n">
        <f>G1732*H1732*7</f>
        <v>140</v>
      </c>
      <c r="J1732" s="12" t="s">
        <v>102</v>
      </c>
      <c r="K1732" s="14" t="n">
        <v>66389</v>
      </c>
      <c r="L1732" s="14" t="n">
        <v>18077</v>
      </c>
      <c r="M1732" s="14" t="n">
        <v>71</v>
      </c>
      <c r="N1732" s="11" t="n">
        <v>0.001</v>
      </c>
      <c r="O1732" s="11" t="n">
        <v>0.153</v>
      </c>
      <c r="P1732" s="11" t="n">
        <v>10.87</v>
      </c>
      <c r="Q1732" s="22" t="n">
        <f>M1732/H1732</f>
        <v>0.71</v>
      </c>
    </row>
    <row r="1733" ht="22.5" customHeight="1">
      <c r="A1733" s="74"/>
      <c r="B1733" s="12"/>
      <c r="C1733" s="12" t="n">
        <v>91551388</v>
      </c>
      <c r="D1733" s="12" t="s">
        <v>47</v>
      </c>
      <c r="E1733" s="12" t="s">
        <v>48</v>
      </c>
      <c r="F1733" s="12" t="s">
        <v>12</v>
      </c>
      <c r="G1733" s="20" t="n">
        <v>0.8</v>
      </c>
      <c r="H1733" s="13" t="n">
        <v>100</v>
      </c>
      <c r="I1733" s="20" t="n">
        <f>G1733*H1733*7</f>
        <v>560</v>
      </c>
      <c r="J1733" s="12" t="s">
        <v>102</v>
      </c>
      <c r="K1733" s="14" t="n">
        <v>4207</v>
      </c>
      <c r="L1733" s="14" t="n">
        <v>1329</v>
      </c>
      <c r="M1733" s="14" t="n">
        <v>36</v>
      </c>
      <c r="N1733" s="11" t="n">
        <v>0.023</v>
      </c>
      <c r="O1733" s="11" t="n">
        <v>0.866</v>
      </c>
      <c r="P1733" s="11" t="n">
        <v>31.1687</v>
      </c>
      <c r="Q1733" s="22" t="n">
        <f>M1733/H1733</f>
        <v>0.36</v>
      </c>
    </row>
    <row r="1734" ht="22.5" customHeight="1">
      <c r="A1734" s="74"/>
      <c r="B1734" s="12"/>
      <c r="C1734" s="12" t="n">
        <v>91565948</v>
      </c>
      <c r="D1734" s="12" t="s">
        <v>45</v>
      </c>
      <c r="E1734" s="12" t="s">
        <v>14</v>
      </c>
      <c r="F1734" s="12" t="s">
        <v>12</v>
      </c>
      <c r="G1734" s="20" t="n">
        <v>0.12</v>
      </c>
      <c r="H1734" s="13" t="n">
        <v>170</v>
      </c>
      <c r="I1734" s="20" t="n">
        <f>G1734*H1734*7</f>
        <v>142.8</v>
      </c>
      <c r="J1734" s="12" t="s">
        <v>102</v>
      </c>
      <c r="K1734" s="14" t="n">
        <v>5478</v>
      </c>
      <c r="L1734" s="14" t="n">
        <v>503</v>
      </c>
      <c r="M1734" s="14" t="n">
        <v>8</v>
      </c>
      <c r="N1734" s="11" t="n">
        <v>0.004</v>
      </c>
      <c r="O1734" s="11" t="n">
        <v>0.277</v>
      </c>
      <c r="P1734" s="11" t="n">
        <v>2.2161</v>
      </c>
      <c r="Q1734" s="22" t="n">
        <f>M1734/H1734</f>
        <v>0.0470588235294118</v>
      </c>
    </row>
    <row r="1735" ht="22.5" customHeight="1">
      <c r="A1735" s="74"/>
      <c r="B1735" s="12"/>
      <c r="C1735" s="12" t="n">
        <v>91550293</v>
      </c>
      <c r="D1735" s="12" t="s">
        <v>49</v>
      </c>
      <c r="E1735" s="12" t="s">
        <v>50</v>
      </c>
      <c r="F1735" s="12" t="s">
        <v>15</v>
      </c>
      <c r="G1735" s="20" t="n">
        <v>0.35</v>
      </c>
      <c r="H1735" s="13" t="n">
        <v>155</v>
      </c>
      <c r="I1735" s="20" t="n">
        <f>G1735*H1735*7</f>
        <v>379.75</v>
      </c>
      <c r="J1735" s="12" t="s">
        <v>102</v>
      </c>
      <c r="K1735" s="14" t="n">
        <v>52034</v>
      </c>
      <c r="L1735" s="14" t="n">
        <v>9893</v>
      </c>
      <c r="M1735" s="14" t="n">
        <v>21</v>
      </c>
      <c r="N1735" s="11" t="n">
        <v>0.001</v>
      </c>
      <c r="O1735" s="11" t="n">
        <v>0.35</v>
      </c>
      <c r="P1735" s="11" t="n">
        <v>7.35</v>
      </c>
      <c r="Q1735" s="22" t="n">
        <f>M1735/H1735</f>
        <v>0.135483870967742</v>
      </c>
    </row>
    <row r="1736" ht="22.5" customHeight="1">
      <c r="A1736" s="74"/>
      <c r="B1736" s="12"/>
      <c r="C1736" s="12" t="n">
        <v>9333145</v>
      </c>
      <c r="D1736" s="12" t="s">
        <v>80</v>
      </c>
      <c r="E1736" s="12" t="s">
        <v>14</v>
      </c>
      <c r="F1736" s="12" t="s">
        <v>26</v>
      </c>
      <c r="G1736" s="20" t="n">
        <v>0.35</v>
      </c>
      <c r="H1736" s="13" t="n">
        <v>120</v>
      </c>
      <c r="I1736" s="20" t="n">
        <f>G1736*H1736*7</f>
        <v>294</v>
      </c>
      <c r="J1736" s="12" t="s">
        <v>102</v>
      </c>
      <c r="K1736" s="14" t="n">
        <v>227114</v>
      </c>
      <c r="L1736" s="14" t="n">
        <v>799</v>
      </c>
      <c r="M1736" s="14" t="n">
        <v>40</v>
      </c>
      <c r="N1736" s="11" t="n">
        <v>0.01</v>
      </c>
      <c r="O1736" s="11" t="n">
        <v>0.21</v>
      </c>
      <c r="P1736" s="11" t="n">
        <v>8.33</v>
      </c>
      <c r="Q1736" s="22" t="n">
        <f>M1736/H1736</f>
        <v>0.333333333333333</v>
      </c>
    </row>
    <row r="1737" ht="22.5" customHeight="1">
      <c r="A1737" s="74"/>
      <c r="B1737" s="12"/>
      <c r="C1737" s="12" t="n">
        <v>91557347</v>
      </c>
      <c r="D1737" s="12" t="s">
        <v>51</v>
      </c>
      <c r="E1737" s="12" t="s">
        <v>14</v>
      </c>
      <c r="F1737" s="12" t="s">
        <v>15</v>
      </c>
      <c r="G1737" s="20" t="n">
        <v>0.5</v>
      </c>
      <c r="H1737" s="13" t="n">
        <v>50</v>
      </c>
      <c r="I1737" s="20" t="n">
        <f>G1737*H1737*7</f>
        <v>175</v>
      </c>
      <c r="J1737" s="12" t="s">
        <v>102</v>
      </c>
      <c r="K1737" s="14" t="n">
        <v>41725</v>
      </c>
      <c r="L1737" s="14" t="n">
        <v>9140</v>
      </c>
      <c r="M1737" s="14" t="n">
        <v>16</v>
      </c>
      <c r="N1737" s="11" t="n">
        <v>0.001</v>
      </c>
      <c r="O1737" s="11" t="n">
        <v>0.8</v>
      </c>
      <c r="P1737" s="11" t="n">
        <v>12.8</v>
      </c>
      <c r="Q1737" s="22" t="n">
        <f>M1737/H1737</f>
        <v>0.32</v>
      </c>
    </row>
    <row r="1738" ht="22.5" customHeight="1">
      <c r="A1738" s="74"/>
      <c r="B1738" s="12"/>
      <c r="C1738" s="12" t="n">
        <v>91564896</v>
      </c>
      <c r="D1738" s="12" t="s">
        <v>52</v>
      </c>
      <c r="E1738" s="12" t="s">
        <v>14</v>
      </c>
      <c r="F1738" s="12" t="s">
        <v>15</v>
      </c>
      <c r="G1738" s="20" t="n">
        <v>0.35</v>
      </c>
      <c r="H1738" s="13" t="n">
        <v>200</v>
      </c>
      <c r="I1738" s="20" t="n">
        <f>G1738*H1738*7</f>
        <v>490</v>
      </c>
      <c r="J1738" s="12" t="s">
        <v>102</v>
      </c>
      <c r="K1738" s="14" t="n">
        <v>47017</v>
      </c>
      <c r="L1738" s="14" t="n">
        <v>9410</v>
      </c>
      <c r="M1738" s="14" t="n">
        <v>76</v>
      </c>
      <c r="N1738" s="11" t="n">
        <v>0.003</v>
      </c>
      <c r="O1738" s="11" t="n">
        <v>0.35</v>
      </c>
      <c r="P1738" s="11" t="n">
        <v>26.6</v>
      </c>
      <c r="Q1738" s="22" t="n">
        <f>M1738/H1738</f>
        <v>0.38</v>
      </c>
    </row>
    <row r="1739" ht="22.5" customHeight="1">
      <c r="A1739" s="74"/>
      <c r="B1739" s="12"/>
      <c r="C1739" s="12" t="n">
        <v>91566789</v>
      </c>
      <c r="D1739" s="12" t="s">
        <v>53</v>
      </c>
      <c r="E1739" s="12" t="s">
        <v>41</v>
      </c>
      <c r="F1739" s="12" t="s">
        <v>15</v>
      </c>
      <c r="G1739" s="20" t="n">
        <v>0.15</v>
      </c>
      <c r="H1739" s="13" t="n">
        <v>50</v>
      </c>
      <c r="I1739" s="20" t="n">
        <f>G1739*H1739*7</f>
        <v>52.5</v>
      </c>
      <c r="J1739" s="12" t="s">
        <v>102</v>
      </c>
      <c r="K1739" s="14" t="n">
        <v>495</v>
      </c>
      <c r="L1739" s="14" t="n">
        <v>508</v>
      </c>
      <c r="M1739" s="14" t="n">
        <v>1</v>
      </c>
      <c r="N1739" s="11" t="n">
        <v>0</v>
      </c>
      <c r="O1739" s="11" t="n">
        <v>0.1</v>
      </c>
      <c r="P1739" s="11" t="n">
        <v>0.1</v>
      </c>
      <c r="Q1739" s="22" t="n">
        <f>M1739/H1739</f>
        <v>0.02</v>
      </c>
    </row>
    <row r="1740" ht="22.5" customHeight="1">
      <c r="A1740" s="74"/>
      <c r="B1740" s="12"/>
      <c r="C1740" s="12" t="n">
        <v>12306671</v>
      </c>
      <c r="D1740" s="12" t="s">
        <v>54</v>
      </c>
      <c r="E1740" s="12" t="s">
        <v>55</v>
      </c>
      <c r="F1740" s="12" t="s">
        <v>21</v>
      </c>
      <c r="G1740" s="20" t="n">
        <v>0.22</v>
      </c>
      <c r="H1740" s="13" t="n">
        <v>100</v>
      </c>
      <c r="I1740" s="20" t="n">
        <f>G1740*H1740*7</f>
        <v>154</v>
      </c>
      <c r="J1740" s="12" t="s">
        <v>102</v>
      </c>
      <c r="K1740" s="14" t="n">
        <v>13809</v>
      </c>
      <c r="L1740" s="14" t="n">
        <v>3877</v>
      </c>
      <c r="M1740" s="14" t="n">
        <v>8</v>
      </c>
      <c r="N1740" s="11" t="n">
        <v>0</v>
      </c>
      <c r="O1740" s="11" t="n">
        <v>0.22</v>
      </c>
      <c r="P1740" s="11" t="n">
        <v>1.76</v>
      </c>
      <c r="Q1740" s="22" t="n">
        <f>M1740/H1740</f>
        <v>0.08</v>
      </c>
    </row>
    <row r="1741" ht="22.5" customHeight="1">
      <c r="A1741" s="74"/>
      <c r="B1741" s="12"/>
      <c r="C1741" s="12" t="n">
        <v>91567363</v>
      </c>
      <c r="D1741" s="12" t="s">
        <v>56</v>
      </c>
      <c r="E1741" s="12" t="s">
        <v>14</v>
      </c>
      <c r="F1741" s="12" t="s">
        <v>15</v>
      </c>
      <c r="G1741" s="20" t="n">
        <v>0.25</v>
      </c>
      <c r="H1741" s="13" t="n">
        <v>200</v>
      </c>
      <c r="I1741" s="20" t="n">
        <f>G1741*H1741*7</f>
        <v>350</v>
      </c>
      <c r="J1741" s="12" t="s">
        <v>102</v>
      </c>
      <c r="K1741" s="14" t="n">
        <v>12689</v>
      </c>
      <c r="L1741" s="14" t="n">
        <v>2204</v>
      </c>
      <c r="M1741" s="14" t="n">
        <v>105</v>
      </c>
      <c r="N1741" s="11" t="n">
        <v>0.012</v>
      </c>
      <c r="O1741" s="11" t="n">
        <v>0.25</v>
      </c>
      <c r="P1741" s="11" t="n">
        <v>26.25</v>
      </c>
      <c r="Q1741" s="22" t="n">
        <f>M1741/H1741</f>
        <v>0.525</v>
      </c>
    </row>
    <row r="1742" ht="22.5" customHeight="1">
      <c r="A1742" s="74"/>
      <c r="B1742" s="12"/>
      <c r="C1742" s="12" t="n">
        <v>91567806</v>
      </c>
      <c r="D1742" s="12" t="s">
        <v>56</v>
      </c>
      <c r="E1742" s="12" t="s">
        <v>57</v>
      </c>
      <c r="F1742" s="12" t="s">
        <v>15</v>
      </c>
      <c r="G1742" s="20" t="n">
        <v>0.15</v>
      </c>
      <c r="H1742" s="13" t="n">
        <v>200</v>
      </c>
      <c r="I1742" s="20" t="n">
        <f>G1742*H1742*7</f>
        <v>210</v>
      </c>
      <c r="J1742" s="12" t="s">
        <v>102</v>
      </c>
      <c r="K1742" s="14" t="n">
        <v>71075</v>
      </c>
      <c r="L1742" s="14" t="n">
        <v>18381</v>
      </c>
      <c r="M1742" s="14" t="n">
        <v>74</v>
      </c>
      <c r="N1742" s="11" t="n">
        <v>0.001</v>
      </c>
      <c r="O1742" s="11" t="n">
        <v>0.15</v>
      </c>
      <c r="P1742" s="11" t="n">
        <v>11.1</v>
      </c>
      <c r="Q1742" s="22" t="n">
        <f>M1742/H1742</f>
        <v>0.37</v>
      </c>
    </row>
    <row r="1743" ht="22.5" customHeight="1">
      <c r="A1743" s="74"/>
      <c r="B1743" s="12"/>
      <c r="C1743" s="12" t="n">
        <v>12373981</v>
      </c>
      <c r="D1743" s="12" t="s">
        <v>58</v>
      </c>
      <c r="E1743" s="12" t="s">
        <v>37</v>
      </c>
      <c r="F1743" s="12" t="s">
        <v>15</v>
      </c>
      <c r="G1743" s="20" t="n">
        <v>0.04</v>
      </c>
      <c r="H1743" s="13" t="n">
        <v>250</v>
      </c>
      <c r="I1743" s="20" t="n">
        <f>G1743*H1743*7</f>
        <v>70</v>
      </c>
      <c r="J1743" s="12" t="s">
        <v>102</v>
      </c>
      <c r="K1743" s="14" t="n">
        <v>57077</v>
      </c>
      <c r="L1743" s="14" t="n">
        <v>2746</v>
      </c>
      <c r="M1743" s="14" t="n">
        <v>170</v>
      </c>
      <c r="N1743" s="11" t="n">
        <v>0.002</v>
      </c>
      <c r="O1743" s="11" t="n">
        <v>0.04</v>
      </c>
      <c r="P1743" s="11" t="n">
        <v>6.8</v>
      </c>
      <c r="Q1743" s="22" t="n">
        <f>M1743/H1743</f>
        <v>0.68</v>
      </c>
    </row>
    <row r="1744" ht="22.5" customHeight="1">
      <c r="A1744" s="74"/>
      <c r="B1744" s="12"/>
      <c r="C1744" s="12" t="n">
        <v>5365721</v>
      </c>
      <c r="D1744" s="12" t="s">
        <v>59</v>
      </c>
      <c r="E1744" s="12" t="s">
        <v>57</v>
      </c>
      <c r="F1744" s="12" t="s">
        <v>15</v>
      </c>
      <c r="G1744" s="20" t="n">
        <v>0.5</v>
      </c>
      <c r="H1744" s="13" t="n">
        <v>100</v>
      </c>
      <c r="I1744" s="20" t="n">
        <f>G1744*H1744*7</f>
        <v>350</v>
      </c>
      <c r="J1744" s="12" t="s">
        <v>102</v>
      </c>
      <c r="K1744" s="14" t="n">
        <v>71911</v>
      </c>
      <c r="L1744" s="14" t="n">
        <v>28011</v>
      </c>
      <c r="M1744" s="14" t="n">
        <v>76</v>
      </c>
      <c r="N1744" s="11" t="n">
        <v>0.001</v>
      </c>
      <c r="O1744" s="11" t="n">
        <v>0.5</v>
      </c>
      <c r="P1744" s="11" t="n">
        <v>38</v>
      </c>
      <c r="Q1744" s="22" t="n">
        <f>M1744/H1744</f>
        <v>0.76</v>
      </c>
    </row>
    <row r="1745" ht="22.5" customHeight="1">
      <c r="A1745" s="74"/>
      <c r="B1745" s="12"/>
      <c r="C1745" s="12" t="n">
        <v>91568575</v>
      </c>
      <c r="D1745" s="12" t="s">
        <v>60</v>
      </c>
      <c r="E1745" s="12" t="s">
        <v>14</v>
      </c>
      <c r="F1745" s="12" t="s">
        <v>15</v>
      </c>
      <c r="G1745" s="20" t="n">
        <v>0.4</v>
      </c>
      <c r="H1745" s="13" t="n">
        <v>30</v>
      </c>
      <c r="I1745" s="20" t="n">
        <f>G1745*H1745*7</f>
        <v>84</v>
      </c>
      <c r="J1745" s="12" t="s">
        <v>102</v>
      </c>
      <c r="K1745" s="14" t="n">
        <v>4858</v>
      </c>
      <c r="L1745" s="14" t="n">
        <v>75</v>
      </c>
      <c r="M1745" s="14" t="n">
        <v>0</v>
      </c>
      <c r="N1745" s="11" t="n">
        <v>0</v>
      </c>
      <c r="O1745" s="11" t="n">
        <v>0</v>
      </c>
      <c r="P1745" s="11" t="n">
        <v>0</v>
      </c>
      <c r="Q1745" s="22" t="n">
        <f>M1745/H1745</f>
        <v>0</v>
      </c>
    </row>
    <row r="1746" ht="22.5" customHeight="1">
      <c r="A1746" s="74"/>
      <c r="B1746" s="12"/>
      <c r="C1746" s="12" t="n">
        <v>9298539</v>
      </c>
      <c r="D1746" s="12" t="s">
        <v>80</v>
      </c>
      <c r="E1746" s="12" t="s">
        <v>14</v>
      </c>
      <c r="F1746" s="12" t="s">
        <v>15</v>
      </c>
      <c r="G1746" s="20" t="n">
        <v>0.3</v>
      </c>
      <c r="H1746" s="13" t="n">
        <v>150</v>
      </c>
      <c r="I1746" s="20" t="n">
        <f>G1746*H1746*7</f>
        <v>315</v>
      </c>
      <c r="J1746" s="12" t="s">
        <v>102</v>
      </c>
      <c r="K1746" s="14" t="n">
        <v>46097</v>
      </c>
      <c r="L1746" s="14" t="n">
        <v>8495</v>
      </c>
      <c r="M1746" s="14" t="n">
        <v>150</v>
      </c>
      <c r="N1746" s="11" t="n">
        <v>0.005</v>
      </c>
      <c r="O1746" s="11" t="n">
        <v>0.3</v>
      </c>
      <c r="P1746" s="11" t="n">
        <v>45</v>
      </c>
      <c r="Q1746" s="22" t="n">
        <f>M1746/H1746</f>
        <v>1</v>
      </c>
    </row>
    <row r="1747" ht="22.5" customHeight="1">
      <c r="A1747" s="74"/>
      <c r="B1747" s="12"/>
      <c r="C1747" s="12" t="n">
        <v>12811904</v>
      </c>
      <c r="D1747" s="12" t="s">
        <v>54</v>
      </c>
      <c r="E1747" s="12" t="s">
        <v>55</v>
      </c>
      <c r="F1747" s="12" t="s">
        <v>35</v>
      </c>
      <c r="G1747" s="20" t="n">
        <v>0.24</v>
      </c>
      <c r="H1747" s="13" t="n">
        <v>100</v>
      </c>
      <c r="I1747" s="20" t="n">
        <f>G1747*H1747*7</f>
        <v>168</v>
      </c>
      <c r="J1747" s="12" t="s">
        <v>102</v>
      </c>
      <c r="K1747" s="14" t="n">
        <v>43</v>
      </c>
      <c r="L1747" s="14" t="n">
        <v>14</v>
      </c>
      <c r="M1747" s="14" t="n">
        <v>0</v>
      </c>
      <c r="N1747" s="11" t="n">
        <v>0</v>
      </c>
      <c r="O1747" s="11" t="n">
        <v>0</v>
      </c>
      <c r="P1747" s="11" t="n">
        <v>0.03</v>
      </c>
      <c r="Q1747" s="22" t="n">
        <f>M1747/H1747</f>
        <v>0</v>
      </c>
    </row>
    <row r="1748" ht="22.5" customHeight="1">
      <c r="A1748" s="74"/>
      <c r="B1748" s="12" t="s">
        <v>109</v>
      </c>
      <c r="C1748" s="12" t="n">
        <v>91399437</v>
      </c>
      <c r="D1748" s="12" t="s">
        <v>81</v>
      </c>
      <c r="E1748" s="12" t="s">
        <v>65</v>
      </c>
      <c r="F1748" s="12" t="s">
        <v>15</v>
      </c>
      <c r="G1748" s="20" t="n">
        <v>0.15</v>
      </c>
      <c r="H1748" s="13" t="n">
        <v>50</v>
      </c>
      <c r="I1748" s="20" t="n">
        <f>G1748*H1748*7</f>
        <v>52.5</v>
      </c>
      <c r="J1748" s="12" t="s">
        <v>102</v>
      </c>
      <c r="K1748" s="16" t="n">
        <v>15495</v>
      </c>
      <c r="L1748" s="14" t="n">
        <v>6348</v>
      </c>
      <c r="M1748" s="14" t="n">
        <v>50</v>
      </c>
      <c r="N1748" s="11" t="n">
        <v>0.001</v>
      </c>
      <c r="O1748" s="11" t="n">
        <v>0.15</v>
      </c>
      <c r="P1748" s="11" t="n">
        <v>7.5</v>
      </c>
      <c r="Q1748" s="22" t="n">
        <f>M1748/H1748</f>
        <v>1</v>
      </c>
    </row>
    <row r="1749" ht="22.5" customHeight="1">
      <c r="A1749" s="74"/>
      <c r="B1749" s="12"/>
      <c r="C1749" s="12" t="n">
        <v>5556054</v>
      </c>
      <c r="D1749" s="12" t="s">
        <v>62</v>
      </c>
      <c r="E1749" s="12" t="s">
        <v>37</v>
      </c>
      <c r="F1749" s="12" t="s">
        <v>15</v>
      </c>
      <c r="G1749" s="20" t="n">
        <v>0.8</v>
      </c>
      <c r="H1749" s="13" t="n">
        <v>100</v>
      </c>
      <c r="I1749" s="20" t="n">
        <f>G1749*H1749*7</f>
        <v>560</v>
      </c>
      <c r="J1749" s="12" t="s">
        <v>102</v>
      </c>
      <c r="K1749" s="16" t="n">
        <v>11445</v>
      </c>
      <c r="L1749" s="14" t="n">
        <v>523</v>
      </c>
      <c r="M1749" s="16" t="n">
        <v>6</v>
      </c>
      <c r="N1749" s="11" t="n">
        <v>0.024</v>
      </c>
      <c r="O1749" s="11" t="n">
        <v>2.09</v>
      </c>
      <c r="P1749" s="11" t="n">
        <v>12.541</v>
      </c>
      <c r="Q1749" s="22" t="n">
        <f>M1749/H1749</f>
        <v>0.06</v>
      </c>
    </row>
    <row r="1750" ht="22.5" customHeight="1">
      <c r="A1750" s="74"/>
      <c r="B1750" s="12"/>
      <c r="C1750" s="12" t="n">
        <v>8628042</v>
      </c>
      <c r="D1750" s="12" t="s">
        <v>28</v>
      </c>
      <c r="E1750" s="12" t="s">
        <v>14</v>
      </c>
      <c r="F1750" s="12" t="s">
        <v>26</v>
      </c>
      <c r="G1750" s="20" t="n">
        <v>0.48</v>
      </c>
      <c r="H1750" s="13" t="n">
        <v>400</v>
      </c>
      <c r="I1750" s="20" t="n">
        <f>G1750*H1750*7</f>
        <v>1344</v>
      </c>
      <c r="J1750" s="12" t="s">
        <v>102</v>
      </c>
      <c r="K1750" s="16" t="n">
        <v>59904</v>
      </c>
      <c r="L1750" s="14" t="n">
        <v>13888</v>
      </c>
      <c r="M1750" s="16" t="n">
        <v>386</v>
      </c>
      <c r="N1750" s="11" t="n">
        <v>0.01</v>
      </c>
      <c r="O1750" s="11" t="n">
        <v>0.4</v>
      </c>
      <c r="P1750" s="11" t="n">
        <v>153.99</v>
      </c>
      <c r="Q1750" s="22" t="n">
        <f>M1750/H1750</f>
        <v>0.965</v>
      </c>
    </row>
    <row r="1751" ht="22.5" customHeight="1">
      <c r="A1751" s="74"/>
      <c r="B1751" s="12"/>
      <c r="C1751" s="12" t="n">
        <v>9297014</v>
      </c>
      <c r="D1751" s="12" t="s">
        <v>13</v>
      </c>
      <c r="E1751" s="12" t="s">
        <v>14</v>
      </c>
      <c r="F1751" s="12" t="s">
        <v>26</v>
      </c>
      <c r="G1751" s="20" t="n">
        <v>0.18</v>
      </c>
      <c r="H1751" s="13" t="n">
        <v>200</v>
      </c>
      <c r="I1751" s="20" t="n">
        <f>G1751*H1751*7</f>
        <v>252</v>
      </c>
      <c r="J1751" s="12" t="s">
        <v>102</v>
      </c>
      <c r="K1751" s="16" t="n">
        <v>28881</v>
      </c>
      <c r="L1751" s="14" t="n">
        <v>3013</v>
      </c>
      <c r="M1751" s="16" t="n">
        <v>196</v>
      </c>
      <c r="N1751" s="11" t="n">
        <v>0.01</v>
      </c>
      <c r="O1751" s="11" t="n">
        <v>0.17</v>
      </c>
      <c r="P1751" s="11" t="n">
        <v>32.52</v>
      </c>
      <c r="Q1751" s="22" t="n">
        <f>M1751/H1751</f>
        <v>0.98</v>
      </c>
    </row>
    <row r="1752" ht="22.5" customHeight="1">
      <c r="A1752" s="74"/>
      <c r="B1752" s="12"/>
      <c r="C1752" s="12" t="n">
        <v>7815836</v>
      </c>
      <c r="D1752" s="12" t="s">
        <v>63</v>
      </c>
      <c r="E1752" s="12" t="s">
        <v>37</v>
      </c>
      <c r="F1752" s="12" t="s">
        <v>15</v>
      </c>
      <c r="G1752" s="20" t="n">
        <v>0.08</v>
      </c>
      <c r="H1752" s="13" t="n">
        <v>12000</v>
      </c>
      <c r="I1752" s="20" t="n">
        <f>G1752*H1752*7</f>
        <v>6720</v>
      </c>
      <c r="J1752" s="12" t="s">
        <v>102</v>
      </c>
      <c r="K1752" s="16" t="n">
        <v>1117953</v>
      </c>
      <c r="L1752" s="14" t="n">
        <v>188458</v>
      </c>
      <c r="M1752" s="16" t="n">
        <v>3158</v>
      </c>
      <c r="N1752" s="11" t="n">
        <v>0.002</v>
      </c>
      <c r="O1752" s="11" t="n">
        <v>0.113</v>
      </c>
      <c r="P1752" s="11" t="n">
        <v>355.3</v>
      </c>
      <c r="Q1752" s="22" t="n">
        <f>M1752/H1752</f>
        <v>0.263166666666667</v>
      </c>
    </row>
    <row r="1753" ht="22.5" customHeight="1">
      <c r="A1753" s="74"/>
      <c r="B1753" s="12"/>
      <c r="C1753" s="12" t="n">
        <v>91467820</v>
      </c>
      <c r="D1753" s="12" t="s">
        <v>64</v>
      </c>
      <c r="E1753" s="12" t="s">
        <v>37</v>
      </c>
      <c r="F1753" s="12" t="s">
        <v>15</v>
      </c>
      <c r="G1753" s="20" t="n">
        <v>0.1</v>
      </c>
      <c r="H1753" s="13" t="n">
        <v>300</v>
      </c>
      <c r="I1753" s="20" t="n">
        <f>G1753*H1753*7</f>
        <v>210</v>
      </c>
      <c r="J1753" s="12" t="s">
        <v>102</v>
      </c>
      <c r="K1753" s="16" t="n">
        <v>82524</v>
      </c>
      <c r="L1753" s="14" t="n">
        <v>28288</v>
      </c>
      <c r="M1753" s="16" t="n">
        <v>192</v>
      </c>
      <c r="N1753" s="11" t="n">
        <v>0.001</v>
      </c>
      <c r="O1753" s="11" t="n">
        <v>0.1</v>
      </c>
      <c r="P1753" s="11" t="n">
        <v>19.2</v>
      </c>
      <c r="Q1753" s="22" t="n">
        <f>M1753/H1753</f>
        <v>0.64</v>
      </c>
    </row>
    <row r="1754" ht="22.5" customHeight="1">
      <c r="A1754" s="74"/>
      <c r="B1754" s="12"/>
      <c r="C1754" s="12" t="n">
        <v>91496145</v>
      </c>
      <c r="D1754" s="12" t="s">
        <v>64</v>
      </c>
      <c r="E1754" s="12" t="s">
        <v>65</v>
      </c>
      <c r="F1754" s="12" t="s">
        <v>15</v>
      </c>
      <c r="G1754" s="20" t="n">
        <v>0.14</v>
      </c>
      <c r="H1754" s="13" t="n">
        <v>50</v>
      </c>
      <c r="I1754" s="20" t="n">
        <f>G1754*H1754*7</f>
        <v>49</v>
      </c>
      <c r="J1754" s="12" t="s">
        <v>102</v>
      </c>
      <c r="K1754" s="16" t="n">
        <v>45672</v>
      </c>
      <c r="L1754" s="16" t="n">
        <v>14283</v>
      </c>
      <c r="M1754" s="16" t="n">
        <v>30</v>
      </c>
      <c r="N1754" s="11" t="n">
        <v>0</v>
      </c>
      <c r="O1754" s="11" t="n">
        <v>0.15</v>
      </c>
      <c r="P1754" s="11" t="n">
        <v>4.5</v>
      </c>
      <c r="Q1754" s="22" t="n">
        <f>M1754/H1754</f>
        <v>0.6</v>
      </c>
    </row>
    <row r="1755" ht="22.5" customHeight="1">
      <c r="A1755" s="74"/>
      <c r="B1755" s="12"/>
      <c r="C1755" s="12" t="n">
        <v>91496146</v>
      </c>
      <c r="D1755" s="12" t="s">
        <v>64</v>
      </c>
      <c r="E1755" s="12" t="s">
        <v>44</v>
      </c>
      <c r="F1755" s="12" t="s">
        <v>15</v>
      </c>
      <c r="G1755" s="20" t="n">
        <v>0.14</v>
      </c>
      <c r="H1755" s="13" t="n">
        <v>200</v>
      </c>
      <c r="I1755" s="20" t="n">
        <f>G1755*H1755*7</f>
        <v>196</v>
      </c>
      <c r="J1755" s="12" t="s">
        <v>102</v>
      </c>
      <c r="K1755" s="16" t="n">
        <v>28454</v>
      </c>
      <c r="L1755" s="14" t="n">
        <v>9524</v>
      </c>
      <c r="M1755" s="16" t="n">
        <v>49</v>
      </c>
      <c r="N1755" s="11" t="n">
        <v>0.001</v>
      </c>
      <c r="O1755" s="11" t="n">
        <v>0.14</v>
      </c>
      <c r="P1755" s="11" t="n">
        <v>6.86</v>
      </c>
      <c r="Q1755" s="22" t="n">
        <f>M1755/H1755</f>
        <v>0.245</v>
      </c>
    </row>
    <row r="1756" ht="22.5" customHeight="1">
      <c r="A1756" s="74"/>
      <c r="B1756" s="12"/>
      <c r="C1756" s="12" t="n">
        <v>91496147</v>
      </c>
      <c r="D1756" s="12" t="s">
        <v>64</v>
      </c>
      <c r="E1756" s="12" t="s">
        <v>11</v>
      </c>
      <c r="F1756" s="12" t="s">
        <v>15</v>
      </c>
      <c r="G1756" s="20" t="n">
        <v>0.14</v>
      </c>
      <c r="H1756" s="13" t="n">
        <v>150</v>
      </c>
      <c r="I1756" s="20" t="n">
        <f>G1756*H1756*7</f>
        <v>147</v>
      </c>
      <c r="J1756" s="12" t="s">
        <v>102</v>
      </c>
      <c r="K1756" s="16" t="n">
        <v>33150</v>
      </c>
      <c r="L1756" s="14" t="n">
        <v>10469</v>
      </c>
      <c r="M1756" s="16" t="n">
        <v>121</v>
      </c>
      <c r="N1756" s="11" t="n">
        <v>0.002</v>
      </c>
      <c r="O1756" s="11" t="n">
        <v>0.13</v>
      </c>
      <c r="P1756" s="11" t="n">
        <v>15.73</v>
      </c>
      <c r="Q1756" s="22" t="n">
        <f>M1756/H1756</f>
        <v>0.806666666666667</v>
      </c>
    </row>
    <row r="1757" ht="22.5" customHeight="1">
      <c r="A1757" s="74"/>
      <c r="B1757" s="12"/>
      <c r="C1757" s="12" t="n">
        <v>91496148</v>
      </c>
      <c r="D1757" s="12" t="s">
        <v>64</v>
      </c>
      <c r="E1757" s="12" t="s">
        <v>14</v>
      </c>
      <c r="F1757" s="12" t="s">
        <v>15</v>
      </c>
      <c r="G1757" s="20" t="n">
        <v>0.15</v>
      </c>
      <c r="H1757" s="13" t="n">
        <v>160</v>
      </c>
      <c r="I1757" s="20" t="n">
        <f>G1757*H1757*7</f>
        <v>168</v>
      </c>
      <c r="J1757" s="12" t="s">
        <v>102</v>
      </c>
      <c r="K1757" s="16" t="n">
        <v>33678</v>
      </c>
      <c r="L1757" s="16" t="n">
        <v>15176</v>
      </c>
      <c r="M1757" s="16" t="n">
        <v>160</v>
      </c>
      <c r="N1757" s="11" t="n">
        <v>0.002</v>
      </c>
      <c r="O1757" s="11" t="n">
        <v>0.15</v>
      </c>
      <c r="P1757" s="11" t="n">
        <v>24</v>
      </c>
      <c r="Q1757" s="22" t="n">
        <f>M1757/H1757</f>
        <v>1</v>
      </c>
    </row>
    <row r="1758" ht="22.5" customHeight="1">
      <c r="A1758" s="74"/>
      <c r="B1758" s="12"/>
      <c r="C1758" s="12" t="n">
        <v>11079953</v>
      </c>
      <c r="D1758" s="12" t="s">
        <v>62</v>
      </c>
      <c r="E1758" s="12" t="s">
        <v>37</v>
      </c>
      <c r="F1758" s="12" t="s">
        <v>15</v>
      </c>
      <c r="G1758" s="20" t="n">
        <v>0.8</v>
      </c>
      <c r="H1758" s="13" t="n">
        <v>100</v>
      </c>
      <c r="I1758" s="20" t="n">
        <f>G1758*H1758*7</f>
        <v>560</v>
      </c>
      <c r="J1758" s="12" t="s">
        <v>102</v>
      </c>
      <c r="K1758" s="14" t="n">
        <v>9692</v>
      </c>
      <c r="L1758" s="14" t="n">
        <v>1048</v>
      </c>
      <c r="M1758" s="16" t="n">
        <v>0</v>
      </c>
      <c r="N1758" s="11" t="n">
        <v>0</v>
      </c>
      <c r="O1758" s="11" t="n">
        <v>0</v>
      </c>
      <c r="P1758" s="11" t="n">
        <v>0</v>
      </c>
      <c r="Q1758" s="22" t="n">
        <f>M1758/H1758</f>
        <v>0</v>
      </c>
    </row>
    <row r="1759" ht="22.5" customHeight="1">
      <c r="A1759" s="74"/>
      <c r="B1759" s="12"/>
      <c r="C1759" s="12" t="n">
        <v>11690181</v>
      </c>
      <c r="D1759" s="12" t="s">
        <v>66</v>
      </c>
      <c r="E1759" s="12" t="s">
        <v>14</v>
      </c>
      <c r="F1759" s="12" t="s">
        <v>15</v>
      </c>
      <c r="G1759" s="20" t="n">
        <v>0.45</v>
      </c>
      <c r="H1759" s="13" t="n">
        <v>1000</v>
      </c>
      <c r="I1759" s="20" t="n">
        <f>G1759*H1759*7</f>
        <v>3150</v>
      </c>
      <c r="J1759" s="12" t="s">
        <v>102</v>
      </c>
      <c r="K1759" s="16" t="n">
        <v>714881</v>
      </c>
      <c r="L1759" s="16" t="n">
        <v>53172</v>
      </c>
      <c r="M1759" s="14" t="n">
        <v>1000</v>
      </c>
      <c r="N1759" s="11" t="n">
        <v>0.008</v>
      </c>
      <c r="O1759" s="11" t="n">
        <v>0.42</v>
      </c>
      <c r="P1759" s="11" t="n">
        <v>420</v>
      </c>
      <c r="Q1759" s="22" t="n">
        <f>M1759/H1759</f>
        <v>1</v>
      </c>
    </row>
    <row r="1760" ht="22.5" customHeight="1">
      <c r="A1760" s="74"/>
      <c r="B1760" s="12"/>
      <c r="C1760" s="12" t="n">
        <v>11836152</v>
      </c>
      <c r="D1760" s="12" t="s">
        <v>63</v>
      </c>
      <c r="E1760" s="12" t="s">
        <v>37</v>
      </c>
      <c r="F1760" s="12" t="s">
        <v>15</v>
      </c>
      <c r="G1760" s="20" t="n">
        <v>0.09</v>
      </c>
      <c r="H1760" s="13" t="n">
        <v>100</v>
      </c>
      <c r="I1760" s="20" t="n">
        <f>G1760*H1760*7</f>
        <v>63</v>
      </c>
      <c r="J1760" s="12" t="s">
        <v>102</v>
      </c>
      <c r="K1760" s="16" t="n">
        <v>1316</v>
      </c>
      <c r="L1760" s="14" t="n">
        <v>226</v>
      </c>
      <c r="M1760" s="16" t="n">
        <v>4</v>
      </c>
      <c r="N1760" s="11" t="n">
        <v>0.002</v>
      </c>
      <c r="O1760" s="11" t="n">
        <v>0.09</v>
      </c>
      <c r="P1760" s="11" t="n">
        <v>0.36</v>
      </c>
      <c r="Q1760" s="22" t="n">
        <f>M1760/H1760</f>
        <v>0.04</v>
      </c>
    </row>
    <row r="1761" ht="22.5" customHeight="1">
      <c r="A1761" s="74"/>
      <c r="B1761" s="12"/>
      <c r="C1761" s="12" t="n">
        <v>12038500</v>
      </c>
      <c r="D1761" s="12" t="s">
        <v>66</v>
      </c>
      <c r="E1761" s="12" t="s">
        <v>14</v>
      </c>
      <c r="F1761" s="12" t="s">
        <v>15</v>
      </c>
      <c r="G1761" s="20" t="n">
        <v>0.4</v>
      </c>
      <c r="H1761" s="13" t="n">
        <v>100</v>
      </c>
      <c r="I1761" s="20" t="n">
        <f>G1761*H1761*7</f>
        <v>280</v>
      </c>
      <c r="J1761" s="12" t="s">
        <v>102</v>
      </c>
      <c r="K1761" s="16" t="n">
        <v>14887</v>
      </c>
      <c r="L1761" s="14" t="n">
        <v>1777</v>
      </c>
      <c r="M1761" s="16" t="n">
        <v>53</v>
      </c>
      <c r="N1761" s="11" t="n">
        <v>0.012</v>
      </c>
      <c r="O1761" s="11" t="n">
        <v>0.4</v>
      </c>
      <c r="P1761" s="11" t="n">
        <v>21.2</v>
      </c>
      <c r="Q1761" s="22" t="n">
        <f>M1761/H1761</f>
        <v>0.53</v>
      </c>
    </row>
    <row r="1762" ht="22.5" customHeight="1">
      <c r="A1762" s="74"/>
      <c r="B1762" s="12"/>
      <c r="C1762" s="12" t="n">
        <v>91565943</v>
      </c>
      <c r="D1762" s="12" t="s">
        <v>64</v>
      </c>
      <c r="E1762" s="12" t="s">
        <v>44</v>
      </c>
      <c r="F1762" s="12" t="s">
        <v>15</v>
      </c>
      <c r="G1762" s="20" t="n">
        <v>0.14</v>
      </c>
      <c r="H1762" s="13" t="n">
        <v>200</v>
      </c>
      <c r="I1762" s="20" t="n">
        <f>G1762*H1762*7</f>
        <v>196</v>
      </c>
      <c r="J1762" s="12" t="s">
        <v>102</v>
      </c>
      <c r="K1762" s="16" t="n">
        <v>2195</v>
      </c>
      <c r="L1762" s="16" t="n">
        <v>214</v>
      </c>
      <c r="M1762" s="16" t="n">
        <v>1</v>
      </c>
      <c r="N1762" s="11" t="n">
        <v>0.001</v>
      </c>
      <c r="O1762" s="11" t="n">
        <v>0.14</v>
      </c>
      <c r="P1762" s="11" t="n">
        <v>0.14</v>
      </c>
      <c r="Q1762" s="22" t="n">
        <f>M1762/H1762</f>
        <v>0.005</v>
      </c>
    </row>
    <row r="1763" ht="22.5" customHeight="1">
      <c r="A1763" s="74"/>
      <c r="B1763" s="12"/>
      <c r="C1763" s="12" t="n">
        <v>91565945</v>
      </c>
      <c r="D1763" s="12" t="s">
        <v>64</v>
      </c>
      <c r="E1763" s="12" t="s">
        <v>37</v>
      </c>
      <c r="F1763" s="12" t="s">
        <v>15</v>
      </c>
      <c r="G1763" s="20" t="n">
        <v>0.12</v>
      </c>
      <c r="H1763" s="13" t="n">
        <v>200</v>
      </c>
      <c r="I1763" s="20" t="n">
        <f>G1763*H1763*7</f>
        <v>168</v>
      </c>
      <c r="J1763" s="12" t="s">
        <v>102</v>
      </c>
      <c r="K1763" s="16" t="n">
        <v>93244</v>
      </c>
      <c r="L1763" s="14" t="n">
        <v>17572</v>
      </c>
      <c r="M1763" s="16" t="n">
        <v>82</v>
      </c>
      <c r="N1763" s="11" t="n">
        <v>0.001</v>
      </c>
      <c r="O1763" s="11" t="n">
        <v>0.12</v>
      </c>
      <c r="P1763" s="11" t="n">
        <v>9.84</v>
      </c>
      <c r="Q1763" s="22" t="n">
        <f>M1763/H1763</f>
        <v>0.41</v>
      </c>
    </row>
    <row r="1764" ht="22.5" customHeight="1">
      <c r="A1764" s="74"/>
      <c r="B1764" s="12"/>
      <c r="C1764" s="12" t="n">
        <v>91551845</v>
      </c>
      <c r="D1764" s="12" t="s">
        <v>64</v>
      </c>
      <c r="E1764" s="12" t="s">
        <v>11</v>
      </c>
      <c r="F1764" s="12" t="s">
        <v>15</v>
      </c>
      <c r="G1764" s="20" t="n">
        <v>0.14</v>
      </c>
      <c r="H1764" s="13" t="n">
        <v>150</v>
      </c>
      <c r="I1764" s="20" t="n">
        <f>G1764*H1764*7</f>
        <v>147</v>
      </c>
      <c r="J1764" s="12" t="s">
        <v>102</v>
      </c>
      <c r="K1764" s="16" t="n">
        <v>35345</v>
      </c>
      <c r="L1764" s="14" t="n">
        <v>6552</v>
      </c>
      <c r="M1764" s="16" t="n">
        <v>30</v>
      </c>
      <c r="N1764" s="11" t="n">
        <v>0.001</v>
      </c>
      <c r="O1764" s="11" t="n">
        <v>0.14</v>
      </c>
      <c r="P1764" s="11" t="n">
        <v>4.2</v>
      </c>
      <c r="Q1764" s="22" t="n">
        <f>M1764/H1764</f>
        <v>0.2</v>
      </c>
    </row>
    <row r="1765" ht="22.5" customHeight="1">
      <c r="A1765" s="74"/>
      <c r="B1765" s="12"/>
      <c r="C1765" s="12" t="n">
        <v>91565949</v>
      </c>
      <c r="D1765" s="12" t="s">
        <v>64</v>
      </c>
      <c r="E1765" s="12" t="s">
        <v>65</v>
      </c>
      <c r="F1765" s="12" t="s">
        <v>15</v>
      </c>
      <c r="G1765" s="20" t="n">
        <v>0.15</v>
      </c>
      <c r="H1765" s="13" t="n">
        <v>50</v>
      </c>
      <c r="I1765" s="20" t="n">
        <f>G1765*H1765*7</f>
        <v>52.5</v>
      </c>
      <c r="J1765" s="12" t="s">
        <v>102</v>
      </c>
      <c r="K1765" s="16" t="n">
        <v>69088</v>
      </c>
      <c r="L1765" s="14" t="n">
        <v>15584</v>
      </c>
      <c r="M1765" s="16" t="n">
        <v>50</v>
      </c>
      <c r="N1765" s="11" t="n">
        <v>0</v>
      </c>
      <c r="O1765" s="11" t="n">
        <v>0.15</v>
      </c>
      <c r="P1765" s="11" t="n">
        <v>7.5</v>
      </c>
      <c r="Q1765" s="22" t="n">
        <f>M1765/H1765</f>
        <v>1</v>
      </c>
    </row>
    <row r="1766" ht="22.5" customHeight="1">
      <c r="A1766" s="74"/>
      <c r="B1766" s="12"/>
      <c r="C1766" s="12" t="n">
        <v>91573130</v>
      </c>
      <c r="D1766" s="12" t="s">
        <v>47</v>
      </c>
      <c r="E1766" s="12" t="s">
        <v>17</v>
      </c>
      <c r="F1766" s="12" t="s">
        <v>15</v>
      </c>
      <c r="G1766" s="20" t="n">
        <v>0.2</v>
      </c>
      <c r="H1766" s="13" t="n">
        <v>80</v>
      </c>
      <c r="I1766" s="20" t="n">
        <f>G1766*H1766*7</f>
        <v>112</v>
      </c>
      <c r="J1766" s="12" t="s">
        <v>102</v>
      </c>
      <c r="K1766" s="16" t="n">
        <v>22083</v>
      </c>
      <c r="L1766" s="14" t="n">
        <v>922</v>
      </c>
      <c r="M1766" s="16" t="n">
        <v>2</v>
      </c>
      <c r="N1766" s="11" t="n">
        <v>0</v>
      </c>
      <c r="O1766" s="11" t="n">
        <v>0.2</v>
      </c>
      <c r="P1766" s="11" t="n">
        <v>0.4</v>
      </c>
      <c r="Q1766" s="22" t="n">
        <f>M1766/H1766</f>
        <v>0.025</v>
      </c>
    </row>
    <row r="1767" ht="22.5" customHeight="1">
      <c r="A1767" s="74"/>
      <c r="B1767" s="12"/>
      <c r="C1767" s="12" t="n">
        <v>91573131</v>
      </c>
      <c r="D1767" s="12" t="s">
        <v>47</v>
      </c>
      <c r="E1767" s="12" t="s">
        <v>33</v>
      </c>
      <c r="F1767" s="12" t="s">
        <v>15</v>
      </c>
      <c r="G1767" s="20" t="n">
        <v>0.2</v>
      </c>
      <c r="H1767" s="13" t="n">
        <v>80</v>
      </c>
      <c r="I1767" s="20" t="n">
        <f>G1767*H1767*7</f>
        <v>112</v>
      </c>
      <c r="J1767" s="12" t="s">
        <v>102</v>
      </c>
      <c r="K1767" s="16" t="n">
        <v>8188</v>
      </c>
      <c r="L1767" s="16" t="n">
        <v>262</v>
      </c>
      <c r="M1767" s="16" t="n">
        <v>0</v>
      </c>
      <c r="N1767" s="11" t="n">
        <v>0</v>
      </c>
      <c r="O1767" s="11" t="n">
        <v>0</v>
      </c>
      <c r="P1767" s="11" t="n">
        <v>0</v>
      </c>
      <c r="Q1767" s="22" t="n">
        <f>M1767/H1767</f>
        <v>0</v>
      </c>
    </row>
    <row r="1768" ht="22.5" customHeight="1">
      <c r="A1768" s="74"/>
      <c r="B1768" s="37" t="s">
        <v>110</v>
      </c>
      <c r="C1768" s="12" t="n">
        <v>6395488</v>
      </c>
      <c r="D1768" s="12" t="s">
        <v>39</v>
      </c>
      <c r="E1768" s="12" t="s">
        <v>14</v>
      </c>
      <c r="F1768" s="12" t="s">
        <v>15</v>
      </c>
      <c r="G1768" s="20" t="n">
        <v>0.3</v>
      </c>
      <c r="H1768" s="13" t="n">
        <v>200</v>
      </c>
      <c r="I1768" s="20" t="n">
        <f>G1768*H1768*7</f>
        <v>420</v>
      </c>
      <c r="J1768" s="12" t="s">
        <v>102</v>
      </c>
      <c r="K1768" s="14" t="n">
        <v>44502</v>
      </c>
      <c r="L1768" s="14" t="n">
        <v>18729</v>
      </c>
      <c r="M1768" s="15" t="n">
        <v>200</v>
      </c>
      <c r="N1768" s="11" t="n">
        <v>0.003</v>
      </c>
      <c r="O1768" s="11" t="n">
        <v>0.3</v>
      </c>
      <c r="P1768" s="11" t="n">
        <v>60</v>
      </c>
      <c r="Q1768" s="22" t="n">
        <f>M1768/H1768</f>
        <v>1</v>
      </c>
    </row>
    <row r="1769" ht="22.5" customHeight="1">
      <c r="A1769" s="74"/>
      <c r="B1769" s="12"/>
      <c r="C1769" s="12" t="n">
        <v>8291713</v>
      </c>
      <c r="D1769" s="12" t="s">
        <v>40</v>
      </c>
      <c r="E1769" s="12" t="s">
        <v>14</v>
      </c>
      <c r="F1769" s="12" t="s">
        <v>15</v>
      </c>
      <c r="G1769" s="20" t="n">
        <v>0.14</v>
      </c>
      <c r="H1769" s="13" t="n">
        <v>2000</v>
      </c>
      <c r="I1769" s="20" t="n">
        <f>G1769*H1769*7</f>
        <v>1960</v>
      </c>
      <c r="J1769" s="12" t="s">
        <v>102</v>
      </c>
      <c r="K1769" s="14" t="n">
        <v>83975</v>
      </c>
      <c r="L1769" s="14" t="n">
        <v>26564</v>
      </c>
      <c r="M1769" s="14" t="n">
        <v>1500</v>
      </c>
      <c r="N1769" s="11" t="n">
        <v>0.008</v>
      </c>
      <c r="O1769" s="11" t="n">
        <v>0.14</v>
      </c>
      <c r="P1769" s="11" t="n">
        <v>209.945</v>
      </c>
      <c r="Q1769" s="22" t="n">
        <f>M1769/H1769</f>
        <v>0.75</v>
      </c>
    </row>
    <row r="1770" ht="22.5" customHeight="1">
      <c r="A1770" s="74"/>
      <c r="B1770" s="12"/>
      <c r="C1770" s="12" t="n">
        <v>8566541</v>
      </c>
      <c r="D1770" s="12" t="s">
        <v>67</v>
      </c>
      <c r="E1770" s="12" t="s">
        <v>14</v>
      </c>
      <c r="F1770" s="12" t="s">
        <v>26</v>
      </c>
      <c r="G1770" s="20" t="n">
        <v>0.13</v>
      </c>
      <c r="H1770" s="13" t="n">
        <v>500</v>
      </c>
      <c r="I1770" s="20" t="n">
        <f>G1770*H1770*7</f>
        <v>455</v>
      </c>
      <c r="J1770" s="12" t="s">
        <v>102</v>
      </c>
      <c r="K1770" s="14" t="n">
        <v>521398</v>
      </c>
      <c r="L1770" s="14" t="n">
        <v>2421</v>
      </c>
      <c r="M1770" s="15" t="n">
        <v>363</v>
      </c>
      <c r="N1770" s="11" t="n">
        <v>0.03</v>
      </c>
      <c r="O1770" s="11" t="n">
        <v>0.18</v>
      </c>
      <c r="P1770" s="11" t="n">
        <v>66.98</v>
      </c>
      <c r="Q1770" s="22" t="n">
        <f>M1770/H1770</f>
        <v>0.726</v>
      </c>
    </row>
    <row r="1771" ht="22.5" customHeight="1">
      <c r="A1771" s="74"/>
      <c r="B1771" s="12"/>
      <c r="C1771" s="12" t="n">
        <v>8566084</v>
      </c>
      <c r="D1771" s="12" t="s">
        <v>68</v>
      </c>
      <c r="E1771" s="12" t="s">
        <v>41</v>
      </c>
      <c r="F1771" s="12" t="s">
        <v>15</v>
      </c>
      <c r="G1771" s="20" t="n">
        <v>0.12</v>
      </c>
      <c r="H1771" s="13" t="n">
        <v>100</v>
      </c>
      <c r="I1771" s="20" t="n">
        <f>G1771*H1771*7</f>
        <v>84</v>
      </c>
      <c r="J1771" s="12" t="s">
        <v>102</v>
      </c>
      <c r="K1771" s="14" t="n">
        <v>25892</v>
      </c>
      <c r="L1771" s="14" t="n">
        <v>5728</v>
      </c>
      <c r="M1771" s="15" t="n">
        <v>100</v>
      </c>
      <c r="N1771" s="11" t="n">
        <v>0.002</v>
      </c>
      <c r="O1771" s="11" t="n">
        <v>0.12</v>
      </c>
      <c r="P1771" s="11" t="n">
        <v>12</v>
      </c>
      <c r="Q1771" s="22" t="n">
        <f>M1771/H1771</f>
        <v>1</v>
      </c>
    </row>
    <row r="1772" ht="22.5" customHeight="1">
      <c r="A1772" s="74"/>
      <c r="B1772" s="12"/>
      <c r="C1772" s="12" t="n">
        <v>2937658</v>
      </c>
      <c r="D1772" s="12" t="s">
        <v>69</v>
      </c>
      <c r="E1772" s="12" t="s">
        <v>14</v>
      </c>
      <c r="F1772" s="12" t="s">
        <v>15</v>
      </c>
      <c r="G1772" s="20" t="n">
        <v>0.15</v>
      </c>
      <c r="H1772" s="13" t="n">
        <v>100</v>
      </c>
      <c r="I1772" s="20" t="n">
        <f>G1772*H1772*7</f>
        <v>105</v>
      </c>
      <c r="J1772" s="12" t="s">
        <v>102</v>
      </c>
      <c r="K1772" s="14" t="n">
        <v>3395</v>
      </c>
      <c r="L1772" s="14" t="n">
        <v>1837</v>
      </c>
      <c r="M1772" s="15" t="n">
        <v>100</v>
      </c>
      <c r="N1772" s="11" t="n">
        <v>0.007</v>
      </c>
      <c r="O1772" s="11" t="n">
        <v>0.123</v>
      </c>
      <c r="P1772" s="11" t="n">
        <v>12.3</v>
      </c>
      <c r="Q1772" s="22" t="n">
        <f>M1772/H1772</f>
        <v>1</v>
      </c>
    </row>
    <row r="1773" ht="22.5" customHeight="1">
      <c r="A1773" s="74"/>
      <c r="B1773" s="12"/>
      <c r="C1773" s="12" t="n">
        <v>6706444</v>
      </c>
      <c r="D1773" s="12" t="s">
        <v>70</v>
      </c>
      <c r="E1773" s="12" t="s">
        <v>71</v>
      </c>
      <c r="F1773" s="12" t="s">
        <v>12</v>
      </c>
      <c r="G1773" s="20" t="n">
        <v>0.5</v>
      </c>
      <c r="H1773" s="13" t="n">
        <v>100</v>
      </c>
      <c r="I1773" s="20" t="n">
        <f>G1773*H1773*7</f>
        <v>350</v>
      </c>
      <c r="J1773" s="12" t="s">
        <v>102</v>
      </c>
      <c r="K1773" s="14" t="n">
        <v>111535</v>
      </c>
      <c r="L1773" s="14" t="n">
        <v>9579</v>
      </c>
      <c r="M1773" s="15" t="n">
        <v>16</v>
      </c>
      <c r="N1773" s="11" t="n">
        <v>0.001</v>
      </c>
      <c r="O1773" s="11" t="n">
        <v>0.606</v>
      </c>
      <c r="P1773" s="11" t="n">
        <v>9.6908</v>
      </c>
      <c r="Q1773" s="22" t="n">
        <f>M1773/H1773</f>
        <v>0.16</v>
      </c>
    </row>
    <row r="1774" ht="22.5" customHeight="1">
      <c r="A1774" s="74"/>
      <c r="B1774" s="12"/>
      <c r="C1774" s="12" t="n">
        <v>5963354</v>
      </c>
      <c r="D1774" s="12" t="s">
        <v>70</v>
      </c>
      <c r="E1774" s="12" t="s">
        <v>71</v>
      </c>
      <c r="F1774" s="12" t="s">
        <v>15</v>
      </c>
      <c r="G1774" s="20" t="n">
        <v>0.55</v>
      </c>
      <c r="H1774" s="13" t="n">
        <v>500</v>
      </c>
      <c r="I1774" s="20" t="n">
        <f>G1774*H1774*7</f>
        <v>1925</v>
      </c>
      <c r="J1774" s="12" t="s">
        <v>102</v>
      </c>
      <c r="K1774" s="14" t="n">
        <v>288044</v>
      </c>
      <c r="L1774" s="14" t="n">
        <v>92732</v>
      </c>
      <c r="M1774" s="15" t="n">
        <v>349</v>
      </c>
      <c r="N1774" s="11" t="n">
        <v>0.002</v>
      </c>
      <c r="O1774" s="11" t="n">
        <v>0.571</v>
      </c>
      <c r="P1774" s="11" t="n">
        <v>199.26</v>
      </c>
      <c r="Q1774" s="22" t="n">
        <f>M1774/H1774</f>
        <v>0.698</v>
      </c>
    </row>
    <row r="1775" ht="22.5" customHeight="1">
      <c r="A1775" s="74"/>
      <c r="B1775" s="12"/>
      <c r="C1775" s="12" t="n">
        <v>9686529</v>
      </c>
      <c r="D1775" s="12" t="s">
        <v>70</v>
      </c>
      <c r="E1775" s="12" t="s">
        <v>72</v>
      </c>
      <c r="F1775" s="12" t="s">
        <v>15</v>
      </c>
      <c r="G1775" s="20" t="n">
        <v>0.4</v>
      </c>
      <c r="H1775" s="13" t="n">
        <v>200</v>
      </c>
      <c r="I1775" s="20" t="n">
        <f>G1775*H1775*7</f>
        <v>560</v>
      </c>
      <c r="J1775" s="12" t="s">
        <v>102</v>
      </c>
      <c r="K1775" s="14" t="n">
        <v>51934</v>
      </c>
      <c r="L1775" s="14" t="n">
        <v>15933</v>
      </c>
      <c r="M1775" s="15" t="n">
        <v>46</v>
      </c>
      <c r="N1775" s="11" t="n">
        <v>0.001</v>
      </c>
      <c r="O1775" s="11" t="n">
        <v>0.5</v>
      </c>
      <c r="P1775" s="11" t="n">
        <v>23</v>
      </c>
      <c r="Q1775" s="22" t="n">
        <f>M1775/H1775</f>
        <v>0.23</v>
      </c>
    </row>
    <row r="1776" ht="22.5" customHeight="1">
      <c r="A1776" s="74"/>
      <c r="B1776" s="12"/>
      <c r="C1776" s="12" t="n">
        <v>5963400</v>
      </c>
      <c r="D1776" s="12" t="s">
        <v>70</v>
      </c>
      <c r="E1776" s="12" t="s">
        <v>73</v>
      </c>
      <c r="F1776" s="12" t="s">
        <v>15</v>
      </c>
      <c r="G1776" s="20" t="n">
        <v>0.2</v>
      </c>
      <c r="H1776" s="13" t="n">
        <v>50</v>
      </c>
      <c r="I1776" s="20" t="n">
        <f>G1776*H1776*7</f>
        <v>70</v>
      </c>
      <c r="J1776" s="12" t="s">
        <v>102</v>
      </c>
      <c r="K1776" s="14" t="n">
        <v>21119</v>
      </c>
      <c r="L1776" s="14" t="n">
        <v>4648</v>
      </c>
      <c r="M1776" s="15" t="n">
        <v>47</v>
      </c>
      <c r="N1776" s="11" t="n">
        <v>0.002</v>
      </c>
      <c r="O1776" s="11" t="n">
        <v>0.2</v>
      </c>
      <c r="P1776" s="11" t="n">
        <v>9.4</v>
      </c>
      <c r="Q1776" s="22" t="n">
        <f>M1776/H1776</f>
        <v>0.94</v>
      </c>
    </row>
    <row r="1777" ht="22.5" customHeight="1">
      <c r="A1777" s="74"/>
      <c r="B1777" s="12"/>
      <c r="C1777" s="12" t="n">
        <v>10080665</v>
      </c>
      <c r="D1777" s="12" t="s">
        <v>70</v>
      </c>
      <c r="E1777" s="12" t="s">
        <v>74</v>
      </c>
      <c r="F1777" s="12" t="s">
        <v>15</v>
      </c>
      <c r="G1777" s="20" t="n">
        <v>0.38</v>
      </c>
      <c r="H1777" s="13" t="n">
        <v>40</v>
      </c>
      <c r="I1777" s="20" t="n">
        <f>G1777*H1777*7</f>
        <v>106.4</v>
      </c>
      <c r="J1777" s="12" t="s">
        <v>102</v>
      </c>
      <c r="K1777" s="14" t="n">
        <v>6791</v>
      </c>
      <c r="L1777" s="14" t="n">
        <v>1821</v>
      </c>
      <c r="M1777" s="15" t="n">
        <v>8</v>
      </c>
      <c r="N1777" s="11" t="n">
        <v>0.002</v>
      </c>
      <c r="O1777" s="11" t="n">
        <v>0.38</v>
      </c>
      <c r="P1777" s="11" t="n">
        <v>3.04</v>
      </c>
      <c r="Q1777" s="22" t="n">
        <f>M1777/H1777</f>
        <v>0.2</v>
      </c>
    </row>
    <row r="1778" ht="22.5" customHeight="1">
      <c r="A1778" s="74"/>
      <c r="B1778" s="12"/>
      <c r="C1778" s="12" t="n">
        <v>91520433</v>
      </c>
      <c r="D1778" s="12" t="s">
        <v>64</v>
      </c>
      <c r="E1778" s="12" t="s">
        <v>14</v>
      </c>
      <c r="F1778" s="12" t="s">
        <v>15</v>
      </c>
      <c r="G1778" s="20" t="n">
        <v>0.16</v>
      </c>
      <c r="H1778" s="13" t="n">
        <v>200</v>
      </c>
      <c r="I1778" s="20" t="n">
        <f>G1778*H1778*7</f>
        <v>224</v>
      </c>
      <c r="J1778" s="12" t="s">
        <v>102</v>
      </c>
      <c r="K1778" s="14" t="n">
        <v>27366</v>
      </c>
      <c r="L1778" s="14" t="n">
        <v>1978</v>
      </c>
      <c r="M1778" s="15" t="n">
        <v>3</v>
      </c>
      <c r="N1778" s="11" t="n">
        <v>0</v>
      </c>
      <c r="O1778" s="11" t="n">
        <v>0.16</v>
      </c>
      <c r="P1778" s="11" t="n">
        <v>0.48</v>
      </c>
      <c r="Q1778" s="22" t="n">
        <f>M1778/H1778</f>
        <v>0.015</v>
      </c>
    </row>
    <row r="1779" ht="22.5" customHeight="1">
      <c r="A1779" s="74"/>
      <c r="B1779" s="12"/>
      <c r="C1779" s="12" t="n">
        <v>11078827</v>
      </c>
      <c r="D1779" s="12" t="s">
        <v>70</v>
      </c>
      <c r="E1779" s="12" t="s">
        <v>73</v>
      </c>
      <c r="F1779" s="12" t="s">
        <v>15</v>
      </c>
      <c r="G1779" s="20" t="n">
        <v>0.2</v>
      </c>
      <c r="H1779" s="13" t="n">
        <v>50</v>
      </c>
      <c r="I1779" s="20" t="n">
        <f>G1779*H1779*7</f>
        <v>70</v>
      </c>
      <c r="J1779" s="12" t="s">
        <v>102</v>
      </c>
      <c r="K1779" s="14" t="n">
        <v>814</v>
      </c>
      <c r="L1779" s="14" t="n">
        <v>195</v>
      </c>
      <c r="M1779" s="15" t="n">
        <v>2</v>
      </c>
      <c r="N1779" s="11" t="n">
        <v>0.003</v>
      </c>
      <c r="O1779" s="11" t="n">
        <v>0.3</v>
      </c>
      <c r="P1779" s="11" t="n">
        <v>0.6</v>
      </c>
      <c r="Q1779" s="22" t="n">
        <f>M1779/H1779</f>
        <v>0.04</v>
      </c>
    </row>
    <row r="1780" ht="22.5" customHeight="1">
      <c r="A1780" s="74"/>
      <c r="B1780" s="12"/>
      <c r="C1780" s="12" t="n">
        <v>11078981</v>
      </c>
      <c r="D1780" s="12" t="s">
        <v>70</v>
      </c>
      <c r="E1780" s="12" t="s">
        <v>71</v>
      </c>
      <c r="F1780" s="12" t="s">
        <v>15</v>
      </c>
      <c r="G1780" s="20" t="n">
        <v>0.2</v>
      </c>
      <c r="H1780" s="13" t="n">
        <v>50</v>
      </c>
      <c r="I1780" s="20" t="n">
        <f>G1780*H1780*7</f>
        <v>70</v>
      </c>
      <c r="J1780" s="12" t="s">
        <v>102</v>
      </c>
      <c r="K1780" s="14" t="n">
        <v>233</v>
      </c>
      <c r="L1780" s="14" t="n">
        <v>18</v>
      </c>
      <c r="M1780" s="15" t="n">
        <v>0</v>
      </c>
      <c r="N1780" s="11" t="n">
        <v>0</v>
      </c>
      <c r="O1780" s="11" t="n">
        <v>0</v>
      </c>
      <c r="P1780" s="11" t="n">
        <v>0</v>
      </c>
      <c r="Q1780" s="22" t="n">
        <f>M1780/H1780</f>
        <v>0</v>
      </c>
    </row>
    <row r="1781" ht="22.5" customHeight="1">
      <c r="A1781" s="74"/>
      <c r="B1781" s="12"/>
      <c r="C1781" s="12" t="n">
        <v>11080833</v>
      </c>
      <c r="D1781" s="12" t="s">
        <v>70</v>
      </c>
      <c r="E1781" s="12" t="s">
        <v>72</v>
      </c>
      <c r="F1781" s="12" t="s">
        <v>15</v>
      </c>
      <c r="G1781" s="20" t="n">
        <v>0.2</v>
      </c>
      <c r="H1781" s="13" t="n">
        <v>50</v>
      </c>
      <c r="I1781" s="20" t="n">
        <f>G1781*H1781*7</f>
        <v>70</v>
      </c>
      <c r="J1781" s="12" t="s">
        <v>102</v>
      </c>
      <c r="K1781" s="14" t="n">
        <v>24</v>
      </c>
      <c r="L1781" s="14" t="n">
        <v>4</v>
      </c>
      <c r="M1781" s="15" t="n">
        <v>0</v>
      </c>
      <c r="N1781" s="11" t="n">
        <v>0</v>
      </c>
      <c r="O1781" s="11" t="n">
        <v>0</v>
      </c>
      <c r="P1781" s="11" t="n">
        <v>0</v>
      </c>
      <c r="Q1781" s="22" t="n">
        <f>M1781/H1781</f>
        <v>0</v>
      </c>
    </row>
    <row r="1782" ht="22.5" customHeight="1">
      <c r="A1782" s="74"/>
      <c r="B1782" s="12"/>
      <c r="C1782" s="12" t="n">
        <v>11081056</v>
      </c>
      <c r="D1782" s="12" t="s">
        <v>70</v>
      </c>
      <c r="E1782" s="12" t="s">
        <v>74</v>
      </c>
      <c r="F1782" s="12" t="s">
        <v>15</v>
      </c>
      <c r="G1782" s="20" t="n">
        <v>0.2</v>
      </c>
      <c r="H1782" s="13" t="n">
        <v>50</v>
      </c>
      <c r="I1782" s="20" t="n">
        <f>G1782*H1782*7</f>
        <v>70</v>
      </c>
      <c r="J1782" s="12" t="s">
        <v>102</v>
      </c>
      <c r="K1782" s="14" t="n">
        <v>93</v>
      </c>
      <c r="L1782" s="14" t="n">
        <v>11</v>
      </c>
      <c r="M1782" s="15" t="n">
        <v>0</v>
      </c>
      <c r="N1782" s="11" t="n">
        <v>0</v>
      </c>
      <c r="O1782" s="11" t="n">
        <v>0</v>
      </c>
      <c r="P1782" s="11" t="n">
        <v>0</v>
      </c>
      <c r="Q1782" s="22" t="n">
        <f>M1782/H1782</f>
        <v>0</v>
      </c>
    </row>
    <row r="1783" ht="22.5" customHeight="1">
      <c r="A1783" s="74"/>
      <c r="B1783" s="12"/>
      <c r="C1783" s="12" t="n">
        <v>11078963</v>
      </c>
      <c r="D1783" s="12" t="s">
        <v>69</v>
      </c>
      <c r="E1783" s="12" t="s">
        <v>14</v>
      </c>
      <c r="F1783" s="12" t="s">
        <v>15</v>
      </c>
      <c r="G1783" s="20" t="n">
        <v>0.4</v>
      </c>
      <c r="H1783" s="13" t="n">
        <v>100</v>
      </c>
      <c r="I1783" s="20" t="n">
        <f>G1783*H1783*7</f>
        <v>280</v>
      </c>
      <c r="J1783" s="12" t="s">
        <v>102</v>
      </c>
      <c r="K1783" s="14" t="n">
        <v>11059</v>
      </c>
      <c r="L1783" s="14" t="n">
        <v>2042</v>
      </c>
      <c r="M1783" s="15" t="n">
        <v>74</v>
      </c>
      <c r="N1783" s="11" t="n">
        <v>0.015</v>
      </c>
      <c r="O1783" s="11" t="n">
        <v>0.4</v>
      </c>
      <c r="P1783" s="11" t="n">
        <v>29.6</v>
      </c>
      <c r="Q1783" s="22" t="n">
        <f>M1783/H1783</f>
        <v>0.74</v>
      </c>
    </row>
    <row r="1784" ht="22.5" customHeight="1">
      <c r="A1784" s="74"/>
      <c r="B1784" s="12"/>
      <c r="C1784" s="12" t="n">
        <v>91538300</v>
      </c>
      <c r="D1784" s="12" t="s">
        <v>64</v>
      </c>
      <c r="E1784" s="12" t="s">
        <v>37</v>
      </c>
      <c r="F1784" s="12" t="s">
        <v>15</v>
      </c>
      <c r="G1784" s="20" t="n">
        <v>0.14</v>
      </c>
      <c r="H1784" s="13" t="n">
        <v>300</v>
      </c>
      <c r="I1784" s="20" t="n">
        <f>G1784*H1784*7</f>
        <v>294</v>
      </c>
      <c r="J1784" s="12" t="s">
        <v>102</v>
      </c>
      <c r="K1784" s="14" t="n">
        <v>2724</v>
      </c>
      <c r="L1784" s="14" t="n">
        <v>467</v>
      </c>
      <c r="M1784" s="15" t="n">
        <v>3</v>
      </c>
      <c r="N1784" s="11" t="n">
        <v>0.001</v>
      </c>
      <c r="O1784" s="11" t="n">
        <v>0.14</v>
      </c>
      <c r="P1784" s="11" t="n">
        <v>0.42</v>
      </c>
      <c r="Q1784" s="22" t="n">
        <f>M1784/H1784</f>
        <v>0.01</v>
      </c>
    </row>
    <row r="1785" ht="22.5" customHeight="1">
      <c r="A1785" s="74"/>
      <c r="B1785" s="12"/>
      <c r="C1785" s="12" t="n">
        <v>91538301</v>
      </c>
      <c r="D1785" s="12" t="s">
        <v>64</v>
      </c>
      <c r="E1785" s="12" t="s">
        <v>14</v>
      </c>
      <c r="F1785" s="12" t="s">
        <v>15</v>
      </c>
      <c r="G1785" s="20" t="n">
        <v>0.22</v>
      </c>
      <c r="H1785" s="13" t="n">
        <v>200</v>
      </c>
      <c r="I1785" s="20" t="n">
        <f>G1785*H1785*7</f>
        <v>308</v>
      </c>
      <c r="J1785" s="12" t="s">
        <v>102</v>
      </c>
      <c r="K1785" s="14" t="n">
        <v>178</v>
      </c>
      <c r="L1785" s="14" t="n">
        <v>49</v>
      </c>
      <c r="M1785" s="15" t="n">
        <v>0</v>
      </c>
      <c r="N1785" s="11" t="n">
        <v>0</v>
      </c>
      <c r="O1785" s="11" t="n">
        <v>0</v>
      </c>
      <c r="P1785" s="11" t="n">
        <v>0</v>
      </c>
      <c r="Q1785" s="22" t="n">
        <f>M1785/H1785</f>
        <v>0</v>
      </c>
    </row>
    <row r="1786" ht="22.5" customHeight="1">
      <c r="A1786" s="74"/>
      <c r="B1786" s="12"/>
      <c r="C1786" s="12" t="n">
        <v>91538306</v>
      </c>
      <c r="D1786" s="12" t="s">
        <v>64</v>
      </c>
      <c r="E1786" s="12" t="s">
        <v>65</v>
      </c>
      <c r="F1786" s="12" t="s">
        <v>15</v>
      </c>
      <c r="G1786" s="20" t="n">
        <v>0.18</v>
      </c>
      <c r="H1786" s="13" t="n">
        <v>250</v>
      </c>
      <c r="I1786" s="20" t="n">
        <f>G1786*H1786*7</f>
        <v>315</v>
      </c>
      <c r="J1786" s="12" t="s">
        <v>102</v>
      </c>
      <c r="K1786" s="14" t="n">
        <v>1197</v>
      </c>
      <c r="L1786" s="14" t="n">
        <v>355</v>
      </c>
      <c r="M1786" s="15" t="n">
        <v>2</v>
      </c>
      <c r="N1786" s="11" t="n">
        <v>0.001</v>
      </c>
      <c r="O1786" s="11" t="n">
        <v>0.18</v>
      </c>
      <c r="P1786" s="11" t="n">
        <v>0.36</v>
      </c>
      <c r="Q1786" s="22" t="n">
        <f>M1786/H1786</f>
        <v>0.008</v>
      </c>
    </row>
    <row r="1787" ht="22.5" customHeight="1">
      <c r="A1787" s="74"/>
      <c r="B1787" s="12"/>
      <c r="C1787" s="12" t="n">
        <v>91538307</v>
      </c>
      <c r="D1787" s="12" t="s">
        <v>64</v>
      </c>
      <c r="E1787" s="12" t="s">
        <v>17</v>
      </c>
      <c r="F1787" s="12" t="s">
        <v>15</v>
      </c>
      <c r="G1787" s="20" t="n">
        <v>0.22</v>
      </c>
      <c r="H1787" s="13" t="n">
        <v>200</v>
      </c>
      <c r="I1787" s="20" t="n">
        <f>G1787*H1787*7</f>
        <v>308</v>
      </c>
      <c r="J1787" s="12" t="s">
        <v>102</v>
      </c>
      <c r="K1787" s="14" t="n">
        <v>34</v>
      </c>
      <c r="L1787" s="14" t="n">
        <v>5</v>
      </c>
      <c r="M1787" s="15" t="n">
        <v>0</v>
      </c>
      <c r="N1787" s="11" t="n">
        <v>0</v>
      </c>
      <c r="O1787" s="11" t="n">
        <v>0</v>
      </c>
      <c r="P1787" s="11" t="n">
        <v>0</v>
      </c>
      <c r="Q1787" s="22" t="n">
        <f>M1787/H1787</f>
        <v>0</v>
      </c>
    </row>
    <row r="1788" ht="22.5" customHeight="1">
      <c r="A1788" s="74"/>
      <c r="B1788" s="12"/>
      <c r="C1788" s="12" t="n">
        <v>91538308</v>
      </c>
      <c r="D1788" s="12" t="s">
        <v>64</v>
      </c>
      <c r="E1788" s="12" t="s">
        <v>11</v>
      </c>
      <c r="F1788" s="12" t="s">
        <v>15</v>
      </c>
      <c r="G1788" s="20" t="n">
        <v>0.18</v>
      </c>
      <c r="H1788" s="13" t="n">
        <v>200</v>
      </c>
      <c r="I1788" s="20" t="n">
        <f>G1788*H1788*7</f>
        <v>252</v>
      </c>
      <c r="J1788" s="12" t="s">
        <v>102</v>
      </c>
      <c r="K1788" s="14" t="n">
        <v>90</v>
      </c>
      <c r="L1788" s="14" t="n">
        <v>4</v>
      </c>
      <c r="M1788" s="15" t="n">
        <v>0</v>
      </c>
      <c r="N1788" s="11" t="n">
        <v>0</v>
      </c>
      <c r="O1788" s="11" t="n">
        <v>0</v>
      </c>
      <c r="P1788" s="11" t="n">
        <v>0</v>
      </c>
      <c r="Q1788" s="22" t="n">
        <f>M1788/H1788</f>
        <v>0</v>
      </c>
    </row>
    <row r="1789" ht="22.5" customHeight="1">
      <c r="A1789" s="74"/>
      <c r="B1789" s="12"/>
      <c r="C1789" s="12" t="n">
        <v>91538309</v>
      </c>
      <c r="D1789" s="12" t="s">
        <v>64</v>
      </c>
      <c r="E1789" s="12" t="s">
        <v>44</v>
      </c>
      <c r="F1789" s="12" t="s">
        <v>15</v>
      </c>
      <c r="G1789" s="20" t="n">
        <v>0.18</v>
      </c>
      <c r="H1789" s="13" t="n">
        <v>198</v>
      </c>
      <c r="I1789" s="20" t="n">
        <f>G1789*H1789*7</f>
        <v>249.48</v>
      </c>
      <c r="J1789" s="12" t="s">
        <v>102</v>
      </c>
      <c r="K1789" s="14" t="n">
        <v>151</v>
      </c>
      <c r="L1789" s="14" t="n">
        <v>36</v>
      </c>
      <c r="M1789" s="15" t="n">
        <v>0</v>
      </c>
      <c r="N1789" s="11" t="n">
        <v>0</v>
      </c>
      <c r="O1789" s="11" t="n">
        <v>0</v>
      </c>
      <c r="P1789" s="11" t="n">
        <v>0</v>
      </c>
      <c r="Q1789" s="22" t="n">
        <f>M1789/H1789</f>
        <v>0</v>
      </c>
    </row>
    <row r="1790" ht="22.5" customHeight="1">
      <c r="A1790" s="74"/>
      <c r="B1790" s="12"/>
      <c r="C1790" s="12" t="n">
        <v>11511535</v>
      </c>
      <c r="D1790" s="12" t="s">
        <v>69</v>
      </c>
      <c r="E1790" s="12" t="s">
        <v>14</v>
      </c>
      <c r="F1790" s="12" t="s">
        <v>26</v>
      </c>
      <c r="G1790" s="20" t="n">
        <v>0.4</v>
      </c>
      <c r="H1790" s="13" t="n">
        <v>600</v>
      </c>
      <c r="I1790" s="20" t="n">
        <f>G1790*H1790*7</f>
        <v>1680</v>
      </c>
      <c r="J1790" s="12" t="s">
        <v>102</v>
      </c>
      <c r="K1790" s="14" t="n">
        <f>1937930+7531</f>
        <v>1945461</v>
      </c>
      <c r="L1790" s="14" t="n">
        <f>6755+3242</f>
        <v>9997</v>
      </c>
      <c r="M1790" s="15" t="n">
        <f>398+250</f>
        <v>648</v>
      </c>
      <c r="N1790" s="11" t="n">
        <v>0.02</v>
      </c>
      <c r="O1790" s="11" t="n">
        <f>P1790/M1790</f>
        <v>0.368518518518519</v>
      </c>
      <c r="P1790" s="11" t="n">
        <f>154.57+84.23</f>
        <v>238.8</v>
      </c>
      <c r="Q1790" s="22" t="n">
        <f>M1790/H1790</f>
        <v>1.08</v>
      </c>
    </row>
    <row r="1791" ht="22.5" customHeight="1">
      <c r="A1791" s="74"/>
      <c r="B1791" s="12"/>
      <c r="C1791" s="12" t="n">
        <v>11792342</v>
      </c>
      <c r="D1791" s="12" t="s">
        <v>75</v>
      </c>
      <c r="E1791" s="12" t="s">
        <v>41</v>
      </c>
      <c r="F1791" s="12" t="s">
        <v>15</v>
      </c>
      <c r="G1791" s="20" t="n">
        <v>0.2</v>
      </c>
      <c r="H1791" s="76" t="n">
        <v>40</v>
      </c>
      <c r="I1791" s="20" t="n">
        <f>G1791*H1791*7</f>
        <v>56</v>
      </c>
      <c r="J1791" s="12" t="s">
        <v>102</v>
      </c>
      <c r="K1791" s="14" t="n">
        <v>8142</v>
      </c>
      <c r="L1791" s="14" t="n">
        <v>136</v>
      </c>
      <c r="M1791" s="15" t="n">
        <v>0</v>
      </c>
      <c r="N1791" s="11" t="n">
        <v>0</v>
      </c>
      <c r="O1791" s="11" t="n">
        <v>0</v>
      </c>
      <c r="P1791" s="11" t="n">
        <v>0</v>
      </c>
      <c r="Q1791" s="22" t="n">
        <f>M1791/H1791</f>
        <v>0</v>
      </c>
    </row>
    <row r="1792" ht="22.5" customHeight="1">
      <c r="A1792" s="74"/>
      <c r="B1792" s="12"/>
      <c r="C1792" s="12" t="n">
        <v>5365722</v>
      </c>
      <c r="D1792" s="12" t="s">
        <v>59</v>
      </c>
      <c r="E1792" s="12" t="s">
        <v>57</v>
      </c>
      <c r="F1792" s="12" t="s">
        <v>12</v>
      </c>
      <c r="G1792" s="20" t="n">
        <v>0.3</v>
      </c>
      <c r="H1792" s="76" t="n">
        <v>50</v>
      </c>
      <c r="I1792" s="20" t="n">
        <f>G1792*H1792*7</f>
        <v>105</v>
      </c>
      <c r="J1792" s="12" t="s">
        <v>102</v>
      </c>
      <c r="K1792" s="14" t="n">
        <v>38677</v>
      </c>
      <c r="L1792" s="14" t="n">
        <v>12771</v>
      </c>
      <c r="M1792" s="15" t="n">
        <v>23</v>
      </c>
      <c r="N1792" s="11" t="n">
        <v>0</v>
      </c>
      <c r="O1792" s="11" t="n">
        <v>0.272</v>
      </c>
      <c r="P1792" s="11" t="n">
        <v>6.2543</v>
      </c>
      <c r="Q1792" s="22" t="n">
        <f>M1792/H1792</f>
        <v>0.46</v>
      </c>
    </row>
    <row r="1793" ht="22.5" customHeight="1">
      <c r="A1793" s="74"/>
      <c r="B1793" s="12"/>
      <c r="C1793" s="12" t="n">
        <v>11924654</v>
      </c>
      <c r="D1793" s="12" t="s">
        <v>59</v>
      </c>
      <c r="E1793" s="12" t="s">
        <v>57</v>
      </c>
      <c r="F1793" s="12" t="s">
        <v>12</v>
      </c>
      <c r="G1793" s="20" t="n">
        <v>0.3</v>
      </c>
      <c r="H1793" s="76" t="n">
        <v>50</v>
      </c>
      <c r="I1793" s="20" t="n">
        <f>G1793*H1793*7</f>
        <v>105</v>
      </c>
      <c r="J1793" s="12" t="s">
        <v>102</v>
      </c>
      <c r="K1793" s="14" t="n">
        <v>545</v>
      </c>
      <c r="L1793" s="14" t="n">
        <v>211</v>
      </c>
      <c r="M1793" s="15" t="n">
        <v>1</v>
      </c>
      <c r="N1793" s="11" t="n">
        <v>0.001</v>
      </c>
      <c r="O1793" s="11" t="n">
        <v>0.248</v>
      </c>
      <c r="P1793" s="11" t="n">
        <v>0.2484</v>
      </c>
      <c r="Q1793" s="22" t="n">
        <f>M1793/H1793</f>
        <v>0.02</v>
      </c>
    </row>
    <row r="1794" ht="22.5" customHeight="1">
      <c r="A1794" s="74"/>
      <c r="B1794" s="12"/>
      <c r="C1794" s="12" t="n">
        <v>12011132</v>
      </c>
      <c r="D1794" s="12" t="s">
        <v>82</v>
      </c>
      <c r="E1794" s="12" t="s">
        <v>14</v>
      </c>
      <c r="F1794" s="12" t="s">
        <v>15</v>
      </c>
      <c r="G1794" s="20" t="n">
        <v>0.2</v>
      </c>
      <c r="H1794" s="76" t="n">
        <v>150</v>
      </c>
      <c r="I1794" s="20" t="n">
        <f>G1794*H1794*7</f>
        <v>210</v>
      </c>
      <c r="J1794" s="12" t="s">
        <v>102</v>
      </c>
      <c r="K1794" s="14" t="n">
        <v>29298</v>
      </c>
      <c r="L1794" s="14" t="n">
        <v>8550</v>
      </c>
      <c r="M1794" s="15" t="n">
        <v>150</v>
      </c>
      <c r="N1794" s="11" t="n">
        <v>0.004</v>
      </c>
      <c r="O1794" s="11" t="n">
        <v>0.2</v>
      </c>
      <c r="P1794" s="11" t="n">
        <v>30</v>
      </c>
      <c r="Q1794" s="22" t="n">
        <f>M1794/H1794</f>
        <v>1</v>
      </c>
    </row>
    <row r="1795" ht="22.5" customHeight="1">
      <c r="A1795" s="74"/>
      <c r="B1795" s="12"/>
      <c r="C1795" s="12" t="n">
        <v>12072287</v>
      </c>
      <c r="D1795" s="12" t="s">
        <v>69</v>
      </c>
      <c r="E1795" s="12" t="s">
        <v>14</v>
      </c>
      <c r="F1795" s="12" t="s">
        <v>15</v>
      </c>
      <c r="G1795" s="20" t="n">
        <v>0.5</v>
      </c>
      <c r="H1795" s="76" t="n">
        <v>200</v>
      </c>
      <c r="I1795" s="20" t="n">
        <f>G1795*H1795*7</f>
        <v>700</v>
      </c>
      <c r="J1795" s="12" t="s">
        <v>102</v>
      </c>
      <c r="K1795" s="14" t="n">
        <v>375126</v>
      </c>
      <c r="L1795" s="14" t="n">
        <v>1975</v>
      </c>
      <c r="M1795" s="15" t="n">
        <v>233</v>
      </c>
      <c r="N1795" s="11" t="n">
        <v>0.051</v>
      </c>
      <c r="O1795" s="11" t="n">
        <v>0.43</v>
      </c>
      <c r="P1795" s="11" t="n">
        <v>100.233</v>
      </c>
      <c r="Q1795" s="22" t="n">
        <f>M1795/H1795</f>
        <v>1.165</v>
      </c>
    </row>
    <row r="1796" ht="22.5" customHeight="1">
      <c r="A1796" s="74"/>
      <c r="B1796" s="12"/>
      <c r="C1796" s="12" t="n">
        <v>6529449</v>
      </c>
      <c r="D1796" s="12" t="s">
        <v>69</v>
      </c>
      <c r="E1796" s="12" t="s">
        <v>14</v>
      </c>
      <c r="F1796" s="12" t="s">
        <v>12</v>
      </c>
      <c r="G1796" s="20" t="n">
        <v>0.2</v>
      </c>
      <c r="H1796" s="76" t="n">
        <v>200</v>
      </c>
      <c r="I1796" s="20" t="n">
        <f>G1796*H1796*7</f>
        <v>280</v>
      </c>
      <c r="J1796" s="12" t="s">
        <v>102</v>
      </c>
      <c r="K1796" s="14" t="n">
        <v>15878</v>
      </c>
      <c r="L1796" s="14" t="n">
        <v>2152</v>
      </c>
      <c r="M1796" s="15" t="n">
        <v>171</v>
      </c>
      <c r="N1796" s="11" t="n">
        <v>0.023</v>
      </c>
      <c r="O1796" s="11" t="n">
        <v>0.29</v>
      </c>
      <c r="P1796" s="11" t="n">
        <v>49.5459</v>
      </c>
      <c r="Q1796" s="22" t="n">
        <f>M1796/H1796</f>
        <v>0.855</v>
      </c>
    </row>
    <row r="1797" ht="22.5" customHeight="1">
      <c r="A1797" s="74"/>
      <c r="B1797" s="12"/>
      <c r="C1797" s="12" t="n">
        <v>5623760</v>
      </c>
      <c r="D1797" s="12" t="s">
        <v>76</v>
      </c>
      <c r="E1797" s="12" t="s">
        <v>14</v>
      </c>
      <c r="F1797" s="12" t="s">
        <v>15</v>
      </c>
      <c r="G1797" s="20" t="n">
        <v>0.15</v>
      </c>
      <c r="H1797" s="13" t="n">
        <v>50</v>
      </c>
      <c r="I1797" s="20" t="n">
        <f>G1797*H1797*7</f>
        <v>52.5</v>
      </c>
      <c r="J1797" s="12" t="s">
        <v>102</v>
      </c>
      <c r="K1797" s="14" t="n">
        <v>5972</v>
      </c>
      <c r="L1797" s="14" t="n">
        <v>1936</v>
      </c>
      <c r="M1797" s="15" t="n">
        <v>50</v>
      </c>
      <c r="N1797" s="11" t="n">
        <v>0.004</v>
      </c>
      <c r="O1797" s="11" t="n">
        <v>0.15</v>
      </c>
      <c r="P1797" s="11" t="n">
        <v>7.5</v>
      </c>
      <c r="Q1797" s="22" t="n">
        <f>M1797/H1797</f>
        <v>1</v>
      </c>
    </row>
    <row r="1798" ht="22.5" customHeight="1">
      <c r="A1798" s="74"/>
      <c r="B1798" s="12"/>
      <c r="C1798" s="12" t="n">
        <v>12542512</v>
      </c>
      <c r="D1798" s="12" t="s">
        <v>82</v>
      </c>
      <c r="E1798" s="12" t="s">
        <v>14</v>
      </c>
      <c r="F1798" s="12" t="s">
        <v>15</v>
      </c>
      <c r="G1798" s="20" t="n">
        <v>0.15</v>
      </c>
      <c r="H1798" s="76" t="n">
        <v>100</v>
      </c>
      <c r="I1798" s="20" t="n">
        <f>G1798*H1798*7</f>
        <v>105</v>
      </c>
      <c r="J1798" s="12" t="s">
        <v>102</v>
      </c>
      <c r="K1798" s="14" t="n">
        <v>11070</v>
      </c>
      <c r="L1798" s="14" t="n">
        <v>679</v>
      </c>
      <c r="M1798" s="15" t="n">
        <v>20</v>
      </c>
      <c r="N1798" s="11" t="n">
        <v>0.004</v>
      </c>
      <c r="O1798" s="11" t="n">
        <v>0.15</v>
      </c>
      <c r="P1798" s="11" t="n">
        <v>3</v>
      </c>
      <c r="Q1798" s="22" t="n">
        <f>M1798/H1798</f>
        <v>0.2</v>
      </c>
    </row>
    <row r="1799" ht="22.5" customHeight="1">
      <c r="A1799" s="74"/>
      <c r="B1799" s="12"/>
      <c r="C1799" s="12" t="n">
        <v>91573327</v>
      </c>
      <c r="D1799" s="12" t="s">
        <v>77</v>
      </c>
      <c r="E1799" s="12" t="s">
        <v>14</v>
      </c>
      <c r="F1799" s="12" t="s">
        <v>15</v>
      </c>
      <c r="G1799" s="20" t="n">
        <v>0.25</v>
      </c>
      <c r="H1799" s="76" t="n">
        <v>300</v>
      </c>
      <c r="I1799" s="20" t="n">
        <f>G1799*H1799*7</f>
        <v>525</v>
      </c>
      <c r="J1799" s="12" t="s">
        <v>102</v>
      </c>
      <c r="K1799" s="14" t="n">
        <v>1298</v>
      </c>
      <c r="L1799" s="14" t="n">
        <v>87</v>
      </c>
      <c r="M1799" s="15" t="n">
        <v>0</v>
      </c>
      <c r="N1799" s="11" t="n">
        <v>0</v>
      </c>
      <c r="O1799" s="11" t="n">
        <v>0</v>
      </c>
      <c r="P1799" s="11" t="n">
        <v>0</v>
      </c>
      <c r="Q1799" s="22" t="n">
        <f>M1799/H1799</f>
        <v>0</v>
      </c>
    </row>
    <row r="1800" ht="22.5" customHeight="1">
      <c r="A1800" s="18"/>
      <c r="C1800" s="10"/>
      <c r="D1800" s="10"/>
      <c r="E1800" s="10"/>
      <c r="F1800" s="10"/>
      <c r="G1800" s="17"/>
      <c r="H1800" s="10"/>
      <c r="I1800" s="17"/>
      <c r="J1800" s="10"/>
      <c r="K1800" s="15"/>
      <c r="L1800" s="15"/>
      <c r="M1800" s="15"/>
      <c r="N1800" s="15"/>
      <c r="O1800" s="15"/>
      <c r="P1800" s="75"/>
      <c r="Q1800" s="7"/>
    </row>
    <row r="1801" ht="22.5" customHeight="1">
      <c r="A1801" s="18" t="s">
        <v>97</v>
      </c>
      <c r="B1801" s="8" t="s">
        <v>98</v>
      </c>
      <c r="C1801" s="10"/>
      <c r="D1801" s="10"/>
      <c r="E1801" s="10"/>
      <c r="F1801" s="10"/>
      <c r="G1801" s="17"/>
      <c r="H1801" s="10"/>
      <c r="I1801" s="17"/>
      <c r="J1801" s="10"/>
      <c r="K1801" s="21" t="n">
        <f>SUM(K1802:K1938)</f>
        <v>13554827</v>
      </c>
      <c r="L1801" s="21" t="n">
        <f>SUM(L1802:L1938)</f>
        <v>1813368</v>
      </c>
      <c r="M1801" s="15"/>
      <c r="N1801" s="15"/>
      <c r="O1801" s="15"/>
      <c r="P1801" s="24" t="n">
        <f>SUM(P1802:P1938)</f>
        <v>5879.9336</v>
      </c>
      <c r="Q1801" s="7"/>
    </row>
    <row r="1802" ht="22.5" customHeight="1">
      <c r="A1802" s="73" t="n">
        <v>46298</v>
      </c>
      <c r="B1802" s="37" t="s">
        <v>99</v>
      </c>
      <c r="C1802" s="12" t="n">
        <v>10813123</v>
      </c>
      <c r="D1802" s="12" t="s">
        <v>10</v>
      </c>
      <c r="E1802" s="12" t="s">
        <v>11</v>
      </c>
      <c r="F1802" s="12" t="s">
        <v>12</v>
      </c>
      <c r="G1802" s="20" t="n">
        <v>0.25</v>
      </c>
      <c r="H1802" s="13" t="n">
        <v>1000</v>
      </c>
      <c r="I1802" s="20" t="n">
        <f>G1802*H1802*7</f>
        <v>1750</v>
      </c>
      <c r="J1802" s="12" t="s">
        <v>102</v>
      </c>
      <c r="K1802" s="10" t="n">
        <v>70691</v>
      </c>
      <c r="L1802" s="10" t="n">
        <v>2078</v>
      </c>
      <c r="M1802" s="10" t="n">
        <v>32</v>
      </c>
      <c r="N1802" s="11" t="n">
        <v>0.005</v>
      </c>
      <c r="O1802" s="11" t="n">
        <v>0.3251</v>
      </c>
      <c r="P1802" s="11" t="n">
        <v>10.4026</v>
      </c>
      <c r="Q1802" s="22" t="n">
        <f>M1802/H1802</f>
        <v>0.032</v>
      </c>
    </row>
    <row r="1803" ht="22.5" customHeight="1">
      <c r="A1803" s="74"/>
      <c r="B1803" s="12"/>
      <c r="C1803" s="12" t="n">
        <v>1745925</v>
      </c>
      <c r="D1803" s="12" t="s">
        <v>13</v>
      </c>
      <c r="E1803" s="12" t="s">
        <v>14</v>
      </c>
      <c r="F1803" s="12" t="s">
        <v>15</v>
      </c>
      <c r="G1803" s="20" t="n">
        <v>0.15</v>
      </c>
      <c r="H1803" s="13" t="n">
        <v>400</v>
      </c>
      <c r="I1803" s="20" t="n">
        <f>G1803*H1803*7</f>
        <v>420</v>
      </c>
      <c r="J1803" s="12" t="s">
        <v>102</v>
      </c>
      <c r="K1803" s="16" t="n">
        <v>59402</v>
      </c>
      <c r="L1803" s="14" t="n">
        <v>25241</v>
      </c>
      <c r="M1803" s="14" t="n">
        <v>400</v>
      </c>
      <c r="N1803" s="11" t="n">
        <v>0.002</v>
      </c>
      <c r="O1803" s="11" t="n">
        <v>0.15</v>
      </c>
      <c r="P1803" s="11" t="n">
        <v>60</v>
      </c>
      <c r="Q1803" s="22" t="n">
        <f>M1803/H1803</f>
        <v>1</v>
      </c>
    </row>
    <row r="1804" ht="22.5" customHeight="1">
      <c r="A1804" s="74"/>
      <c r="B1804" s="12"/>
      <c r="C1804" s="12" t="n">
        <v>6951600</v>
      </c>
      <c r="D1804" s="12" t="s">
        <v>16</v>
      </c>
      <c r="E1804" s="12" t="s">
        <v>17</v>
      </c>
      <c r="F1804" s="12" t="s">
        <v>15</v>
      </c>
      <c r="G1804" s="20" t="n">
        <v>0.17</v>
      </c>
      <c r="H1804" s="13" t="n">
        <v>100</v>
      </c>
      <c r="I1804" s="20" t="n">
        <f>G1804*H1804*7</f>
        <v>119</v>
      </c>
      <c r="J1804" s="12" t="s">
        <v>102</v>
      </c>
      <c r="K1804" s="14" t="n">
        <v>30214</v>
      </c>
      <c r="L1804" s="14" t="n">
        <v>12160</v>
      </c>
      <c r="M1804" s="14" t="n">
        <v>87</v>
      </c>
      <c r="N1804" s="11" t="n">
        <v>0.001</v>
      </c>
      <c r="O1804" s="11" t="n">
        <v>0.175</v>
      </c>
      <c r="P1804" s="11" t="n">
        <v>15.232</v>
      </c>
      <c r="Q1804" s="22" t="n">
        <f>M1804/H1804</f>
        <v>0.87</v>
      </c>
    </row>
    <row r="1805" ht="22.5" customHeight="1">
      <c r="A1805" s="74"/>
      <c r="B1805" s="12"/>
      <c r="C1805" s="12" t="n">
        <v>6951594</v>
      </c>
      <c r="D1805" s="12" t="s">
        <v>16</v>
      </c>
      <c r="E1805" s="12" t="s">
        <v>18</v>
      </c>
      <c r="F1805" s="12" t="s">
        <v>15</v>
      </c>
      <c r="G1805" s="20" t="n">
        <v>0.7</v>
      </c>
      <c r="H1805" s="13" t="n">
        <v>400</v>
      </c>
      <c r="I1805" s="20" t="n">
        <f>G1805*H1805*7</f>
        <v>1960</v>
      </c>
      <c r="J1805" s="12" t="s">
        <v>102</v>
      </c>
      <c r="K1805" s="14" t="n">
        <v>195337</v>
      </c>
      <c r="L1805" s="14" t="n">
        <v>84674</v>
      </c>
      <c r="M1805" s="14" t="n">
        <v>292</v>
      </c>
      <c r="N1805" s="11" t="n">
        <v>0.002</v>
      </c>
      <c r="O1805" s="11" t="n">
        <v>0.708</v>
      </c>
      <c r="P1805" s="11" t="n">
        <v>206.71</v>
      </c>
      <c r="Q1805" s="22" t="n">
        <f>M1805/H1805</f>
        <v>0.73</v>
      </c>
    </row>
    <row r="1806" ht="22.5" customHeight="1">
      <c r="A1806" s="74"/>
      <c r="B1806" s="12"/>
      <c r="C1806" s="12" t="n">
        <v>2732727</v>
      </c>
      <c r="D1806" s="12" t="s">
        <v>10</v>
      </c>
      <c r="E1806" s="12" t="s">
        <v>19</v>
      </c>
      <c r="F1806" s="12" t="s">
        <v>15</v>
      </c>
      <c r="G1806" s="20" t="n">
        <v>0.25</v>
      </c>
      <c r="H1806" s="13" t="n">
        <v>1000</v>
      </c>
      <c r="I1806" s="20" t="n">
        <f>G1806*H1806*7</f>
        <v>1750</v>
      </c>
      <c r="J1806" s="12" t="s">
        <v>102</v>
      </c>
      <c r="K1806" s="14" t="n">
        <v>49888</v>
      </c>
      <c r="L1806" s="14" t="n">
        <v>19190</v>
      </c>
      <c r="M1806" s="14" t="n">
        <v>614</v>
      </c>
      <c r="N1806" s="11" t="n">
        <v>0.008</v>
      </c>
      <c r="O1806" s="11" t="n">
        <v>0.249</v>
      </c>
      <c r="P1806" s="11" t="n">
        <v>153.125</v>
      </c>
      <c r="Q1806" s="22" t="n">
        <f>M1806/H1806</f>
        <v>0.614</v>
      </c>
    </row>
    <row r="1807" ht="22.5" customHeight="1">
      <c r="A1807" s="74"/>
      <c r="B1807" s="12"/>
      <c r="C1807" s="12" t="n">
        <v>5619156</v>
      </c>
      <c r="D1807" s="12" t="s">
        <v>10</v>
      </c>
      <c r="E1807" s="12" t="s">
        <v>19</v>
      </c>
      <c r="F1807" s="12" t="s">
        <v>12</v>
      </c>
      <c r="G1807" s="20" t="n">
        <v>0.24</v>
      </c>
      <c r="H1807" s="13" t="n">
        <v>500</v>
      </c>
      <c r="I1807" s="20" t="n">
        <f>G1807*H1807*7</f>
        <v>840</v>
      </c>
      <c r="J1807" s="12" t="s">
        <v>102</v>
      </c>
      <c r="K1807" s="14" t="n">
        <v>296189</v>
      </c>
      <c r="L1807" s="14" t="n">
        <v>55312</v>
      </c>
      <c r="M1807" s="14" t="n">
        <v>28</v>
      </c>
      <c r="N1807" s="11" t="n">
        <v>0</v>
      </c>
      <c r="O1807" s="11" t="n">
        <v>0.3989</v>
      </c>
      <c r="P1807" s="11" t="n">
        <v>11.169</v>
      </c>
      <c r="Q1807" s="22" t="n">
        <f>M1807/H1807</f>
        <v>0.056</v>
      </c>
    </row>
    <row r="1808" ht="22.5" customHeight="1">
      <c r="A1808" s="74"/>
      <c r="B1808" s="12"/>
      <c r="C1808" s="12" t="n">
        <v>6425889</v>
      </c>
      <c r="D1808" s="12" t="s">
        <v>10</v>
      </c>
      <c r="E1808" s="12" t="s">
        <v>20</v>
      </c>
      <c r="F1808" s="12" t="s">
        <v>15</v>
      </c>
      <c r="G1808" s="20" t="n">
        <v>0.25</v>
      </c>
      <c r="H1808" s="13" t="n">
        <v>400</v>
      </c>
      <c r="I1808" s="20" t="n">
        <f>G1808*H1808*7</f>
        <v>700</v>
      </c>
      <c r="J1808" s="12" t="s">
        <v>102</v>
      </c>
      <c r="K1808" s="14" t="n">
        <v>29358</v>
      </c>
      <c r="L1808" s="14" t="n">
        <v>10549</v>
      </c>
      <c r="M1808" s="14" t="n">
        <v>264</v>
      </c>
      <c r="N1808" s="11" t="n">
        <v>0.006</v>
      </c>
      <c r="O1808" s="11" t="n">
        <v>0.251</v>
      </c>
      <c r="P1808" s="11" t="n">
        <v>66.175</v>
      </c>
      <c r="Q1808" s="22" t="n">
        <f>M1808/H1808</f>
        <v>0.66</v>
      </c>
    </row>
    <row r="1809" ht="22.5" customHeight="1">
      <c r="A1809" s="74"/>
      <c r="B1809" s="12"/>
      <c r="C1809" s="12" t="n">
        <v>6439005</v>
      </c>
      <c r="D1809" s="12" t="s">
        <v>10</v>
      </c>
      <c r="E1809" s="12" t="s">
        <v>20</v>
      </c>
      <c r="F1809" s="12" t="s">
        <v>21</v>
      </c>
      <c r="G1809" s="20" t="n">
        <v>0.3</v>
      </c>
      <c r="H1809" s="13" t="n">
        <v>300</v>
      </c>
      <c r="I1809" s="20" t="n">
        <f>G1809*H1809*7</f>
        <v>630</v>
      </c>
      <c r="J1809" s="12" t="s">
        <v>102</v>
      </c>
      <c r="K1809" s="14" t="n">
        <v>49309</v>
      </c>
      <c r="L1809" s="14" t="n">
        <v>15324</v>
      </c>
      <c r="M1809" s="14" t="n">
        <v>66</v>
      </c>
      <c r="N1809" s="11" t="n">
        <v>0.0013</v>
      </c>
      <c r="O1809" s="11" t="n">
        <v>0.3</v>
      </c>
      <c r="P1809" s="11" t="n">
        <v>19.8</v>
      </c>
      <c r="Q1809" s="22" t="n">
        <f>M1809/H1809</f>
        <v>0.22</v>
      </c>
    </row>
    <row r="1810" ht="22.5" customHeight="1">
      <c r="A1810" s="74"/>
      <c r="B1810" s="12"/>
      <c r="C1810" s="12" t="n">
        <v>7203110</v>
      </c>
      <c r="D1810" s="12" t="s">
        <v>22</v>
      </c>
      <c r="E1810" s="12" t="s">
        <v>23</v>
      </c>
      <c r="F1810" s="12" t="s">
        <v>15</v>
      </c>
      <c r="G1810" s="20" t="n">
        <v>0.2</v>
      </c>
      <c r="H1810" s="13" t="n">
        <v>100</v>
      </c>
      <c r="I1810" s="20" t="n">
        <f>G1810*H1810*7</f>
        <v>140</v>
      </c>
      <c r="J1810" s="12" t="s">
        <v>102</v>
      </c>
      <c r="K1810" s="14" t="n">
        <v>11810</v>
      </c>
      <c r="L1810" s="14" t="n">
        <v>5393</v>
      </c>
      <c r="M1810" s="14" t="n">
        <v>3</v>
      </c>
      <c r="N1810" s="11" t="n">
        <v>0</v>
      </c>
      <c r="O1810" s="11" t="n">
        <v>0.2</v>
      </c>
      <c r="P1810" s="11" t="n">
        <v>0.6</v>
      </c>
      <c r="Q1810" s="22" t="n">
        <f>M1810/H1810</f>
        <v>0.03</v>
      </c>
    </row>
    <row r="1811" ht="22.5" customHeight="1">
      <c r="A1811" s="74"/>
      <c r="B1811" s="12"/>
      <c r="C1811" s="12" t="n">
        <v>7202934</v>
      </c>
      <c r="D1811" s="12" t="s">
        <v>22</v>
      </c>
      <c r="E1811" s="12" t="s">
        <v>24</v>
      </c>
      <c r="F1811" s="12" t="s">
        <v>15</v>
      </c>
      <c r="G1811" s="20" t="n">
        <v>0.35</v>
      </c>
      <c r="H1811" s="13" t="n">
        <v>200</v>
      </c>
      <c r="I1811" s="20" t="n">
        <f>G1811*H1811*7</f>
        <v>490</v>
      </c>
      <c r="J1811" s="12" t="s">
        <v>102</v>
      </c>
      <c r="K1811" s="14" t="n">
        <v>245923</v>
      </c>
      <c r="L1811" s="14" t="n">
        <v>151669</v>
      </c>
      <c r="M1811" s="14" t="n">
        <v>63</v>
      </c>
      <c r="N1811" s="11" t="n">
        <v>0</v>
      </c>
      <c r="O1811" s="11" t="n">
        <v>0.35</v>
      </c>
      <c r="P1811" s="11" t="n">
        <v>22.05</v>
      </c>
      <c r="Q1811" s="22" t="n">
        <f>M1811/H1811</f>
        <v>0.315</v>
      </c>
    </row>
    <row r="1812" ht="22.5" customHeight="1">
      <c r="A1812" s="74"/>
      <c r="B1812" s="12"/>
      <c r="C1812" s="12" t="n">
        <v>5847496</v>
      </c>
      <c r="D1812" s="12" t="s">
        <v>10</v>
      </c>
      <c r="E1812" s="12" t="s">
        <v>25</v>
      </c>
      <c r="F1812" s="12" t="s">
        <v>12</v>
      </c>
      <c r="G1812" s="20" t="n">
        <v>0.3</v>
      </c>
      <c r="H1812" s="13" t="n">
        <v>200</v>
      </c>
      <c r="I1812" s="20" t="n">
        <f>G1812*H1812*7</f>
        <v>420</v>
      </c>
      <c r="J1812" s="12" t="s">
        <v>102</v>
      </c>
      <c r="K1812" s="14" t="n">
        <v>31810</v>
      </c>
      <c r="L1812" s="14" t="n">
        <v>1524</v>
      </c>
      <c r="M1812" s="14" t="n">
        <v>3</v>
      </c>
      <c r="N1812" s="11" t="n">
        <v>0.002</v>
      </c>
      <c r="O1812" s="11" t="n">
        <v>0.893</v>
      </c>
      <c r="P1812" s="11" t="n">
        <v>2.6794</v>
      </c>
      <c r="Q1812" s="22" t="n">
        <f>M1812/H1812</f>
        <v>0.015</v>
      </c>
    </row>
    <row r="1813" ht="22.5" customHeight="1">
      <c r="A1813" s="74"/>
      <c r="B1813" s="12"/>
      <c r="C1813" s="12" t="n">
        <v>7572369</v>
      </c>
      <c r="D1813" s="12" t="s">
        <v>10</v>
      </c>
      <c r="E1813" s="12" t="s">
        <v>25</v>
      </c>
      <c r="F1813" s="12" t="s">
        <v>15</v>
      </c>
      <c r="G1813" s="20" t="n">
        <v>0.3</v>
      </c>
      <c r="H1813" s="13" t="n">
        <v>400</v>
      </c>
      <c r="I1813" s="20" t="n">
        <f>G1813*H1813*7</f>
        <v>840</v>
      </c>
      <c r="J1813" s="12" t="s">
        <v>102</v>
      </c>
      <c r="K1813" s="14" t="n">
        <v>15463</v>
      </c>
      <c r="L1813" s="14" t="n">
        <v>6691</v>
      </c>
      <c r="M1813" s="14" t="n">
        <v>133</v>
      </c>
      <c r="N1813" s="11" t="n">
        <v>0.006</v>
      </c>
      <c r="O1813" s="11" t="n">
        <v>0.303</v>
      </c>
      <c r="P1813" s="11" t="n">
        <v>40.32</v>
      </c>
      <c r="Q1813" s="22" t="n">
        <f>M1813/H1813</f>
        <v>0.3325</v>
      </c>
    </row>
    <row r="1814" ht="22.5" customHeight="1">
      <c r="A1814" s="74"/>
      <c r="B1814" s="12"/>
      <c r="C1814" s="12" t="n">
        <v>8460883</v>
      </c>
      <c r="D1814" s="12" t="s">
        <v>16</v>
      </c>
      <c r="E1814" s="12" t="s">
        <v>11</v>
      </c>
      <c r="F1814" s="12" t="s">
        <v>15</v>
      </c>
      <c r="G1814" s="20" t="n">
        <v>0.14</v>
      </c>
      <c r="H1814" s="13" t="n">
        <v>1400</v>
      </c>
      <c r="I1814" s="20" t="n">
        <f>G1814*H1814*7</f>
        <v>1372</v>
      </c>
      <c r="J1814" s="12" t="s">
        <v>102</v>
      </c>
      <c r="K1814" s="14" t="n">
        <v>92112</v>
      </c>
      <c r="L1814" s="14" t="n">
        <v>31402</v>
      </c>
      <c r="M1814" s="14" t="n">
        <v>1222</v>
      </c>
      <c r="N1814" s="11" t="n">
        <v>0.005</v>
      </c>
      <c r="O1814" s="11" t="n">
        <v>0.141</v>
      </c>
      <c r="P1814" s="11" t="n">
        <v>171.934</v>
      </c>
      <c r="Q1814" s="22" t="n">
        <f>M1814/H1814</f>
        <v>0.872857142857143</v>
      </c>
    </row>
    <row r="1815" ht="22.5" customHeight="1">
      <c r="A1815" s="74"/>
      <c r="B1815" s="12"/>
      <c r="C1815" s="12" t="n">
        <v>8531973</v>
      </c>
      <c r="D1815" s="12" t="s">
        <v>16</v>
      </c>
      <c r="E1815" s="12" t="s">
        <v>18</v>
      </c>
      <c r="F1815" s="12" t="s">
        <v>26</v>
      </c>
      <c r="G1815" s="20" t="n">
        <v>0.45</v>
      </c>
      <c r="H1815" s="13" t="n">
        <v>150</v>
      </c>
      <c r="I1815" s="20" t="n">
        <f>G1815*H1815*7</f>
        <v>472.5</v>
      </c>
      <c r="J1815" s="12" t="s">
        <v>102</v>
      </c>
      <c r="K1815" s="14" t="n">
        <v>285117</v>
      </c>
      <c r="L1815" s="14" t="n">
        <v>783</v>
      </c>
      <c r="M1815" s="14" t="n">
        <v>35</v>
      </c>
      <c r="N1815" s="11" t="n">
        <v>0.02</v>
      </c>
      <c r="O1815" s="11" t="n">
        <v>0.46</v>
      </c>
      <c r="P1815" s="11" t="n">
        <v>16.16</v>
      </c>
      <c r="Q1815" s="22" t="n">
        <f>M1815/H1815</f>
        <v>0.233333333333333</v>
      </c>
    </row>
    <row r="1816" ht="22.5" customHeight="1">
      <c r="A1816" s="74"/>
      <c r="B1816" s="12"/>
      <c r="C1816" s="12" t="n">
        <v>8156506</v>
      </c>
      <c r="D1816" s="12" t="s">
        <v>27</v>
      </c>
      <c r="E1816" s="12" t="s">
        <v>14</v>
      </c>
      <c r="F1816" s="12" t="s">
        <v>15</v>
      </c>
      <c r="G1816" s="20" t="n">
        <v>0.13</v>
      </c>
      <c r="H1816" s="13" t="n">
        <v>1000</v>
      </c>
      <c r="I1816" s="20" t="n">
        <f>G1816*H1816*7</f>
        <v>910</v>
      </c>
      <c r="J1816" s="12" t="s">
        <v>102</v>
      </c>
      <c r="K1816" s="14" t="n">
        <v>36498</v>
      </c>
      <c r="L1816" s="14" t="n">
        <v>14207</v>
      </c>
      <c r="M1816" s="14" t="n">
        <v>1000</v>
      </c>
      <c r="N1816" s="11" t="n">
        <v>0.01</v>
      </c>
      <c r="O1816" s="11" t="n">
        <v>0.138</v>
      </c>
      <c r="P1816" s="11" t="n">
        <v>137.599</v>
      </c>
      <c r="Q1816" s="22" t="n">
        <f>M1816/H1816</f>
        <v>1</v>
      </c>
    </row>
    <row r="1817" ht="22.5" customHeight="1">
      <c r="A1817" s="74"/>
      <c r="B1817" s="12"/>
      <c r="C1817" s="12" t="n">
        <v>8819666</v>
      </c>
      <c r="D1817" s="12" t="s">
        <v>27</v>
      </c>
      <c r="E1817" s="12" t="s">
        <v>14</v>
      </c>
      <c r="F1817" s="12" t="s">
        <v>12</v>
      </c>
      <c r="G1817" s="20" t="n">
        <v>0.08</v>
      </c>
      <c r="H1817" s="13" t="n">
        <v>200</v>
      </c>
      <c r="I1817" s="20" t="n">
        <f>G1817*H1817*7</f>
        <v>112</v>
      </c>
      <c r="J1817" s="12" t="s">
        <v>102</v>
      </c>
      <c r="K1817" s="14" t="n">
        <v>8371</v>
      </c>
      <c r="L1817" s="14" t="n">
        <v>1473</v>
      </c>
      <c r="M1817" s="14" t="n">
        <v>194</v>
      </c>
      <c r="N1817" s="11" t="n">
        <v>0.014</v>
      </c>
      <c r="O1817" s="11" t="n">
        <v>0.103</v>
      </c>
      <c r="P1817" s="11" t="n">
        <v>20.0309</v>
      </c>
      <c r="Q1817" s="22" t="n">
        <f>M1817/H1817</f>
        <v>0.97</v>
      </c>
    </row>
    <row r="1818" ht="22.5" customHeight="1">
      <c r="A1818" s="74"/>
      <c r="B1818" s="12"/>
      <c r="C1818" s="12" t="n">
        <v>7872826</v>
      </c>
      <c r="D1818" s="12" t="s">
        <v>28</v>
      </c>
      <c r="E1818" s="12" t="s">
        <v>14</v>
      </c>
      <c r="F1818" s="12" t="s">
        <v>15</v>
      </c>
      <c r="G1818" s="20" t="n">
        <v>0.48</v>
      </c>
      <c r="H1818" s="13" t="n">
        <v>100</v>
      </c>
      <c r="I1818" s="20" t="n">
        <f>G1818*H1818*7</f>
        <v>336</v>
      </c>
      <c r="J1818" s="12" t="s">
        <v>102</v>
      </c>
      <c r="K1818" s="14" t="n">
        <v>34778</v>
      </c>
      <c r="L1818" s="14" t="n">
        <v>8446</v>
      </c>
      <c r="M1818" s="14" t="n">
        <v>100</v>
      </c>
      <c r="N1818" s="11" t="n">
        <v>0.006</v>
      </c>
      <c r="O1818" s="11" t="n">
        <v>0.482</v>
      </c>
      <c r="P1818" s="11" t="n">
        <v>48.168</v>
      </c>
      <c r="Q1818" s="22" t="n">
        <f>M1818/H1818</f>
        <v>1</v>
      </c>
    </row>
    <row r="1819" ht="22.5" customHeight="1">
      <c r="A1819" s="74"/>
      <c r="B1819" s="12"/>
      <c r="C1819" s="12" t="n">
        <v>9311355</v>
      </c>
      <c r="D1819" s="12" t="s">
        <v>29</v>
      </c>
      <c r="E1819" s="12" t="s">
        <v>14</v>
      </c>
      <c r="F1819" s="12" t="s">
        <v>15</v>
      </c>
      <c r="G1819" s="20" t="n">
        <v>0.15</v>
      </c>
      <c r="H1819" s="13" t="n">
        <v>80</v>
      </c>
      <c r="I1819" s="20" t="n">
        <f>G1819*H1819*7</f>
        <v>84</v>
      </c>
      <c r="J1819" s="12" t="s">
        <v>102</v>
      </c>
      <c r="K1819" s="14" t="n">
        <v>36982</v>
      </c>
      <c r="L1819" s="14" t="n">
        <v>5413</v>
      </c>
      <c r="M1819" s="14" t="n">
        <v>79</v>
      </c>
      <c r="N1819" s="11" t="n">
        <v>0.004</v>
      </c>
      <c r="O1819" s="11" t="n">
        <v>0.25</v>
      </c>
      <c r="P1819" s="11" t="n">
        <v>19.75</v>
      </c>
      <c r="Q1819" s="22" t="n">
        <f>M1819/H1819</f>
        <v>0.9875</v>
      </c>
    </row>
    <row r="1820" ht="22.5" customHeight="1">
      <c r="A1820" s="74"/>
      <c r="B1820" s="12"/>
      <c r="C1820" s="12" t="n">
        <v>12114239</v>
      </c>
      <c r="D1820" s="12" t="s">
        <v>27</v>
      </c>
      <c r="E1820" s="12" t="s">
        <v>14</v>
      </c>
      <c r="F1820" s="12" t="s">
        <v>26</v>
      </c>
      <c r="G1820" s="20" t="n">
        <v>0.2</v>
      </c>
      <c r="H1820" s="13" t="n">
        <v>100</v>
      </c>
      <c r="I1820" s="20" t="n">
        <f>G1820*H1820*7</f>
        <v>140</v>
      </c>
      <c r="J1820" s="12" t="s">
        <v>102</v>
      </c>
      <c r="K1820" s="14" t="n">
        <v>25537</v>
      </c>
      <c r="L1820" s="14" t="n">
        <v>582</v>
      </c>
      <c r="M1820" s="14" t="n">
        <v>58</v>
      </c>
      <c r="N1820" s="11" t="n">
        <v>0.01</v>
      </c>
      <c r="O1820" s="11" t="n">
        <v>0.14</v>
      </c>
      <c r="P1820" s="11" t="n">
        <v>8.21</v>
      </c>
      <c r="Q1820" s="22" t="n">
        <f>M1820/H1820</f>
        <v>0.58</v>
      </c>
    </row>
    <row r="1821" ht="22.5" customHeight="1">
      <c r="A1821" s="74"/>
      <c r="B1821" s="12"/>
      <c r="C1821" s="12" t="n">
        <v>10501490</v>
      </c>
      <c r="D1821" s="12" t="s">
        <v>13</v>
      </c>
      <c r="E1821" s="12" t="s">
        <v>14</v>
      </c>
      <c r="F1821" s="12" t="s">
        <v>15</v>
      </c>
      <c r="G1821" s="20" t="n">
        <v>0.15</v>
      </c>
      <c r="H1821" s="13" t="n">
        <v>100</v>
      </c>
      <c r="I1821" s="20" t="n">
        <f>G1821*H1821*7</f>
        <v>105</v>
      </c>
      <c r="J1821" s="12" t="s">
        <v>102</v>
      </c>
      <c r="K1821" s="14" t="n">
        <v>1039</v>
      </c>
      <c r="L1821" s="14" t="n">
        <v>387</v>
      </c>
      <c r="M1821" s="14" t="n">
        <v>6</v>
      </c>
      <c r="N1821" s="11" t="n">
        <v>0.002</v>
      </c>
      <c r="O1821" s="11" t="n">
        <v>0.13</v>
      </c>
      <c r="P1821" s="11" t="n">
        <v>0.78</v>
      </c>
      <c r="Q1821" s="22" t="n">
        <f>M1821/H1821</f>
        <v>0.06</v>
      </c>
    </row>
    <row r="1822" ht="22.5" customHeight="1">
      <c r="A1822" s="74"/>
      <c r="B1822" s="12"/>
      <c r="C1822" s="39" t="n">
        <v>10912510</v>
      </c>
      <c r="D1822" s="12" t="s">
        <v>10</v>
      </c>
      <c r="E1822" s="12" t="s">
        <v>11</v>
      </c>
      <c r="F1822" s="12" t="s">
        <v>30</v>
      </c>
      <c r="G1822" s="20" t="n">
        <v>0.17</v>
      </c>
      <c r="H1822" s="13" t="n">
        <v>1500</v>
      </c>
      <c r="I1822" s="20" t="n">
        <f>G1822*H1822*7</f>
        <v>1785</v>
      </c>
      <c r="J1822" s="12" t="s">
        <v>102</v>
      </c>
      <c r="K1822" s="14" t="n">
        <v>29898</v>
      </c>
      <c r="L1822" s="14" t="n">
        <v>5071</v>
      </c>
      <c r="M1822" s="14" t="n">
        <v>108</v>
      </c>
      <c r="N1822" s="11" t="n">
        <v>0.01</v>
      </c>
      <c r="O1822" s="11" t="n">
        <v>0.33</v>
      </c>
      <c r="P1822" s="11" t="n">
        <v>35.57</v>
      </c>
      <c r="Q1822" s="22" t="n">
        <f>M1822/H1822</f>
        <v>0.072</v>
      </c>
    </row>
    <row r="1823" ht="22.5" customHeight="1">
      <c r="A1823" s="74"/>
      <c r="B1823" s="12"/>
      <c r="C1823" s="39" t="n">
        <v>11080098</v>
      </c>
      <c r="D1823" s="12" t="s">
        <v>22</v>
      </c>
      <c r="E1823" s="12" t="s">
        <v>24</v>
      </c>
      <c r="F1823" s="12" t="s">
        <v>15</v>
      </c>
      <c r="G1823" s="20" t="n">
        <v>0.6</v>
      </c>
      <c r="H1823" s="13" t="n">
        <v>100</v>
      </c>
      <c r="I1823" s="20" t="n">
        <f>G1823*H1823*7</f>
        <v>420</v>
      </c>
      <c r="J1823" s="12" t="s">
        <v>102</v>
      </c>
      <c r="K1823" s="14" t="n">
        <v>2727</v>
      </c>
      <c r="L1823" s="14" t="n">
        <v>1421</v>
      </c>
      <c r="M1823" s="14" t="n">
        <v>0</v>
      </c>
      <c r="N1823" s="11" t="n">
        <v>0</v>
      </c>
      <c r="O1823" s="11" t="n">
        <v>0</v>
      </c>
      <c r="P1823" s="11" t="n">
        <v>0</v>
      </c>
      <c r="Q1823" s="22" t="n">
        <f>M1823/H1823</f>
        <v>0</v>
      </c>
    </row>
    <row r="1824" ht="22.5" customHeight="1">
      <c r="A1824" s="74"/>
      <c r="B1824" s="12"/>
      <c r="C1824" s="39" t="n">
        <v>11715627</v>
      </c>
      <c r="D1824" s="12" t="s">
        <v>29</v>
      </c>
      <c r="E1824" s="12" t="s">
        <v>14</v>
      </c>
      <c r="F1824" s="12" t="s">
        <v>15</v>
      </c>
      <c r="G1824" s="20" t="n">
        <v>0.4</v>
      </c>
      <c r="H1824" s="13" t="n">
        <v>100</v>
      </c>
      <c r="I1824" s="20" t="n">
        <f>G1824*H1824*7</f>
        <v>280</v>
      </c>
      <c r="J1824" s="12" t="s">
        <v>102</v>
      </c>
      <c r="K1824" s="14" t="n">
        <v>75</v>
      </c>
      <c r="L1824" s="14" t="n">
        <v>6</v>
      </c>
      <c r="M1824" s="14" t="n">
        <v>0</v>
      </c>
      <c r="N1824" s="11" t="n">
        <v>0</v>
      </c>
      <c r="O1824" s="11" t="n">
        <v>0</v>
      </c>
      <c r="P1824" s="11" t="n">
        <v>0</v>
      </c>
      <c r="Q1824" s="22" t="n">
        <f>M1824/H1824</f>
        <v>0</v>
      </c>
    </row>
    <row r="1825" ht="22.5" customHeight="1">
      <c r="A1825" s="74"/>
      <c r="B1825" s="12"/>
      <c r="C1825" s="39" t="n">
        <v>11715655</v>
      </c>
      <c r="D1825" s="12" t="s">
        <v>16</v>
      </c>
      <c r="E1825" s="12" t="s">
        <v>11</v>
      </c>
      <c r="F1825" s="12" t="s">
        <v>15</v>
      </c>
      <c r="G1825" s="20" t="n">
        <v>0.15</v>
      </c>
      <c r="H1825" s="13" t="n">
        <v>100</v>
      </c>
      <c r="I1825" s="20" t="n">
        <f>G1825*H1825*7</f>
        <v>105</v>
      </c>
      <c r="J1825" s="12" t="s">
        <v>102</v>
      </c>
      <c r="K1825" s="14" t="n">
        <v>472</v>
      </c>
      <c r="L1825" s="14" t="n">
        <v>10</v>
      </c>
      <c r="M1825" s="14" t="n">
        <v>0</v>
      </c>
      <c r="N1825" s="11" t="n">
        <v>0</v>
      </c>
      <c r="O1825" s="11" t="n">
        <v>0</v>
      </c>
      <c r="P1825" s="11" t="n">
        <v>0</v>
      </c>
      <c r="Q1825" s="22" t="n">
        <f>M1825/H1825</f>
        <v>0</v>
      </c>
    </row>
    <row r="1826" ht="22.5" customHeight="1">
      <c r="A1826" s="74"/>
      <c r="B1826" s="12"/>
      <c r="C1826" s="39" t="n">
        <v>11715811</v>
      </c>
      <c r="D1826" s="12" t="s">
        <v>16</v>
      </c>
      <c r="E1826" s="12" t="s">
        <v>17</v>
      </c>
      <c r="F1826" s="12" t="s">
        <v>15</v>
      </c>
      <c r="G1826" s="20" t="n">
        <v>0.17</v>
      </c>
      <c r="H1826" s="13" t="n">
        <v>100</v>
      </c>
      <c r="I1826" s="20" t="n">
        <f>G1826*H1826*7</f>
        <v>119</v>
      </c>
      <c r="J1826" s="12" t="s">
        <v>102</v>
      </c>
      <c r="K1826" s="14" t="n">
        <v>217</v>
      </c>
      <c r="L1826" s="14" t="n">
        <v>2</v>
      </c>
      <c r="M1826" s="14" t="n">
        <v>0</v>
      </c>
      <c r="N1826" s="11" t="n">
        <v>0</v>
      </c>
      <c r="O1826" s="11" t="n">
        <v>0</v>
      </c>
      <c r="P1826" s="11" t="n">
        <v>0</v>
      </c>
      <c r="Q1826" s="22" t="n">
        <f>M1826/H1826</f>
        <v>0</v>
      </c>
    </row>
    <row r="1827" ht="22.5" customHeight="1">
      <c r="A1827" s="74"/>
      <c r="B1827" s="12"/>
      <c r="C1827" s="39" t="n">
        <v>11729927</v>
      </c>
      <c r="D1827" s="12" t="s">
        <v>10</v>
      </c>
      <c r="E1827" s="12" t="s">
        <v>20</v>
      </c>
      <c r="F1827" s="12" t="s">
        <v>15</v>
      </c>
      <c r="G1827" s="20" t="n">
        <v>0.25</v>
      </c>
      <c r="H1827" s="13" t="n">
        <v>100</v>
      </c>
      <c r="I1827" s="20" t="n">
        <f>G1827*H1827*7</f>
        <v>175</v>
      </c>
      <c r="J1827" s="12" t="s">
        <v>102</v>
      </c>
      <c r="K1827" s="14" t="n">
        <v>666</v>
      </c>
      <c r="L1827" s="14" t="n">
        <v>46</v>
      </c>
      <c r="M1827" s="14" t="n">
        <v>0</v>
      </c>
      <c r="N1827" s="11" t="n">
        <v>0</v>
      </c>
      <c r="O1827" s="11" t="n">
        <v>0</v>
      </c>
      <c r="P1827" s="11" t="n">
        <v>0</v>
      </c>
      <c r="Q1827" s="22" t="n">
        <f>M1827/H1827</f>
        <v>0</v>
      </c>
    </row>
    <row r="1828" ht="22.5" customHeight="1">
      <c r="A1828" s="74"/>
      <c r="B1828" s="12"/>
      <c r="C1828" s="39" t="n">
        <v>11729820</v>
      </c>
      <c r="D1828" s="12" t="s">
        <v>10</v>
      </c>
      <c r="E1828" s="12" t="s">
        <v>25</v>
      </c>
      <c r="F1828" s="12" t="s">
        <v>15</v>
      </c>
      <c r="G1828" s="20" t="n">
        <v>0.3</v>
      </c>
      <c r="H1828" s="13" t="n">
        <v>100</v>
      </c>
      <c r="I1828" s="20" t="n">
        <f>G1828*H1828*7</f>
        <v>210</v>
      </c>
      <c r="J1828" s="12" t="s">
        <v>102</v>
      </c>
      <c r="K1828" s="14" t="n">
        <v>25</v>
      </c>
      <c r="L1828" s="14" t="n">
        <v>2</v>
      </c>
      <c r="M1828" s="14" t="n">
        <v>1</v>
      </c>
      <c r="N1828" s="11" t="n">
        <v>0.15</v>
      </c>
      <c r="O1828" s="11" t="n">
        <v>0.3</v>
      </c>
      <c r="P1828" s="11" t="n">
        <v>0.3</v>
      </c>
      <c r="Q1828" s="22" t="n">
        <f>M1828/H1828</f>
        <v>0.01</v>
      </c>
    </row>
    <row r="1829" ht="22.5" customHeight="1">
      <c r="A1829" s="74"/>
      <c r="B1829" s="12"/>
      <c r="C1829" s="39" t="n">
        <v>11729830</v>
      </c>
      <c r="D1829" s="12" t="s">
        <v>10</v>
      </c>
      <c r="E1829" s="12" t="s">
        <v>11</v>
      </c>
      <c r="F1829" s="12" t="s">
        <v>12</v>
      </c>
      <c r="G1829" s="20" t="n">
        <v>0.17</v>
      </c>
      <c r="H1829" s="13" t="n">
        <v>100</v>
      </c>
      <c r="I1829" s="20" t="n">
        <f>G1829*H1829*7</f>
        <v>119</v>
      </c>
      <c r="J1829" s="12" t="s">
        <v>102</v>
      </c>
      <c r="K1829" s="14" t="n">
        <v>82</v>
      </c>
      <c r="L1829" s="14" t="n">
        <v>2</v>
      </c>
      <c r="M1829" s="14" t="n">
        <v>0</v>
      </c>
      <c r="N1829" s="11" t="n">
        <v>0</v>
      </c>
      <c r="O1829" s="11" t="n">
        <v>0</v>
      </c>
      <c r="P1829" s="11" t="n">
        <v>0.0003</v>
      </c>
      <c r="Q1829" s="22" t="n">
        <f>M1829/H1829</f>
        <v>0</v>
      </c>
    </row>
    <row r="1830" ht="22.5" customHeight="1">
      <c r="A1830" s="74"/>
      <c r="B1830" s="12"/>
      <c r="C1830" s="39" t="n">
        <v>11892329</v>
      </c>
      <c r="D1830" s="12" t="s">
        <v>10</v>
      </c>
      <c r="E1830" s="12" t="s">
        <v>11</v>
      </c>
      <c r="F1830" s="12" t="s">
        <v>15</v>
      </c>
      <c r="G1830" s="20" t="n">
        <v>0.25</v>
      </c>
      <c r="H1830" s="13" t="n">
        <v>2500</v>
      </c>
      <c r="I1830" s="20" t="n">
        <f>G1830*H1830*7</f>
        <v>4375</v>
      </c>
      <c r="J1830" s="12" t="s">
        <v>102</v>
      </c>
      <c r="K1830" s="14" t="n">
        <v>116236</v>
      </c>
      <c r="L1830" s="14" t="n">
        <v>36647</v>
      </c>
      <c r="M1830" s="14" t="n">
        <v>3001</v>
      </c>
      <c r="N1830" s="11" t="n">
        <v>0.02</v>
      </c>
      <c r="O1830" s="11" t="n">
        <v>0.25</v>
      </c>
      <c r="P1830" s="11" t="n">
        <v>750.09</v>
      </c>
      <c r="Q1830" s="22" t="n">
        <f>M1830/H1830</f>
        <v>1.2004</v>
      </c>
    </row>
    <row r="1831" ht="22.5" customHeight="1">
      <c r="A1831" s="74"/>
      <c r="B1831" s="12"/>
      <c r="C1831" s="39" t="n">
        <v>91560708</v>
      </c>
      <c r="D1831" s="12" t="s">
        <v>31</v>
      </c>
      <c r="E1831" s="12" t="s">
        <v>32</v>
      </c>
      <c r="F1831" s="12" t="s">
        <v>15</v>
      </c>
      <c r="G1831" s="20" t="n">
        <v>0.09</v>
      </c>
      <c r="H1831" s="13" t="n">
        <v>800</v>
      </c>
      <c r="I1831" s="20" t="n">
        <f>G1831*H1831*7</f>
        <v>504</v>
      </c>
      <c r="J1831" s="12" t="s">
        <v>102</v>
      </c>
      <c r="K1831" s="14" t="n">
        <v>37985</v>
      </c>
      <c r="L1831" s="14" t="n">
        <v>14118</v>
      </c>
      <c r="M1831" s="14" t="n">
        <v>223</v>
      </c>
      <c r="N1831" s="11" t="n">
        <v>0.002</v>
      </c>
      <c r="O1831" s="11" t="n">
        <v>0.101</v>
      </c>
      <c r="P1831" s="11" t="n">
        <v>22.54</v>
      </c>
      <c r="Q1831" s="22" t="n">
        <f>M1831/H1831</f>
        <v>0.27875</v>
      </c>
    </row>
    <row r="1832" ht="22.5" customHeight="1">
      <c r="A1832" s="74"/>
      <c r="B1832" s="12"/>
      <c r="C1832" s="39" t="n">
        <v>91560709</v>
      </c>
      <c r="D1832" s="12" t="s">
        <v>31</v>
      </c>
      <c r="E1832" s="12" t="s">
        <v>33</v>
      </c>
      <c r="F1832" s="12" t="s">
        <v>15</v>
      </c>
      <c r="G1832" s="20" t="n">
        <v>0.06</v>
      </c>
      <c r="H1832" s="13" t="n">
        <v>500</v>
      </c>
      <c r="I1832" s="20" t="n">
        <f>G1832*H1832*7</f>
        <v>210</v>
      </c>
      <c r="J1832" s="12" t="s">
        <v>102</v>
      </c>
      <c r="K1832" s="14" t="n">
        <v>81144</v>
      </c>
      <c r="L1832" s="14" t="n">
        <v>41744</v>
      </c>
      <c r="M1832" s="14" t="n">
        <v>501</v>
      </c>
      <c r="N1832" s="11" t="n">
        <v>0.001</v>
      </c>
      <c r="O1832" s="11" t="n">
        <v>0.06</v>
      </c>
      <c r="P1832" s="11" t="n">
        <v>30.06</v>
      </c>
      <c r="Q1832" s="22" t="n">
        <f>M1832/H1832</f>
        <v>1.002</v>
      </c>
    </row>
    <row r="1833" ht="22.5" customHeight="1">
      <c r="A1833" s="74"/>
      <c r="B1833" s="12"/>
      <c r="C1833" s="39" t="n">
        <v>12064281</v>
      </c>
      <c r="D1833" s="12" t="s">
        <v>16</v>
      </c>
      <c r="E1833" s="12" t="s">
        <v>18</v>
      </c>
      <c r="F1833" s="12" t="s">
        <v>15</v>
      </c>
      <c r="G1833" s="20" t="n">
        <v>0.7</v>
      </c>
      <c r="H1833" s="13" t="n">
        <v>100</v>
      </c>
      <c r="I1833" s="20" t="n">
        <f>G1833*H1833*7</f>
        <v>490</v>
      </c>
      <c r="J1833" s="12" t="s">
        <v>102</v>
      </c>
      <c r="K1833" s="14" t="n">
        <v>3583</v>
      </c>
      <c r="L1833" s="14" t="n">
        <v>7</v>
      </c>
      <c r="M1833" s="14" t="n">
        <v>0</v>
      </c>
      <c r="N1833" s="11" t="n">
        <v>0</v>
      </c>
      <c r="O1833" s="11" t="n">
        <v>0</v>
      </c>
      <c r="P1833" s="11" t="n">
        <v>0</v>
      </c>
      <c r="Q1833" s="22" t="n">
        <f>M1833/H1833</f>
        <v>0</v>
      </c>
    </row>
    <row r="1834" ht="22.5" customHeight="1">
      <c r="A1834" s="74"/>
      <c r="B1834" s="12"/>
      <c r="C1834" s="39" t="n">
        <v>11987622</v>
      </c>
      <c r="D1834" s="12" t="s">
        <v>10</v>
      </c>
      <c r="E1834" s="12" t="s">
        <v>11</v>
      </c>
      <c r="F1834" s="12" t="s">
        <v>30</v>
      </c>
      <c r="G1834" s="20" t="n">
        <v>0.23</v>
      </c>
      <c r="H1834" s="13" t="n">
        <v>200</v>
      </c>
      <c r="I1834" s="20" t="n">
        <f>G1834*H1834*7</f>
        <v>322</v>
      </c>
      <c r="J1834" s="12" t="s">
        <v>102</v>
      </c>
      <c r="K1834" s="14" t="n">
        <v>36947</v>
      </c>
      <c r="L1834" s="14" t="n">
        <v>8708</v>
      </c>
      <c r="M1834" s="14" t="n">
        <v>1</v>
      </c>
      <c r="N1834" s="11" t="n">
        <v>0</v>
      </c>
      <c r="O1834" s="11" t="n">
        <v>0.6</v>
      </c>
      <c r="P1834" s="11" t="n">
        <v>0.6</v>
      </c>
      <c r="Q1834" s="22" t="n">
        <f>M1834/H1834</f>
        <v>0.005</v>
      </c>
    </row>
    <row r="1835" ht="22.5" customHeight="1">
      <c r="A1835" s="74"/>
      <c r="B1835" s="12"/>
      <c r="C1835" s="39" t="n">
        <v>91567811</v>
      </c>
      <c r="D1835" s="12" t="s">
        <v>34</v>
      </c>
      <c r="E1835" s="12" t="s">
        <v>14</v>
      </c>
      <c r="F1835" s="12" t="s">
        <v>15</v>
      </c>
      <c r="G1835" s="20" t="n">
        <v>1</v>
      </c>
      <c r="H1835" s="13" t="n">
        <v>200</v>
      </c>
      <c r="I1835" s="20" t="n">
        <f>G1835*H1835*7</f>
        <v>1400</v>
      </c>
      <c r="J1835" s="12" t="s">
        <v>102</v>
      </c>
      <c r="K1835" s="14" t="n">
        <v>47774</v>
      </c>
      <c r="L1835" s="14" t="n">
        <v>8306</v>
      </c>
      <c r="M1835" s="14" t="n">
        <v>20</v>
      </c>
      <c r="N1835" s="11" t="n">
        <v>0.002</v>
      </c>
      <c r="O1835" s="11" t="n">
        <v>1</v>
      </c>
      <c r="P1835" s="11" t="n">
        <v>20</v>
      </c>
      <c r="Q1835" s="22" t="n">
        <f>M1835/H1835</f>
        <v>0.1</v>
      </c>
    </row>
    <row r="1836" ht="22.5" customHeight="1">
      <c r="A1836" s="74"/>
      <c r="B1836" s="12"/>
      <c r="C1836" s="39" t="n">
        <v>91548044</v>
      </c>
      <c r="D1836" s="12" t="s">
        <v>34</v>
      </c>
      <c r="E1836" s="12" t="s">
        <v>14</v>
      </c>
      <c r="F1836" s="12" t="s">
        <v>12</v>
      </c>
      <c r="G1836" s="20" t="n">
        <v>1</v>
      </c>
      <c r="H1836" s="13" t="n">
        <v>50</v>
      </c>
      <c r="I1836" s="20" t="n">
        <f>G1836*H1836*7</f>
        <v>350</v>
      </c>
      <c r="J1836" s="12" t="s">
        <v>102</v>
      </c>
      <c r="K1836" s="14" t="n">
        <v>65476</v>
      </c>
      <c r="L1836" s="14" t="n">
        <v>2870</v>
      </c>
      <c r="M1836" s="14" t="n">
        <v>12</v>
      </c>
      <c r="N1836" s="11" t="n">
        <v>0.006</v>
      </c>
      <c r="O1836" s="11" t="n">
        <v>1.51</v>
      </c>
      <c r="P1836" s="11" t="n">
        <v>18.1143</v>
      </c>
      <c r="Q1836" s="22" t="n">
        <f>M1836/H1836</f>
        <v>0.24</v>
      </c>
    </row>
    <row r="1837" ht="22.5" customHeight="1">
      <c r="A1837" s="74"/>
      <c r="B1837" s="12"/>
      <c r="C1837" s="39" t="n">
        <v>12801942</v>
      </c>
      <c r="D1837" s="12" t="s">
        <v>10</v>
      </c>
      <c r="E1837" s="12" t="s">
        <v>11</v>
      </c>
      <c r="F1837" s="12" t="s">
        <v>35</v>
      </c>
      <c r="G1837" s="20" t="n">
        <v>0.23</v>
      </c>
      <c r="H1837" s="13" t="n">
        <v>300</v>
      </c>
      <c r="I1837" s="20" t="n">
        <f>G1837*H1837*7</f>
        <v>483</v>
      </c>
      <c r="J1837" s="12" t="s">
        <v>102</v>
      </c>
      <c r="K1837" s="14" t="n">
        <v>0</v>
      </c>
      <c r="L1837" s="14" t="n">
        <v>0</v>
      </c>
      <c r="M1837" s="14" t="n">
        <v>0</v>
      </c>
      <c r="N1837" s="11" t="n">
        <v>0</v>
      </c>
      <c r="O1837" s="11" t="n">
        <v>0</v>
      </c>
      <c r="P1837" s="11" t="n">
        <v>0</v>
      </c>
      <c r="Q1837" s="22" t="n">
        <f>M1837/H1837</f>
        <v>0</v>
      </c>
    </row>
    <row r="1838" ht="22.5" customHeight="1">
      <c r="A1838" s="74"/>
      <c r="B1838" s="37" t="s">
        <v>103</v>
      </c>
      <c r="C1838" s="12" t="n">
        <v>6061077</v>
      </c>
      <c r="D1838" s="12" t="s">
        <v>36</v>
      </c>
      <c r="E1838" s="12" t="s">
        <v>14</v>
      </c>
      <c r="F1838" s="12" t="s">
        <v>15</v>
      </c>
      <c r="G1838" s="20" t="n">
        <v>2</v>
      </c>
      <c r="H1838" s="13" t="n">
        <v>20</v>
      </c>
      <c r="I1838" s="20" t="n">
        <f>G1838*H1838*7</f>
        <v>280</v>
      </c>
      <c r="J1838" s="12" t="s">
        <v>102</v>
      </c>
      <c r="K1838" s="14" t="n">
        <v>19757</v>
      </c>
      <c r="L1838" s="14" t="n">
        <v>150</v>
      </c>
      <c r="M1838" s="14" t="n">
        <v>2</v>
      </c>
      <c r="N1838" s="11" t="n">
        <v>0.008</v>
      </c>
      <c r="O1838" s="11" t="n">
        <v>0.584</v>
      </c>
      <c r="P1838" s="11" t="n">
        <v>1.168</v>
      </c>
      <c r="Q1838" s="22" t="n">
        <f>M1838/H1838</f>
        <v>0.1</v>
      </c>
    </row>
    <row r="1839" ht="22.5" customHeight="1">
      <c r="A1839" s="74"/>
      <c r="B1839" s="12"/>
      <c r="C1839" s="12" t="n">
        <v>6607117</v>
      </c>
      <c r="D1839" s="12" t="s">
        <v>36</v>
      </c>
      <c r="E1839" s="12" t="s">
        <v>14</v>
      </c>
      <c r="F1839" s="12" t="s">
        <v>15</v>
      </c>
      <c r="G1839" s="20" t="n">
        <v>2</v>
      </c>
      <c r="H1839" s="13" t="n">
        <v>300</v>
      </c>
      <c r="I1839" s="20" t="n">
        <f>G1839*H1839*7</f>
        <v>4200</v>
      </c>
      <c r="J1839" s="12" t="s">
        <v>102</v>
      </c>
      <c r="K1839" s="16" t="n">
        <v>38060</v>
      </c>
      <c r="L1839" s="14" t="n">
        <v>1638</v>
      </c>
      <c r="M1839" s="14" t="n">
        <v>145</v>
      </c>
      <c r="N1839" s="11" t="n">
        <v>0.076</v>
      </c>
      <c r="O1839" s="11" t="n">
        <v>0.863</v>
      </c>
      <c r="P1839" s="11" t="n">
        <v>125.098</v>
      </c>
      <c r="Q1839" s="22" t="n">
        <f>M1839/H1839</f>
        <v>0.483333333333333</v>
      </c>
    </row>
    <row r="1840" ht="22.5" customHeight="1">
      <c r="A1840" s="74"/>
      <c r="B1840" s="12"/>
      <c r="C1840" s="12" t="n">
        <v>5497580</v>
      </c>
      <c r="D1840" s="12" t="s">
        <v>31</v>
      </c>
      <c r="E1840" s="12" t="s">
        <v>17</v>
      </c>
      <c r="F1840" s="12" t="s">
        <v>15</v>
      </c>
      <c r="G1840" s="20" t="n">
        <v>0.28</v>
      </c>
      <c r="H1840" s="13" t="n">
        <v>1700</v>
      </c>
      <c r="I1840" s="20" t="n">
        <f>G1840*H1840*7</f>
        <v>3332</v>
      </c>
      <c r="J1840" s="12" t="s">
        <v>102</v>
      </c>
      <c r="K1840" s="16" t="n">
        <v>445430</v>
      </c>
      <c r="L1840" s="14" t="n">
        <v>141379</v>
      </c>
      <c r="M1840" s="14" t="n">
        <v>1659</v>
      </c>
      <c r="N1840" s="11" t="n">
        <v>0.003</v>
      </c>
      <c r="O1840" s="11" t="n">
        <v>0.25</v>
      </c>
      <c r="P1840" s="11" t="n">
        <v>414.468</v>
      </c>
      <c r="Q1840" s="22" t="n">
        <f>M1840/H1840</f>
        <v>0.975882352941176</v>
      </c>
    </row>
    <row r="1841" ht="22.5" customHeight="1">
      <c r="A1841" s="74"/>
      <c r="B1841" s="12"/>
      <c r="C1841" s="12" t="n">
        <v>91407542</v>
      </c>
      <c r="D1841" s="12" t="s">
        <v>31</v>
      </c>
      <c r="E1841" s="12" t="s">
        <v>37</v>
      </c>
      <c r="F1841" s="12" t="s">
        <v>15</v>
      </c>
      <c r="G1841" s="20" t="n">
        <v>0.02</v>
      </c>
      <c r="H1841" s="13" t="n">
        <v>300</v>
      </c>
      <c r="I1841" s="20" t="n">
        <f>G1841*H1841*7</f>
        <v>42</v>
      </c>
      <c r="J1841" s="12" t="s">
        <v>102</v>
      </c>
      <c r="K1841" s="16" t="n">
        <v>40125</v>
      </c>
      <c r="L1841" s="14" t="n">
        <v>7945</v>
      </c>
      <c r="M1841" s="14" t="n">
        <v>53</v>
      </c>
      <c r="N1841" s="11" t="n">
        <v>0</v>
      </c>
      <c r="O1841" s="11" t="n">
        <v>0.02</v>
      </c>
      <c r="P1841" s="11" t="n">
        <v>1.074</v>
      </c>
      <c r="Q1841" s="22" t="n">
        <f>M1841/H1841</f>
        <v>0.176666666666667</v>
      </c>
    </row>
    <row r="1842" ht="22.5" customHeight="1">
      <c r="A1842" s="74"/>
      <c r="B1842" s="12"/>
      <c r="C1842" s="12" t="n">
        <v>8998645</v>
      </c>
      <c r="D1842" s="12" t="s">
        <v>31</v>
      </c>
      <c r="E1842" s="12" t="s">
        <v>17</v>
      </c>
      <c r="F1842" s="12" t="s">
        <v>15</v>
      </c>
      <c r="G1842" s="20" t="n">
        <v>0.28</v>
      </c>
      <c r="H1842" s="13" t="n">
        <v>200</v>
      </c>
      <c r="I1842" s="20" t="n">
        <f>G1842*H1842*7</f>
        <v>392</v>
      </c>
      <c r="J1842" s="12" t="s">
        <v>102</v>
      </c>
      <c r="K1842" s="16" t="n">
        <v>154646</v>
      </c>
      <c r="L1842" s="14" t="n">
        <v>3973</v>
      </c>
      <c r="M1842" s="14" t="n">
        <v>77</v>
      </c>
      <c r="N1842" s="11" t="n">
        <v>0.02</v>
      </c>
      <c r="O1842" s="11" t="n">
        <v>1.047</v>
      </c>
      <c r="P1842" s="11" t="n">
        <v>80.64</v>
      </c>
      <c r="Q1842" s="22" t="n">
        <f>M1842/H1842</f>
        <v>0.385</v>
      </c>
    </row>
    <row r="1843" ht="22.5" customHeight="1">
      <c r="A1843" s="74"/>
      <c r="B1843" s="12"/>
      <c r="C1843" s="12" t="n">
        <v>4383473</v>
      </c>
      <c r="D1843" s="12" t="s">
        <v>36</v>
      </c>
      <c r="E1843" s="12" t="s">
        <v>14</v>
      </c>
      <c r="F1843" s="12" t="s">
        <v>15</v>
      </c>
      <c r="G1843" s="20" t="n">
        <v>0.2</v>
      </c>
      <c r="H1843" s="13" t="n">
        <v>150</v>
      </c>
      <c r="I1843" s="20" t="n">
        <f>G1843*H1843*7</f>
        <v>210</v>
      </c>
      <c r="J1843" s="12" t="s">
        <v>102</v>
      </c>
      <c r="K1843" s="16" t="n">
        <v>44784</v>
      </c>
      <c r="L1843" s="14" t="n">
        <v>7721</v>
      </c>
      <c r="M1843" s="14" t="n">
        <v>150</v>
      </c>
      <c r="N1843" s="11" t="n">
        <v>0.004</v>
      </c>
      <c r="O1843" s="11" t="n">
        <v>0.19</v>
      </c>
      <c r="P1843" s="11" t="n">
        <v>28.458</v>
      </c>
      <c r="Q1843" s="22" t="n">
        <f>M1843/H1843</f>
        <v>1</v>
      </c>
    </row>
    <row r="1844" ht="22.5" customHeight="1">
      <c r="A1844" s="74"/>
      <c r="B1844" s="12"/>
      <c r="C1844" s="12" t="n">
        <v>8094753</v>
      </c>
      <c r="D1844" s="12" t="s">
        <v>36</v>
      </c>
      <c r="E1844" s="12" t="s">
        <v>14</v>
      </c>
      <c r="F1844" s="12" t="s">
        <v>26</v>
      </c>
      <c r="G1844" s="20" t="n">
        <v>0.3</v>
      </c>
      <c r="H1844" s="13" t="n">
        <v>200</v>
      </c>
      <c r="I1844" s="20" t="n">
        <f>G1844*H1844*7</f>
        <v>420</v>
      </c>
      <c r="J1844" s="12" t="s">
        <v>102</v>
      </c>
      <c r="K1844" s="16" t="n">
        <v>2176581</v>
      </c>
      <c r="L1844" s="14" t="n">
        <v>6820</v>
      </c>
      <c r="M1844" s="14" t="n">
        <v>340</v>
      </c>
      <c r="N1844" s="11" t="n">
        <v>0.01</v>
      </c>
      <c r="O1844" s="11" t="n">
        <v>0.26</v>
      </c>
      <c r="P1844" s="11" t="n">
        <v>89.22</v>
      </c>
      <c r="Q1844" s="22" t="n">
        <f>M1844/H1844</f>
        <v>1.7</v>
      </c>
    </row>
    <row r="1845" ht="22.5" customHeight="1">
      <c r="A1845" s="74"/>
      <c r="B1845" s="12"/>
      <c r="C1845" s="12" t="n">
        <v>9415350</v>
      </c>
      <c r="D1845" s="12" t="s">
        <v>83</v>
      </c>
      <c r="E1845" s="12" t="s">
        <v>14</v>
      </c>
      <c r="F1845" s="12" t="s">
        <v>26</v>
      </c>
      <c r="G1845" s="20" t="n">
        <v>0.15</v>
      </c>
      <c r="H1845" s="13" t="n">
        <v>50</v>
      </c>
      <c r="I1845" s="20" t="n">
        <f>G1845*H1845*7</f>
        <v>52.5</v>
      </c>
      <c r="J1845" s="12" t="s">
        <v>102</v>
      </c>
      <c r="K1845" s="16" t="n">
        <v>74721</v>
      </c>
      <c r="L1845" s="14" t="n">
        <v>373</v>
      </c>
      <c r="M1845" s="14" t="n">
        <v>41</v>
      </c>
      <c r="N1845" s="11" t="n">
        <v>0.02</v>
      </c>
      <c r="O1845" s="11" t="n">
        <v>0.17</v>
      </c>
      <c r="P1845" s="11" t="n">
        <v>6.83</v>
      </c>
      <c r="Q1845" s="22" t="n">
        <f>M1845/H1845</f>
        <v>0.82</v>
      </c>
      <c r="R1845" s="4" t="s">
        <v>126</v>
      </c>
    </row>
    <row r="1846" ht="22.5" customHeight="1">
      <c r="A1846" s="74"/>
      <c r="B1846" s="12"/>
      <c r="C1846" s="12" t="n">
        <v>2783561</v>
      </c>
      <c r="D1846" s="12" t="s">
        <v>38</v>
      </c>
      <c r="E1846" s="12" t="s">
        <v>14</v>
      </c>
      <c r="F1846" s="12" t="s">
        <v>15</v>
      </c>
      <c r="G1846" s="20" t="n">
        <v>0.1</v>
      </c>
      <c r="H1846" s="13" t="n">
        <v>500</v>
      </c>
      <c r="I1846" s="20" t="n">
        <f>G1846*H1846*7</f>
        <v>350</v>
      </c>
      <c r="J1846" s="12" t="s">
        <v>102</v>
      </c>
      <c r="K1846" s="16" t="n">
        <v>67600</v>
      </c>
      <c r="L1846" s="14" t="n">
        <v>20036</v>
      </c>
      <c r="M1846" s="14" t="n">
        <v>444</v>
      </c>
      <c r="N1846" s="11" t="n">
        <v>0.002</v>
      </c>
      <c r="O1846" s="11" t="n">
        <v>0.102</v>
      </c>
      <c r="P1846" s="11" t="n">
        <v>45.13</v>
      </c>
      <c r="Q1846" s="22" t="n">
        <f>M1846/H1846</f>
        <v>0.888</v>
      </c>
    </row>
    <row r="1847" ht="22.5" customHeight="1">
      <c r="A1847" s="74"/>
      <c r="B1847" s="12"/>
      <c r="C1847" s="12" t="n">
        <v>10599157</v>
      </c>
      <c r="D1847" s="12" t="s">
        <v>39</v>
      </c>
      <c r="E1847" s="12" t="s">
        <v>14</v>
      </c>
      <c r="F1847" s="12" t="s">
        <v>15</v>
      </c>
      <c r="G1847" s="20" t="n">
        <v>0.3</v>
      </c>
      <c r="H1847" s="13" t="n">
        <v>150</v>
      </c>
      <c r="I1847" s="20" t="n">
        <f>G1847*H1847*7</f>
        <v>315</v>
      </c>
      <c r="J1847" s="12" t="s">
        <v>102</v>
      </c>
      <c r="K1847" s="16" t="n">
        <v>33703</v>
      </c>
      <c r="L1847" s="14" t="n">
        <v>8701</v>
      </c>
      <c r="M1847" s="14" t="n">
        <v>105</v>
      </c>
      <c r="N1847" s="11" t="n">
        <v>0.004</v>
      </c>
      <c r="O1847" s="11" t="n">
        <v>0.309</v>
      </c>
      <c r="P1847" s="11" t="n">
        <v>32.45</v>
      </c>
      <c r="Q1847" s="22" t="n">
        <f>M1847/H1847</f>
        <v>0.7</v>
      </c>
    </row>
    <row r="1848" ht="22.5" customHeight="1">
      <c r="A1848" s="74"/>
      <c r="B1848" s="12"/>
      <c r="C1848" s="12" t="n">
        <v>10599681</v>
      </c>
      <c r="D1848" s="12" t="s">
        <v>40</v>
      </c>
      <c r="E1848" s="12" t="s">
        <v>14</v>
      </c>
      <c r="F1848" s="12" t="s">
        <v>15</v>
      </c>
      <c r="G1848" s="20" t="n">
        <v>0.13</v>
      </c>
      <c r="H1848" s="13" t="n">
        <v>400</v>
      </c>
      <c r="I1848" s="20" t="n">
        <f>G1848*H1848*7</f>
        <v>364</v>
      </c>
      <c r="J1848" s="12" t="s">
        <v>102</v>
      </c>
      <c r="K1848" s="14" t="n">
        <v>24151</v>
      </c>
      <c r="L1848" s="14" t="n">
        <v>6950</v>
      </c>
      <c r="M1848" s="14" t="n">
        <v>397</v>
      </c>
      <c r="N1848" s="11" t="n">
        <v>0.007</v>
      </c>
      <c r="O1848" s="11" t="n">
        <v>0.13</v>
      </c>
      <c r="P1848" s="11" t="n">
        <v>51.61</v>
      </c>
      <c r="Q1848" s="22" t="n">
        <f>M1848/H1848</f>
        <v>0.9925</v>
      </c>
    </row>
    <row r="1849" ht="22.5" customHeight="1">
      <c r="A1849" s="74"/>
      <c r="B1849" s="12"/>
      <c r="C1849" s="12" t="n">
        <v>6060965</v>
      </c>
      <c r="D1849" s="12" t="s">
        <v>36</v>
      </c>
      <c r="E1849" s="12" t="s">
        <v>14</v>
      </c>
      <c r="F1849" s="12" t="s">
        <v>15</v>
      </c>
      <c r="G1849" s="20" t="n">
        <v>0.3</v>
      </c>
      <c r="H1849" s="69" t="n">
        <v>100</v>
      </c>
      <c r="I1849" s="31" t="n">
        <f>G1849*H1849*7</f>
        <v>210</v>
      </c>
      <c r="J1849" s="12" t="s">
        <v>102</v>
      </c>
      <c r="K1849" s="14" t="n">
        <v>22572</v>
      </c>
      <c r="L1849" s="14" t="n">
        <v>2799</v>
      </c>
      <c r="M1849" s="14" t="n">
        <v>100</v>
      </c>
      <c r="N1849" s="11" t="n">
        <v>0.011</v>
      </c>
      <c r="O1849" s="11" t="n">
        <v>0.3</v>
      </c>
      <c r="P1849" s="11" t="n">
        <v>30</v>
      </c>
      <c r="Q1849" s="22" t="n">
        <f>M1849/H1849</f>
        <v>1</v>
      </c>
    </row>
    <row r="1850" ht="22.5" customHeight="1">
      <c r="A1850" s="74"/>
      <c r="B1850" s="12"/>
      <c r="C1850" s="12" t="n">
        <v>10842514</v>
      </c>
      <c r="D1850" s="12" t="s">
        <v>79</v>
      </c>
      <c r="E1850" s="12" t="s">
        <v>14</v>
      </c>
      <c r="F1850" s="12" t="s">
        <v>26</v>
      </c>
      <c r="G1850" s="20" t="n">
        <v>0.15</v>
      </c>
      <c r="H1850" s="69" t="n">
        <v>100</v>
      </c>
      <c r="I1850" s="31" t="n">
        <f>G1850*H1850*7</f>
        <v>105</v>
      </c>
      <c r="J1850" s="12" t="s">
        <v>102</v>
      </c>
      <c r="K1850" s="14" t="n">
        <v>37463</v>
      </c>
      <c r="L1850" s="14" t="n">
        <v>544</v>
      </c>
      <c r="M1850" s="14" t="n">
        <v>23</v>
      </c>
      <c r="N1850" s="11" t="n">
        <v>0.02</v>
      </c>
      <c r="O1850" s="11" t="n">
        <v>0.37</v>
      </c>
      <c r="P1850" s="11" t="n">
        <v>8.61</v>
      </c>
      <c r="Q1850" s="22" t="n">
        <f>M1850/H1850</f>
        <v>0.23</v>
      </c>
    </row>
    <row r="1851" ht="22.5" customHeight="1">
      <c r="A1851" s="74"/>
      <c r="B1851" s="12"/>
      <c r="C1851" s="12" t="n">
        <v>10815258</v>
      </c>
      <c r="D1851" s="12" t="s">
        <v>79</v>
      </c>
      <c r="E1851" s="12" t="s">
        <v>14</v>
      </c>
      <c r="F1851" s="12" t="s">
        <v>15</v>
      </c>
      <c r="G1851" s="20" t="n">
        <v>0.15</v>
      </c>
      <c r="H1851" s="69" t="n">
        <v>100</v>
      </c>
      <c r="I1851" s="31" t="n">
        <f>G1851*H1851*7</f>
        <v>105</v>
      </c>
      <c r="J1851" s="12" t="s">
        <v>102</v>
      </c>
      <c r="K1851" s="14" t="n">
        <v>16867</v>
      </c>
      <c r="L1851" s="14" t="n">
        <v>511</v>
      </c>
      <c r="M1851" s="14" t="n">
        <v>2</v>
      </c>
      <c r="N1851" s="11" t="n">
        <v>0.001</v>
      </c>
      <c r="O1851" s="11" t="n">
        <v>0.15</v>
      </c>
      <c r="P1851" s="11" t="n">
        <v>0.3</v>
      </c>
      <c r="Q1851" s="22" t="n">
        <f>M1851/H1851</f>
        <v>0.02</v>
      </c>
    </row>
    <row r="1852" ht="22.5" customHeight="1">
      <c r="A1852" s="74"/>
      <c r="B1852" s="12"/>
      <c r="C1852" s="12" t="n">
        <v>91535229</v>
      </c>
      <c r="D1852" s="12" t="s">
        <v>31</v>
      </c>
      <c r="E1852" s="12" t="s">
        <v>37</v>
      </c>
      <c r="F1852" s="12" t="s">
        <v>15</v>
      </c>
      <c r="G1852" s="20" t="n">
        <v>0.02</v>
      </c>
      <c r="H1852" s="69" t="n">
        <v>500</v>
      </c>
      <c r="I1852" s="31" t="n">
        <f>G1852*H1852*7</f>
        <v>70</v>
      </c>
      <c r="J1852" s="12" t="s">
        <v>102</v>
      </c>
      <c r="K1852" s="14" t="n">
        <v>3098</v>
      </c>
      <c r="L1852" s="14" t="n">
        <v>951</v>
      </c>
      <c r="M1852" s="14" t="n">
        <v>4</v>
      </c>
      <c r="N1852" s="11" t="n">
        <v>0</v>
      </c>
      <c r="O1852" s="11" t="n">
        <v>0.04</v>
      </c>
      <c r="P1852" s="11" t="n">
        <v>0.16</v>
      </c>
      <c r="Q1852" s="22" t="n">
        <f>M1852/H1852</f>
        <v>0.008</v>
      </c>
    </row>
    <row r="1853" ht="22.5" customHeight="1">
      <c r="A1853" s="74"/>
      <c r="B1853" s="12"/>
      <c r="C1853" s="12" t="n">
        <v>91535331</v>
      </c>
      <c r="D1853" s="12" t="s">
        <v>31</v>
      </c>
      <c r="E1853" s="12" t="s">
        <v>41</v>
      </c>
      <c r="F1853" s="12" t="s">
        <v>15</v>
      </c>
      <c r="G1853" s="20" t="n">
        <v>0.02</v>
      </c>
      <c r="H1853" s="69" t="n">
        <v>750</v>
      </c>
      <c r="I1853" s="31" t="n">
        <f>G1853*H1853*7</f>
        <v>105</v>
      </c>
      <c r="J1853" s="12" t="s">
        <v>102</v>
      </c>
      <c r="K1853" s="14" t="n">
        <v>3019</v>
      </c>
      <c r="L1853" s="14" t="n">
        <v>797</v>
      </c>
      <c r="M1853" s="14" t="n">
        <v>3</v>
      </c>
      <c r="N1853" s="11" t="n">
        <v>0</v>
      </c>
      <c r="O1853" s="11" t="n">
        <v>0.04</v>
      </c>
      <c r="P1853" s="11" t="n">
        <v>0.12</v>
      </c>
      <c r="Q1853" s="22" t="n">
        <f>M1853/H1853</f>
        <v>0.004</v>
      </c>
    </row>
    <row r="1854" ht="22.5" customHeight="1">
      <c r="A1854" s="74"/>
      <c r="B1854" s="12"/>
      <c r="C1854" s="12" t="n">
        <v>11324493</v>
      </c>
      <c r="D1854" s="12" t="s">
        <v>31</v>
      </c>
      <c r="E1854" s="12" t="s">
        <v>17</v>
      </c>
      <c r="F1854" s="12" t="s">
        <v>15</v>
      </c>
      <c r="G1854" s="20" t="n">
        <v>0.28</v>
      </c>
      <c r="H1854" s="69" t="n">
        <v>100</v>
      </c>
      <c r="I1854" s="31" t="n">
        <f>G1854*H1854*7</f>
        <v>196</v>
      </c>
      <c r="J1854" s="12" t="s">
        <v>102</v>
      </c>
      <c r="K1854" s="14" t="n">
        <v>1345</v>
      </c>
      <c r="L1854" s="14" t="n">
        <v>488</v>
      </c>
      <c r="M1854" s="14" t="n">
        <v>1</v>
      </c>
      <c r="N1854" s="11" t="n">
        <v>0</v>
      </c>
      <c r="O1854" s="11" t="n">
        <v>0.4</v>
      </c>
      <c r="P1854" s="11" t="n">
        <v>0.4</v>
      </c>
      <c r="Q1854" s="22" t="n">
        <f>M1854/H1854</f>
        <v>0.01</v>
      </c>
    </row>
    <row r="1855" ht="22.5" customHeight="1">
      <c r="A1855" s="74"/>
      <c r="B1855" s="12"/>
      <c r="C1855" s="12" t="n">
        <v>10298628</v>
      </c>
      <c r="D1855" s="12" t="s">
        <v>42</v>
      </c>
      <c r="E1855" s="12" t="s">
        <v>14</v>
      </c>
      <c r="F1855" s="12" t="s">
        <v>26</v>
      </c>
      <c r="G1855" s="20" t="n">
        <v>0.14</v>
      </c>
      <c r="H1855" s="69" t="n">
        <v>80</v>
      </c>
      <c r="I1855" s="31" t="n">
        <f>G1855*H1855*7</f>
        <v>78.4</v>
      </c>
      <c r="J1855" s="12" t="s">
        <v>102</v>
      </c>
      <c r="K1855" s="14" t="n">
        <v>261136</v>
      </c>
      <c r="L1855" s="14" t="n">
        <v>781</v>
      </c>
      <c r="M1855" s="14" t="n">
        <v>64</v>
      </c>
      <c r="N1855" s="11" t="n">
        <v>0.01</v>
      </c>
      <c r="O1855" s="11" t="n">
        <v>0.17</v>
      </c>
      <c r="P1855" s="11" t="n">
        <v>10.97</v>
      </c>
      <c r="Q1855" s="22" t="n">
        <f>M1855/H1855</f>
        <v>0.8</v>
      </c>
    </row>
    <row r="1856" ht="22.5" customHeight="1">
      <c r="A1856" s="74"/>
      <c r="B1856" s="12"/>
      <c r="C1856" s="12" t="n">
        <v>11655595</v>
      </c>
      <c r="D1856" s="12" t="s">
        <v>43</v>
      </c>
      <c r="E1856" s="12" t="s">
        <v>14</v>
      </c>
      <c r="F1856" s="12" t="s">
        <v>26</v>
      </c>
      <c r="G1856" s="20" t="n">
        <v>0.4</v>
      </c>
      <c r="H1856" s="69" t="n">
        <v>100</v>
      </c>
      <c r="I1856" s="31" t="n">
        <f>G1856*H1856*7</f>
        <v>280</v>
      </c>
      <c r="J1856" s="12" t="s">
        <v>102</v>
      </c>
      <c r="K1856" s="14" t="n">
        <v>65321</v>
      </c>
      <c r="L1856" s="14" t="n">
        <v>433</v>
      </c>
      <c r="M1856" s="14" t="n">
        <v>0</v>
      </c>
      <c r="N1856" s="11" t="n">
        <v>0</v>
      </c>
      <c r="O1856" s="11" t="n">
        <v>0</v>
      </c>
      <c r="P1856" s="11" t="n">
        <v>11.15</v>
      </c>
      <c r="Q1856" s="22" t="n">
        <f>M1856/H1856</f>
        <v>0</v>
      </c>
    </row>
    <row r="1857" ht="22.5" customHeight="1">
      <c r="A1857" s="74"/>
      <c r="B1857" s="12"/>
      <c r="C1857" s="12" t="n">
        <v>11655596</v>
      </c>
      <c r="D1857" s="12" t="s">
        <v>43</v>
      </c>
      <c r="E1857" s="12" t="s">
        <v>14</v>
      </c>
      <c r="F1857" s="12" t="s">
        <v>12</v>
      </c>
      <c r="G1857" s="20" t="n">
        <v>0.3</v>
      </c>
      <c r="H1857" s="69" t="n">
        <v>50</v>
      </c>
      <c r="I1857" s="31" t="n">
        <f>G1857*H1857*7</f>
        <v>105</v>
      </c>
      <c r="J1857" s="12" t="s">
        <v>102</v>
      </c>
      <c r="K1857" s="14" t="n">
        <v>641</v>
      </c>
      <c r="L1857" s="14" t="n">
        <v>4</v>
      </c>
      <c r="M1857" s="14" t="n">
        <v>0</v>
      </c>
      <c r="N1857" s="11" t="n">
        <v>0</v>
      </c>
      <c r="O1857" s="11" t="n">
        <v>0</v>
      </c>
      <c r="P1857" s="11" t="n">
        <v>0.0003</v>
      </c>
      <c r="Q1857" s="22" t="n">
        <f>M1857/H1857</f>
        <v>0</v>
      </c>
    </row>
    <row r="1858" ht="22.5" customHeight="1">
      <c r="A1858" s="74"/>
      <c r="B1858" s="12"/>
      <c r="C1858" s="12" t="n">
        <v>11690183</v>
      </c>
      <c r="D1858" s="12" t="s">
        <v>38</v>
      </c>
      <c r="E1858" s="12" t="s">
        <v>14</v>
      </c>
      <c r="F1858" s="12" t="s">
        <v>15</v>
      </c>
      <c r="G1858" s="20" t="n">
        <v>0.1</v>
      </c>
      <c r="H1858" s="69" t="n">
        <v>100</v>
      </c>
      <c r="I1858" s="31" t="n">
        <f>G1858*H1858*7</f>
        <v>70</v>
      </c>
      <c r="J1858" s="12" t="s">
        <v>102</v>
      </c>
      <c r="K1858" s="14" t="n">
        <v>17161</v>
      </c>
      <c r="L1858" s="14" t="n">
        <v>5219</v>
      </c>
      <c r="M1858" s="14" t="n">
        <v>56</v>
      </c>
      <c r="N1858" s="11" t="n">
        <v>0.002</v>
      </c>
      <c r="O1858" s="11" t="n">
        <v>0.195</v>
      </c>
      <c r="P1858" s="11" t="n">
        <v>10.895</v>
      </c>
      <c r="Q1858" s="22" t="n">
        <f>M1858/H1858</f>
        <v>0.56</v>
      </c>
    </row>
    <row r="1859" ht="22.5" customHeight="1">
      <c r="A1859" s="74"/>
      <c r="B1859" s="12"/>
      <c r="C1859" s="12" t="n">
        <v>11763482</v>
      </c>
      <c r="D1859" s="12" t="s">
        <v>43</v>
      </c>
      <c r="E1859" s="12" t="s">
        <v>14</v>
      </c>
      <c r="F1859" s="12" t="s">
        <v>12</v>
      </c>
      <c r="G1859" s="20" t="n">
        <v>0.4</v>
      </c>
      <c r="H1859" s="69" t="n">
        <v>100</v>
      </c>
      <c r="I1859" s="31" t="n">
        <f>G1859*H1859*7</f>
        <v>280</v>
      </c>
      <c r="J1859" s="12" t="s">
        <v>102</v>
      </c>
      <c r="K1859" s="14" t="n">
        <v>442</v>
      </c>
      <c r="L1859" s="14" t="n">
        <v>96</v>
      </c>
      <c r="M1859" s="14" t="n">
        <v>0</v>
      </c>
      <c r="N1859" s="11" t="n">
        <v>0.002</v>
      </c>
      <c r="O1859" s="11" t="n">
        <v>0</v>
      </c>
      <c r="P1859" s="11" t="n">
        <v>0.1991</v>
      </c>
      <c r="Q1859" s="22" t="n">
        <f>M1859/H1859</f>
        <v>0</v>
      </c>
    </row>
    <row r="1860" ht="22.5" customHeight="1">
      <c r="A1860" s="74"/>
      <c r="B1860" s="12"/>
      <c r="C1860" s="12" t="n">
        <v>91565942</v>
      </c>
      <c r="D1860" s="12" t="s">
        <v>31</v>
      </c>
      <c r="E1860" s="12" t="s">
        <v>37</v>
      </c>
      <c r="F1860" s="12" t="s">
        <v>15</v>
      </c>
      <c r="G1860" s="20" t="n">
        <v>0.03</v>
      </c>
      <c r="H1860" s="69" t="n">
        <v>600</v>
      </c>
      <c r="I1860" s="31" t="n">
        <f>G1860*H1860*7</f>
        <v>126</v>
      </c>
      <c r="J1860" s="12" t="s">
        <v>102</v>
      </c>
      <c r="K1860" s="14" t="n">
        <v>41919</v>
      </c>
      <c r="L1860" s="14" t="n">
        <v>8912</v>
      </c>
      <c r="M1860" s="14" t="n">
        <v>55</v>
      </c>
      <c r="N1860" s="11" t="n">
        <v>0</v>
      </c>
      <c r="O1860" s="11" t="n">
        <v>0.031</v>
      </c>
      <c r="P1860" s="11" t="n">
        <v>1.704</v>
      </c>
      <c r="Q1860" s="22" t="n">
        <f>M1860/H1860</f>
        <v>0.0916666666666667</v>
      </c>
    </row>
    <row r="1861" ht="22.5" customHeight="1">
      <c r="A1861" s="74"/>
      <c r="B1861" s="12"/>
      <c r="C1861" s="12" t="n">
        <v>91565947</v>
      </c>
      <c r="D1861" s="12" t="s">
        <v>31</v>
      </c>
      <c r="E1861" s="12" t="s">
        <v>41</v>
      </c>
      <c r="F1861" s="12" t="s">
        <v>15</v>
      </c>
      <c r="G1861" s="20" t="n">
        <v>0.02</v>
      </c>
      <c r="H1861" s="69" t="n">
        <v>1000</v>
      </c>
      <c r="I1861" s="31" t="n">
        <f>G1861*H1861*7</f>
        <v>140</v>
      </c>
      <c r="J1861" s="12" t="s">
        <v>102</v>
      </c>
      <c r="K1861" s="14" t="n">
        <v>286097</v>
      </c>
      <c r="L1861" s="14" t="n">
        <v>111617</v>
      </c>
      <c r="M1861" s="14" t="n">
        <v>1000</v>
      </c>
      <c r="N1861" s="11" t="n">
        <v>0</v>
      </c>
      <c r="O1861" s="11" t="n">
        <v>0.02</v>
      </c>
      <c r="P1861" s="11" t="n">
        <v>20</v>
      </c>
      <c r="Q1861" s="22" t="n">
        <f>M1861/H1861</f>
        <v>1</v>
      </c>
    </row>
    <row r="1862" ht="22.5" customHeight="1">
      <c r="A1862" s="74"/>
      <c r="B1862" s="12"/>
      <c r="C1862" s="12" t="n">
        <v>12541739</v>
      </c>
      <c r="D1862" s="12" t="s">
        <v>84</v>
      </c>
      <c r="E1862" s="12" t="s">
        <v>14</v>
      </c>
      <c r="F1862" s="12" t="s">
        <v>15</v>
      </c>
      <c r="G1862" s="20" t="n">
        <v>0.3</v>
      </c>
      <c r="H1862" s="69" t="n">
        <v>200</v>
      </c>
      <c r="I1862" s="31" t="n">
        <f>G1862*H1862*7</f>
        <v>420</v>
      </c>
      <c r="J1862" s="12" t="s">
        <v>102</v>
      </c>
      <c r="K1862" s="14" t="n">
        <v>74882</v>
      </c>
      <c r="L1862" s="14" t="n">
        <v>3453</v>
      </c>
      <c r="M1862" s="14" t="n">
        <v>200</v>
      </c>
      <c r="N1862" s="11" t="n">
        <v>0</v>
      </c>
      <c r="O1862" s="11" t="n">
        <v>0.27</v>
      </c>
      <c r="P1862" s="11" t="n">
        <v>53.998</v>
      </c>
      <c r="Q1862" s="22" t="n">
        <f>M1862/H1862</f>
        <v>1</v>
      </c>
      <c r="R1862" s="4" t="s">
        <v>126</v>
      </c>
    </row>
    <row r="1863" ht="22.5" customHeight="1">
      <c r="A1863" s="74"/>
      <c r="B1863" s="12"/>
      <c r="C1863" s="12" t="n">
        <v>12807775</v>
      </c>
      <c r="D1863" s="12" t="s">
        <v>38</v>
      </c>
      <c r="E1863" s="12" t="s">
        <v>14</v>
      </c>
      <c r="F1863" s="12" t="s">
        <v>35</v>
      </c>
      <c r="G1863" s="20" t="n">
        <v>0.1</v>
      </c>
      <c r="H1863" s="69" t="n">
        <v>100</v>
      </c>
      <c r="I1863" s="31" t="n">
        <f>G1863*H1863*7</f>
        <v>70</v>
      </c>
      <c r="J1863" s="12" t="s">
        <v>102</v>
      </c>
      <c r="K1863" s="14" t="n">
        <v>0</v>
      </c>
      <c r="L1863" s="14" t="n">
        <v>0</v>
      </c>
      <c r="M1863" s="14" t="n">
        <v>0</v>
      </c>
      <c r="N1863" s="11" t="n">
        <v>0</v>
      </c>
      <c r="O1863" s="11" t="n">
        <v>0</v>
      </c>
      <c r="P1863" s="11" t="n">
        <v>0</v>
      </c>
      <c r="Q1863" s="22" t="n">
        <f>M1863/H1863</f>
        <v>0</v>
      </c>
    </row>
    <row r="1864" ht="22.5" customHeight="1">
      <c r="A1864" s="74"/>
      <c r="B1864" s="12"/>
      <c r="C1864" s="12" t="n">
        <v>12808718</v>
      </c>
      <c r="D1864" s="12" t="s">
        <v>36</v>
      </c>
      <c r="E1864" s="12" t="s">
        <v>14</v>
      </c>
      <c r="F1864" s="12" t="s">
        <v>35</v>
      </c>
      <c r="G1864" s="20" t="n">
        <v>0.2</v>
      </c>
      <c r="H1864" s="69" t="n">
        <v>100</v>
      </c>
      <c r="I1864" s="31" t="n">
        <f>G1864*H1864*7</f>
        <v>140</v>
      </c>
      <c r="J1864" s="12" t="s">
        <v>102</v>
      </c>
      <c r="K1864" s="14" t="n">
        <v>22</v>
      </c>
      <c r="L1864" s="14" t="n">
        <v>12</v>
      </c>
      <c r="M1864" s="14" t="n">
        <v>0</v>
      </c>
      <c r="N1864" s="11" t="n">
        <v>0</v>
      </c>
      <c r="O1864" s="11" t="n">
        <v>0</v>
      </c>
      <c r="P1864" s="11" t="n">
        <v>0</v>
      </c>
      <c r="Q1864" s="22" t="n">
        <f>M1864/H1864</f>
        <v>0</v>
      </c>
    </row>
    <row r="1865" ht="22.5" customHeight="1">
      <c r="A1865" s="74"/>
      <c r="B1865" s="37" t="s">
        <v>107</v>
      </c>
      <c r="C1865" s="12" t="n">
        <v>5464039</v>
      </c>
      <c r="D1865" s="12" t="s">
        <v>31</v>
      </c>
      <c r="E1865" s="12" t="s">
        <v>44</v>
      </c>
      <c r="F1865" s="12" t="s">
        <v>15</v>
      </c>
      <c r="G1865" s="20" t="n">
        <v>0.28</v>
      </c>
      <c r="H1865" s="13" t="n">
        <v>1700</v>
      </c>
      <c r="I1865" s="20" t="n">
        <f>G1865*H1865*7</f>
        <v>3332</v>
      </c>
      <c r="J1865" s="12" t="s">
        <v>102</v>
      </c>
      <c r="K1865" s="14" t="n">
        <v>427871</v>
      </c>
      <c r="L1865" s="14" t="n">
        <v>90207</v>
      </c>
      <c r="M1865" s="14" t="n">
        <v>1100</v>
      </c>
      <c r="N1865" s="11" t="n">
        <v>0.004</v>
      </c>
      <c r="O1865" s="11" t="n">
        <v>0.296</v>
      </c>
      <c r="P1865" s="11" t="n">
        <v>325.165</v>
      </c>
      <c r="Q1865" s="22" t="n">
        <f>M1865/H1865</f>
        <v>0.647058823529412</v>
      </c>
    </row>
    <row r="1866" ht="22.5" customHeight="1">
      <c r="A1866" s="74"/>
      <c r="B1866" s="12"/>
      <c r="C1866" s="12" t="n">
        <v>8057746</v>
      </c>
      <c r="D1866" s="12" t="s">
        <v>31</v>
      </c>
      <c r="E1866" s="12" t="s">
        <v>44</v>
      </c>
      <c r="F1866" s="12" t="s">
        <v>15</v>
      </c>
      <c r="G1866" s="20" t="n">
        <v>0.32</v>
      </c>
      <c r="H1866" s="13" t="n">
        <v>300</v>
      </c>
      <c r="I1866" s="20" t="n">
        <f>G1866*H1866*7</f>
        <v>672</v>
      </c>
      <c r="J1866" s="12" t="s">
        <v>102</v>
      </c>
      <c r="K1866" s="14" t="n">
        <v>390</v>
      </c>
      <c r="L1866" s="14" t="n">
        <v>59</v>
      </c>
      <c r="M1866" s="14" t="n">
        <v>2</v>
      </c>
      <c r="N1866" s="11" t="n">
        <v>0.009</v>
      </c>
      <c r="O1866" s="11" t="n">
        <v>0.28</v>
      </c>
      <c r="P1866" s="11" t="n">
        <v>0.56</v>
      </c>
      <c r="Q1866" s="22" t="n">
        <f>M1866/H1866</f>
        <v>0.00666666666666667</v>
      </c>
    </row>
    <row r="1867" ht="22.5" customHeight="1">
      <c r="A1867" s="74"/>
      <c r="B1867" s="12"/>
      <c r="C1867" s="12" t="n">
        <v>91399821</v>
      </c>
      <c r="D1867" s="12" t="s">
        <v>40</v>
      </c>
      <c r="E1867" s="12" t="s">
        <v>14</v>
      </c>
      <c r="F1867" s="12" t="s">
        <v>26</v>
      </c>
      <c r="G1867" s="20" t="n">
        <v>0.1</v>
      </c>
      <c r="H1867" s="13" t="n">
        <v>500</v>
      </c>
      <c r="I1867" s="20" t="n">
        <f>G1867*H1867*7</f>
        <v>350</v>
      </c>
      <c r="J1867" s="12" t="s">
        <v>102</v>
      </c>
      <c r="K1867" s="14" t="n">
        <v>112279</v>
      </c>
      <c r="L1867" s="14" t="n">
        <v>13793</v>
      </c>
      <c r="M1867" s="14" t="n">
        <v>459</v>
      </c>
      <c r="N1867" s="11" t="n">
        <v>0</v>
      </c>
      <c r="O1867" s="11" t="n">
        <v>0.1</v>
      </c>
      <c r="P1867" s="11" t="n">
        <v>47.27</v>
      </c>
      <c r="Q1867" s="22" t="n">
        <f>M1867/H1867</f>
        <v>0.918</v>
      </c>
    </row>
    <row r="1868" ht="22.5" customHeight="1">
      <c r="A1868" s="74"/>
      <c r="B1868" s="12"/>
      <c r="C1868" s="12" t="n">
        <v>8670368</v>
      </c>
      <c r="D1868" s="12" t="s">
        <v>16</v>
      </c>
      <c r="E1868" s="12" t="s">
        <v>11</v>
      </c>
      <c r="F1868" s="12" t="s">
        <v>30</v>
      </c>
      <c r="G1868" s="20" t="n">
        <v>0.12</v>
      </c>
      <c r="H1868" s="13" t="n">
        <v>100</v>
      </c>
      <c r="I1868" s="20" t="n">
        <f>G1868*H1868*7</f>
        <v>84</v>
      </c>
      <c r="J1868" s="12" t="s">
        <v>102</v>
      </c>
      <c r="K1868" s="14" t="n">
        <v>15572</v>
      </c>
      <c r="L1868" s="14" t="n">
        <v>2964</v>
      </c>
      <c r="M1868" s="14" t="n">
        <v>29</v>
      </c>
      <c r="N1868" s="11" t="n">
        <v>0</v>
      </c>
      <c r="O1868" s="11" t="n">
        <v>0.16</v>
      </c>
      <c r="P1868" s="11" t="n">
        <v>4.76</v>
      </c>
      <c r="Q1868" s="22" t="n">
        <f>M1868/H1868</f>
        <v>0.29</v>
      </c>
    </row>
    <row r="1869" ht="22.5" customHeight="1">
      <c r="A1869" s="74"/>
      <c r="B1869" s="12"/>
      <c r="C1869" s="12" t="n">
        <v>10514860</v>
      </c>
      <c r="D1869" s="12" t="s">
        <v>43</v>
      </c>
      <c r="E1869" s="12" t="s">
        <v>14</v>
      </c>
      <c r="F1869" s="12" t="s">
        <v>15</v>
      </c>
      <c r="G1869" s="20" t="n">
        <v>0.6</v>
      </c>
      <c r="H1869" s="13" t="n">
        <v>150</v>
      </c>
      <c r="I1869" s="20" t="n">
        <f>G1869*H1869*7</f>
        <v>630</v>
      </c>
      <c r="J1869" s="12" t="s">
        <v>102</v>
      </c>
      <c r="K1869" s="14" t="n">
        <v>84041</v>
      </c>
      <c r="L1869" s="14" t="n">
        <v>5518</v>
      </c>
      <c r="M1869" s="14" t="n">
        <v>65</v>
      </c>
      <c r="N1869" s="11" t="n">
        <v>0.008</v>
      </c>
      <c r="O1869" s="11" t="n">
        <v>0.71</v>
      </c>
      <c r="P1869" s="11" t="n">
        <v>46.17</v>
      </c>
      <c r="Q1869" s="22" t="n">
        <f>M1869/H1869</f>
        <v>0.433333333333333</v>
      </c>
    </row>
    <row r="1870" ht="22.5" customHeight="1">
      <c r="A1870" s="74"/>
      <c r="B1870" s="12"/>
      <c r="C1870" s="12" t="n">
        <v>91532857</v>
      </c>
      <c r="D1870" s="12" t="s">
        <v>45</v>
      </c>
      <c r="E1870" s="12" t="s">
        <v>14</v>
      </c>
      <c r="F1870" s="12" t="s">
        <v>12</v>
      </c>
      <c r="G1870" s="20" t="n">
        <v>0.12</v>
      </c>
      <c r="H1870" s="13" t="n">
        <v>100</v>
      </c>
      <c r="I1870" s="20" t="n">
        <f>G1870*H1870*7</f>
        <v>84</v>
      </c>
      <c r="J1870" s="12" t="s">
        <v>102</v>
      </c>
      <c r="K1870" s="14" t="n">
        <v>5066</v>
      </c>
      <c r="L1870" s="14" t="n">
        <v>899</v>
      </c>
      <c r="M1870" s="14" t="n">
        <v>32</v>
      </c>
      <c r="N1870" s="11" t="n">
        <v>0.008</v>
      </c>
      <c r="O1870" s="11" t="n">
        <v>0.234</v>
      </c>
      <c r="P1870" s="11" t="n">
        <v>7.5037</v>
      </c>
      <c r="Q1870" s="22" t="n">
        <f>M1870/H1870</f>
        <v>0.32</v>
      </c>
    </row>
    <row r="1871" ht="22.5" customHeight="1">
      <c r="A1871" s="74"/>
      <c r="B1871" s="12"/>
      <c r="C1871" s="12" t="n">
        <v>91545519</v>
      </c>
      <c r="D1871" s="12" t="s">
        <v>46</v>
      </c>
      <c r="E1871" s="12" t="s">
        <v>44</v>
      </c>
      <c r="F1871" s="12" t="s">
        <v>15</v>
      </c>
      <c r="G1871" s="20" t="n">
        <v>0.2</v>
      </c>
      <c r="H1871" s="13" t="n">
        <v>100</v>
      </c>
      <c r="I1871" s="20" t="n">
        <f>G1871*H1871*7</f>
        <v>140</v>
      </c>
      <c r="J1871" s="12" t="s">
        <v>102</v>
      </c>
      <c r="K1871" s="14" t="n">
        <v>64052</v>
      </c>
      <c r="L1871" s="14" t="n">
        <v>15801</v>
      </c>
      <c r="M1871" s="14" t="n">
        <v>75</v>
      </c>
      <c r="N1871" s="11" t="n">
        <v>0.001</v>
      </c>
      <c r="O1871" s="11" t="n">
        <v>0.153</v>
      </c>
      <c r="P1871" s="11" t="n">
        <v>11.44</v>
      </c>
      <c r="Q1871" s="22" t="n">
        <f>M1871/H1871</f>
        <v>0.75</v>
      </c>
    </row>
    <row r="1872" ht="22.5" customHeight="1">
      <c r="A1872" s="74"/>
      <c r="B1872" s="12"/>
      <c r="C1872" s="12" t="n">
        <v>91551388</v>
      </c>
      <c r="D1872" s="12" t="s">
        <v>47</v>
      </c>
      <c r="E1872" s="12" t="s">
        <v>48</v>
      </c>
      <c r="F1872" s="12" t="s">
        <v>12</v>
      </c>
      <c r="G1872" s="20" t="n">
        <v>0.8</v>
      </c>
      <c r="H1872" s="13" t="n">
        <v>100</v>
      </c>
      <c r="I1872" s="20" t="n">
        <f>G1872*H1872*7</f>
        <v>560</v>
      </c>
      <c r="J1872" s="12" t="s">
        <v>102</v>
      </c>
      <c r="K1872" s="14" t="n">
        <v>2713</v>
      </c>
      <c r="L1872" s="14" t="n">
        <v>901</v>
      </c>
      <c r="M1872" s="14" t="n">
        <v>27</v>
      </c>
      <c r="N1872" s="11" t="n">
        <v>0.026</v>
      </c>
      <c r="O1872" s="11" t="n">
        <v>0.876</v>
      </c>
      <c r="P1872" s="11" t="n">
        <v>23.6626</v>
      </c>
      <c r="Q1872" s="22" t="n">
        <f>M1872/H1872</f>
        <v>0.27</v>
      </c>
    </row>
    <row r="1873" ht="22.5" customHeight="1">
      <c r="A1873" s="74"/>
      <c r="B1873" s="12"/>
      <c r="C1873" s="12" t="n">
        <v>91565948</v>
      </c>
      <c r="D1873" s="12" t="s">
        <v>45</v>
      </c>
      <c r="E1873" s="12" t="s">
        <v>14</v>
      </c>
      <c r="F1873" s="12" t="s">
        <v>12</v>
      </c>
      <c r="G1873" s="20" t="n">
        <v>0.12</v>
      </c>
      <c r="H1873" s="13" t="n">
        <v>170</v>
      </c>
      <c r="I1873" s="20" t="n">
        <f>G1873*H1873*7</f>
        <v>142.8</v>
      </c>
      <c r="J1873" s="12" t="s">
        <v>102</v>
      </c>
      <c r="K1873" s="14" t="n">
        <v>8556</v>
      </c>
      <c r="L1873" s="14" t="n">
        <v>692</v>
      </c>
      <c r="M1873" s="14" t="n">
        <v>13</v>
      </c>
      <c r="N1873" s="11" t="n">
        <v>0.005</v>
      </c>
      <c r="O1873" s="11" t="n">
        <v>0.282</v>
      </c>
      <c r="P1873" s="11" t="n">
        <v>3.6615</v>
      </c>
      <c r="Q1873" s="22" t="n">
        <f>M1873/H1873</f>
        <v>0.0764705882352941</v>
      </c>
    </row>
    <row r="1874" ht="22.5" customHeight="1">
      <c r="A1874" s="74"/>
      <c r="B1874" s="12"/>
      <c r="C1874" s="12" t="n">
        <v>91550293</v>
      </c>
      <c r="D1874" s="12" t="s">
        <v>49</v>
      </c>
      <c r="E1874" s="12" t="s">
        <v>50</v>
      </c>
      <c r="F1874" s="12" t="s">
        <v>15</v>
      </c>
      <c r="G1874" s="20" t="n">
        <v>0.35</v>
      </c>
      <c r="H1874" s="13" t="n">
        <v>155</v>
      </c>
      <c r="I1874" s="20" t="n">
        <f>G1874*H1874*7</f>
        <v>379.75</v>
      </c>
      <c r="J1874" s="12" t="s">
        <v>102</v>
      </c>
      <c r="K1874" s="14" t="n">
        <v>51699</v>
      </c>
      <c r="L1874" s="14" t="n">
        <v>8130</v>
      </c>
      <c r="M1874" s="14" t="n">
        <v>25</v>
      </c>
      <c r="N1874" s="11" t="n">
        <v>0.001</v>
      </c>
      <c r="O1874" s="11" t="n">
        <v>0.35</v>
      </c>
      <c r="P1874" s="11" t="n">
        <v>8.75</v>
      </c>
      <c r="Q1874" s="22" t="n">
        <f>M1874/H1874</f>
        <v>0.161290322580645</v>
      </c>
    </row>
    <row r="1875" ht="22.5" customHeight="1">
      <c r="A1875" s="74"/>
      <c r="B1875" s="12"/>
      <c r="C1875" s="12" t="n">
        <v>9333145</v>
      </c>
      <c r="D1875" s="12" t="s">
        <v>80</v>
      </c>
      <c r="E1875" s="12" t="s">
        <v>14</v>
      </c>
      <c r="F1875" s="12" t="s">
        <v>26</v>
      </c>
      <c r="G1875" s="20" t="n">
        <v>0.35</v>
      </c>
      <c r="H1875" s="13" t="n">
        <v>120</v>
      </c>
      <c r="I1875" s="20" t="n">
        <f>G1875*H1875*7</f>
        <v>294</v>
      </c>
      <c r="J1875" s="12" t="s">
        <v>102</v>
      </c>
      <c r="K1875" s="14" t="n">
        <v>160643</v>
      </c>
      <c r="L1875" s="14" t="n">
        <v>688</v>
      </c>
      <c r="M1875" s="14" t="n">
        <v>23</v>
      </c>
      <c r="N1875" s="11" t="n">
        <v>0.01</v>
      </c>
      <c r="O1875" s="11" t="n">
        <v>0.26</v>
      </c>
      <c r="P1875" s="11" t="n">
        <v>6.07</v>
      </c>
      <c r="Q1875" s="22" t="n">
        <f>M1875/H1875</f>
        <v>0.191666666666667</v>
      </c>
    </row>
    <row r="1876" ht="22.5" customHeight="1">
      <c r="A1876" s="74"/>
      <c r="B1876" s="12"/>
      <c r="C1876" s="12" t="n">
        <v>91557347</v>
      </c>
      <c r="D1876" s="12" t="s">
        <v>51</v>
      </c>
      <c r="E1876" s="12" t="s">
        <v>14</v>
      </c>
      <c r="F1876" s="12" t="s">
        <v>15</v>
      </c>
      <c r="G1876" s="20" t="n">
        <v>0.5</v>
      </c>
      <c r="H1876" s="13" t="n">
        <v>50</v>
      </c>
      <c r="I1876" s="20" t="n">
        <f>G1876*H1876*7</f>
        <v>175</v>
      </c>
      <c r="J1876" s="12" t="s">
        <v>102</v>
      </c>
      <c r="K1876" s="14" t="n">
        <v>31466</v>
      </c>
      <c r="L1876" s="14" t="n">
        <v>5088</v>
      </c>
      <c r="M1876" s="14" t="n">
        <v>14</v>
      </c>
      <c r="N1876" s="11" t="n">
        <v>0.002</v>
      </c>
      <c r="O1876" s="11" t="n">
        <v>0.8</v>
      </c>
      <c r="P1876" s="11" t="n">
        <v>11.2</v>
      </c>
      <c r="Q1876" s="22" t="n">
        <f>M1876/H1876</f>
        <v>0.28</v>
      </c>
    </row>
    <row r="1877" ht="22.5" customHeight="1">
      <c r="A1877" s="74"/>
      <c r="B1877" s="12"/>
      <c r="C1877" s="12" t="n">
        <v>91564896</v>
      </c>
      <c r="D1877" s="12" t="s">
        <v>52</v>
      </c>
      <c r="E1877" s="12" t="s">
        <v>14</v>
      </c>
      <c r="F1877" s="12" t="s">
        <v>15</v>
      </c>
      <c r="G1877" s="20" t="n">
        <v>0.35</v>
      </c>
      <c r="H1877" s="13" t="n">
        <v>200</v>
      </c>
      <c r="I1877" s="20" t="n">
        <f>G1877*H1877*7</f>
        <v>490</v>
      </c>
      <c r="J1877" s="12" t="s">
        <v>102</v>
      </c>
      <c r="K1877" s="14" t="n">
        <v>53305</v>
      </c>
      <c r="L1877" s="14" t="n">
        <v>10708</v>
      </c>
      <c r="M1877" s="14" t="n">
        <v>89</v>
      </c>
      <c r="N1877" s="11" t="n">
        <v>0.003</v>
      </c>
      <c r="O1877" s="11" t="n">
        <v>0.35</v>
      </c>
      <c r="P1877" s="11" t="n">
        <v>31.15</v>
      </c>
      <c r="Q1877" s="22" t="n">
        <f>M1877/H1877</f>
        <v>0.445</v>
      </c>
    </row>
    <row r="1878" ht="22.5" customHeight="1">
      <c r="A1878" s="74"/>
      <c r="B1878" s="12"/>
      <c r="C1878" s="12" t="n">
        <v>91566789</v>
      </c>
      <c r="D1878" s="12" t="s">
        <v>53</v>
      </c>
      <c r="E1878" s="12" t="s">
        <v>41</v>
      </c>
      <c r="F1878" s="12" t="s">
        <v>15</v>
      </c>
      <c r="G1878" s="20" t="n">
        <v>0.15</v>
      </c>
      <c r="H1878" s="13" t="n">
        <v>50</v>
      </c>
      <c r="I1878" s="20" t="n">
        <f>G1878*H1878*7</f>
        <v>52.5</v>
      </c>
      <c r="J1878" s="12" t="s">
        <v>102</v>
      </c>
      <c r="K1878" s="14" t="n">
        <v>504</v>
      </c>
      <c r="L1878" s="14" t="n">
        <v>540</v>
      </c>
      <c r="M1878" s="14" t="n">
        <v>1</v>
      </c>
      <c r="N1878" s="11" t="n">
        <v>0</v>
      </c>
      <c r="O1878" s="11" t="n">
        <v>0.1</v>
      </c>
      <c r="P1878" s="11" t="n">
        <v>0.1</v>
      </c>
      <c r="Q1878" s="22" t="n">
        <f>M1878/H1878</f>
        <v>0.02</v>
      </c>
    </row>
    <row r="1879" ht="22.5" customHeight="1">
      <c r="A1879" s="74"/>
      <c r="B1879" s="12"/>
      <c r="C1879" s="12" t="n">
        <v>12306671</v>
      </c>
      <c r="D1879" s="12" t="s">
        <v>54</v>
      </c>
      <c r="E1879" s="12" t="s">
        <v>55</v>
      </c>
      <c r="F1879" s="12" t="s">
        <v>21</v>
      </c>
      <c r="G1879" s="20" t="n">
        <v>0.22</v>
      </c>
      <c r="H1879" s="13" t="n">
        <v>100</v>
      </c>
      <c r="I1879" s="20" t="n">
        <f>G1879*H1879*7</f>
        <v>154</v>
      </c>
      <c r="J1879" s="12" t="s">
        <v>102</v>
      </c>
      <c r="K1879" s="14" t="n">
        <v>14371</v>
      </c>
      <c r="L1879" s="14" t="n">
        <v>3901</v>
      </c>
      <c r="M1879" s="14" t="n">
        <v>9</v>
      </c>
      <c r="N1879" s="11" t="n">
        <v>0</v>
      </c>
      <c r="O1879" s="11" t="n">
        <v>0.22</v>
      </c>
      <c r="P1879" s="11" t="n">
        <v>1.98</v>
      </c>
      <c r="Q1879" s="22" t="n">
        <f>M1879/H1879</f>
        <v>0.09</v>
      </c>
    </row>
    <row r="1880" ht="22.5" customHeight="1">
      <c r="A1880" s="74"/>
      <c r="B1880" s="12"/>
      <c r="C1880" s="12" t="n">
        <v>91567363</v>
      </c>
      <c r="D1880" s="12" t="s">
        <v>56</v>
      </c>
      <c r="E1880" s="12" t="s">
        <v>14</v>
      </c>
      <c r="F1880" s="12" t="s">
        <v>15</v>
      </c>
      <c r="G1880" s="20" t="n">
        <v>0.25</v>
      </c>
      <c r="H1880" s="13" t="n">
        <v>200</v>
      </c>
      <c r="I1880" s="20" t="n">
        <f>G1880*H1880*7</f>
        <v>350</v>
      </c>
      <c r="J1880" s="12" t="s">
        <v>102</v>
      </c>
      <c r="K1880" s="14" t="n">
        <v>41371</v>
      </c>
      <c r="L1880" s="14" t="n">
        <v>12498</v>
      </c>
      <c r="M1880" s="14" t="n">
        <v>69</v>
      </c>
      <c r="N1880" s="11" t="n">
        <v>0.001</v>
      </c>
      <c r="O1880" s="11" t="n">
        <v>0.25</v>
      </c>
      <c r="P1880" s="11" t="n">
        <v>17.25</v>
      </c>
      <c r="Q1880" s="22" t="n">
        <f>M1880/H1880</f>
        <v>0.345</v>
      </c>
    </row>
    <row r="1881" ht="22.5" customHeight="1">
      <c r="A1881" s="74"/>
      <c r="B1881" s="12"/>
      <c r="C1881" s="12" t="n">
        <v>91567806</v>
      </c>
      <c r="D1881" s="12" t="s">
        <v>56</v>
      </c>
      <c r="E1881" s="12" t="s">
        <v>57</v>
      </c>
      <c r="F1881" s="12" t="s">
        <v>15</v>
      </c>
      <c r="G1881" s="20" t="n">
        <v>0.15</v>
      </c>
      <c r="H1881" s="13" t="n">
        <v>200</v>
      </c>
      <c r="I1881" s="20" t="n">
        <f>G1881*H1881*7</f>
        <v>210</v>
      </c>
      <c r="J1881" s="12" t="s">
        <v>102</v>
      </c>
      <c r="K1881" s="14" t="n">
        <v>90851</v>
      </c>
      <c r="L1881" s="14" t="n">
        <v>24719</v>
      </c>
      <c r="M1881" s="14" t="n">
        <v>77</v>
      </c>
      <c r="N1881" s="11" t="n">
        <v>0</v>
      </c>
      <c r="O1881" s="11" t="n">
        <v>0.15</v>
      </c>
      <c r="P1881" s="11" t="n">
        <v>11.55</v>
      </c>
      <c r="Q1881" s="22" t="n">
        <f>M1881/H1881</f>
        <v>0.385</v>
      </c>
    </row>
    <row r="1882" ht="22.5" customHeight="1">
      <c r="A1882" s="74"/>
      <c r="B1882" s="12"/>
      <c r="C1882" s="12" t="n">
        <v>12373981</v>
      </c>
      <c r="D1882" s="12" t="s">
        <v>58</v>
      </c>
      <c r="E1882" s="12" t="s">
        <v>37</v>
      </c>
      <c r="F1882" s="12" t="s">
        <v>15</v>
      </c>
      <c r="G1882" s="20" t="n">
        <v>0.04</v>
      </c>
      <c r="H1882" s="13" t="n">
        <v>250</v>
      </c>
      <c r="I1882" s="20" t="n">
        <f>G1882*H1882*7</f>
        <v>70</v>
      </c>
      <c r="J1882" s="12" t="s">
        <v>102</v>
      </c>
      <c r="K1882" s="14" t="n">
        <v>56354</v>
      </c>
      <c r="L1882" s="14" t="n">
        <v>2384</v>
      </c>
      <c r="M1882" s="14" t="n">
        <v>191</v>
      </c>
      <c r="N1882" s="11" t="n">
        <v>0.003</v>
      </c>
      <c r="O1882" s="11" t="n">
        <v>0.04</v>
      </c>
      <c r="P1882" s="11" t="n">
        <v>7.64</v>
      </c>
      <c r="Q1882" s="22" t="n">
        <f>M1882/H1882</f>
        <v>0.764</v>
      </c>
    </row>
    <row r="1883" ht="22.5" customHeight="1">
      <c r="A1883" s="74"/>
      <c r="B1883" s="12"/>
      <c r="C1883" s="12" t="n">
        <v>5365721</v>
      </c>
      <c r="D1883" s="12" t="s">
        <v>59</v>
      </c>
      <c r="E1883" s="12" t="s">
        <v>57</v>
      </c>
      <c r="F1883" s="12" t="s">
        <v>15</v>
      </c>
      <c r="G1883" s="20" t="n">
        <v>0.5</v>
      </c>
      <c r="H1883" s="13" t="n">
        <v>100</v>
      </c>
      <c r="I1883" s="20" t="n">
        <f>G1883*H1883*7</f>
        <v>350</v>
      </c>
      <c r="J1883" s="12" t="s">
        <v>102</v>
      </c>
      <c r="K1883" s="14" t="n">
        <v>92153</v>
      </c>
      <c r="L1883" s="14" t="n">
        <v>37938</v>
      </c>
      <c r="M1883" s="14" t="n">
        <v>85</v>
      </c>
      <c r="N1883" s="11" t="n">
        <v>0.001</v>
      </c>
      <c r="O1883" s="11" t="n">
        <v>0.5</v>
      </c>
      <c r="P1883" s="11" t="n">
        <v>42.5</v>
      </c>
      <c r="Q1883" s="22" t="n">
        <f>M1883/H1883</f>
        <v>0.85</v>
      </c>
    </row>
    <row r="1884" ht="22.5" customHeight="1">
      <c r="A1884" s="74"/>
      <c r="B1884" s="12"/>
      <c r="C1884" s="12" t="n">
        <v>91568575</v>
      </c>
      <c r="D1884" s="12" t="s">
        <v>60</v>
      </c>
      <c r="E1884" s="12" t="s">
        <v>14</v>
      </c>
      <c r="F1884" s="12" t="s">
        <v>15</v>
      </c>
      <c r="G1884" s="20" t="n">
        <v>0.4</v>
      </c>
      <c r="H1884" s="13" t="n">
        <v>30</v>
      </c>
      <c r="I1884" s="20" t="n">
        <f>G1884*H1884*7</f>
        <v>84</v>
      </c>
      <c r="J1884" s="12" t="s">
        <v>102</v>
      </c>
      <c r="K1884" s="14" t="n">
        <v>6771</v>
      </c>
      <c r="L1884" s="14" t="n">
        <v>117</v>
      </c>
      <c r="M1884" s="14" t="n">
        <v>0</v>
      </c>
      <c r="N1884" s="11" t="n">
        <v>0</v>
      </c>
      <c r="O1884" s="11" t="n">
        <v>0</v>
      </c>
      <c r="P1884" s="11" t="n">
        <v>0</v>
      </c>
      <c r="Q1884" s="22" t="n">
        <f>M1884/H1884</f>
        <v>0</v>
      </c>
    </row>
    <row r="1885" ht="22.5" customHeight="1">
      <c r="A1885" s="74"/>
      <c r="B1885" s="12"/>
      <c r="C1885" s="12" t="n">
        <v>9298539</v>
      </c>
      <c r="D1885" s="12" t="s">
        <v>80</v>
      </c>
      <c r="E1885" s="12" t="s">
        <v>14</v>
      </c>
      <c r="F1885" s="12" t="s">
        <v>15</v>
      </c>
      <c r="G1885" s="20" t="n">
        <v>0.3</v>
      </c>
      <c r="H1885" s="13" t="n">
        <v>150</v>
      </c>
      <c r="I1885" s="20" t="n">
        <f>G1885*H1885*7</f>
        <v>315</v>
      </c>
      <c r="J1885" s="12" t="s">
        <v>102</v>
      </c>
      <c r="K1885" s="14" t="n">
        <v>53145</v>
      </c>
      <c r="L1885" s="14" t="n">
        <v>9066</v>
      </c>
      <c r="M1885" s="14" t="n">
        <v>150</v>
      </c>
      <c r="N1885" s="11" t="n">
        <v>0.005</v>
      </c>
      <c r="O1885" s="11" t="n">
        <v>0.3</v>
      </c>
      <c r="P1885" s="11" t="n">
        <v>45</v>
      </c>
      <c r="Q1885" s="22" t="n">
        <f>M1885/H1885</f>
        <v>1</v>
      </c>
    </row>
    <row r="1886" ht="22.5" customHeight="1">
      <c r="A1886" s="74"/>
      <c r="B1886" s="12"/>
      <c r="C1886" s="12" t="n">
        <v>12811904</v>
      </c>
      <c r="D1886" s="12" t="s">
        <v>54</v>
      </c>
      <c r="E1886" s="12" t="s">
        <v>55</v>
      </c>
      <c r="F1886" s="12" t="s">
        <v>35</v>
      </c>
      <c r="G1886" s="20" t="n">
        <v>0.24</v>
      </c>
      <c r="H1886" s="13" t="n">
        <v>100</v>
      </c>
      <c r="I1886" s="20" t="n">
        <f>G1886*H1886*7</f>
        <v>168</v>
      </c>
      <c r="J1886" s="12" t="s">
        <v>102</v>
      </c>
      <c r="K1886" s="14" t="n">
        <v>24</v>
      </c>
      <c r="L1886" s="14" t="n">
        <v>12</v>
      </c>
      <c r="M1886" s="14" t="n">
        <v>0</v>
      </c>
      <c r="N1886" s="11" t="n">
        <v>0</v>
      </c>
      <c r="O1886" s="11" t="n">
        <v>0</v>
      </c>
      <c r="P1886" s="11" t="n">
        <v>0</v>
      </c>
      <c r="Q1886" s="22" t="n">
        <f>M1886/H1886</f>
        <v>0</v>
      </c>
    </row>
    <row r="1887" ht="22.5" customHeight="1">
      <c r="A1887" s="74"/>
      <c r="B1887" s="12" t="s">
        <v>109</v>
      </c>
      <c r="C1887" s="12" t="n">
        <v>91399437</v>
      </c>
      <c r="D1887" s="12" t="s">
        <v>81</v>
      </c>
      <c r="E1887" s="12" t="s">
        <v>65</v>
      </c>
      <c r="F1887" s="12" t="s">
        <v>15</v>
      </c>
      <c r="G1887" s="20" t="n">
        <v>0.15</v>
      </c>
      <c r="H1887" s="13" t="n">
        <v>50</v>
      </c>
      <c r="I1887" s="20" t="n">
        <f>G1887*H1887*7</f>
        <v>52.5</v>
      </c>
      <c r="J1887" s="12" t="s">
        <v>102</v>
      </c>
      <c r="K1887" s="16" t="n">
        <v>26203</v>
      </c>
      <c r="L1887" s="14" t="n">
        <v>11004</v>
      </c>
      <c r="M1887" s="14" t="n">
        <v>50</v>
      </c>
      <c r="N1887" s="11" t="n">
        <v>0.001</v>
      </c>
      <c r="O1887" s="11" t="n">
        <v>0.15</v>
      </c>
      <c r="P1887" s="11" t="n">
        <v>7.5</v>
      </c>
      <c r="Q1887" s="22" t="n">
        <f>M1887/H1887</f>
        <v>1</v>
      </c>
    </row>
    <row r="1888" ht="22.5" customHeight="1">
      <c r="A1888" s="74"/>
      <c r="B1888" s="12"/>
      <c r="C1888" s="12" t="n">
        <v>5556054</v>
      </c>
      <c r="D1888" s="12" t="s">
        <v>62</v>
      </c>
      <c r="E1888" s="12" t="s">
        <v>37</v>
      </c>
      <c r="F1888" s="12" t="s">
        <v>15</v>
      </c>
      <c r="G1888" s="20" t="n">
        <v>0.8</v>
      </c>
      <c r="H1888" s="13" t="n">
        <v>100</v>
      </c>
      <c r="I1888" s="20" t="n">
        <f>G1888*H1888*7</f>
        <v>560</v>
      </c>
      <c r="J1888" s="12" t="s">
        <v>102</v>
      </c>
      <c r="K1888" s="16" t="n">
        <v>12994</v>
      </c>
      <c r="L1888" s="14" t="n">
        <v>536</v>
      </c>
      <c r="M1888" s="16" t="n">
        <v>4</v>
      </c>
      <c r="N1888" s="11" t="n">
        <v>0.014</v>
      </c>
      <c r="O1888" s="11" t="n">
        <v>1.941</v>
      </c>
      <c r="P1888" s="11" t="n">
        <v>7.764</v>
      </c>
      <c r="Q1888" s="22" t="n">
        <f>M1888/H1888</f>
        <v>0.04</v>
      </c>
    </row>
    <row r="1889" ht="22.5" customHeight="1">
      <c r="A1889" s="74"/>
      <c r="B1889" s="12"/>
      <c r="C1889" s="12" t="n">
        <v>8628042</v>
      </c>
      <c r="D1889" s="12" t="s">
        <v>28</v>
      </c>
      <c r="E1889" s="12" t="s">
        <v>14</v>
      </c>
      <c r="F1889" s="12" t="s">
        <v>26</v>
      </c>
      <c r="G1889" s="20" t="n">
        <v>0.48</v>
      </c>
      <c r="H1889" s="13" t="n">
        <v>400</v>
      </c>
      <c r="I1889" s="20" t="n">
        <f>G1889*H1889*7</f>
        <v>1344</v>
      </c>
      <c r="J1889" s="12" t="s">
        <v>102</v>
      </c>
      <c r="K1889" s="16" t="n">
        <v>54805</v>
      </c>
      <c r="L1889" s="14" t="n">
        <v>13532</v>
      </c>
      <c r="M1889" s="16" t="n">
        <v>384</v>
      </c>
      <c r="N1889" s="11" t="n">
        <v>0.01</v>
      </c>
      <c r="O1889" s="11" t="n">
        <v>0.39</v>
      </c>
      <c r="P1889" s="11" t="n">
        <v>150.43</v>
      </c>
      <c r="Q1889" s="22" t="n">
        <f>M1889/H1889</f>
        <v>0.96</v>
      </c>
    </row>
    <row r="1890" ht="22.5" customHeight="1">
      <c r="A1890" s="74"/>
      <c r="B1890" s="12"/>
      <c r="C1890" s="12" t="n">
        <v>9297014</v>
      </c>
      <c r="D1890" s="12" t="s">
        <v>13</v>
      </c>
      <c r="E1890" s="12" t="s">
        <v>14</v>
      </c>
      <c r="F1890" s="12" t="s">
        <v>26</v>
      </c>
      <c r="G1890" s="20" t="n">
        <v>0.18</v>
      </c>
      <c r="H1890" s="13" t="n">
        <v>200</v>
      </c>
      <c r="I1890" s="20" t="n">
        <f>G1890*H1890*7</f>
        <v>252</v>
      </c>
      <c r="J1890" s="12" t="s">
        <v>102</v>
      </c>
      <c r="K1890" s="16" t="n">
        <v>27891</v>
      </c>
      <c r="L1890" s="14" t="n">
        <v>3009</v>
      </c>
      <c r="M1890" s="16" t="n">
        <v>195</v>
      </c>
      <c r="N1890" s="11" t="n">
        <v>0.01</v>
      </c>
      <c r="O1890" s="11" t="n">
        <v>0.15</v>
      </c>
      <c r="P1890" s="11" t="n">
        <v>30.21</v>
      </c>
      <c r="Q1890" s="22" t="n">
        <f>M1890/H1890</f>
        <v>0.975</v>
      </c>
    </row>
    <row r="1891" ht="22.5" customHeight="1">
      <c r="A1891" s="74"/>
      <c r="B1891" s="12"/>
      <c r="C1891" s="12" t="n">
        <v>7815836</v>
      </c>
      <c r="D1891" s="12" t="s">
        <v>63</v>
      </c>
      <c r="E1891" s="12" t="s">
        <v>37</v>
      </c>
      <c r="F1891" s="12" t="s">
        <v>15</v>
      </c>
      <c r="G1891" s="20" t="n">
        <v>0.08</v>
      </c>
      <c r="H1891" s="13" t="n">
        <v>12000</v>
      </c>
      <c r="I1891" s="20" t="n">
        <f>G1891*H1891*7</f>
        <v>6720</v>
      </c>
      <c r="J1891" s="12" t="s">
        <v>102</v>
      </c>
      <c r="K1891" s="16" t="n">
        <v>1301416</v>
      </c>
      <c r="L1891" s="14" t="n">
        <v>211717</v>
      </c>
      <c r="M1891" s="16" t="n">
        <v>3781</v>
      </c>
      <c r="N1891" s="11" t="n">
        <v>0.002</v>
      </c>
      <c r="O1891" s="11" t="n">
        <v>0.115</v>
      </c>
      <c r="P1891" s="11" t="n">
        <v>433.97</v>
      </c>
      <c r="Q1891" s="22" t="n">
        <f>M1891/H1891</f>
        <v>0.315083333333333</v>
      </c>
    </row>
    <row r="1892" ht="22.5" customHeight="1">
      <c r="A1892" s="74"/>
      <c r="B1892" s="12"/>
      <c r="C1892" s="12" t="n">
        <v>91467820</v>
      </c>
      <c r="D1892" s="12" t="s">
        <v>64</v>
      </c>
      <c r="E1892" s="12" t="s">
        <v>37</v>
      </c>
      <c r="F1892" s="12" t="s">
        <v>15</v>
      </c>
      <c r="G1892" s="20" t="n">
        <v>0.1</v>
      </c>
      <c r="H1892" s="13" t="n">
        <v>300</v>
      </c>
      <c r="I1892" s="20" t="n">
        <f>G1892*H1892*7</f>
        <v>210</v>
      </c>
      <c r="J1892" s="12" t="s">
        <v>102</v>
      </c>
      <c r="K1892" s="16" t="n">
        <v>116685</v>
      </c>
      <c r="L1892" s="14" t="n">
        <v>38656</v>
      </c>
      <c r="M1892" s="16" t="n">
        <v>223</v>
      </c>
      <c r="N1892" s="11" t="n">
        <v>0.001</v>
      </c>
      <c r="O1892" s="11" t="n">
        <v>0.1</v>
      </c>
      <c r="P1892" s="11" t="n">
        <v>22.3</v>
      </c>
      <c r="Q1892" s="22" t="n">
        <f>M1892/H1892</f>
        <v>0.743333333333333</v>
      </c>
    </row>
    <row r="1893" ht="22.5" customHeight="1">
      <c r="A1893" s="74"/>
      <c r="B1893" s="12"/>
      <c r="C1893" s="12" t="n">
        <v>91496145</v>
      </c>
      <c r="D1893" s="12" t="s">
        <v>64</v>
      </c>
      <c r="E1893" s="12" t="s">
        <v>65</v>
      </c>
      <c r="F1893" s="12" t="s">
        <v>15</v>
      </c>
      <c r="G1893" s="20" t="n">
        <v>0.14</v>
      </c>
      <c r="H1893" s="13" t="n">
        <v>50</v>
      </c>
      <c r="I1893" s="20" t="n">
        <f>G1893*H1893*7</f>
        <v>49</v>
      </c>
      <c r="J1893" s="12" t="s">
        <v>102</v>
      </c>
      <c r="K1893" s="16" t="n">
        <v>48647</v>
      </c>
      <c r="L1893" s="16" t="n">
        <v>10074</v>
      </c>
      <c r="M1893" s="16" t="n">
        <v>30</v>
      </c>
      <c r="N1893" s="11" t="n">
        <v>0</v>
      </c>
      <c r="O1893" s="11" t="n">
        <v>0.15</v>
      </c>
      <c r="P1893" s="11" t="n">
        <v>4.5</v>
      </c>
      <c r="Q1893" s="22" t="n">
        <f>M1893/H1893</f>
        <v>0.6</v>
      </c>
    </row>
    <row r="1894" ht="22.5" customHeight="1">
      <c r="A1894" s="74"/>
      <c r="B1894" s="12"/>
      <c r="C1894" s="12" t="n">
        <v>91496146</v>
      </c>
      <c r="D1894" s="12" t="s">
        <v>64</v>
      </c>
      <c r="E1894" s="12" t="s">
        <v>44</v>
      </c>
      <c r="F1894" s="12" t="s">
        <v>15</v>
      </c>
      <c r="G1894" s="20" t="n">
        <v>0.14</v>
      </c>
      <c r="H1894" s="13" t="n">
        <v>200</v>
      </c>
      <c r="I1894" s="20" t="n">
        <f>G1894*H1894*7</f>
        <v>196</v>
      </c>
      <c r="J1894" s="12" t="s">
        <v>102</v>
      </c>
      <c r="K1894" s="16" t="n">
        <v>39755</v>
      </c>
      <c r="L1894" s="14" t="n">
        <v>12566</v>
      </c>
      <c r="M1894" s="16" t="n">
        <v>50</v>
      </c>
      <c r="N1894" s="11" t="n">
        <v>0.001</v>
      </c>
      <c r="O1894" s="11" t="n">
        <v>0.14</v>
      </c>
      <c r="P1894" s="11" t="n">
        <v>7</v>
      </c>
      <c r="Q1894" s="22" t="n">
        <f>M1894/H1894</f>
        <v>0.25</v>
      </c>
    </row>
    <row r="1895" ht="22.5" customHeight="1">
      <c r="A1895" s="74"/>
      <c r="B1895" s="12"/>
      <c r="C1895" s="12" t="n">
        <v>91496147</v>
      </c>
      <c r="D1895" s="12" t="s">
        <v>64</v>
      </c>
      <c r="E1895" s="12" t="s">
        <v>11</v>
      </c>
      <c r="F1895" s="12" t="s">
        <v>15</v>
      </c>
      <c r="G1895" s="20" t="n">
        <v>0.14</v>
      </c>
      <c r="H1895" s="13" t="n">
        <v>150</v>
      </c>
      <c r="I1895" s="20" t="n">
        <f>G1895*H1895*7</f>
        <v>147</v>
      </c>
      <c r="J1895" s="12" t="s">
        <v>102</v>
      </c>
      <c r="K1895" s="16" t="n">
        <v>24459</v>
      </c>
      <c r="L1895" s="14" t="n">
        <v>6831</v>
      </c>
      <c r="M1895" s="16" t="n">
        <v>90</v>
      </c>
      <c r="N1895" s="11" t="n">
        <v>0.002</v>
      </c>
      <c r="O1895" s="11" t="n">
        <v>0.13</v>
      </c>
      <c r="P1895" s="11" t="n">
        <v>11.7</v>
      </c>
      <c r="Q1895" s="22" t="n">
        <f>M1895/H1895</f>
        <v>0.6</v>
      </c>
    </row>
    <row r="1896" ht="22.5" customHeight="1">
      <c r="A1896" s="74"/>
      <c r="B1896" s="12"/>
      <c r="C1896" s="12" t="n">
        <v>91496148</v>
      </c>
      <c r="D1896" s="12" t="s">
        <v>64</v>
      </c>
      <c r="E1896" s="12" t="s">
        <v>14</v>
      </c>
      <c r="F1896" s="12" t="s">
        <v>15</v>
      </c>
      <c r="G1896" s="20" t="n">
        <v>0.15</v>
      </c>
      <c r="H1896" s="13" t="n">
        <v>160</v>
      </c>
      <c r="I1896" s="20" t="n">
        <f>G1896*H1896*7</f>
        <v>168</v>
      </c>
      <c r="J1896" s="12" t="s">
        <v>102</v>
      </c>
      <c r="K1896" s="16" t="n">
        <v>50855</v>
      </c>
      <c r="L1896" s="16" t="n">
        <v>22095</v>
      </c>
      <c r="M1896" s="16" t="n">
        <v>160</v>
      </c>
      <c r="N1896" s="11" t="n">
        <v>0.001</v>
      </c>
      <c r="O1896" s="11" t="n">
        <v>0.15</v>
      </c>
      <c r="P1896" s="11" t="n">
        <v>24</v>
      </c>
      <c r="Q1896" s="22" t="n">
        <f>M1896/H1896</f>
        <v>1</v>
      </c>
    </row>
    <row r="1897" ht="22.5" customHeight="1">
      <c r="A1897" s="74"/>
      <c r="B1897" s="12"/>
      <c r="C1897" s="12" t="n">
        <v>11079953</v>
      </c>
      <c r="D1897" s="12" t="s">
        <v>62</v>
      </c>
      <c r="E1897" s="12" t="s">
        <v>37</v>
      </c>
      <c r="F1897" s="12" t="s">
        <v>15</v>
      </c>
      <c r="G1897" s="20" t="n">
        <v>0.8</v>
      </c>
      <c r="H1897" s="13" t="n">
        <v>100</v>
      </c>
      <c r="I1897" s="20" t="n">
        <f>G1897*H1897*7</f>
        <v>560</v>
      </c>
      <c r="J1897" s="12" t="s">
        <v>102</v>
      </c>
      <c r="K1897" s="14" t="n">
        <v>8757</v>
      </c>
      <c r="L1897" s="14" t="n">
        <v>699</v>
      </c>
      <c r="M1897" s="16" t="n">
        <v>0</v>
      </c>
      <c r="N1897" s="11" t="n">
        <v>0</v>
      </c>
      <c r="O1897" s="11" t="n">
        <v>0</v>
      </c>
      <c r="P1897" s="11" t="n">
        <v>0</v>
      </c>
      <c r="Q1897" s="22" t="n">
        <f>M1897/H1897</f>
        <v>0</v>
      </c>
    </row>
    <row r="1898" ht="22.5" customHeight="1">
      <c r="A1898" s="74"/>
      <c r="B1898" s="12"/>
      <c r="C1898" s="12" t="n">
        <v>11690181</v>
      </c>
      <c r="D1898" s="12" t="s">
        <v>66</v>
      </c>
      <c r="E1898" s="12" t="s">
        <v>14</v>
      </c>
      <c r="F1898" s="12" t="s">
        <v>15</v>
      </c>
      <c r="G1898" s="20" t="n">
        <v>0.45</v>
      </c>
      <c r="H1898" s="13" t="n">
        <v>1000</v>
      </c>
      <c r="I1898" s="20" t="n">
        <f>G1898*H1898*7</f>
        <v>3150</v>
      </c>
      <c r="J1898" s="12" t="s">
        <v>102</v>
      </c>
      <c r="K1898" s="16" t="n">
        <v>576647</v>
      </c>
      <c r="L1898" s="16" t="n">
        <v>31704</v>
      </c>
      <c r="M1898" s="14" t="n">
        <v>1000</v>
      </c>
      <c r="N1898" s="11" t="n">
        <v>0.013</v>
      </c>
      <c r="O1898" s="11" t="n">
        <v>0.42</v>
      </c>
      <c r="P1898" s="11" t="n">
        <v>420</v>
      </c>
      <c r="Q1898" s="22" t="n">
        <f>M1898/H1898</f>
        <v>1</v>
      </c>
      <c r="R1898" s="4" t="s">
        <v>127</v>
      </c>
    </row>
    <row r="1899" ht="22.5" customHeight="1">
      <c r="A1899" s="74"/>
      <c r="B1899" s="12"/>
      <c r="C1899" s="12" t="n">
        <v>11836152</v>
      </c>
      <c r="D1899" s="12" t="s">
        <v>63</v>
      </c>
      <c r="E1899" s="12" t="s">
        <v>37</v>
      </c>
      <c r="F1899" s="12" t="s">
        <v>15</v>
      </c>
      <c r="G1899" s="20" t="n">
        <v>0.09</v>
      </c>
      <c r="H1899" s="13" t="n">
        <v>100</v>
      </c>
      <c r="I1899" s="20" t="n">
        <f>G1899*H1899*7</f>
        <v>63</v>
      </c>
      <c r="J1899" s="12" t="s">
        <v>102</v>
      </c>
      <c r="K1899" s="16" t="n">
        <v>1314</v>
      </c>
      <c r="L1899" s="14" t="n">
        <v>234</v>
      </c>
      <c r="M1899" s="16" t="n">
        <v>1</v>
      </c>
      <c r="N1899" s="11" t="n">
        <v>0</v>
      </c>
      <c r="O1899" s="11" t="n">
        <v>0.09</v>
      </c>
      <c r="P1899" s="11" t="n">
        <v>0.09</v>
      </c>
      <c r="Q1899" s="22" t="n">
        <f>M1899/H1899</f>
        <v>0.01</v>
      </c>
    </row>
    <row r="1900" ht="22.5" customHeight="1">
      <c r="A1900" s="74"/>
      <c r="B1900" s="12"/>
      <c r="C1900" s="12" t="n">
        <v>12038500</v>
      </c>
      <c r="D1900" s="12" t="s">
        <v>66</v>
      </c>
      <c r="E1900" s="12" t="s">
        <v>14</v>
      </c>
      <c r="F1900" s="12" t="s">
        <v>15</v>
      </c>
      <c r="G1900" s="20" t="n">
        <v>0.4</v>
      </c>
      <c r="H1900" s="13" t="n">
        <v>100</v>
      </c>
      <c r="I1900" s="20" t="n">
        <f>G1900*H1900*7</f>
        <v>280</v>
      </c>
      <c r="J1900" s="12" t="s">
        <v>102</v>
      </c>
      <c r="K1900" s="16" t="n">
        <v>12391</v>
      </c>
      <c r="L1900" s="14" t="n">
        <v>1399</v>
      </c>
      <c r="M1900" s="16" t="n">
        <v>36</v>
      </c>
      <c r="N1900" s="11" t="n">
        <v>0.01</v>
      </c>
      <c r="O1900" s="11" t="n">
        <v>0.4</v>
      </c>
      <c r="P1900" s="11" t="n">
        <v>14.4</v>
      </c>
      <c r="Q1900" s="22" t="n">
        <f>M1900/H1900</f>
        <v>0.36</v>
      </c>
    </row>
    <row r="1901" ht="22.5" customHeight="1">
      <c r="A1901" s="74"/>
      <c r="B1901" s="12"/>
      <c r="C1901" s="12" t="n">
        <v>91565943</v>
      </c>
      <c r="D1901" s="12" t="s">
        <v>64</v>
      </c>
      <c r="E1901" s="12" t="s">
        <v>44</v>
      </c>
      <c r="F1901" s="12" t="s">
        <v>15</v>
      </c>
      <c r="G1901" s="20" t="n">
        <v>0.14</v>
      </c>
      <c r="H1901" s="13" t="n">
        <v>200</v>
      </c>
      <c r="I1901" s="20" t="n">
        <f>G1901*H1901*7</f>
        <v>196</v>
      </c>
      <c r="J1901" s="12" t="s">
        <v>102</v>
      </c>
      <c r="K1901" s="16" t="n">
        <v>3525</v>
      </c>
      <c r="L1901" s="16" t="n">
        <v>312</v>
      </c>
      <c r="M1901" s="16" t="n">
        <v>0</v>
      </c>
      <c r="N1901" s="11" t="n">
        <v>0</v>
      </c>
      <c r="O1901" s="11" t="n">
        <v>0</v>
      </c>
      <c r="P1901" s="11" t="n">
        <v>0</v>
      </c>
      <c r="Q1901" s="22" t="n">
        <f>M1901/H1901</f>
        <v>0</v>
      </c>
    </row>
    <row r="1902" ht="22.5" customHeight="1">
      <c r="A1902" s="74"/>
      <c r="B1902" s="12"/>
      <c r="C1902" s="12" t="n">
        <v>91565945</v>
      </c>
      <c r="D1902" s="12" t="s">
        <v>64</v>
      </c>
      <c r="E1902" s="12" t="s">
        <v>37</v>
      </c>
      <c r="F1902" s="12" t="s">
        <v>15</v>
      </c>
      <c r="G1902" s="20" t="n">
        <v>0.12</v>
      </c>
      <c r="H1902" s="13" t="n">
        <v>200</v>
      </c>
      <c r="I1902" s="20" t="n">
        <f>G1902*H1902*7</f>
        <v>168</v>
      </c>
      <c r="J1902" s="12" t="s">
        <v>102</v>
      </c>
      <c r="K1902" s="16" t="n">
        <v>103945</v>
      </c>
      <c r="L1902" s="14" t="n">
        <v>15725</v>
      </c>
      <c r="M1902" s="16" t="n">
        <v>51</v>
      </c>
      <c r="N1902" s="11" t="n">
        <v>0</v>
      </c>
      <c r="O1902" s="11" t="n">
        <v>0.12</v>
      </c>
      <c r="P1902" s="11" t="n">
        <v>6.12</v>
      </c>
      <c r="Q1902" s="22" t="n">
        <f>M1902/H1902</f>
        <v>0.255</v>
      </c>
    </row>
    <row r="1903" ht="22.5" customHeight="1">
      <c r="A1903" s="74"/>
      <c r="B1903" s="12"/>
      <c r="C1903" s="12" t="n">
        <v>91551845</v>
      </c>
      <c r="D1903" s="12" t="s">
        <v>64</v>
      </c>
      <c r="E1903" s="12" t="s">
        <v>11</v>
      </c>
      <c r="F1903" s="12" t="s">
        <v>15</v>
      </c>
      <c r="G1903" s="20" t="n">
        <v>0.14</v>
      </c>
      <c r="H1903" s="13" t="n">
        <v>150</v>
      </c>
      <c r="I1903" s="20" t="n">
        <f>G1903*H1903*7</f>
        <v>147</v>
      </c>
      <c r="J1903" s="12" t="s">
        <v>102</v>
      </c>
      <c r="K1903" s="16" t="n">
        <v>57646</v>
      </c>
      <c r="L1903" s="14" t="n">
        <v>9569</v>
      </c>
      <c r="M1903" s="16" t="n">
        <v>60</v>
      </c>
      <c r="N1903" s="11" t="n">
        <v>0.001</v>
      </c>
      <c r="O1903" s="11" t="n">
        <v>0.14</v>
      </c>
      <c r="P1903" s="11" t="n">
        <v>8.4</v>
      </c>
      <c r="Q1903" s="22" t="n">
        <f>M1903/H1903</f>
        <v>0.4</v>
      </c>
    </row>
    <row r="1904" ht="22.5" customHeight="1">
      <c r="A1904" s="74"/>
      <c r="B1904" s="12"/>
      <c r="C1904" s="12" t="n">
        <v>91565949</v>
      </c>
      <c r="D1904" s="12" t="s">
        <v>64</v>
      </c>
      <c r="E1904" s="12" t="s">
        <v>65</v>
      </c>
      <c r="F1904" s="12" t="s">
        <v>15</v>
      </c>
      <c r="G1904" s="20" t="n">
        <v>0.15</v>
      </c>
      <c r="H1904" s="13" t="n">
        <v>50</v>
      </c>
      <c r="I1904" s="20" t="n">
        <f>G1904*H1904*7</f>
        <v>52.5</v>
      </c>
      <c r="J1904" s="12" t="s">
        <v>102</v>
      </c>
      <c r="K1904" s="16" t="n">
        <v>84582</v>
      </c>
      <c r="L1904" s="14" t="n">
        <v>15034</v>
      </c>
      <c r="M1904" s="16" t="n">
        <v>46</v>
      </c>
      <c r="N1904" s="11" t="n">
        <v>0</v>
      </c>
      <c r="O1904" s="11" t="n">
        <v>0.15</v>
      </c>
      <c r="P1904" s="11" t="n">
        <v>6.9</v>
      </c>
      <c r="Q1904" s="22" t="n">
        <f>M1904/H1904</f>
        <v>0.92</v>
      </c>
    </row>
    <row r="1905" ht="22.5" customHeight="1">
      <c r="A1905" s="74"/>
      <c r="B1905" s="12"/>
      <c r="C1905" s="12" t="n">
        <v>91573130</v>
      </c>
      <c r="D1905" s="12" t="s">
        <v>47</v>
      </c>
      <c r="E1905" s="12" t="s">
        <v>17</v>
      </c>
      <c r="F1905" s="12" t="s">
        <v>15</v>
      </c>
      <c r="G1905" s="20" t="n">
        <v>0.2</v>
      </c>
      <c r="H1905" s="13" t="n">
        <v>80</v>
      </c>
      <c r="I1905" s="20" t="n">
        <f>G1905*H1905*7</f>
        <v>112</v>
      </c>
      <c r="J1905" s="12" t="s">
        <v>102</v>
      </c>
      <c r="K1905" s="16" t="n">
        <v>28313</v>
      </c>
      <c r="L1905" s="14" t="n">
        <v>1129</v>
      </c>
      <c r="M1905" s="16" t="n">
        <v>2</v>
      </c>
      <c r="N1905" s="11" t="n">
        <v>0</v>
      </c>
      <c r="O1905" s="11" t="n">
        <v>0.2</v>
      </c>
      <c r="P1905" s="11" t="n">
        <v>0.4</v>
      </c>
      <c r="Q1905" s="22" t="n">
        <f>M1905/H1905</f>
        <v>0.025</v>
      </c>
    </row>
    <row r="1906" ht="22.5" customHeight="1">
      <c r="A1906" s="74"/>
      <c r="B1906" s="12"/>
      <c r="C1906" s="12" t="n">
        <v>91573131</v>
      </c>
      <c r="D1906" s="12" t="s">
        <v>47</v>
      </c>
      <c r="E1906" s="12" t="s">
        <v>33</v>
      </c>
      <c r="F1906" s="12" t="s">
        <v>15</v>
      </c>
      <c r="G1906" s="20" t="n">
        <v>0.2</v>
      </c>
      <c r="H1906" s="13" t="n">
        <v>80</v>
      </c>
      <c r="I1906" s="20" t="n">
        <f>G1906*H1906*7</f>
        <v>112</v>
      </c>
      <c r="J1906" s="12" t="s">
        <v>102</v>
      </c>
      <c r="K1906" s="16" t="n">
        <v>10741</v>
      </c>
      <c r="L1906" s="16" t="n">
        <v>227</v>
      </c>
      <c r="M1906" s="16" t="n">
        <v>0</v>
      </c>
      <c r="N1906" s="11" t="n">
        <v>0</v>
      </c>
      <c r="O1906" s="11" t="n">
        <v>0</v>
      </c>
      <c r="P1906" s="11" t="n">
        <v>0</v>
      </c>
      <c r="Q1906" s="22" t="n">
        <f>M1906/H1906</f>
        <v>0</v>
      </c>
    </row>
    <row r="1907" ht="22.5" customHeight="1">
      <c r="A1907" s="74"/>
      <c r="B1907" s="37" t="s">
        <v>110</v>
      </c>
      <c r="C1907" s="12" t="n">
        <v>6395488</v>
      </c>
      <c r="D1907" s="12" t="s">
        <v>39</v>
      </c>
      <c r="E1907" s="12" t="s">
        <v>14</v>
      </c>
      <c r="F1907" s="12" t="s">
        <v>15</v>
      </c>
      <c r="G1907" s="20" t="n">
        <v>0.3</v>
      </c>
      <c r="H1907" s="13" t="n">
        <v>200</v>
      </c>
      <c r="I1907" s="20" t="n">
        <f>G1907*H1907*7</f>
        <v>420</v>
      </c>
      <c r="J1907" s="12" t="s">
        <v>102</v>
      </c>
      <c r="K1907" s="14" t="n">
        <v>43718</v>
      </c>
      <c r="L1907" s="14" t="n">
        <v>16310</v>
      </c>
      <c r="M1907" s="15" t="n">
        <v>200</v>
      </c>
      <c r="N1907" s="11" t="n">
        <v>0.004</v>
      </c>
      <c r="O1907" s="11" t="n">
        <v>0.3</v>
      </c>
      <c r="P1907" s="11" t="n">
        <v>60</v>
      </c>
      <c r="Q1907" s="22" t="n">
        <f>M1907/H1907</f>
        <v>1</v>
      </c>
    </row>
    <row r="1908" ht="22.5" customHeight="1">
      <c r="A1908" s="74"/>
      <c r="B1908" s="12"/>
      <c r="C1908" s="12" t="n">
        <v>8291713</v>
      </c>
      <c r="D1908" s="12" t="s">
        <v>40</v>
      </c>
      <c r="E1908" s="12" t="s">
        <v>14</v>
      </c>
      <c r="F1908" s="12" t="s">
        <v>15</v>
      </c>
      <c r="G1908" s="20" t="n">
        <v>0.14</v>
      </c>
      <c r="H1908" s="13" t="n">
        <v>2000</v>
      </c>
      <c r="I1908" s="20" t="n">
        <f>G1908*H1908*7</f>
        <v>1960</v>
      </c>
      <c r="J1908" s="12" t="s">
        <v>102</v>
      </c>
      <c r="K1908" s="14" t="n">
        <v>109897</v>
      </c>
      <c r="L1908" s="14" t="n">
        <v>37315</v>
      </c>
      <c r="M1908" s="15" t="n">
        <v>1500</v>
      </c>
      <c r="N1908" s="11" t="n">
        <v>0.006</v>
      </c>
      <c r="O1908" s="11" t="n">
        <v>0.14</v>
      </c>
      <c r="P1908" s="11" t="n">
        <v>209.895</v>
      </c>
      <c r="Q1908" s="22" t="n">
        <f>M1908/H1908</f>
        <v>0.75</v>
      </c>
    </row>
    <row r="1909" ht="22.5" customHeight="1">
      <c r="A1909" s="74"/>
      <c r="B1909" s="12"/>
      <c r="C1909" s="12" t="n">
        <v>8566541</v>
      </c>
      <c r="D1909" s="12" t="s">
        <v>67</v>
      </c>
      <c r="E1909" s="12" t="s">
        <v>14</v>
      </c>
      <c r="F1909" s="12" t="s">
        <v>26</v>
      </c>
      <c r="G1909" s="20" t="n">
        <v>0.13</v>
      </c>
      <c r="H1909" s="13" t="n">
        <v>500</v>
      </c>
      <c r="I1909" s="20" t="n">
        <f>G1909*H1909*7</f>
        <v>455</v>
      </c>
      <c r="J1909" s="12" t="s">
        <v>102</v>
      </c>
      <c r="K1909" s="14" t="n">
        <v>514162</v>
      </c>
      <c r="L1909" s="14" t="n">
        <v>2510</v>
      </c>
      <c r="M1909" s="15" t="n">
        <v>361</v>
      </c>
      <c r="N1909" s="11" t="n">
        <v>0.03</v>
      </c>
      <c r="O1909" s="11" t="n">
        <v>0.18</v>
      </c>
      <c r="P1909" s="11" t="n">
        <v>66.17</v>
      </c>
      <c r="Q1909" s="22" t="n">
        <f>M1909/H1909</f>
        <v>0.722</v>
      </c>
    </row>
    <row r="1910" ht="22.5" customHeight="1">
      <c r="A1910" s="74"/>
      <c r="B1910" s="12"/>
      <c r="C1910" s="12" t="n">
        <v>8566084</v>
      </c>
      <c r="D1910" s="12" t="s">
        <v>68</v>
      </c>
      <c r="E1910" s="12" t="s">
        <v>41</v>
      </c>
      <c r="F1910" s="12" t="s">
        <v>15</v>
      </c>
      <c r="G1910" s="20" t="n">
        <v>0.12</v>
      </c>
      <c r="H1910" s="13" t="n">
        <v>100</v>
      </c>
      <c r="I1910" s="20" t="n">
        <f>G1910*H1910*7</f>
        <v>84</v>
      </c>
      <c r="J1910" s="12" t="s">
        <v>102</v>
      </c>
      <c r="K1910" s="14" t="n">
        <v>31336</v>
      </c>
      <c r="L1910" s="14" t="n">
        <v>6655</v>
      </c>
      <c r="M1910" s="15" t="n">
        <v>100</v>
      </c>
      <c r="N1910" s="11" t="n">
        <v>0.002</v>
      </c>
      <c r="O1910" s="11" t="n">
        <v>0.12</v>
      </c>
      <c r="P1910" s="11" t="n">
        <v>12</v>
      </c>
      <c r="Q1910" s="22" t="n">
        <f>M1910/H1910</f>
        <v>1</v>
      </c>
    </row>
    <row r="1911" ht="22.5" customHeight="1">
      <c r="A1911" s="74"/>
      <c r="B1911" s="12"/>
      <c r="C1911" s="12" t="n">
        <v>2937658</v>
      </c>
      <c r="D1911" s="12" t="s">
        <v>69</v>
      </c>
      <c r="E1911" s="12" t="s">
        <v>14</v>
      </c>
      <c r="F1911" s="12" t="s">
        <v>15</v>
      </c>
      <c r="G1911" s="20" t="n">
        <v>0.15</v>
      </c>
      <c r="H1911" s="13" t="n">
        <v>100</v>
      </c>
      <c r="I1911" s="20" t="n">
        <f>G1911*H1911*7</f>
        <v>105</v>
      </c>
      <c r="J1911" s="12" t="s">
        <v>102</v>
      </c>
      <c r="K1911" s="14" t="n">
        <v>4177</v>
      </c>
      <c r="L1911" s="14" t="n">
        <v>2090</v>
      </c>
      <c r="M1911" s="15" t="n">
        <v>100</v>
      </c>
      <c r="N1911" s="11" t="n">
        <v>0.006</v>
      </c>
      <c r="O1911" s="11" t="n">
        <v>0.123</v>
      </c>
      <c r="P1911" s="11" t="n">
        <v>12.3</v>
      </c>
      <c r="Q1911" s="22" t="n">
        <f>M1911/H1911</f>
        <v>1</v>
      </c>
    </row>
    <row r="1912" ht="22.5" customHeight="1">
      <c r="A1912" s="74"/>
      <c r="B1912" s="12"/>
      <c r="C1912" s="12" t="n">
        <v>6706444</v>
      </c>
      <c r="D1912" s="12" t="s">
        <v>70</v>
      </c>
      <c r="E1912" s="12" t="s">
        <v>71</v>
      </c>
      <c r="F1912" s="12" t="s">
        <v>12</v>
      </c>
      <c r="G1912" s="20" t="n">
        <v>0.5</v>
      </c>
      <c r="H1912" s="13" t="n">
        <v>100</v>
      </c>
      <c r="I1912" s="20" t="n">
        <f>G1912*H1912*7</f>
        <v>350</v>
      </c>
      <c r="J1912" s="12" t="s">
        <v>102</v>
      </c>
      <c r="K1912" s="14" t="n">
        <v>92840</v>
      </c>
      <c r="L1912" s="14" t="n">
        <v>10756</v>
      </c>
      <c r="M1912" s="15" t="n">
        <v>8</v>
      </c>
      <c r="N1912" s="11" t="n">
        <v>0.001</v>
      </c>
      <c r="O1912" s="11" t="n">
        <v>1.068</v>
      </c>
      <c r="P1912" s="11" t="n">
        <v>8.5479</v>
      </c>
      <c r="Q1912" s="22" t="n">
        <f>M1912/H1912</f>
        <v>0.08</v>
      </c>
    </row>
    <row r="1913" ht="22.5" customHeight="1">
      <c r="A1913" s="74"/>
      <c r="B1913" s="12"/>
      <c r="C1913" s="12" t="n">
        <v>5963354</v>
      </c>
      <c r="D1913" s="12" t="s">
        <v>70</v>
      </c>
      <c r="E1913" s="12" t="s">
        <v>71</v>
      </c>
      <c r="F1913" s="12" t="s">
        <v>15</v>
      </c>
      <c r="G1913" s="20" t="n">
        <v>0.55</v>
      </c>
      <c r="H1913" s="13" t="n">
        <v>500</v>
      </c>
      <c r="I1913" s="20" t="n">
        <f>G1913*H1913*7</f>
        <v>1925</v>
      </c>
      <c r="J1913" s="12" t="s">
        <v>102</v>
      </c>
      <c r="K1913" s="14" t="n">
        <v>321107</v>
      </c>
      <c r="L1913" s="14" t="n">
        <v>98955</v>
      </c>
      <c r="M1913" s="15" t="n">
        <v>440</v>
      </c>
      <c r="N1913" s="11" t="n">
        <v>0.003</v>
      </c>
      <c r="O1913" s="11" t="n">
        <v>0.569</v>
      </c>
      <c r="P1913" s="11" t="n">
        <v>250.557</v>
      </c>
      <c r="Q1913" s="22" t="n">
        <f>M1913/H1913</f>
        <v>0.88</v>
      </c>
    </row>
    <row r="1914" ht="22.5" customHeight="1">
      <c r="A1914" s="74"/>
      <c r="B1914" s="12"/>
      <c r="C1914" s="12" t="n">
        <v>9686529</v>
      </c>
      <c r="D1914" s="12" t="s">
        <v>70</v>
      </c>
      <c r="E1914" s="12" t="s">
        <v>72</v>
      </c>
      <c r="F1914" s="12" t="s">
        <v>15</v>
      </c>
      <c r="G1914" s="20" t="n">
        <v>0.4</v>
      </c>
      <c r="H1914" s="13" t="n">
        <v>200</v>
      </c>
      <c r="I1914" s="20" t="n">
        <f>G1914*H1914*7</f>
        <v>560</v>
      </c>
      <c r="J1914" s="12" t="s">
        <v>102</v>
      </c>
      <c r="K1914" s="14" t="n">
        <v>58429</v>
      </c>
      <c r="L1914" s="14" t="n">
        <v>20689</v>
      </c>
      <c r="M1914" s="15" t="n">
        <v>40</v>
      </c>
      <c r="N1914" s="11" t="n">
        <v>0.001</v>
      </c>
      <c r="O1914" s="11" t="n">
        <v>0.5</v>
      </c>
      <c r="P1914" s="11" t="n">
        <v>20</v>
      </c>
      <c r="Q1914" s="22" t="n">
        <f>M1914/H1914</f>
        <v>0.2</v>
      </c>
    </row>
    <row r="1915" ht="22.5" customHeight="1">
      <c r="A1915" s="74"/>
      <c r="B1915" s="12"/>
      <c r="C1915" s="12" t="n">
        <v>5963400</v>
      </c>
      <c r="D1915" s="12" t="s">
        <v>70</v>
      </c>
      <c r="E1915" s="12" t="s">
        <v>73</v>
      </c>
      <c r="F1915" s="12" t="s">
        <v>15</v>
      </c>
      <c r="G1915" s="20" t="n">
        <v>0.2</v>
      </c>
      <c r="H1915" s="13" t="n">
        <v>50</v>
      </c>
      <c r="I1915" s="20" t="n">
        <f>G1915*H1915*7</f>
        <v>70</v>
      </c>
      <c r="J1915" s="12" t="s">
        <v>102</v>
      </c>
      <c r="K1915" s="14" t="n">
        <v>32902</v>
      </c>
      <c r="L1915" s="14" t="n">
        <v>6004</v>
      </c>
      <c r="M1915" s="15" t="n">
        <v>38</v>
      </c>
      <c r="N1915" s="11" t="n">
        <v>0.001</v>
      </c>
      <c r="O1915" s="11" t="n">
        <v>0.2</v>
      </c>
      <c r="P1915" s="11" t="n">
        <v>7.6</v>
      </c>
      <c r="Q1915" s="22" t="n">
        <f>M1915/H1915</f>
        <v>0.76</v>
      </c>
    </row>
    <row r="1916" ht="22.5" customHeight="1">
      <c r="A1916" s="74"/>
      <c r="B1916" s="12"/>
      <c r="C1916" s="12" t="n">
        <v>10080665</v>
      </c>
      <c r="D1916" s="12" t="s">
        <v>70</v>
      </c>
      <c r="E1916" s="12" t="s">
        <v>74</v>
      </c>
      <c r="F1916" s="12" t="s">
        <v>15</v>
      </c>
      <c r="G1916" s="20" t="n">
        <v>0.38</v>
      </c>
      <c r="H1916" s="13" t="n">
        <v>40</v>
      </c>
      <c r="I1916" s="20" t="n">
        <f>G1916*H1916*7</f>
        <v>106.4</v>
      </c>
      <c r="J1916" s="12" t="s">
        <v>102</v>
      </c>
      <c r="K1916" s="14" t="n">
        <v>9288</v>
      </c>
      <c r="L1916" s="14" t="n">
        <v>2575</v>
      </c>
      <c r="M1916" s="15" t="n">
        <v>6</v>
      </c>
      <c r="N1916" s="11" t="n">
        <v>0.001</v>
      </c>
      <c r="O1916" s="11" t="n">
        <v>0.38</v>
      </c>
      <c r="P1916" s="11" t="n">
        <v>2.28</v>
      </c>
      <c r="Q1916" s="22" t="n">
        <f>M1916/H1916</f>
        <v>0.15</v>
      </c>
    </row>
    <row r="1917" ht="22.5" customHeight="1">
      <c r="A1917" s="74"/>
      <c r="B1917" s="12"/>
      <c r="C1917" s="12" t="n">
        <v>91520433</v>
      </c>
      <c r="D1917" s="12" t="s">
        <v>64</v>
      </c>
      <c r="E1917" s="12" t="s">
        <v>14</v>
      </c>
      <c r="F1917" s="12" t="s">
        <v>15</v>
      </c>
      <c r="G1917" s="20" t="n">
        <v>0.16</v>
      </c>
      <c r="H1917" s="13" t="n">
        <v>200</v>
      </c>
      <c r="I1917" s="20" t="n">
        <f>G1917*H1917*7</f>
        <v>224</v>
      </c>
      <c r="J1917" s="12" t="s">
        <v>102</v>
      </c>
      <c r="K1917" s="14" t="n">
        <v>37680</v>
      </c>
      <c r="L1917" s="14" t="n">
        <v>1865</v>
      </c>
      <c r="M1917" s="15" t="n">
        <v>2</v>
      </c>
      <c r="N1917" s="11" t="n">
        <v>0</v>
      </c>
      <c r="O1917" s="11" t="n">
        <v>0.16</v>
      </c>
      <c r="P1917" s="11" t="n">
        <v>0.32</v>
      </c>
      <c r="Q1917" s="22" t="n">
        <f>M1917/H1917</f>
        <v>0.01</v>
      </c>
    </row>
    <row r="1918" ht="22.5" customHeight="1">
      <c r="A1918" s="74"/>
      <c r="B1918" s="12"/>
      <c r="C1918" s="12" t="n">
        <v>11078827</v>
      </c>
      <c r="D1918" s="12" t="s">
        <v>70</v>
      </c>
      <c r="E1918" s="12" t="s">
        <v>73</v>
      </c>
      <c r="F1918" s="12" t="s">
        <v>15</v>
      </c>
      <c r="G1918" s="20" t="n">
        <v>0.2</v>
      </c>
      <c r="H1918" s="13" t="n">
        <v>50</v>
      </c>
      <c r="I1918" s="20" t="n">
        <f>G1918*H1918*7</f>
        <v>70</v>
      </c>
      <c r="J1918" s="12" t="s">
        <v>102</v>
      </c>
      <c r="K1918" s="14" t="n">
        <v>1106</v>
      </c>
      <c r="L1918" s="14" t="n">
        <v>224</v>
      </c>
      <c r="M1918" s="15" t="n">
        <v>1</v>
      </c>
      <c r="N1918" s="11" t="n">
        <v>0.001</v>
      </c>
      <c r="O1918" s="11" t="n">
        <v>0.3</v>
      </c>
      <c r="P1918" s="11" t="n">
        <v>0.3</v>
      </c>
      <c r="Q1918" s="22" t="n">
        <f>M1918/H1918</f>
        <v>0.02</v>
      </c>
    </row>
    <row r="1919" ht="22.5" customHeight="1">
      <c r="A1919" s="74"/>
      <c r="B1919" s="12"/>
      <c r="C1919" s="12" t="n">
        <v>11078981</v>
      </c>
      <c r="D1919" s="12" t="s">
        <v>70</v>
      </c>
      <c r="E1919" s="12" t="s">
        <v>71</v>
      </c>
      <c r="F1919" s="12" t="s">
        <v>15</v>
      </c>
      <c r="G1919" s="20" t="n">
        <v>0.2</v>
      </c>
      <c r="H1919" s="13" t="n">
        <v>50</v>
      </c>
      <c r="I1919" s="20" t="n">
        <f>G1919*H1919*7</f>
        <v>70</v>
      </c>
      <c r="J1919" s="12" t="s">
        <v>102</v>
      </c>
      <c r="K1919" s="14" t="n">
        <v>208</v>
      </c>
      <c r="L1919" s="14" t="n">
        <v>9</v>
      </c>
      <c r="M1919" s="15" t="n">
        <v>1</v>
      </c>
      <c r="N1919" s="11" t="n">
        <v>0.033</v>
      </c>
      <c r="O1919" s="11" t="n">
        <v>0.3</v>
      </c>
      <c r="P1919" s="11" t="n">
        <v>0.3</v>
      </c>
      <c r="Q1919" s="22" t="n">
        <f>M1919/H1919</f>
        <v>0.02</v>
      </c>
    </row>
    <row r="1920" ht="22.5" customHeight="1">
      <c r="A1920" s="74"/>
      <c r="B1920" s="12"/>
      <c r="C1920" s="12" t="n">
        <v>11080833</v>
      </c>
      <c r="D1920" s="12" t="s">
        <v>70</v>
      </c>
      <c r="E1920" s="12" t="s">
        <v>72</v>
      </c>
      <c r="F1920" s="12" t="s">
        <v>15</v>
      </c>
      <c r="G1920" s="20" t="n">
        <v>0.2</v>
      </c>
      <c r="H1920" s="13" t="n">
        <v>50</v>
      </c>
      <c r="I1920" s="20" t="n">
        <f>G1920*H1920*7</f>
        <v>70</v>
      </c>
      <c r="J1920" s="12" t="s">
        <v>102</v>
      </c>
      <c r="K1920" s="14" t="n">
        <v>13</v>
      </c>
      <c r="L1920" s="14" t="n">
        <v>2</v>
      </c>
      <c r="M1920" s="15" t="n">
        <v>0</v>
      </c>
      <c r="N1920" s="11" t="n">
        <v>0</v>
      </c>
      <c r="O1920" s="11" t="n">
        <v>0</v>
      </c>
      <c r="P1920" s="11" t="n">
        <v>0</v>
      </c>
      <c r="Q1920" s="22" t="n">
        <f>M1920/H1920</f>
        <v>0</v>
      </c>
    </row>
    <row r="1921" ht="22.5" customHeight="1">
      <c r="A1921" s="74"/>
      <c r="B1921" s="12"/>
      <c r="C1921" s="12" t="n">
        <v>11081056</v>
      </c>
      <c r="D1921" s="12" t="s">
        <v>70</v>
      </c>
      <c r="E1921" s="12" t="s">
        <v>74</v>
      </c>
      <c r="F1921" s="12" t="s">
        <v>15</v>
      </c>
      <c r="G1921" s="20" t="n">
        <v>0.2</v>
      </c>
      <c r="H1921" s="13" t="n">
        <v>50</v>
      </c>
      <c r="I1921" s="20" t="n">
        <f>G1921*H1921*7</f>
        <v>70</v>
      </c>
      <c r="J1921" s="12" t="s">
        <v>102</v>
      </c>
      <c r="K1921" s="14" t="n">
        <v>114</v>
      </c>
      <c r="L1921" s="14" t="n">
        <v>15</v>
      </c>
      <c r="M1921" s="15" t="n">
        <v>0</v>
      </c>
      <c r="N1921" s="11" t="n">
        <v>0</v>
      </c>
      <c r="O1921" s="11" t="n">
        <v>0</v>
      </c>
      <c r="P1921" s="11" t="n">
        <v>0</v>
      </c>
      <c r="Q1921" s="22" t="n">
        <f>M1921/H1921</f>
        <v>0</v>
      </c>
    </row>
    <row r="1922" ht="22.5" customHeight="1">
      <c r="A1922" s="74"/>
      <c r="B1922" s="12"/>
      <c r="C1922" s="12" t="n">
        <v>11078963</v>
      </c>
      <c r="D1922" s="12" t="s">
        <v>69</v>
      </c>
      <c r="E1922" s="12" t="s">
        <v>14</v>
      </c>
      <c r="F1922" s="12" t="s">
        <v>15</v>
      </c>
      <c r="G1922" s="20" t="n">
        <v>0.4</v>
      </c>
      <c r="H1922" s="13" t="n">
        <v>100</v>
      </c>
      <c r="I1922" s="20" t="n">
        <f>G1922*H1922*7</f>
        <v>280</v>
      </c>
      <c r="J1922" s="12" t="s">
        <v>102</v>
      </c>
      <c r="K1922" s="14" t="n">
        <v>11679</v>
      </c>
      <c r="L1922" s="14" t="n">
        <v>2100</v>
      </c>
      <c r="M1922" s="15" t="n">
        <v>77</v>
      </c>
      <c r="N1922" s="11" t="n">
        <v>0.015</v>
      </c>
      <c r="O1922" s="11" t="n">
        <v>0.4</v>
      </c>
      <c r="P1922" s="11" t="n">
        <v>30.8</v>
      </c>
      <c r="Q1922" s="22" t="n">
        <f>M1922/H1922</f>
        <v>0.77</v>
      </c>
    </row>
    <row r="1923" ht="22.5" customHeight="1">
      <c r="A1923" s="74"/>
      <c r="B1923" s="12"/>
      <c r="C1923" s="12" t="n">
        <v>91538300</v>
      </c>
      <c r="D1923" s="12" t="s">
        <v>64</v>
      </c>
      <c r="E1923" s="12" t="s">
        <v>37</v>
      </c>
      <c r="F1923" s="12" t="s">
        <v>15</v>
      </c>
      <c r="G1923" s="20" t="n">
        <v>0.14</v>
      </c>
      <c r="H1923" s="13" t="n">
        <v>300</v>
      </c>
      <c r="I1923" s="20" t="n">
        <f>G1923*H1923*7</f>
        <v>294</v>
      </c>
      <c r="J1923" s="12" t="s">
        <v>102</v>
      </c>
      <c r="K1923" s="14" t="n">
        <v>3295</v>
      </c>
      <c r="L1923" s="14" t="n">
        <v>491</v>
      </c>
      <c r="M1923" s="15" t="n">
        <v>2</v>
      </c>
      <c r="N1923" s="11" t="n">
        <v>0.001</v>
      </c>
      <c r="O1923" s="11" t="n">
        <v>0.14</v>
      </c>
      <c r="P1923" s="11" t="n">
        <v>0.28</v>
      </c>
      <c r="Q1923" s="22" t="n">
        <f>M1923/H1923</f>
        <v>0.00666666666666667</v>
      </c>
    </row>
    <row r="1924" ht="22.5" customHeight="1">
      <c r="A1924" s="74"/>
      <c r="B1924" s="12"/>
      <c r="C1924" s="12" t="n">
        <v>91538301</v>
      </c>
      <c r="D1924" s="12" t="s">
        <v>64</v>
      </c>
      <c r="E1924" s="12" t="s">
        <v>14</v>
      </c>
      <c r="F1924" s="12" t="s">
        <v>15</v>
      </c>
      <c r="G1924" s="20" t="n">
        <v>0.22</v>
      </c>
      <c r="H1924" s="13" t="n">
        <v>200</v>
      </c>
      <c r="I1924" s="20" t="n">
        <f>G1924*H1924*7</f>
        <v>308</v>
      </c>
      <c r="J1924" s="12" t="s">
        <v>102</v>
      </c>
      <c r="K1924" s="14" t="n">
        <v>259</v>
      </c>
      <c r="L1924" s="14" t="n">
        <v>74</v>
      </c>
      <c r="M1924" s="15" t="n">
        <v>0</v>
      </c>
      <c r="N1924" s="11" t="n">
        <v>0</v>
      </c>
      <c r="O1924" s="11" t="n">
        <v>0</v>
      </c>
      <c r="P1924" s="11" t="n">
        <v>0</v>
      </c>
      <c r="Q1924" s="22" t="n">
        <f>M1924/H1924</f>
        <v>0</v>
      </c>
    </row>
    <row r="1925" ht="22.5" customHeight="1">
      <c r="A1925" s="74"/>
      <c r="B1925" s="12"/>
      <c r="C1925" s="12" t="n">
        <v>91538306</v>
      </c>
      <c r="D1925" s="12" t="s">
        <v>64</v>
      </c>
      <c r="E1925" s="12" t="s">
        <v>65</v>
      </c>
      <c r="F1925" s="12" t="s">
        <v>15</v>
      </c>
      <c r="G1925" s="20" t="n">
        <v>0.18</v>
      </c>
      <c r="H1925" s="13" t="n">
        <v>250</v>
      </c>
      <c r="I1925" s="20" t="n">
        <f>G1925*H1925*7</f>
        <v>315</v>
      </c>
      <c r="J1925" s="12" t="s">
        <v>102</v>
      </c>
      <c r="K1925" s="14" t="n">
        <v>1372</v>
      </c>
      <c r="L1925" s="14" t="n">
        <v>356</v>
      </c>
      <c r="M1925" s="15" t="n">
        <v>1</v>
      </c>
      <c r="N1925" s="11" t="n">
        <v>0.001</v>
      </c>
      <c r="O1925" s="11" t="n">
        <v>0.18</v>
      </c>
      <c r="P1925" s="11" t="n">
        <v>0.18</v>
      </c>
      <c r="Q1925" s="22" t="n">
        <f>M1925/H1925</f>
        <v>0.004</v>
      </c>
    </row>
    <row r="1926" ht="22.5" customHeight="1">
      <c r="A1926" s="74"/>
      <c r="B1926" s="12"/>
      <c r="C1926" s="12" t="n">
        <v>91538307</v>
      </c>
      <c r="D1926" s="12" t="s">
        <v>64</v>
      </c>
      <c r="E1926" s="12" t="s">
        <v>17</v>
      </c>
      <c r="F1926" s="12" t="s">
        <v>15</v>
      </c>
      <c r="G1926" s="20" t="n">
        <v>0.22</v>
      </c>
      <c r="H1926" s="13" t="n">
        <v>200</v>
      </c>
      <c r="I1926" s="20" t="n">
        <f>G1926*H1926*7</f>
        <v>308</v>
      </c>
      <c r="J1926" s="12" t="s">
        <v>102</v>
      </c>
      <c r="K1926" s="14" t="n">
        <v>21</v>
      </c>
      <c r="L1926" s="14" t="n">
        <v>3</v>
      </c>
      <c r="M1926" s="15" t="n">
        <v>0</v>
      </c>
      <c r="N1926" s="11" t="n">
        <v>0</v>
      </c>
      <c r="O1926" s="11" t="n">
        <v>0</v>
      </c>
      <c r="P1926" s="11" t="n">
        <v>0</v>
      </c>
      <c r="Q1926" s="22" t="n">
        <f>M1926/H1926</f>
        <v>0</v>
      </c>
    </row>
    <row r="1927" ht="22.5" customHeight="1">
      <c r="A1927" s="74"/>
      <c r="B1927" s="12"/>
      <c r="C1927" s="12" t="n">
        <v>91538308</v>
      </c>
      <c r="D1927" s="12" t="s">
        <v>64</v>
      </c>
      <c r="E1927" s="12" t="s">
        <v>11</v>
      </c>
      <c r="F1927" s="12" t="s">
        <v>15</v>
      </c>
      <c r="G1927" s="20" t="n">
        <v>0.18</v>
      </c>
      <c r="H1927" s="13" t="n">
        <v>200</v>
      </c>
      <c r="I1927" s="20" t="n">
        <f>G1927*H1927*7</f>
        <v>252</v>
      </c>
      <c r="J1927" s="12" t="s">
        <v>102</v>
      </c>
      <c r="K1927" s="14" t="n">
        <v>102</v>
      </c>
      <c r="L1927" s="14" t="n">
        <v>4</v>
      </c>
      <c r="M1927" s="15" t="n">
        <v>0</v>
      </c>
      <c r="N1927" s="11" t="n">
        <v>0</v>
      </c>
      <c r="O1927" s="11" t="n">
        <v>0</v>
      </c>
      <c r="P1927" s="11" t="n">
        <v>0</v>
      </c>
      <c r="Q1927" s="22" t="n">
        <f>M1927/H1927</f>
        <v>0</v>
      </c>
    </row>
    <row r="1928" ht="22.5" customHeight="1">
      <c r="A1928" s="74"/>
      <c r="B1928" s="12"/>
      <c r="C1928" s="12" t="n">
        <v>91538309</v>
      </c>
      <c r="D1928" s="12" t="s">
        <v>64</v>
      </c>
      <c r="E1928" s="12" t="s">
        <v>44</v>
      </c>
      <c r="F1928" s="12" t="s">
        <v>15</v>
      </c>
      <c r="G1928" s="20" t="n">
        <v>0.18</v>
      </c>
      <c r="H1928" s="13" t="n">
        <v>198</v>
      </c>
      <c r="I1928" s="20" t="n">
        <f>G1928*H1928*7</f>
        <v>249.48</v>
      </c>
      <c r="J1928" s="12" t="s">
        <v>102</v>
      </c>
      <c r="K1928" s="14" t="n">
        <v>223</v>
      </c>
      <c r="L1928" s="14" t="n">
        <v>44</v>
      </c>
      <c r="M1928" s="15" t="n">
        <v>0</v>
      </c>
      <c r="N1928" s="11" t="n">
        <v>0</v>
      </c>
      <c r="O1928" s="11" t="n">
        <v>0</v>
      </c>
      <c r="P1928" s="11" t="n">
        <v>0</v>
      </c>
      <c r="Q1928" s="22" t="n">
        <f>M1928/H1928</f>
        <v>0</v>
      </c>
    </row>
    <row r="1929" ht="22.5" customHeight="1">
      <c r="A1929" s="74"/>
      <c r="B1929" s="12"/>
      <c r="C1929" s="12" t="n">
        <v>11511535</v>
      </c>
      <c r="D1929" s="12" t="s">
        <v>69</v>
      </c>
      <c r="E1929" s="12" t="s">
        <v>14</v>
      </c>
      <c r="F1929" s="12" t="s">
        <v>26</v>
      </c>
      <c r="G1929" s="20" t="n">
        <v>0.4</v>
      </c>
      <c r="H1929" s="13" t="n">
        <v>600</v>
      </c>
      <c r="I1929" s="20" t="n">
        <f>G1929*H1929*7</f>
        <v>1680</v>
      </c>
      <c r="J1929" s="12" t="s">
        <v>102</v>
      </c>
      <c r="K1929" s="14" t="n">
        <f>1868253+6984</f>
        <v>1875237</v>
      </c>
      <c r="L1929" s="14" t="n">
        <f>6759+3091</f>
        <v>9850</v>
      </c>
      <c r="M1929" s="15" t="n">
        <f>366+277</f>
        <v>643</v>
      </c>
      <c r="N1929" s="11" t="n">
        <v>0.02</v>
      </c>
      <c r="O1929" s="11" t="n">
        <f>P1929/M1929</f>
        <v>0.370575427682737</v>
      </c>
      <c r="P1929" s="11" t="n">
        <f>153.42+84.86</f>
        <v>238.28</v>
      </c>
      <c r="Q1929" s="22" t="n">
        <f>M1929/H1929</f>
        <v>1.07166666666667</v>
      </c>
    </row>
    <row r="1930" ht="22.5" customHeight="1">
      <c r="A1930" s="74"/>
      <c r="B1930" s="12"/>
      <c r="C1930" s="12" t="n">
        <v>11792342</v>
      </c>
      <c r="D1930" s="12" t="s">
        <v>75</v>
      </c>
      <c r="E1930" s="12" t="s">
        <v>41</v>
      </c>
      <c r="F1930" s="12" t="s">
        <v>15</v>
      </c>
      <c r="G1930" s="20" t="n">
        <v>0.2</v>
      </c>
      <c r="H1930" s="76" t="n">
        <v>40</v>
      </c>
      <c r="I1930" s="20" t="n">
        <f>G1930*H1930*7</f>
        <v>56</v>
      </c>
      <c r="J1930" s="12" t="s">
        <v>102</v>
      </c>
      <c r="K1930" s="14" t="n">
        <v>7816</v>
      </c>
      <c r="L1930" s="14" t="n">
        <v>210</v>
      </c>
      <c r="M1930" s="15" t="n">
        <v>0</v>
      </c>
      <c r="N1930" s="11" t="n">
        <v>0</v>
      </c>
      <c r="O1930" s="11" t="n">
        <v>0</v>
      </c>
      <c r="P1930" s="11" t="n">
        <v>0</v>
      </c>
      <c r="Q1930" s="22" t="n">
        <f>M1930/H1930</f>
        <v>0</v>
      </c>
    </row>
    <row r="1931" ht="22.5" customHeight="1">
      <c r="A1931" s="74"/>
      <c r="B1931" s="12"/>
      <c r="C1931" s="12" t="n">
        <v>5365722</v>
      </c>
      <c r="D1931" s="12" t="s">
        <v>59</v>
      </c>
      <c r="E1931" s="12" t="s">
        <v>57</v>
      </c>
      <c r="F1931" s="12" t="s">
        <v>12</v>
      </c>
      <c r="G1931" s="20" t="n">
        <v>0.3</v>
      </c>
      <c r="H1931" s="76" t="n">
        <v>50</v>
      </c>
      <c r="I1931" s="20" t="n">
        <f>G1931*H1931*7</f>
        <v>105</v>
      </c>
      <c r="J1931" s="12" t="s">
        <v>102</v>
      </c>
      <c r="K1931" s="14" t="n">
        <v>34414</v>
      </c>
      <c r="L1931" s="14" t="n">
        <v>12033</v>
      </c>
      <c r="M1931" s="15" t="n">
        <v>16</v>
      </c>
      <c r="N1931" s="11" t="n">
        <v>0</v>
      </c>
      <c r="O1931" s="11" t="n">
        <v>0.312</v>
      </c>
      <c r="P1931" s="11" t="n">
        <v>4.9903</v>
      </c>
      <c r="Q1931" s="22" t="n">
        <f>M1931/H1931</f>
        <v>0.32</v>
      </c>
    </row>
    <row r="1932" ht="22.5" customHeight="1">
      <c r="A1932" s="74"/>
      <c r="B1932" s="12"/>
      <c r="C1932" s="12" t="n">
        <v>11924654</v>
      </c>
      <c r="D1932" s="12" t="s">
        <v>59</v>
      </c>
      <c r="E1932" s="12" t="s">
        <v>57</v>
      </c>
      <c r="F1932" s="12" t="s">
        <v>12</v>
      </c>
      <c r="G1932" s="20" t="n">
        <v>0.3</v>
      </c>
      <c r="H1932" s="76" t="n">
        <v>50</v>
      </c>
      <c r="I1932" s="20" t="n">
        <f>G1932*H1932*7</f>
        <v>105</v>
      </c>
      <c r="J1932" s="12" t="s">
        <v>102</v>
      </c>
      <c r="K1932" s="14" t="n">
        <v>608</v>
      </c>
      <c r="L1932" s="14" t="n">
        <v>261</v>
      </c>
      <c r="M1932" s="15" t="n">
        <v>0</v>
      </c>
      <c r="N1932" s="11" t="n">
        <v>0.001</v>
      </c>
      <c r="O1932" s="11" t="n">
        <v>0</v>
      </c>
      <c r="P1932" s="11" t="n">
        <v>0.1467</v>
      </c>
      <c r="Q1932" s="22" t="n">
        <f>M1932/H1932</f>
        <v>0</v>
      </c>
    </row>
    <row r="1933" ht="22.5" customHeight="1">
      <c r="A1933" s="74"/>
      <c r="B1933" s="12"/>
      <c r="C1933" s="12" t="n">
        <v>12011132</v>
      </c>
      <c r="D1933" s="12" t="s">
        <v>82</v>
      </c>
      <c r="E1933" s="12" t="s">
        <v>14</v>
      </c>
      <c r="F1933" s="12" t="s">
        <v>15</v>
      </c>
      <c r="G1933" s="20" t="n">
        <v>0.2</v>
      </c>
      <c r="H1933" s="76" t="n">
        <v>150</v>
      </c>
      <c r="I1933" s="20" t="n">
        <f>G1933*H1933*7</f>
        <v>210</v>
      </c>
      <c r="J1933" s="12" t="s">
        <v>102</v>
      </c>
      <c r="K1933" s="14" t="n">
        <v>26956</v>
      </c>
      <c r="L1933" s="14" t="n">
        <v>7282</v>
      </c>
      <c r="M1933" s="15" t="n">
        <v>150</v>
      </c>
      <c r="N1933" s="11" t="n">
        <v>0.004</v>
      </c>
      <c r="O1933" s="11" t="n">
        <v>0.2</v>
      </c>
      <c r="P1933" s="11" t="n">
        <v>30</v>
      </c>
      <c r="Q1933" s="22" t="n">
        <f>M1933/H1933</f>
        <v>1</v>
      </c>
    </row>
    <row r="1934" ht="22.5" customHeight="1">
      <c r="A1934" s="74"/>
      <c r="B1934" s="12"/>
      <c r="C1934" s="12" t="n">
        <v>12072287</v>
      </c>
      <c r="D1934" s="12" t="s">
        <v>69</v>
      </c>
      <c r="E1934" s="12" t="s">
        <v>14</v>
      </c>
      <c r="F1934" s="12" t="s">
        <v>15</v>
      </c>
      <c r="G1934" s="20" t="n">
        <v>0.5</v>
      </c>
      <c r="H1934" s="76" t="n">
        <v>200</v>
      </c>
      <c r="I1934" s="20" t="n">
        <f>G1934*H1934*7</f>
        <v>700</v>
      </c>
      <c r="J1934" s="12" t="s">
        <v>102</v>
      </c>
      <c r="K1934" s="14" t="n">
        <v>352626</v>
      </c>
      <c r="L1934" s="14" t="n">
        <v>2017</v>
      </c>
      <c r="M1934" s="15" t="n">
        <v>250</v>
      </c>
      <c r="N1934" s="11" t="n">
        <v>0.06</v>
      </c>
      <c r="O1934" s="11" t="n">
        <v>0.485</v>
      </c>
      <c r="P1934" s="11" t="n">
        <v>121.345</v>
      </c>
      <c r="Q1934" s="22" t="n">
        <f>M1934/H1934</f>
        <v>1.25</v>
      </c>
    </row>
    <row r="1935" ht="22.5" customHeight="1">
      <c r="A1935" s="74"/>
      <c r="B1935" s="12"/>
      <c r="C1935" s="12" t="n">
        <v>6529449</v>
      </c>
      <c r="D1935" s="12" t="s">
        <v>69</v>
      </c>
      <c r="E1935" s="12" t="s">
        <v>14</v>
      </c>
      <c r="F1935" s="12" t="s">
        <v>12</v>
      </c>
      <c r="G1935" s="20" t="n">
        <v>0.2</v>
      </c>
      <c r="H1935" s="76" t="n">
        <v>200</v>
      </c>
      <c r="I1935" s="20" t="n">
        <f>G1935*H1935*7</f>
        <v>280</v>
      </c>
      <c r="J1935" s="12" t="s">
        <v>102</v>
      </c>
      <c r="K1935" s="14" t="n">
        <v>15002</v>
      </c>
      <c r="L1935" s="14" t="n">
        <v>2101</v>
      </c>
      <c r="M1935" s="15" t="n">
        <v>221</v>
      </c>
      <c r="N1935" s="11" t="n">
        <v>0.024</v>
      </c>
      <c r="O1935" s="11" t="n">
        <v>0.231</v>
      </c>
      <c r="P1935" s="11" t="n">
        <v>51.103</v>
      </c>
      <c r="Q1935" s="22" t="n">
        <f>M1935/H1935</f>
        <v>1.105</v>
      </c>
    </row>
    <row r="1936" ht="22.5" customHeight="1">
      <c r="A1936" s="74"/>
      <c r="B1936" s="12"/>
      <c r="C1936" s="12" t="n">
        <v>5623760</v>
      </c>
      <c r="D1936" s="12" t="s">
        <v>76</v>
      </c>
      <c r="E1936" s="12" t="s">
        <v>14</v>
      </c>
      <c r="F1936" s="12" t="s">
        <v>15</v>
      </c>
      <c r="G1936" s="20" t="n">
        <v>0.15</v>
      </c>
      <c r="H1936" s="13" t="n">
        <v>50</v>
      </c>
      <c r="I1936" s="20" t="n">
        <f>G1936*H1936*7</f>
        <v>52.5</v>
      </c>
      <c r="J1936" s="12" t="s">
        <v>102</v>
      </c>
      <c r="K1936" s="14" t="n">
        <v>9887</v>
      </c>
      <c r="L1936" s="14" t="n">
        <v>3198</v>
      </c>
      <c r="M1936" s="15" t="n">
        <v>50</v>
      </c>
      <c r="N1936" s="11" t="n">
        <v>0.002</v>
      </c>
      <c r="O1936" s="11" t="n">
        <v>0.15</v>
      </c>
      <c r="P1936" s="11" t="n">
        <v>7.5</v>
      </c>
      <c r="Q1936" s="22" t="n">
        <f>M1936/H1936</f>
        <v>1</v>
      </c>
    </row>
    <row r="1937" ht="22.5" customHeight="1">
      <c r="A1937" s="74"/>
      <c r="B1937" s="12"/>
      <c r="C1937" s="12" t="n">
        <v>12542512</v>
      </c>
      <c r="D1937" s="12" t="s">
        <v>82</v>
      </c>
      <c r="E1937" s="12" t="s">
        <v>14</v>
      </c>
      <c r="F1937" s="12" t="s">
        <v>15</v>
      </c>
      <c r="G1937" s="20" t="n">
        <v>0.15</v>
      </c>
      <c r="H1937" s="76" t="n">
        <v>100</v>
      </c>
      <c r="I1937" s="20" t="n">
        <f>G1937*H1937*7</f>
        <v>105</v>
      </c>
      <c r="J1937" s="12" t="s">
        <v>102</v>
      </c>
      <c r="K1937" s="14" t="n">
        <v>11348</v>
      </c>
      <c r="L1937" s="14" t="n">
        <v>743</v>
      </c>
      <c r="M1937" s="15" t="n">
        <v>21</v>
      </c>
      <c r="N1937" s="11" t="n">
        <v>0.004</v>
      </c>
      <c r="O1937" s="11" t="n">
        <v>0.15</v>
      </c>
      <c r="P1937" s="11" t="n">
        <v>3.15</v>
      </c>
      <c r="Q1937" s="22" t="n">
        <f>M1937/H1937</f>
        <v>0.21</v>
      </c>
    </row>
    <row r="1938" ht="22.5" customHeight="1">
      <c r="A1938" s="74"/>
      <c r="B1938" s="12"/>
      <c r="C1938" s="12" t="n">
        <v>91573327</v>
      </c>
      <c r="D1938" s="12" t="s">
        <v>77</v>
      </c>
      <c r="E1938" s="12" t="s">
        <v>14</v>
      </c>
      <c r="F1938" s="12" t="s">
        <v>15</v>
      </c>
      <c r="G1938" s="20" t="n">
        <v>0.25</v>
      </c>
      <c r="H1938" s="76" t="n">
        <v>300</v>
      </c>
      <c r="I1938" s="20" t="n">
        <f>G1938*H1938*7</f>
        <v>525</v>
      </c>
      <c r="J1938" s="12" t="s">
        <v>102</v>
      </c>
      <c r="K1938" s="14" t="n">
        <v>1559</v>
      </c>
      <c r="L1938" s="14" t="n">
        <v>191</v>
      </c>
      <c r="M1938" s="15" t="n">
        <v>0</v>
      </c>
      <c r="N1938" s="11" t="n">
        <v>0</v>
      </c>
      <c r="O1938" s="11" t="n">
        <v>0</v>
      </c>
      <c r="P1938" s="11" t="n">
        <v>0</v>
      </c>
      <c r="Q1938" s="22" t="n">
        <f>M1938/H1938</f>
        <v>0</v>
      </c>
    </row>
    <row r="1939" ht="22.5" customHeight="1">
      <c r="A1939" s="18"/>
      <c r="C1939" s="10"/>
      <c r="D1939" s="10"/>
      <c r="E1939" s="10"/>
      <c r="F1939" s="10"/>
      <c r="G1939" s="17"/>
      <c r="H1939" s="10"/>
      <c r="I1939" s="17"/>
      <c r="J1939" s="10"/>
      <c r="K1939" s="15"/>
      <c r="L1939" s="15"/>
      <c r="M1939" s="15"/>
      <c r="N1939" s="15"/>
      <c r="O1939" s="15"/>
      <c r="P1939" s="75"/>
      <c r="Q1939" s="7"/>
    </row>
    <row r="1940" ht="22.5" customHeight="1">
      <c r="A1940" s="18" t="s">
        <v>97</v>
      </c>
      <c r="B1940" s="8" t="s">
        <v>112</v>
      </c>
      <c r="C1940" s="10"/>
      <c r="D1940" s="10"/>
      <c r="E1940" s="10"/>
      <c r="F1940" s="10"/>
      <c r="G1940" s="17"/>
      <c r="H1940" s="10"/>
      <c r="I1940" s="17"/>
      <c r="J1940" s="10"/>
      <c r="K1940" s="21" t="n">
        <f>SUM(K1941:K2077)</f>
        <v>14298178</v>
      </c>
      <c r="L1940" s="21" t="n">
        <f>SUM(L1941:L2077)</f>
        <v>1774060</v>
      </c>
      <c r="M1940" s="15"/>
      <c r="N1940" s="15"/>
      <c r="O1940" s="15"/>
      <c r="P1940" s="24" t="n">
        <f>SUM(P1941:P2077)</f>
        <v>4901.283</v>
      </c>
      <c r="Q1940" s="7"/>
    </row>
    <row r="1941" ht="22.5" customHeight="1">
      <c r="A1941" s="73" t="n">
        <v>46297</v>
      </c>
      <c r="B1941" s="37" t="s">
        <v>99</v>
      </c>
      <c r="C1941" s="12" t="n">
        <v>10813123</v>
      </c>
      <c r="D1941" s="12" t="s">
        <v>10</v>
      </c>
      <c r="E1941" s="12" t="s">
        <v>11</v>
      </c>
      <c r="F1941" s="12" t="s">
        <v>12</v>
      </c>
      <c r="G1941" s="20" t="n">
        <v>0.25</v>
      </c>
      <c r="H1941" s="13" t="n">
        <v>1000</v>
      </c>
      <c r="I1941" s="20" t="n">
        <f>G1941*H1941*7</f>
        <v>1750</v>
      </c>
      <c r="J1941" s="12" t="s">
        <v>102</v>
      </c>
      <c r="K1941" s="10" t="n">
        <v>73355</v>
      </c>
      <c r="L1941" s="10" t="n">
        <v>1178</v>
      </c>
      <c r="M1941" s="10" t="n">
        <v>22</v>
      </c>
      <c r="N1941" s="11" t="n">
        <v>0.01</v>
      </c>
      <c r="O1941" s="11" t="n">
        <v>0.3278</v>
      </c>
      <c r="P1941" s="11" t="n">
        <v>7.2105</v>
      </c>
      <c r="Q1941" s="22" t="n">
        <f>M1941/H1941</f>
        <v>0.022</v>
      </c>
    </row>
    <row r="1942" ht="22.5" customHeight="1">
      <c r="A1942" s="74"/>
      <c r="B1942" s="12"/>
      <c r="C1942" s="12" t="n">
        <v>1745925</v>
      </c>
      <c r="D1942" s="12" t="s">
        <v>13</v>
      </c>
      <c r="E1942" s="12" t="s">
        <v>14</v>
      </c>
      <c r="F1942" s="12" t="s">
        <v>15</v>
      </c>
      <c r="G1942" s="20" t="n">
        <v>0.15</v>
      </c>
      <c r="H1942" s="13" t="n">
        <v>400</v>
      </c>
      <c r="I1942" s="20" t="n">
        <f>G1942*H1942*7</f>
        <v>420</v>
      </c>
      <c r="J1942" s="12" t="s">
        <v>102</v>
      </c>
      <c r="K1942" s="16" t="n">
        <v>82951</v>
      </c>
      <c r="L1942" s="14" t="n">
        <v>36913</v>
      </c>
      <c r="M1942" s="14" t="n">
        <v>400</v>
      </c>
      <c r="N1942" s="11" t="n">
        <v>0.002</v>
      </c>
      <c r="O1942" s="11" t="n">
        <v>0.15</v>
      </c>
      <c r="P1942" s="11" t="n">
        <v>60</v>
      </c>
      <c r="Q1942" s="22" t="n">
        <f>M1942/H1942</f>
        <v>1</v>
      </c>
    </row>
    <row r="1943" ht="22.5" customHeight="1">
      <c r="A1943" s="74"/>
      <c r="B1943" s="12"/>
      <c r="C1943" s="12" t="n">
        <v>6951600</v>
      </c>
      <c r="D1943" s="12" t="s">
        <v>16</v>
      </c>
      <c r="E1943" s="12" t="s">
        <v>17</v>
      </c>
      <c r="F1943" s="12" t="s">
        <v>15</v>
      </c>
      <c r="G1943" s="20" t="n">
        <v>0.17</v>
      </c>
      <c r="H1943" s="13" t="n">
        <v>100</v>
      </c>
      <c r="I1943" s="20" t="n">
        <f>G1943*H1943*7</f>
        <v>119</v>
      </c>
      <c r="J1943" s="12" t="s">
        <v>102</v>
      </c>
      <c r="K1943" s="14" t="n">
        <v>26719</v>
      </c>
      <c r="L1943" s="14" t="n">
        <v>10560</v>
      </c>
      <c r="M1943" s="14" t="n">
        <v>80</v>
      </c>
      <c r="N1943" s="11" t="n">
        <v>0.001</v>
      </c>
      <c r="O1943" s="11" t="n">
        <v>0.173</v>
      </c>
      <c r="P1943" s="11" t="n">
        <v>13.872</v>
      </c>
      <c r="Q1943" s="22" t="n">
        <f>M1943/H1943</f>
        <v>0.8</v>
      </c>
    </row>
    <row r="1944" ht="22.5" customHeight="1">
      <c r="A1944" s="74"/>
      <c r="B1944" s="12"/>
      <c r="C1944" s="12" t="n">
        <v>6951594</v>
      </c>
      <c r="D1944" s="12" t="s">
        <v>16</v>
      </c>
      <c r="E1944" s="12" t="s">
        <v>18</v>
      </c>
      <c r="F1944" s="12" t="s">
        <v>15</v>
      </c>
      <c r="G1944" s="20" t="n">
        <v>0.7</v>
      </c>
      <c r="H1944" s="13" t="n">
        <v>400</v>
      </c>
      <c r="I1944" s="20" t="n">
        <f>G1944*H1944*7</f>
        <v>1960</v>
      </c>
      <c r="J1944" s="12" t="s">
        <v>102</v>
      </c>
      <c r="K1944" s="14" t="n">
        <v>209909</v>
      </c>
      <c r="L1944" s="14" t="n">
        <v>90049</v>
      </c>
      <c r="M1944" s="14" t="n">
        <v>290</v>
      </c>
      <c r="N1944" s="11" t="n">
        <v>0.002</v>
      </c>
      <c r="O1944" s="11" t="n">
        <v>0.7</v>
      </c>
      <c r="P1944" s="11" t="n">
        <v>202.93</v>
      </c>
      <c r="Q1944" s="22" t="n">
        <f>M1944/H1944</f>
        <v>0.725</v>
      </c>
    </row>
    <row r="1945" ht="22.5" customHeight="1">
      <c r="A1945" s="74"/>
      <c r="B1945" s="12"/>
      <c r="C1945" s="12" t="n">
        <v>2732727</v>
      </c>
      <c r="D1945" s="12" t="s">
        <v>10</v>
      </c>
      <c r="E1945" s="12" t="s">
        <v>19</v>
      </c>
      <c r="F1945" s="12" t="s">
        <v>15</v>
      </c>
      <c r="G1945" s="20" t="n">
        <v>0.25</v>
      </c>
      <c r="H1945" s="13" t="n">
        <v>1000</v>
      </c>
      <c r="I1945" s="20" t="n">
        <f>G1945*H1945*7</f>
        <v>1750</v>
      </c>
      <c r="J1945" s="12" t="s">
        <v>102</v>
      </c>
      <c r="K1945" s="14" t="n">
        <v>45570</v>
      </c>
      <c r="L1945" s="14" t="n">
        <v>17174</v>
      </c>
      <c r="M1945" s="14" t="n">
        <v>624</v>
      </c>
      <c r="N1945" s="11" t="n">
        <v>0.009</v>
      </c>
      <c r="O1945" s="11" t="n">
        <v>0.25</v>
      </c>
      <c r="P1945" s="11" t="n">
        <v>155.7</v>
      </c>
      <c r="Q1945" s="22" t="n">
        <f>M1945/H1945</f>
        <v>0.624</v>
      </c>
    </row>
    <row r="1946" ht="22.5" customHeight="1">
      <c r="A1946" s="74"/>
      <c r="B1946" s="12"/>
      <c r="C1946" s="12" t="n">
        <v>5619156</v>
      </c>
      <c r="D1946" s="12" t="s">
        <v>10</v>
      </c>
      <c r="E1946" s="12" t="s">
        <v>19</v>
      </c>
      <c r="F1946" s="12" t="s">
        <v>12</v>
      </c>
      <c r="G1946" s="20" t="n">
        <v>0.24</v>
      </c>
      <c r="H1946" s="13" t="n">
        <v>500</v>
      </c>
      <c r="I1946" s="20" t="n">
        <f>G1946*H1946*7</f>
        <v>840</v>
      </c>
      <c r="J1946" s="12" t="s">
        <v>102</v>
      </c>
      <c r="K1946" s="14" t="n">
        <v>376904</v>
      </c>
      <c r="L1946" s="14" t="n">
        <v>49609</v>
      </c>
      <c r="M1946" s="14" t="n">
        <v>43</v>
      </c>
      <c r="N1946" s="11" t="n">
        <v>0</v>
      </c>
      <c r="O1946" s="11" t="n">
        <v>0.321</v>
      </c>
      <c r="P1946" s="11" t="n">
        <v>13.8051</v>
      </c>
      <c r="Q1946" s="22" t="n">
        <f>M1946/H1946</f>
        <v>0.086</v>
      </c>
    </row>
    <row r="1947" ht="22.5" customHeight="1">
      <c r="A1947" s="74"/>
      <c r="B1947" s="12"/>
      <c r="C1947" s="12" t="n">
        <v>6425889</v>
      </c>
      <c r="D1947" s="12" t="s">
        <v>10</v>
      </c>
      <c r="E1947" s="12" t="s">
        <v>20</v>
      </c>
      <c r="F1947" s="12" t="s">
        <v>15</v>
      </c>
      <c r="G1947" s="20" t="n">
        <v>0.25</v>
      </c>
      <c r="H1947" s="13" t="n">
        <v>400</v>
      </c>
      <c r="I1947" s="20" t="n">
        <f>G1947*H1947*7</f>
        <v>700</v>
      </c>
      <c r="J1947" s="12" t="s">
        <v>102</v>
      </c>
      <c r="K1947" s="14" t="n">
        <v>25370</v>
      </c>
      <c r="L1947" s="14" t="n">
        <v>8708</v>
      </c>
      <c r="M1947" s="14" t="n">
        <v>202</v>
      </c>
      <c r="N1947" s="11" t="n">
        <v>0.006</v>
      </c>
      <c r="O1947" s="11" t="n">
        <v>0.249</v>
      </c>
      <c r="P1947" s="11" t="n">
        <v>50.35</v>
      </c>
      <c r="Q1947" s="22" t="n">
        <f>M1947/H1947</f>
        <v>0.505</v>
      </c>
    </row>
    <row r="1948" ht="22.5" customHeight="1">
      <c r="A1948" s="74"/>
      <c r="B1948" s="12"/>
      <c r="C1948" s="12" t="n">
        <v>6439005</v>
      </c>
      <c r="D1948" s="12" t="s">
        <v>10</v>
      </c>
      <c r="E1948" s="12" t="s">
        <v>20</v>
      </c>
      <c r="F1948" s="12" t="s">
        <v>21</v>
      </c>
      <c r="G1948" s="20" t="n">
        <v>0.3</v>
      </c>
      <c r="H1948" s="13" t="n">
        <v>300</v>
      </c>
      <c r="I1948" s="20" t="n">
        <f>G1948*H1948*7</f>
        <v>630</v>
      </c>
      <c r="J1948" s="12" t="s">
        <v>102</v>
      </c>
      <c r="K1948" s="14" t="n">
        <v>54153</v>
      </c>
      <c r="L1948" s="14" t="n">
        <v>16242</v>
      </c>
      <c r="M1948" s="14" t="n">
        <v>73</v>
      </c>
      <c r="N1948" s="11" t="n">
        <v>0.0013</v>
      </c>
      <c r="O1948" s="11" t="n">
        <v>0.3</v>
      </c>
      <c r="P1948" s="11" t="n">
        <v>21.9</v>
      </c>
      <c r="Q1948" s="22" t="n">
        <f>M1948/H1948</f>
        <v>0.243333333333333</v>
      </c>
    </row>
    <row r="1949" ht="22.5" customHeight="1">
      <c r="A1949" s="74"/>
      <c r="B1949" s="12"/>
      <c r="C1949" s="12" t="n">
        <v>7203110</v>
      </c>
      <c r="D1949" s="12" t="s">
        <v>22</v>
      </c>
      <c r="E1949" s="12" t="s">
        <v>23</v>
      </c>
      <c r="F1949" s="12" t="s">
        <v>15</v>
      </c>
      <c r="G1949" s="20" t="n">
        <v>0.2</v>
      </c>
      <c r="H1949" s="13" t="n">
        <v>100</v>
      </c>
      <c r="I1949" s="20" t="n">
        <f>G1949*H1949*7</f>
        <v>140</v>
      </c>
      <c r="J1949" s="12" t="s">
        <v>102</v>
      </c>
      <c r="K1949" s="14" t="n">
        <v>14562</v>
      </c>
      <c r="L1949" s="14" t="n">
        <v>6576</v>
      </c>
      <c r="M1949" s="14" t="n">
        <v>3</v>
      </c>
      <c r="N1949" s="11" t="n">
        <v>0</v>
      </c>
      <c r="O1949" s="11" t="n">
        <v>0.2</v>
      </c>
      <c r="P1949" s="11" t="n">
        <v>0.6</v>
      </c>
      <c r="Q1949" s="22" t="n">
        <f>M1949/H1949</f>
        <v>0.03</v>
      </c>
    </row>
    <row r="1950" ht="22.5" customHeight="1">
      <c r="A1950" s="74"/>
      <c r="B1950" s="12"/>
      <c r="C1950" s="12" t="n">
        <v>7202934</v>
      </c>
      <c r="D1950" s="12" t="s">
        <v>22</v>
      </c>
      <c r="E1950" s="12" t="s">
        <v>24</v>
      </c>
      <c r="F1950" s="12" t="s">
        <v>15</v>
      </c>
      <c r="G1950" s="20" t="n">
        <v>0.35</v>
      </c>
      <c r="H1950" s="13" t="n">
        <v>200</v>
      </c>
      <c r="I1950" s="20" t="n">
        <f>G1950*H1950*7</f>
        <v>490</v>
      </c>
      <c r="J1950" s="12" t="s">
        <v>102</v>
      </c>
      <c r="K1950" s="14" t="n">
        <v>316683</v>
      </c>
      <c r="L1950" s="14" t="n">
        <v>197426</v>
      </c>
      <c r="M1950" s="14" t="n">
        <v>81</v>
      </c>
      <c r="N1950" s="11" t="n">
        <v>0</v>
      </c>
      <c r="O1950" s="11" t="n">
        <v>0.35</v>
      </c>
      <c r="P1950" s="11" t="n">
        <v>25.2</v>
      </c>
      <c r="Q1950" s="22" t="n">
        <f>M1950/H1950</f>
        <v>0.405</v>
      </c>
    </row>
    <row r="1951" ht="22.5" customHeight="1">
      <c r="A1951" s="74"/>
      <c r="B1951" s="12"/>
      <c r="C1951" s="12" t="n">
        <v>5847496</v>
      </c>
      <c r="D1951" s="12" t="s">
        <v>10</v>
      </c>
      <c r="E1951" s="12" t="s">
        <v>25</v>
      </c>
      <c r="F1951" s="12" t="s">
        <v>12</v>
      </c>
      <c r="G1951" s="20" t="n">
        <v>0.3</v>
      </c>
      <c r="H1951" s="13" t="n">
        <v>200</v>
      </c>
      <c r="I1951" s="20" t="n">
        <f>G1951*H1951*7</f>
        <v>420</v>
      </c>
      <c r="J1951" s="12" t="s">
        <v>102</v>
      </c>
      <c r="K1951" s="14" t="n">
        <v>101782</v>
      </c>
      <c r="L1951" s="14" t="n">
        <v>2136</v>
      </c>
      <c r="M1951" s="14" t="n">
        <v>6</v>
      </c>
      <c r="N1951" s="11" t="n">
        <v>0.002</v>
      </c>
      <c r="O1951" s="11" t="n">
        <v>0.607</v>
      </c>
      <c r="P1951" s="11" t="n">
        <v>3.6436</v>
      </c>
      <c r="Q1951" s="22" t="n">
        <f>M1951/H1951</f>
        <v>0.03</v>
      </c>
    </row>
    <row r="1952" ht="22.5" customHeight="1">
      <c r="A1952" s="74"/>
      <c r="B1952" s="12"/>
      <c r="C1952" s="12" t="n">
        <v>7572369</v>
      </c>
      <c r="D1952" s="12" t="s">
        <v>10</v>
      </c>
      <c r="E1952" s="12" t="s">
        <v>25</v>
      </c>
      <c r="F1952" s="12" t="s">
        <v>15</v>
      </c>
      <c r="G1952" s="20" t="n">
        <v>0.3</v>
      </c>
      <c r="H1952" s="13" t="n">
        <v>400</v>
      </c>
      <c r="I1952" s="20" t="n">
        <f>G1952*H1952*7</f>
        <v>840</v>
      </c>
      <c r="J1952" s="12" t="s">
        <v>102</v>
      </c>
      <c r="K1952" s="14" t="n">
        <v>12467</v>
      </c>
      <c r="L1952" s="14" t="n">
        <v>5181</v>
      </c>
      <c r="M1952" s="14" t="n">
        <v>133</v>
      </c>
      <c r="N1952" s="11" t="n">
        <v>0.008</v>
      </c>
      <c r="O1952" s="11" t="n">
        <v>0.305</v>
      </c>
      <c r="P1952" s="11" t="n">
        <v>40.62</v>
      </c>
      <c r="Q1952" s="22" t="n">
        <f>M1952/H1952</f>
        <v>0.3325</v>
      </c>
    </row>
    <row r="1953" ht="22.5" customHeight="1">
      <c r="A1953" s="74"/>
      <c r="B1953" s="12"/>
      <c r="C1953" s="12" t="n">
        <v>8460883</v>
      </c>
      <c r="D1953" s="12" t="s">
        <v>16</v>
      </c>
      <c r="E1953" s="12" t="s">
        <v>11</v>
      </c>
      <c r="F1953" s="12" t="s">
        <v>15</v>
      </c>
      <c r="G1953" s="20" t="n">
        <v>0.14</v>
      </c>
      <c r="H1953" s="13" t="n">
        <v>1400</v>
      </c>
      <c r="I1953" s="20" t="n">
        <f>G1953*H1953*7</f>
        <v>1372</v>
      </c>
      <c r="J1953" s="12" t="s">
        <v>102</v>
      </c>
      <c r="K1953" s="14" t="n">
        <v>102548</v>
      </c>
      <c r="L1953" s="14" t="n">
        <v>33605</v>
      </c>
      <c r="M1953" s="14" t="n">
        <v>1146</v>
      </c>
      <c r="N1953" s="11" t="n">
        <v>0.005</v>
      </c>
      <c r="O1953" s="11" t="n">
        <v>0.141</v>
      </c>
      <c r="P1953" s="11" t="n">
        <v>161.938</v>
      </c>
      <c r="Q1953" s="22" t="n">
        <f>M1953/H1953</f>
        <v>0.818571428571429</v>
      </c>
    </row>
    <row r="1954" ht="22.5" customHeight="1">
      <c r="A1954" s="74"/>
      <c r="B1954" s="12"/>
      <c r="C1954" s="12" t="n">
        <v>8531973</v>
      </c>
      <c r="D1954" s="12" t="s">
        <v>16</v>
      </c>
      <c r="E1954" s="12" t="s">
        <v>18</v>
      </c>
      <c r="F1954" s="12" t="s">
        <v>26</v>
      </c>
      <c r="G1954" s="20" t="n">
        <v>0.45</v>
      </c>
      <c r="H1954" s="13" t="n">
        <v>150</v>
      </c>
      <c r="I1954" s="20" t="n">
        <f>G1954*H1954*7</f>
        <v>472.5</v>
      </c>
      <c r="J1954" s="12" t="s">
        <v>102</v>
      </c>
      <c r="K1954" s="14" t="n">
        <v>321943</v>
      </c>
      <c r="L1954" s="14" t="n">
        <v>860</v>
      </c>
      <c r="M1954" s="14" t="n">
        <v>39</v>
      </c>
      <c r="N1954" s="11" t="n">
        <v>0.02</v>
      </c>
      <c r="O1954" s="11" t="n">
        <v>0.47</v>
      </c>
      <c r="P1954" s="11" t="n">
        <v>18.19</v>
      </c>
      <c r="Q1954" s="22" t="n">
        <f>M1954/H1954</f>
        <v>0.26</v>
      </c>
    </row>
    <row r="1955" ht="22.5" customHeight="1">
      <c r="A1955" s="74"/>
      <c r="B1955" s="12"/>
      <c r="C1955" s="12" t="n">
        <v>8156506</v>
      </c>
      <c r="D1955" s="12" t="s">
        <v>27</v>
      </c>
      <c r="E1955" s="12" t="s">
        <v>14</v>
      </c>
      <c r="F1955" s="12" t="s">
        <v>15</v>
      </c>
      <c r="G1955" s="20" t="n">
        <v>0.13</v>
      </c>
      <c r="H1955" s="13" t="n">
        <v>1000</v>
      </c>
      <c r="I1955" s="20" t="n">
        <f>G1955*H1955*7</f>
        <v>910</v>
      </c>
      <c r="J1955" s="12" t="s">
        <v>102</v>
      </c>
      <c r="K1955" s="14" t="n">
        <v>53839</v>
      </c>
      <c r="L1955" s="14" t="n">
        <v>22000</v>
      </c>
      <c r="M1955" s="14" t="n">
        <v>1000</v>
      </c>
      <c r="N1955" s="11" t="n">
        <v>0.006</v>
      </c>
      <c r="O1955" s="11" t="n">
        <v>0.137</v>
      </c>
      <c r="P1955" s="11" t="n">
        <v>136.689</v>
      </c>
      <c r="Q1955" s="22" t="n">
        <f>M1955/H1955</f>
        <v>1</v>
      </c>
    </row>
    <row r="1956" ht="22.5" customHeight="1">
      <c r="A1956" s="74"/>
      <c r="B1956" s="12"/>
      <c r="C1956" s="12" t="n">
        <v>8819666</v>
      </c>
      <c r="D1956" s="12" t="s">
        <v>27</v>
      </c>
      <c r="E1956" s="12" t="s">
        <v>14</v>
      </c>
      <c r="F1956" s="12" t="s">
        <v>12</v>
      </c>
      <c r="G1956" s="20" t="n">
        <v>0.08</v>
      </c>
      <c r="H1956" s="13" t="n">
        <v>200</v>
      </c>
      <c r="I1956" s="20" t="n">
        <f>G1956*H1956*7</f>
        <v>112</v>
      </c>
      <c r="J1956" s="12" t="s">
        <v>102</v>
      </c>
      <c r="K1956" s="14" t="n">
        <v>10374</v>
      </c>
      <c r="L1956" s="14" t="n">
        <v>1559</v>
      </c>
      <c r="M1956" s="14" t="n">
        <v>199</v>
      </c>
      <c r="N1956" s="11" t="n">
        <v>0.013</v>
      </c>
      <c r="O1956" s="11" t="n">
        <v>0.101</v>
      </c>
      <c r="P1956" s="11" t="n">
        <v>20.083</v>
      </c>
      <c r="Q1956" s="22" t="n">
        <f>M1956/H1956</f>
        <v>0.995</v>
      </c>
    </row>
    <row r="1957" ht="22.5" customHeight="1">
      <c r="A1957" s="74"/>
      <c r="B1957" s="12"/>
      <c r="C1957" s="12" t="n">
        <v>7872826</v>
      </c>
      <c r="D1957" s="12" t="s">
        <v>28</v>
      </c>
      <c r="E1957" s="12" t="s">
        <v>14</v>
      </c>
      <c r="F1957" s="12" t="s">
        <v>15</v>
      </c>
      <c r="G1957" s="20" t="n">
        <v>0.48</v>
      </c>
      <c r="H1957" s="13" t="n">
        <v>100</v>
      </c>
      <c r="I1957" s="20" t="n">
        <f>G1957*H1957*7</f>
        <v>336</v>
      </c>
      <c r="J1957" s="12" t="s">
        <v>102</v>
      </c>
      <c r="K1957" s="14" t="n">
        <v>32703</v>
      </c>
      <c r="L1957" s="14" t="n">
        <v>8969</v>
      </c>
      <c r="M1957" s="14" t="n">
        <v>100</v>
      </c>
      <c r="N1957" s="11" t="n">
        <v>0.005</v>
      </c>
      <c r="O1957" s="11" t="n">
        <v>0.481</v>
      </c>
      <c r="P1957" s="11" t="n">
        <v>48.144</v>
      </c>
      <c r="Q1957" s="22" t="n">
        <f>M1957/H1957</f>
        <v>1</v>
      </c>
    </row>
    <row r="1958" ht="22.5" customHeight="1">
      <c r="A1958" s="74"/>
      <c r="B1958" s="12"/>
      <c r="C1958" s="12" t="n">
        <v>9311355</v>
      </c>
      <c r="D1958" s="12" t="s">
        <v>29</v>
      </c>
      <c r="E1958" s="12" t="s">
        <v>14</v>
      </c>
      <c r="F1958" s="12" t="s">
        <v>15</v>
      </c>
      <c r="G1958" s="20" t="n">
        <v>0.15</v>
      </c>
      <c r="H1958" s="13" t="n">
        <v>80</v>
      </c>
      <c r="I1958" s="20" t="n">
        <f>G1958*H1958*7</f>
        <v>84</v>
      </c>
      <c r="J1958" s="12" t="s">
        <v>102</v>
      </c>
      <c r="K1958" s="14" t="n">
        <v>29191</v>
      </c>
      <c r="L1958" s="14" t="n">
        <v>3787</v>
      </c>
      <c r="M1958" s="14" t="n">
        <v>69</v>
      </c>
      <c r="N1958" s="11" t="n">
        <v>0.005</v>
      </c>
      <c r="O1958" s="11" t="n">
        <v>0.25</v>
      </c>
      <c r="P1958" s="11" t="n">
        <v>17.25</v>
      </c>
      <c r="Q1958" s="22" t="n">
        <f>M1958/H1958</f>
        <v>0.8625</v>
      </c>
    </row>
    <row r="1959" ht="22.5" customHeight="1">
      <c r="A1959" s="74"/>
      <c r="B1959" s="12"/>
      <c r="C1959" s="12" t="n">
        <v>12114239</v>
      </c>
      <c r="D1959" s="12" t="s">
        <v>27</v>
      </c>
      <c r="E1959" s="12" t="s">
        <v>14</v>
      </c>
      <c r="F1959" s="12" t="s">
        <v>26</v>
      </c>
      <c r="G1959" s="20" t="n">
        <v>0.2</v>
      </c>
      <c r="H1959" s="13" t="n">
        <v>100</v>
      </c>
      <c r="I1959" s="20" t="n">
        <f>G1959*H1959*7</f>
        <v>140</v>
      </c>
      <c r="J1959" s="12" t="s">
        <v>102</v>
      </c>
      <c r="K1959" s="14" t="n">
        <v>27394</v>
      </c>
      <c r="L1959" s="14" t="n">
        <v>446</v>
      </c>
      <c r="M1959" s="14" t="n">
        <v>47</v>
      </c>
      <c r="N1959" s="11" t="n">
        <v>0.02</v>
      </c>
      <c r="O1959" s="11" t="n">
        <v>0.15</v>
      </c>
      <c r="P1959" s="11" t="n">
        <v>6.88</v>
      </c>
      <c r="Q1959" s="22" t="n">
        <f>M1959/H1959</f>
        <v>0.47</v>
      </c>
    </row>
    <row r="1960" ht="22.5" customHeight="1">
      <c r="A1960" s="74"/>
      <c r="B1960" s="12"/>
      <c r="C1960" s="12" t="n">
        <v>10501490</v>
      </c>
      <c r="D1960" s="12" t="s">
        <v>13</v>
      </c>
      <c r="E1960" s="12" t="s">
        <v>14</v>
      </c>
      <c r="F1960" s="12" t="s">
        <v>15</v>
      </c>
      <c r="G1960" s="20" t="n">
        <v>0.15</v>
      </c>
      <c r="H1960" s="13" t="n">
        <v>100</v>
      </c>
      <c r="I1960" s="20" t="n">
        <f>G1960*H1960*7</f>
        <v>105</v>
      </c>
      <c r="J1960" s="12" t="s">
        <v>102</v>
      </c>
      <c r="K1960" s="14" t="n">
        <v>1201</v>
      </c>
      <c r="L1960" s="14" t="n">
        <v>524</v>
      </c>
      <c r="M1960" s="14" t="n">
        <v>7</v>
      </c>
      <c r="N1960" s="11" t="n">
        <v>0.002</v>
      </c>
      <c r="O1960" s="11" t="n">
        <v>0.13</v>
      </c>
      <c r="P1960" s="11" t="n">
        <v>0.91</v>
      </c>
      <c r="Q1960" s="22" t="n">
        <f>M1960/H1960</f>
        <v>0.07</v>
      </c>
    </row>
    <row r="1961" ht="22.5" customHeight="1">
      <c r="A1961" s="74"/>
      <c r="B1961" s="12"/>
      <c r="C1961" s="39" t="n">
        <v>10912510</v>
      </c>
      <c r="D1961" s="12" t="s">
        <v>10</v>
      </c>
      <c r="E1961" s="12" t="s">
        <v>11</v>
      </c>
      <c r="F1961" s="12" t="s">
        <v>30</v>
      </c>
      <c r="G1961" s="20" t="n">
        <v>0.17</v>
      </c>
      <c r="H1961" s="13" t="n">
        <v>1500</v>
      </c>
      <c r="I1961" s="20" t="n">
        <f>G1961*H1961*7</f>
        <v>1785</v>
      </c>
      <c r="J1961" s="12" t="s">
        <v>102</v>
      </c>
      <c r="K1961" s="14" t="n">
        <v>22555</v>
      </c>
      <c r="L1961" s="14" t="n">
        <v>4057</v>
      </c>
      <c r="M1961" s="14" t="n">
        <v>82</v>
      </c>
      <c r="N1961" s="11" t="n">
        <v>0.01</v>
      </c>
      <c r="O1961" s="11" t="n">
        <v>0.35</v>
      </c>
      <c r="P1961" s="11" t="n">
        <v>28.29</v>
      </c>
      <c r="Q1961" s="22" t="n">
        <f>M1961/H1961</f>
        <v>0.0546666666666667</v>
      </c>
    </row>
    <row r="1962" ht="22.5" customHeight="1">
      <c r="A1962" s="74"/>
      <c r="B1962" s="12"/>
      <c r="C1962" s="39" t="n">
        <v>11080098</v>
      </c>
      <c r="D1962" s="12" t="s">
        <v>22</v>
      </c>
      <c r="E1962" s="12" t="s">
        <v>24</v>
      </c>
      <c r="F1962" s="12" t="s">
        <v>15</v>
      </c>
      <c r="G1962" s="20" t="n">
        <v>0.6</v>
      </c>
      <c r="H1962" s="13" t="n">
        <v>100</v>
      </c>
      <c r="I1962" s="20" t="n">
        <f>G1962*H1962*7</f>
        <v>420</v>
      </c>
      <c r="J1962" s="12" t="s">
        <v>102</v>
      </c>
      <c r="K1962" s="14" t="n">
        <v>2844</v>
      </c>
      <c r="L1962" s="14" t="n">
        <v>1488</v>
      </c>
      <c r="M1962" s="14" t="n">
        <v>3</v>
      </c>
      <c r="N1962" s="11" t="n">
        <v>0.001</v>
      </c>
      <c r="O1962" s="11" t="n">
        <v>0.6</v>
      </c>
      <c r="P1962" s="11" t="n">
        <v>1.8</v>
      </c>
      <c r="Q1962" s="22" t="n">
        <f>M1962/H1962</f>
        <v>0.03</v>
      </c>
    </row>
    <row r="1963" ht="22.5" customHeight="1">
      <c r="A1963" s="74"/>
      <c r="B1963" s="12"/>
      <c r="C1963" s="39" t="n">
        <v>11715627</v>
      </c>
      <c r="D1963" s="12" t="s">
        <v>29</v>
      </c>
      <c r="E1963" s="12" t="s">
        <v>14</v>
      </c>
      <c r="F1963" s="12" t="s">
        <v>15</v>
      </c>
      <c r="G1963" s="20" t="n">
        <v>0.4</v>
      </c>
      <c r="H1963" s="13" t="n">
        <v>100</v>
      </c>
      <c r="I1963" s="20" t="n">
        <f>G1963*H1963*7</f>
        <v>280</v>
      </c>
      <c r="J1963" s="12" t="s">
        <v>102</v>
      </c>
      <c r="K1963" s="14" t="n">
        <v>73</v>
      </c>
      <c r="L1963" s="14" t="n">
        <v>0</v>
      </c>
      <c r="M1963" s="14" t="n">
        <v>0</v>
      </c>
      <c r="N1963" s="11" t="n">
        <v>0</v>
      </c>
      <c r="O1963" s="11" t="n">
        <v>0</v>
      </c>
      <c r="P1963" s="11" t="n">
        <v>0</v>
      </c>
      <c r="Q1963" s="22" t="n">
        <f>M1963/H1963</f>
        <v>0</v>
      </c>
    </row>
    <row r="1964" ht="22.5" customHeight="1">
      <c r="A1964" s="74"/>
      <c r="B1964" s="12"/>
      <c r="C1964" s="39" t="n">
        <v>11715655</v>
      </c>
      <c r="D1964" s="12" t="s">
        <v>16</v>
      </c>
      <c r="E1964" s="12" t="s">
        <v>11</v>
      </c>
      <c r="F1964" s="12" t="s">
        <v>15</v>
      </c>
      <c r="G1964" s="20" t="n">
        <v>0.15</v>
      </c>
      <c r="H1964" s="13" t="n">
        <v>100</v>
      </c>
      <c r="I1964" s="20" t="n">
        <f>G1964*H1964*7</f>
        <v>105</v>
      </c>
      <c r="J1964" s="12" t="s">
        <v>102</v>
      </c>
      <c r="K1964" s="14" t="n">
        <v>511</v>
      </c>
      <c r="L1964" s="14" t="n">
        <v>18</v>
      </c>
      <c r="M1964" s="14" t="n">
        <v>0</v>
      </c>
      <c r="N1964" s="11" t="n">
        <v>0</v>
      </c>
      <c r="O1964" s="11" t="n">
        <v>0</v>
      </c>
      <c r="P1964" s="11" t="n">
        <v>0</v>
      </c>
      <c r="Q1964" s="22" t="n">
        <f>M1964/H1964</f>
        <v>0</v>
      </c>
    </row>
    <row r="1965" ht="22.5" customHeight="1">
      <c r="A1965" s="74"/>
      <c r="B1965" s="12"/>
      <c r="C1965" s="39" t="n">
        <v>11715811</v>
      </c>
      <c r="D1965" s="12" t="s">
        <v>16</v>
      </c>
      <c r="E1965" s="12" t="s">
        <v>17</v>
      </c>
      <c r="F1965" s="12" t="s">
        <v>15</v>
      </c>
      <c r="G1965" s="20" t="n">
        <v>0.17</v>
      </c>
      <c r="H1965" s="13" t="n">
        <v>100</v>
      </c>
      <c r="I1965" s="20" t="n">
        <f>G1965*H1965*7</f>
        <v>119</v>
      </c>
      <c r="J1965" s="12" t="s">
        <v>102</v>
      </c>
      <c r="K1965" s="14" t="n">
        <v>168</v>
      </c>
      <c r="L1965" s="14" t="n">
        <v>1</v>
      </c>
      <c r="M1965" s="14" t="n">
        <v>0</v>
      </c>
      <c r="N1965" s="11" t="n">
        <v>0</v>
      </c>
      <c r="O1965" s="11" t="n">
        <v>0</v>
      </c>
      <c r="P1965" s="11" t="n">
        <v>0</v>
      </c>
      <c r="Q1965" s="22" t="n">
        <f>M1965/H1965</f>
        <v>0</v>
      </c>
    </row>
    <row r="1966" ht="22.5" customHeight="1">
      <c r="A1966" s="74"/>
      <c r="B1966" s="12"/>
      <c r="C1966" s="39" t="n">
        <v>11729927</v>
      </c>
      <c r="D1966" s="12" t="s">
        <v>10</v>
      </c>
      <c r="E1966" s="12" t="s">
        <v>20</v>
      </c>
      <c r="F1966" s="12" t="s">
        <v>15</v>
      </c>
      <c r="G1966" s="20" t="n">
        <v>0.25</v>
      </c>
      <c r="H1966" s="13" t="n">
        <v>100</v>
      </c>
      <c r="I1966" s="20" t="n">
        <f>G1966*H1966*7</f>
        <v>175</v>
      </c>
      <c r="J1966" s="12" t="s">
        <v>102</v>
      </c>
      <c r="K1966" s="14" t="n">
        <v>662</v>
      </c>
      <c r="L1966" s="14" t="n">
        <v>21</v>
      </c>
      <c r="M1966" s="14" t="n">
        <v>0</v>
      </c>
      <c r="N1966" s="11" t="n">
        <v>0</v>
      </c>
      <c r="O1966" s="11" t="n">
        <v>0</v>
      </c>
      <c r="P1966" s="11" t="n">
        <v>0</v>
      </c>
      <c r="Q1966" s="22" t="n">
        <f>M1966/H1966</f>
        <v>0</v>
      </c>
    </row>
    <row r="1967" ht="22.5" customHeight="1">
      <c r="A1967" s="74"/>
      <c r="B1967" s="12"/>
      <c r="C1967" s="39" t="n">
        <v>11729820</v>
      </c>
      <c r="D1967" s="12" t="s">
        <v>10</v>
      </c>
      <c r="E1967" s="12" t="s">
        <v>25</v>
      </c>
      <c r="F1967" s="12" t="s">
        <v>15</v>
      </c>
      <c r="G1967" s="20" t="n">
        <v>0.3</v>
      </c>
      <c r="H1967" s="13" t="n">
        <v>100</v>
      </c>
      <c r="I1967" s="20" t="n">
        <f>G1967*H1967*7</f>
        <v>210</v>
      </c>
      <c r="J1967" s="12" t="s">
        <v>102</v>
      </c>
      <c r="K1967" s="14" t="n">
        <v>38</v>
      </c>
      <c r="L1967" s="14" t="n">
        <v>7</v>
      </c>
      <c r="M1967" s="14" t="n">
        <v>0</v>
      </c>
      <c r="N1967" s="11" t="n">
        <v>0</v>
      </c>
      <c r="O1967" s="11" t="n">
        <v>0</v>
      </c>
      <c r="P1967" s="11" t="n">
        <v>0</v>
      </c>
      <c r="Q1967" s="22" t="n">
        <f>M1967/H1967</f>
        <v>0</v>
      </c>
    </row>
    <row r="1968" ht="22.5" customHeight="1">
      <c r="A1968" s="74"/>
      <c r="B1968" s="12"/>
      <c r="C1968" s="39" t="n">
        <v>11729830</v>
      </c>
      <c r="D1968" s="12" t="s">
        <v>10</v>
      </c>
      <c r="E1968" s="12" t="s">
        <v>11</v>
      </c>
      <c r="F1968" s="12" t="s">
        <v>12</v>
      </c>
      <c r="G1968" s="20" t="n">
        <v>0.17</v>
      </c>
      <c r="H1968" s="13" t="n">
        <v>100</v>
      </c>
      <c r="I1968" s="20" t="n">
        <f>G1968*H1968*7</f>
        <v>119</v>
      </c>
      <c r="J1968" s="12" t="s">
        <v>102</v>
      </c>
      <c r="K1968" s="14" t="n">
        <v>131</v>
      </c>
      <c r="L1968" s="14" t="n">
        <v>3</v>
      </c>
      <c r="M1968" s="14" t="n">
        <v>0</v>
      </c>
      <c r="N1968" s="11" t="n">
        <v>0</v>
      </c>
      <c r="O1968" s="11" t="n">
        <v>0</v>
      </c>
      <c r="P1968" s="11" t="n">
        <v>0.0002</v>
      </c>
      <c r="Q1968" s="22" t="n">
        <f>M1968/H1968</f>
        <v>0</v>
      </c>
    </row>
    <row r="1969" ht="22.5" customHeight="1">
      <c r="A1969" s="74"/>
      <c r="B1969" s="12"/>
      <c r="C1969" s="39" t="n">
        <v>11892329</v>
      </c>
      <c r="D1969" s="12" t="s">
        <v>10</v>
      </c>
      <c r="E1969" s="12" t="s">
        <v>11</v>
      </c>
      <c r="F1969" s="12" t="s">
        <v>15</v>
      </c>
      <c r="G1969" s="20" t="n">
        <v>0.25</v>
      </c>
      <c r="H1969" s="13" t="n">
        <v>2500</v>
      </c>
      <c r="I1969" s="20" t="n">
        <f>G1969*H1969*7</f>
        <v>4375</v>
      </c>
      <c r="J1969" s="12" t="s">
        <v>102</v>
      </c>
      <c r="K1969" s="14" t="n">
        <v>74563</v>
      </c>
      <c r="L1969" s="14" t="n">
        <v>18450</v>
      </c>
      <c r="M1969" s="14" t="n">
        <v>1009</v>
      </c>
      <c r="N1969" s="11" t="n">
        <v>0.014</v>
      </c>
      <c r="O1969" s="11" t="n">
        <v>0.25</v>
      </c>
      <c r="P1969" s="11" t="n">
        <v>251.95</v>
      </c>
      <c r="Q1969" s="22" t="n">
        <f>M1969/H1969</f>
        <v>0.4036</v>
      </c>
    </row>
    <row r="1970" ht="22.5" customHeight="1">
      <c r="A1970" s="74"/>
      <c r="B1970" s="12"/>
      <c r="C1970" s="39" t="n">
        <v>91560708</v>
      </c>
      <c r="D1970" s="12" t="s">
        <v>31</v>
      </c>
      <c r="E1970" s="12" t="s">
        <v>32</v>
      </c>
      <c r="F1970" s="12" t="s">
        <v>15</v>
      </c>
      <c r="G1970" s="20" t="n">
        <v>0.09</v>
      </c>
      <c r="H1970" s="13" t="n">
        <v>800</v>
      </c>
      <c r="I1970" s="20" t="n">
        <f>G1970*H1970*7</f>
        <v>504</v>
      </c>
      <c r="J1970" s="12" t="s">
        <v>102</v>
      </c>
      <c r="K1970" s="14" t="n">
        <v>27712</v>
      </c>
      <c r="L1970" s="14" t="n">
        <v>8792</v>
      </c>
      <c r="M1970" s="14" t="n">
        <v>198</v>
      </c>
      <c r="N1970" s="11" t="n">
        <v>0.002</v>
      </c>
      <c r="O1970" s="11" t="n">
        <v>0.101</v>
      </c>
      <c r="P1970" s="11" t="n">
        <v>19.95</v>
      </c>
      <c r="Q1970" s="22" t="n">
        <f>M1970/H1970</f>
        <v>0.2475</v>
      </c>
    </row>
    <row r="1971" ht="22.5" customHeight="1">
      <c r="A1971" s="74"/>
      <c r="B1971" s="12"/>
      <c r="C1971" s="39" t="n">
        <v>91560709</v>
      </c>
      <c r="D1971" s="12" t="s">
        <v>31</v>
      </c>
      <c r="E1971" s="12" t="s">
        <v>33</v>
      </c>
      <c r="F1971" s="12" t="s">
        <v>15</v>
      </c>
      <c r="G1971" s="20" t="n">
        <v>0.06</v>
      </c>
      <c r="H1971" s="13" t="n">
        <v>500</v>
      </c>
      <c r="I1971" s="20" t="n">
        <f>G1971*H1971*7</f>
        <v>210</v>
      </c>
      <c r="J1971" s="12" t="s">
        <v>102</v>
      </c>
      <c r="K1971" s="14" t="n">
        <v>60022</v>
      </c>
      <c r="L1971" s="14" t="n">
        <v>31308</v>
      </c>
      <c r="M1971" s="14" t="n">
        <v>500</v>
      </c>
      <c r="N1971" s="11" t="n">
        <v>0.001</v>
      </c>
      <c r="O1971" s="11" t="n">
        <v>0.06</v>
      </c>
      <c r="P1971" s="11" t="n">
        <v>30</v>
      </c>
      <c r="Q1971" s="22" t="n">
        <f>M1971/H1971</f>
        <v>1</v>
      </c>
    </row>
    <row r="1972" ht="22.5" customHeight="1">
      <c r="A1972" s="74"/>
      <c r="B1972" s="12"/>
      <c r="C1972" s="39" t="n">
        <v>12064281</v>
      </c>
      <c r="D1972" s="12" t="s">
        <v>16</v>
      </c>
      <c r="E1972" s="12" t="s">
        <v>18</v>
      </c>
      <c r="F1972" s="12" t="s">
        <v>15</v>
      </c>
      <c r="G1972" s="20" t="n">
        <v>0.7</v>
      </c>
      <c r="H1972" s="13" t="n">
        <v>100</v>
      </c>
      <c r="I1972" s="20" t="n">
        <f>G1972*H1972*7</f>
        <v>490</v>
      </c>
      <c r="J1972" s="12" t="s">
        <v>102</v>
      </c>
      <c r="K1972" s="14" t="n">
        <v>3242</v>
      </c>
      <c r="L1972" s="14" t="n">
        <v>6</v>
      </c>
      <c r="M1972" s="14" t="n">
        <v>0</v>
      </c>
      <c r="N1972" s="11" t="n">
        <v>0</v>
      </c>
      <c r="O1972" s="11" t="n">
        <v>0</v>
      </c>
      <c r="P1972" s="11" t="n">
        <v>0</v>
      </c>
      <c r="Q1972" s="22" t="n">
        <f>M1972/H1972</f>
        <v>0</v>
      </c>
    </row>
    <row r="1973" ht="22.5" customHeight="1">
      <c r="A1973" s="74"/>
      <c r="B1973" s="12"/>
      <c r="C1973" s="39" t="n">
        <v>11987622</v>
      </c>
      <c r="D1973" s="12" t="s">
        <v>10</v>
      </c>
      <c r="E1973" s="12" t="s">
        <v>11</v>
      </c>
      <c r="F1973" s="12" t="s">
        <v>30</v>
      </c>
      <c r="G1973" s="20" t="n">
        <v>0.23</v>
      </c>
      <c r="H1973" s="13" t="n">
        <v>200</v>
      </c>
      <c r="I1973" s="20" t="n">
        <f>G1973*H1973*7</f>
        <v>322</v>
      </c>
      <c r="J1973" s="12" t="s">
        <v>102</v>
      </c>
      <c r="K1973" s="14" t="n">
        <v>38673</v>
      </c>
      <c r="L1973" s="14" t="n">
        <v>8787</v>
      </c>
      <c r="M1973" s="14" t="n">
        <v>5</v>
      </c>
      <c r="N1973" s="11" t="n">
        <v>0</v>
      </c>
      <c r="O1973" s="11" t="n">
        <v>0.34</v>
      </c>
      <c r="P1973" s="11" t="n">
        <v>1.72</v>
      </c>
      <c r="Q1973" s="22" t="n">
        <f>M1973/H1973</f>
        <v>0.025</v>
      </c>
    </row>
    <row r="1974" ht="22.5" customHeight="1">
      <c r="A1974" s="74"/>
      <c r="B1974" s="12"/>
      <c r="C1974" s="39" t="n">
        <v>91567811</v>
      </c>
      <c r="D1974" s="12" t="s">
        <v>34</v>
      </c>
      <c r="E1974" s="12" t="s">
        <v>14</v>
      </c>
      <c r="F1974" s="12" t="s">
        <v>15</v>
      </c>
      <c r="G1974" s="20" t="n">
        <v>1</v>
      </c>
      <c r="H1974" s="13" t="n">
        <v>200</v>
      </c>
      <c r="I1974" s="20" t="n">
        <f>G1974*H1974*7</f>
        <v>1400</v>
      </c>
      <c r="J1974" s="12" t="s">
        <v>102</v>
      </c>
      <c r="K1974" s="14" t="n">
        <v>32154</v>
      </c>
      <c r="L1974" s="14" t="n">
        <v>3392</v>
      </c>
      <c r="M1974" s="14" t="n">
        <v>22</v>
      </c>
      <c r="N1974" s="11" t="n">
        <v>0.001</v>
      </c>
      <c r="O1974" s="11" t="n">
        <v>1</v>
      </c>
      <c r="P1974" s="11" t="n">
        <v>22</v>
      </c>
      <c r="Q1974" s="22" t="n">
        <f>M1974/H1974</f>
        <v>0.11</v>
      </c>
    </row>
    <row r="1975" ht="22.5" customHeight="1">
      <c r="A1975" s="74"/>
      <c r="B1975" s="12"/>
      <c r="C1975" s="39" t="n">
        <v>91548044</v>
      </c>
      <c r="D1975" s="12" t="s">
        <v>34</v>
      </c>
      <c r="E1975" s="12" t="s">
        <v>14</v>
      </c>
      <c r="F1975" s="12" t="s">
        <v>12</v>
      </c>
      <c r="G1975" s="20" t="n">
        <v>1</v>
      </c>
      <c r="H1975" s="13" t="n">
        <v>50</v>
      </c>
      <c r="I1975" s="20" t="n">
        <f>G1975*H1975*7</f>
        <v>350</v>
      </c>
      <c r="J1975" s="12" t="s">
        <v>102</v>
      </c>
      <c r="K1975" s="14" t="n">
        <v>58302</v>
      </c>
      <c r="L1975" s="14" t="n">
        <v>2294</v>
      </c>
      <c r="M1975" s="14" t="n">
        <v>9</v>
      </c>
      <c r="N1975" s="11" t="n">
        <v>0.006</v>
      </c>
      <c r="O1975" s="11" t="n">
        <v>1.557</v>
      </c>
      <c r="P1975" s="11" t="n">
        <v>14.0116</v>
      </c>
      <c r="Q1975" s="22" t="n">
        <f>M1975/H1975</f>
        <v>0.18</v>
      </c>
    </row>
    <row r="1976" ht="22.5" customHeight="1">
      <c r="A1976" s="74"/>
      <c r="B1976" s="12"/>
      <c r="C1976" s="39" t="n">
        <v>12801942</v>
      </c>
      <c r="D1976" s="12" t="s">
        <v>10</v>
      </c>
      <c r="E1976" s="12" t="s">
        <v>11</v>
      </c>
      <c r="F1976" s="12" t="s">
        <v>35</v>
      </c>
      <c r="G1976" s="20" t="n">
        <v>0.23</v>
      </c>
      <c r="H1976" s="13" t="n">
        <v>300</v>
      </c>
      <c r="I1976" s="20" t="n">
        <f>G1976*H1976*7</f>
        <v>483</v>
      </c>
      <c r="J1976" s="12" t="s">
        <v>102</v>
      </c>
      <c r="K1976" s="14" t="n">
        <v>4133</v>
      </c>
      <c r="L1976" s="14" t="n">
        <v>1971</v>
      </c>
      <c r="M1976" s="14" t="n">
        <v>1</v>
      </c>
      <c r="N1976" s="11" t="n">
        <v>0.01</v>
      </c>
      <c r="O1976" s="11" t="n">
        <v>19.71</v>
      </c>
      <c r="P1976" s="11" t="n">
        <v>19.71</v>
      </c>
      <c r="Q1976" s="22" t="n">
        <f>M1976/H1976</f>
        <v>0.00333333333333333</v>
      </c>
    </row>
    <row r="1977" ht="22.5" customHeight="1">
      <c r="A1977" s="74"/>
      <c r="B1977" s="37" t="s">
        <v>103</v>
      </c>
      <c r="C1977" s="12" t="n">
        <v>6061077</v>
      </c>
      <c r="D1977" s="12" t="s">
        <v>36</v>
      </c>
      <c r="E1977" s="12" t="s">
        <v>14</v>
      </c>
      <c r="F1977" s="12" t="s">
        <v>15</v>
      </c>
      <c r="G1977" s="20" t="n">
        <v>2</v>
      </c>
      <c r="H1977" s="13" t="n">
        <v>20</v>
      </c>
      <c r="I1977" s="20" t="n">
        <f>G1977*H1977*7</f>
        <v>280</v>
      </c>
      <c r="J1977" s="12" t="s">
        <v>102</v>
      </c>
      <c r="K1977" s="16" t="n">
        <v>26339</v>
      </c>
      <c r="L1977" s="14" t="n">
        <v>252</v>
      </c>
      <c r="M1977" s="14" t="n">
        <v>1</v>
      </c>
      <c r="N1977" s="11" t="n">
        <v>0.001</v>
      </c>
      <c r="O1977" s="11" t="n">
        <v>0.182</v>
      </c>
      <c r="P1977" s="11" t="n">
        <v>0.182</v>
      </c>
      <c r="Q1977" s="22" t="n">
        <f>M1977/H1977</f>
        <v>0.05</v>
      </c>
    </row>
    <row r="1978" ht="22.5" customHeight="1">
      <c r="A1978" s="74"/>
      <c r="B1978" s="12"/>
      <c r="C1978" s="12" t="n">
        <v>6607117</v>
      </c>
      <c r="D1978" s="12" t="s">
        <v>36</v>
      </c>
      <c r="E1978" s="12" t="s">
        <v>14</v>
      </c>
      <c r="F1978" s="12" t="s">
        <v>15</v>
      </c>
      <c r="G1978" s="20" t="n">
        <v>2</v>
      </c>
      <c r="H1978" s="13" t="n">
        <v>300</v>
      </c>
      <c r="I1978" s="20" t="n">
        <f>G1978*H1978*7</f>
        <v>4200</v>
      </c>
      <c r="J1978" s="12" t="s">
        <v>102</v>
      </c>
      <c r="K1978" s="16" t="n">
        <v>57214</v>
      </c>
      <c r="L1978" s="14" t="n">
        <v>1872</v>
      </c>
      <c r="M1978" s="14" t="n">
        <v>159</v>
      </c>
      <c r="N1978" s="11" t="n">
        <v>0.058</v>
      </c>
      <c r="O1978" s="11" t="n">
        <v>0.678</v>
      </c>
      <c r="P1978" s="11" t="n">
        <v>107.757</v>
      </c>
      <c r="Q1978" s="22" t="n">
        <f>M1978/H1978</f>
        <v>0.53</v>
      </c>
    </row>
    <row r="1979" ht="22.5" customHeight="1">
      <c r="A1979" s="74"/>
      <c r="B1979" s="12"/>
      <c r="C1979" s="12" t="n">
        <v>5497580</v>
      </c>
      <c r="D1979" s="12" t="s">
        <v>31</v>
      </c>
      <c r="E1979" s="12" t="s">
        <v>17</v>
      </c>
      <c r="F1979" s="12" t="s">
        <v>15</v>
      </c>
      <c r="G1979" s="20" t="n">
        <v>0.28</v>
      </c>
      <c r="H1979" s="13" t="n">
        <v>1700</v>
      </c>
      <c r="I1979" s="20" t="n">
        <f>G1979*H1979*7</f>
        <v>3332</v>
      </c>
      <c r="J1979" s="12" t="s">
        <v>102</v>
      </c>
      <c r="K1979" s="16" t="n">
        <v>280983</v>
      </c>
      <c r="L1979" s="14" t="n">
        <v>65227</v>
      </c>
      <c r="M1979" s="14" t="n">
        <v>1444</v>
      </c>
      <c r="N1979" s="11" t="n">
        <v>0.006</v>
      </c>
      <c r="O1979" s="11" t="n">
        <v>0.251</v>
      </c>
      <c r="P1979" s="11" t="n">
        <v>362.081</v>
      </c>
      <c r="Q1979" s="22" t="n">
        <f>M1979/H1979</f>
        <v>0.849411764705882</v>
      </c>
    </row>
    <row r="1980" ht="22.5" customHeight="1">
      <c r="A1980" s="74"/>
      <c r="B1980" s="12"/>
      <c r="C1980" s="12" t="n">
        <v>91407542</v>
      </c>
      <c r="D1980" s="12" t="s">
        <v>31</v>
      </c>
      <c r="E1980" s="12" t="s">
        <v>37</v>
      </c>
      <c r="F1980" s="12" t="s">
        <v>15</v>
      </c>
      <c r="G1980" s="20" t="n">
        <v>0.02</v>
      </c>
      <c r="H1980" s="13" t="n">
        <v>300</v>
      </c>
      <c r="I1980" s="20" t="n">
        <f>G1980*H1980*7</f>
        <v>42</v>
      </c>
      <c r="J1980" s="12" t="s">
        <v>102</v>
      </c>
      <c r="K1980" s="16" t="n">
        <v>38553</v>
      </c>
      <c r="L1980" s="14" t="n">
        <v>7588</v>
      </c>
      <c r="M1980" s="14" t="n">
        <v>66</v>
      </c>
      <c r="N1980" s="11" t="n">
        <v>0</v>
      </c>
      <c r="O1980" s="11" t="n">
        <v>0.02</v>
      </c>
      <c r="P1980" s="11" t="n">
        <v>1.34</v>
      </c>
      <c r="Q1980" s="22" t="n">
        <f>M1980/H1980</f>
        <v>0.22</v>
      </c>
    </row>
    <row r="1981" ht="22.5" customHeight="1">
      <c r="A1981" s="74"/>
      <c r="B1981" s="12"/>
      <c r="C1981" s="12" t="n">
        <v>8998645</v>
      </c>
      <c r="D1981" s="12" t="s">
        <v>31</v>
      </c>
      <c r="E1981" s="12" t="s">
        <v>17</v>
      </c>
      <c r="F1981" s="12" t="s">
        <v>15</v>
      </c>
      <c r="G1981" s="20" t="n">
        <v>0.28</v>
      </c>
      <c r="H1981" s="13" t="n">
        <v>200</v>
      </c>
      <c r="I1981" s="20" t="n">
        <f>G1981*H1981*7</f>
        <v>392</v>
      </c>
      <c r="J1981" s="12" t="s">
        <v>102</v>
      </c>
      <c r="K1981" s="16" t="n">
        <v>100893</v>
      </c>
      <c r="L1981" s="14" t="n">
        <v>1230</v>
      </c>
      <c r="M1981" s="14" t="n">
        <v>23</v>
      </c>
      <c r="N1981" s="11" t="n">
        <v>0.014</v>
      </c>
      <c r="O1981" s="11" t="n">
        <v>0.723</v>
      </c>
      <c r="P1981" s="11" t="n">
        <v>16.622</v>
      </c>
      <c r="Q1981" s="22" t="n">
        <f>M1981/H1981</f>
        <v>0.115</v>
      </c>
    </row>
    <row r="1982" ht="22.5" customHeight="1">
      <c r="A1982" s="74"/>
      <c r="B1982" s="12"/>
      <c r="C1982" s="12" t="n">
        <v>4383473</v>
      </c>
      <c r="D1982" s="12" t="s">
        <v>36</v>
      </c>
      <c r="E1982" s="12" t="s">
        <v>14</v>
      </c>
      <c r="F1982" s="12" t="s">
        <v>15</v>
      </c>
      <c r="G1982" s="20" t="n">
        <v>0.2</v>
      </c>
      <c r="H1982" s="13" t="n">
        <v>150</v>
      </c>
      <c r="I1982" s="20" t="n">
        <f>G1982*H1982*7</f>
        <v>210</v>
      </c>
      <c r="J1982" s="12" t="s">
        <v>102</v>
      </c>
      <c r="K1982" s="16" t="n">
        <v>52722</v>
      </c>
      <c r="L1982" s="14" t="n">
        <v>8976</v>
      </c>
      <c r="M1982" s="14" t="n">
        <v>150</v>
      </c>
      <c r="N1982" s="11" t="n">
        <v>0.003</v>
      </c>
      <c r="O1982" s="11" t="n">
        <v>0.19</v>
      </c>
      <c r="P1982" s="11" t="n">
        <v>28.512</v>
      </c>
      <c r="Q1982" s="22" t="n">
        <f>M1982/H1982</f>
        <v>1</v>
      </c>
    </row>
    <row r="1983" ht="22.5" customHeight="1">
      <c r="A1983" s="74"/>
      <c r="B1983" s="12"/>
      <c r="C1983" s="12" t="n">
        <v>8094753</v>
      </c>
      <c r="D1983" s="12" t="s">
        <v>36</v>
      </c>
      <c r="E1983" s="12" t="s">
        <v>14</v>
      </c>
      <c r="F1983" s="12" t="s">
        <v>26</v>
      </c>
      <c r="G1983" s="20" t="n">
        <v>0.3</v>
      </c>
      <c r="H1983" s="13" t="n">
        <v>200</v>
      </c>
      <c r="I1983" s="20" t="n">
        <f>G1983*H1983*7</f>
        <v>420</v>
      </c>
      <c r="J1983" s="12" t="s">
        <v>102</v>
      </c>
      <c r="K1983" s="16" t="n">
        <v>2521177</v>
      </c>
      <c r="L1983" s="14" t="n">
        <v>8361</v>
      </c>
      <c r="M1983" s="14" t="n">
        <v>329</v>
      </c>
      <c r="N1983" s="11" t="n">
        <v>0.01</v>
      </c>
      <c r="O1983" s="11" t="n">
        <v>0.28</v>
      </c>
      <c r="P1983" s="11" t="n">
        <v>93.19</v>
      </c>
      <c r="Q1983" s="22" t="n">
        <f>M1983/H1983</f>
        <v>1.645</v>
      </c>
    </row>
    <row r="1984" ht="22.5" customHeight="1">
      <c r="A1984" s="74"/>
      <c r="B1984" s="12"/>
      <c r="C1984" s="12" t="n">
        <v>9415350</v>
      </c>
      <c r="D1984" s="12" t="s">
        <v>83</v>
      </c>
      <c r="E1984" s="12" t="s">
        <v>14</v>
      </c>
      <c r="F1984" s="12" t="s">
        <v>26</v>
      </c>
      <c r="G1984" s="20" t="n">
        <v>0.15</v>
      </c>
      <c r="H1984" s="13" t="n">
        <v>50</v>
      </c>
      <c r="I1984" s="20" t="n">
        <f>G1984*H1984*7</f>
        <v>52.5</v>
      </c>
      <c r="J1984" s="12" t="s">
        <v>102</v>
      </c>
      <c r="K1984" s="16" t="n">
        <v>144618</v>
      </c>
      <c r="L1984" s="14" t="n">
        <v>502</v>
      </c>
      <c r="M1984" s="14" t="n">
        <v>41</v>
      </c>
      <c r="N1984" s="11" t="n">
        <v>0.01</v>
      </c>
      <c r="O1984" s="11" t="n">
        <v>0.22</v>
      </c>
      <c r="P1984" s="11" t="n">
        <v>8.92</v>
      </c>
      <c r="Q1984" s="22" t="n">
        <f>M1984/H1984</f>
        <v>0.82</v>
      </c>
    </row>
    <row r="1985" ht="22.5" customHeight="1">
      <c r="A1985" s="74"/>
      <c r="B1985" s="12"/>
      <c r="C1985" s="12" t="n">
        <v>2783561</v>
      </c>
      <c r="D1985" s="12" t="s">
        <v>38</v>
      </c>
      <c r="E1985" s="12" t="s">
        <v>14</v>
      </c>
      <c r="F1985" s="12" t="s">
        <v>15</v>
      </c>
      <c r="G1985" s="20" t="n">
        <v>0.1</v>
      </c>
      <c r="H1985" s="13" t="n">
        <v>500</v>
      </c>
      <c r="I1985" s="20" t="n">
        <f>G1985*H1985*7</f>
        <v>350</v>
      </c>
      <c r="J1985" s="12" t="s">
        <v>102</v>
      </c>
      <c r="K1985" s="16" t="n">
        <v>54872</v>
      </c>
      <c r="L1985" s="14" t="n">
        <v>13601</v>
      </c>
      <c r="M1985" s="14" t="n">
        <v>447</v>
      </c>
      <c r="N1985" s="11" t="n">
        <v>0.003</v>
      </c>
      <c r="O1985" s="11" t="n">
        <v>0.102</v>
      </c>
      <c r="P1985" s="11" t="n">
        <v>45.395</v>
      </c>
      <c r="Q1985" s="22" t="n">
        <f>M1985/H1985</f>
        <v>0.894</v>
      </c>
    </row>
    <row r="1986" ht="22.5" customHeight="1">
      <c r="A1986" s="74"/>
      <c r="B1986" s="12"/>
      <c r="C1986" s="12" t="n">
        <v>10599157</v>
      </c>
      <c r="D1986" s="12" t="s">
        <v>39</v>
      </c>
      <c r="E1986" s="12" t="s">
        <v>14</v>
      </c>
      <c r="F1986" s="12" t="s">
        <v>15</v>
      </c>
      <c r="G1986" s="20" t="n">
        <v>0.3</v>
      </c>
      <c r="H1986" s="13" t="n">
        <v>150</v>
      </c>
      <c r="I1986" s="20" t="n">
        <f>G1986*H1986*7</f>
        <v>315</v>
      </c>
      <c r="J1986" s="12" t="s">
        <v>102</v>
      </c>
      <c r="K1986" s="16" t="n">
        <v>19189</v>
      </c>
      <c r="L1986" s="14" t="n">
        <v>4628</v>
      </c>
      <c r="M1986" s="14" t="n">
        <v>101</v>
      </c>
      <c r="N1986" s="11" t="n">
        <v>0.007</v>
      </c>
      <c r="O1986" s="11" t="n">
        <v>0.311</v>
      </c>
      <c r="P1986" s="11" t="n">
        <v>31.4</v>
      </c>
      <c r="Q1986" s="22" t="n">
        <f>M1986/H1986</f>
        <v>0.673333333333333</v>
      </c>
    </row>
    <row r="1987" ht="22.5" customHeight="1">
      <c r="A1987" s="74"/>
      <c r="B1987" s="12"/>
      <c r="C1987" s="12" t="n">
        <v>10599681</v>
      </c>
      <c r="D1987" s="12" t="s">
        <v>40</v>
      </c>
      <c r="E1987" s="12" t="s">
        <v>14</v>
      </c>
      <c r="F1987" s="12" t="s">
        <v>15</v>
      </c>
      <c r="G1987" s="20" t="n">
        <v>0.13</v>
      </c>
      <c r="H1987" s="13" t="n">
        <v>400</v>
      </c>
      <c r="I1987" s="20" t="n">
        <f>G1987*H1987*7</f>
        <v>364</v>
      </c>
      <c r="J1987" s="12" t="s">
        <v>102</v>
      </c>
      <c r="K1987" s="14" t="n">
        <v>25740</v>
      </c>
      <c r="L1987" s="14" t="n">
        <v>7706</v>
      </c>
      <c r="M1987" s="14" t="n">
        <v>393</v>
      </c>
      <c r="N1987" s="11" t="n">
        <v>0.007</v>
      </c>
      <c r="O1987" s="11" t="n">
        <v>0.13</v>
      </c>
      <c r="P1987" s="11" t="n">
        <v>51.09</v>
      </c>
      <c r="Q1987" s="22" t="n">
        <f>M1987/H1987</f>
        <v>0.9825</v>
      </c>
    </row>
    <row r="1988" ht="22.5" customHeight="1">
      <c r="A1988" s="74"/>
      <c r="B1988" s="12"/>
      <c r="C1988" s="12" t="n">
        <v>6060965</v>
      </c>
      <c r="D1988" s="12" t="s">
        <v>36</v>
      </c>
      <c r="E1988" s="12" t="s">
        <v>14</v>
      </c>
      <c r="F1988" s="12" t="s">
        <v>15</v>
      </c>
      <c r="G1988" s="20" t="n">
        <v>0.3</v>
      </c>
      <c r="H1988" s="69" t="n">
        <v>100</v>
      </c>
      <c r="I1988" s="31" t="n">
        <f>G1988*H1988*7</f>
        <v>210</v>
      </c>
      <c r="J1988" s="12" t="s">
        <v>102</v>
      </c>
      <c r="K1988" s="14" t="n">
        <v>31252</v>
      </c>
      <c r="L1988" s="14" t="n">
        <v>4046</v>
      </c>
      <c r="M1988" s="14" t="n">
        <v>100</v>
      </c>
      <c r="N1988" s="11" t="n">
        <v>0.007</v>
      </c>
      <c r="O1988" s="11" t="n">
        <v>0.3</v>
      </c>
      <c r="P1988" s="11" t="n">
        <v>30</v>
      </c>
      <c r="Q1988" s="22" t="n">
        <f>M1988/H1988</f>
        <v>1</v>
      </c>
    </row>
    <row r="1989" ht="22.5" customHeight="1">
      <c r="A1989" s="74"/>
      <c r="B1989" s="12"/>
      <c r="C1989" s="12" t="n">
        <v>10842514</v>
      </c>
      <c r="D1989" s="12" t="s">
        <v>79</v>
      </c>
      <c r="E1989" s="12" t="s">
        <v>14</v>
      </c>
      <c r="F1989" s="12" t="s">
        <v>26</v>
      </c>
      <c r="G1989" s="20" t="n">
        <v>0.15</v>
      </c>
      <c r="H1989" s="69" t="n">
        <v>100</v>
      </c>
      <c r="I1989" s="31" t="n">
        <f>G1989*H1989*7</f>
        <v>105</v>
      </c>
      <c r="J1989" s="12" t="s">
        <v>102</v>
      </c>
      <c r="K1989" s="14" t="n">
        <v>59897</v>
      </c>
      <c r="L1989" s="14" t="n">
        <v>609</v>
      </c>
      <c r="M1989" s="14" t="n">
        <v>37</v>
      </c>
      <c r="N1989" s="11" t="n">
        <v>0.01</v>
      </c>
      <c r="O1989" s="11" t="n">
        <v>0.24</v>
      </c>
      <c r="P1989" s="11" t="n">
        <v>9.02</v>
      </c>
      <c r="Q1989" s="22" t="n">
        <f>M1989/H1989</f>
        <v>0.37</v>
      </c>
    </row>
    <row r="1990" ht="22.5" customHeight="1">
      <c r="A1990" s="74"/>
      <c r="B1990" s="12"/>
      <c r="C1990" s="12" t="n">
        <v>10815258</v>
      </c>
      <c r="D1990" s="12" t="s">
        <v>79</v>
      </c>
      <c r="E1990" s="12" t="s">
        <v>14</v>
      </c>
      <c r="F1990" s="12" t="s">
        <v>15</v>
      </c>
      <c r="G1990" s="20" t="n">
        <v>0.15</v>
      </c>
      <c r="H1990" s="69" t="n">
        <v>100</v>
      </c>
      <c r="I1990" s="31" t="n">
        <f>G1990*H1990*7</f>
        <v>105</v>
      </c>
      <c r="J1990" s="12" t="s">
        <v>102</v>
      </c>
      <c r="K1990" s="14" t="n">
        <v>13867</v>
      </c>
      <c r="L1990" s="14" t="n">
        <v>254</v>
      </c>
      <c r="M1990" s="14" t="n">
        <v>3</v>
      </c>
      <c r="N1990" s="11" t="n">
        <v>0.002</v>
      </c>
      <c r="O1990" s="11" t="n">
        <v>0.19</v>
      </c>
      <c r="P1990" s="11" t="n">
        <v>0.57</v>
      </c>
      <c r="Q1990" s="22" t="n">
        <f>M1990/H1990</f>
        <v>0.03</v>
      </c>
    </row>
    <row r="1991" ht="22.5" customHeight="1">
      <c r="A1991" s="74"/>
      <c r="B1991" s="12"/>
      <c r="C1991" s="12" t="n">
        <v>91535229</v>
      </c>
      <c r="D1991" s="12" t="s">
        <v>31</v>
      </c>
      <c r="E1991" s="12" t="s">
        <v>37</v>
      </c>
      <c r="F1991" s="12" t="s">
        <v>15</v>
      </c>
      <c r="G1991" s="20" t="n">
        <v>0.02</v>
      </c>
      <c r="H1991" s="69" t="n">
        <v>500</v>
      </c>
      <c r="I1991" s="31" t="n">
        <f>G1991*H1991*7</f>
        <v>70</v>
      </c>
      <c r="J1991" s="12" t="s">
        <v>102</v>
      </c>
      <c r="K1991" s="14" t="n">
        <v>3020</v>
      </c>
      <c r="L1991" s="14" t="n">
        <v>1036</v>
      </c>
      <c r="M1991" s="14" t="n">
        <v>5</v>
      </c>
      <c r="N1991" s="11" t="n">
        <v>0</v>
      </c>
      <c r="O1991" s="11" t="n">
        <v>0.04</v>
      </c>
      <c r="P1991" s="11" t="n">
        <v>0.2</v>
      </c>
      <c r="Q1991" s="22" t="n">
        <f>M1991/H1991</f>
        <v>0.01</v>
      </c>
    </row>
    <row r="1992" ht="22.5" customHeight="1">
      <c r="A1992" s="74"/>
      <c r="B1992" s="12"/>
      <c r="C1992" s="12" t="n">
        <v>91535331</v>
      </c>
      <c r="D1992" s="12" t="s">
        <v>31</v>
      </c>
      <c r="E1992" s="12" t="s">
        <v>41</v>
      </c>
      <c r="F1992" s="12" t="s">
        <v>15</v>
      </c>
      <c r="G1992" s="20" t="n">
        <v>0.02</v>
      </c>
      <c r="H1992" s="69" t="n">
        <v>750</v>
      </c>
      <c r="I1992" s="31" t="n">
        <f>G1992*H1992*7</f>
        <v>105</v>
      </c>
      <c r="J1992" s="12" t="s">
        <v>102</v>
      </c>
      <c r="K1992" s="14" t="n">
        <v>3076</v>
      </c>
      <c r="L1992" s="14" t="n">
        <v>912</v>
      </c>
      <c r="M1992" s="14" t="n">
        <v>4</v>
      </c>
      <c r="N1992" s="11" t="n">
        <v>0</v>
      </c>
      <c r="O1992" s="11" t="n">
        <v>0.038</v>
      </c>
      <c r="P1992" s="11" t="n">
        <v>0.15</v>
      </c>
      <c r="Q1992" s="22" t="n">
        <f>M1992/H1992</f>
        <v>0.00533333333333333</v>
      </c>
    </row>
    <row r="1993" ht="22.5" customHeight="1">
      <c r="A1993" s="74"/>
      <c r="B1993" s="12"/>
      <c r="C1993" s="12" t="n">
        <v>11324493</v>
      </c>
      <c r="D1993" s="12" t="s">
        <v>31</v>
      </c>
      <c r="E1993" s="12" t="s">
        <v>17</v>
      </c>
      <c r="F1993" s="12" t="s">
        <v>15</v>
      </c>
      <c r="G1993" s="20" t="n">
        <v>0.28</v>
      </c>
      <c r="H1993" s="69" t="n">
        <v>100</v>
      </c>
      <c r="I1993" s="31" t="n">
        <f>G1993*H1993*7</f>
        <v>196</v>
      </c>
      <c r="J1993" s="12" t="s">
        <v>102</v>
      </c>
      <c r="K1993" s="14" t="n">
        <v>881</v>
      </c>
      <c r="L1993" s="14" t="n">
        <v>298</v>
      </c>
      <c r="M1993" s="14" t="n">
        <v>2</v>
      </c>
      <c r="N1993" s="11" t="n">
        <v>0.003</v>
      </c>
      <c r="O1993" s="11" t="n">
        <v>0.5</v>
      </c>
      <c r="P1993" s="11" t="n">
        <v>1</v>
      </c>
      <c r="Q1993" s="22" t="n">
        <f>M1993/H1993</f>
        <v>0.02</v>
      </c>
    </row>
    <row r="1994" ht="22.5" customHeight="1">
      <c r="A1994" s="74"/>
      <c r="B1994" s="12"/>
      <c r="C1994" s="12" t="n">
        <v>10298628</v>
      </c>
      <c r="D1994" s="12" t="s">
        <v>42</v>
      </c>
      <c r="E1994" s="12" t="s">
        <v>14</v>
      </c>
      <c r="F1994" s="12" t="s">
        <v>26</v>
      </c>
      <c r="G1994" s="20" t="n">
        <v>0.14</v>
      </c>
      <c r="H1994" s="69" t="n">
        <v>80</v>
      </c>
      <c r="I1994" s="31" t="n">
        <f>G1994*H1994*7</f>
        <v>78.4</v>
      </c>
      <c r="J1994" s="12" t="s">
        <v>102</v>
      </c>
      <c r="K1994" s="14" t="n">
        <v>419627</v>
      </c>
      <c r="L1994" s="14" t="n">
        <v>938</v>
      </c>
      <c r="M1994" s="14" t="n">
        <v>65</v>
      </c>
      <c r="N1994" s="11" t="n">
        <v>0.01</v>
      </c>
      <c r="O1994" s="11" t="n">
        <v>0.2</v>
      </c>
      <c r="P1994" s="11" t="n">
        <v>13.16</v>
      </c>
      <c r="Q1994" s="22" t="n">
        <f>M1994/H1994</f>
        <v>0.8125</v>
      </c>
    </row>
    <row r="1995" ht="22.5" customHeight="1">
      <c r="A1995" s="74"/>
      <c r="B1995" s="12"/>
      <c r="C1995" s="12" t="n">
        <v>11655595</v>
      </c>
      <c r="D1995" s="12" t="s">
        <v>43</v>
      </c>
      <c r="E1995" s="12" t="s">
        <v>14</v>
      </c>
      <c r="F1995" s="12" t="s">
        <v>26</v>
      </c>
      <c r="G1995" s="20" t="n">
        <v>0.4</v>
      </c>
      <c r="H1995" s="69" t="n">
        <v>100</v>
      </c>
      <c r="I1995" s="31" t="n">
        <f>G1995*H1995*7</f>
        <v>280</v>
      </c>
      <c r="J1995" s="12" t="s">
        <v>102</v>
      </c>
      <c r="K1995" s="14" t="n">
        <v>81146</v>
      </c>
      <c r="L1995" s="14" t="n">
        <v>527</v>
      </c>
      <c r="M1995" s="14" t="n">
        <v>0</v>
      </c>
      <c r="N1995" s="11" t="n">
        <v>0</v>
      </c>
      <c r="O1995" s="11" t="n">
        <v>0</v>
      </c>
      <c r="P1995" s="11" t="n">
        <v>13.91</v>
      </c>
      <c r="Q1995" s="22" t="n">
        <f>M1995/H1995</f>
        <v>0</v>
      </c>
    </row>
    <row r="1996" ht="22.5" customHeight="1">
      <c r="A1996" s="74"/>
      <c r="B1996" s="12"/>
      <c r="C1996" s="12" t="n">
        <v>11655596</v>
      </c>
      <c r="D1996" s="12" t="s">
        <v>43</v>
      </c>
      <c r="E1996" s="12" t="s">
        <v>14</v>
      </c>
      <c r="F1996" s="12" t="s">
        <v>12</v>
      </c>
      <c r="G1996" s="20" t="n">
        <v>0.3</v>
      </c>
      <c r="H1996" s="69" t="n">
        <v>50</v>
      </c>
      <c r="I1996" s="31" t="n">
        <f>G1996*H1996*7</f>
        <v>105</v>
      </c>
      <c r="J1996" s="12" t="s">
        <v>102</v>
      </c>
      <c r="K1996" s="14" t="n">
        <v>546</v>
      </c>
      <c r="L1996" s="14" t="n">
        <v>4</v>
      </c>
      <c r="M1996" s="14" t="n">
        <v>0</v>
      </c>
      <c r="N1996" s="11" t="n">
        <v>0.001</v>
      </c>
      <c r="O1996" s="11" t="n">
        <v>0</v>
      </c>
      <c r="P1996" s="11" t="n">
        <v>0.0026</v>
      </c>
      <c r="Q1996" s="22" t="n">
        <f>M1996/H1996</f>
        <v>0</v>
      </c>
    </row>
    <row r="1997" ht="22.5" customHeight="1">
      <c r="A1997" s="74"/>
      <c r="B1997" s="12"/>
      <c r="C1997" s="12" t="n">
        <v>11690183</v>
      </c>
      <c r="D1997" s="12" t="s">
        <v>38</v>
      </c>
      <c r="E1997" s="12" t="s">
        <v>14</v>
      </c>
      <c r="F1997" s="12" t="s">
        <v>15</v>
      </c>
      <c r="G1997" s="20" t="n">
        <v>0.1</v>
      </c>
      <c r="H1997" s="69" t="n">
        <v>100</v>
      </c>
      <c r="I1997" s="31" t="n">
        <f>G1997*H1997*7</f>
        <v>70</v>
      </c>
      <c r="J1997" s="12" t="s">
        <v>102</v>
      </c>
      <c r="K1997" s="14" t="n">
        <v>10963</v>
      </c>
      <c r="L1997" s="14" t="n">
        <v>2947</v>
      </c>
      <c r="M1997" s="14" t="n">
        <v>53</v>
      </c>
      <c r="N1997" s="11" t="n">
        <v>0.004</v>
      </c>
      <c r="O1997" s="11" t="n">
        <v>0.2</v>
      </c>
      <c r="P1997" s="11" t="n">
        <v>10.59</v>
      </c>
      <c r="Q1997" s="22" t="n">
        <f>M1997/H1997</f>
        <v>0.53</v>
      </c>
    </row>
    <row r="1998" ht="22.5" customHeight="1">
      <c r="A1998" s="74"/>
      <c r="B1998" s="12"/>
      <c r="C1998" s="12" t="n">
        <v>11763482</v>
      </c>
      <c r="D1998" s="12" t="s">
        <v>43</v>
      </c>
      <c r="E1998" s="12" t="s">
        <v>14</v>
      </c>
      <c r="F1998" s="12" t="s">
        <v>12</v>
      </c>
      <c r="G1998" s="20" t="n">
        <v>0.4</v>
      </c>
      <c r="H1998" s="69" t="n">
        <v>100</v>
      </c>
      <c r="I1998" s="31" t="n">
        <f>G1998*H1998*7</f>
        <v>280</v>
      </c>
      <c r="J1998" s="12" t="s">
        <v>102</v>
      </c>
      <c r="K1998" s="14" t="n">
        <v>329</v>
      </c>
      <c r="L1998" s="14" t="n">
        <v>50</v>
      </c>
      <c r="M1998" s="14" t="n">
        <v>0</v>
      </c>
      <c r="N1998" s="11" t="n">
        <v>0.002</v>
      </c>
      <c r="O1998" s="11" t="n">
        <v>0</v>
      </c>
      <c r="P1998" s="11" t="n">
        <v>0.1129</v>
      </c>
      <c r="Q1998" s="22" t="n">
        <f>M1998/H1998</f>
        <v>0</v>
      </c>
    </row>
    <row r="1999" ht="22.5" customHeight="1">
      <c r="A1999" s="74"/>
      <c r="B1999" s="12"/>
      <c r="C1999" s="12" t="n">
        <v>91565942</v>
      </c>
      <c r="D1999" s="12" t="s">
        <v>31</v>
      </c>
      <c r="E1999" s="12" t="s">
        <v>37</v>
      </c>
      <c r="F1999" s="12" t="s">
        <v>15</v>
      </c>
      <c r="G1999" s="20" t="n">
        <v>0.03</v>
      </c>
      <c r="H1999" s="69" t="n">
        <v>600</v>
      </c>
      <c r="I1999" s="31" t="n">
        <f>G1999*H1999*7</f>
        <v>126</v>
      </c>
      <c r="J1999" s="12" t="s">
        <v>102</v>
      </c>
      <c r="K1999" s="14" t="n">
        <v>39281</v>
      </c>
      <c r="L1999" s="14" t="n">
        <v>8469</v>
      </c>
      <c r="M1999" s="14" t="n">
        <v>43</v>
      </c>
      <c r="N1999" s="11" t="n">
        <v>0</v>
      </c>
      <c r="O1999" s="11" t="n">
        <v>0.031</v>
      </c>
      <c r="P1999" s="11" t="n">
        <v>1.353</v>
      </c>
      <c r="Q1999" s="22" t="n">
        <f>M1999/H1999</f>
        <v>0.0716666666666667</v>
      </c>
    </row>
    <row r="2000" ht="22.5" customHeight="1">
      <c r="A2000" s="74"/>
      <c r="B2000" s="12"/>
      <c r="C2000" s="12" t="n">
        <v>91565947</v>
      </c>
      <c r="D2000" s="12" t="s">
        <v>31</v>
      </c>
      <c r="E2000" s="12" t="s">
        <v>41</v>
      </c>
      <c r="F2000" s="12" t="s">
        <v>15</v>
      </c>
      <c r="G2000" s="20" t="n">
        <v>0.02</v>
      </c>
      <c r="H2000" s="69" t="n">
        <v>1000</v>
      </c>
      <c r="I2000" s="31" t="n">
        <f>G2000*H2000*7</f>
        <v>140</v>
      </c>
      <c r="J2000" s="12" t="s">
        <v>102</v>
      </c>
      <c r="K2000" s="14" t="n">
        <v>244218</v>
      </c>
      <c r="L2000" s="14" t="n">
        <v>136036</v>
      </c>
      <c r="M2000" s="14" t="n">
        <v>1000</v>
      </c>
      <c r="N2000" s="11" t="n">
        <v>0</v>
      </c>
      <c r="O2000" s="11" t="n">
        <v>0.02</v>
      </c>
      <c r="P2000" s="11" t="n">
        <v>20</v>
      </c>
      <c r="Q2000" s="22" t="n">
        <f>M2000/H2000</f>
        <v>1</v>
      </c>
    </row>
    <row r="2001" ht="22.5" customHeight="1">
      <c r="A2001" s="74"/>
      <c r="B2001" s="12"/>
      <c r="C2001" s="12" t="n">
        <v>12541739</v>
      </c>
      <c r="D2001" s="12" t="s">
        <v>84</v>
      </c>
      <c r="E2001" s="12" t="s">
        <v>14</v>
      </c>
      <c r="F2001" s="12" t="s">
        <v>15</v>
      </c>
      <c r="G2001" s="20" t="n">
        <v>0.3</v>
      </c>
      <c r="H2001" s="69" t="n">
        <v>200</v>
      </c>
      <c r="I2001" s="31" t="n">
        <f>G2001*H2001*7</f>
        <v>420</v>
      </c>
      <c r="J2001" s="12" t="s">
        <v>102</v>
      </c>
      <c r="K2001" s="14" t="n">
        <v>73794</v>
      </c>
      <c r="L2001" s="14" t="n">
        <v>2941</v>
      </c>
      <c r="M2001" s="14" t="n">
        <v>200</v>
      </c>
      <c r="N2001" s="11" t="n">
        <v>0.018</v>
      </c>
      <c r="O2001" s="11" t="n">
        <v>0.268</v>
      </c>
      <c r="P2001" s="11" t="n">
        <v>53.555</v>
      </c>
      <c r="Q2001" s="22" t="n">
        <f>M2001/H2001</f>
        <v>1</v>
      </c>
    </row>
    <row r="2002" ht="22.5" customHeight="1">
      <c r="A2002" s="74"/>
      <c r="B2002" s="12"/>
      <c r="C2002" s="12" t="n">
        <v>12807775</v>
      </c>
      <c r="D2002" s="12" t="s">
        <v>38</v>
      </c>
      <c r="E2002" s="12" t="s">
        <v>14</v>
      </c>
      <c r="F2002" s="12" t="s">
        <v>35</v>
      </c>
      <c r="G2002" s="20" t="n">
        <v>0.1</v>
      </c>
      <c r="H2002" s="69" t="n">
        <v>100</v>
      </c>
      <c r="I2002" s="31" t="n">
        <f>G2002*H2002*7</f>
        <v>70</v>
      </c>
      <c r="J2002" s="12" t="s">
        <v>102</v>
      </c>
      <c r="K2002" s="14" t="n">
        <v>3</v>
      </c>
      <c r="L2002" s="14" t="n">
        <v>1</v>
      </c>
      <c r="M2002" s="14" t="n">
        <v>0</v>
      </c>
      <c r="N2002" s="11" t="n">
        <v>0</v>
      </c>
      <c r="O2002" s="11" t="n">
        <v>0</v>
      </c>
      <c r="P2002" s="11" t="n">
        <v>0</v>
      </c>
      <c r="Q2002" s="22" t="n">
        <f>M2002/H2002</f>
        <v>0</v>
      </c>
    </row>
    <row r="2003" ht="22.5" customHeight="1">
      <c r="A2003" s="74"/>
      <c r="B2003" s="12"/>
      <c r="C2003" s="12" t="n">
        <v>12808718</v>
      </c>
      <c r="D2003" s="12" t="s">
        <v>36</v>
      </c>
      <c r="E2003" s="12" t="s">
        <v>14</v>
      </c>
      <c r="F2003" s="12" t="s">
        <v>35</v>
      </c>
      <c r="G2003" s="20" t="n">
        <v>0.2</v>
      </c>
      <c r="H2003" s="69" t="n">
        <v>100</v>
      </c>
      <c r="I2003" s="31" t="n">
        <f>G2003*H2003*7</f>
        <v>140</v>
      </c>
      <c r="J2003" s="12" t="s">
        <v>102</v>
      </c>
      <c r="K2003" s="14" t="n">
        <v>20</v>
      </c>
      <c r="L2003" s="14" t="n">
        <v>4</v>
      </c>
      <c r="M2003" s="14" t="n">
        <v>0</v>
      </c>
      <c r="N2003" s="11" t="n">
        <v>0</v>
      </c>
      <c r="O2003" s="11" t="n">
        <v>0</v>
      </c>
      <c r="P2003" s="11" t="n">
        <v>0</v>
      </c>
      <c r="Q2003" s="22" t="n">
        <f>M2003/H2003</f>
        <v>0</v>
      </c>
    </row>
    <row r="2004" ht="22.5" customHeight="1">
      <c r="A2004" s="74"/>
      <c r="B2004" s="37" t="s">
        <v>107</v>
      </c>
      <c r="C2004" s="12" t="n">
        <v>5464039</v>
      </c>
      <c r="D2004" s="12" t="s">
        <v>31</v>
      </c>
      <c r="E2004" s="12" t="s">
        <v>44</v>
      </c>
      <c r="F2004" s="12" t="s">
        <v>15</v>
      </c>
      <c r="G2004" s="20" t="n">
        <v>0.28</v>
      </c>
      <c r="H2004" s="13" t="n">
        <v>1700</v>
      </c>
      <c r="I2004" s="20" t="n">
        <f>G2004*H2004*7</f>
        <v>3332</v>
      </c>
      <c r="J2004" s="12" t="s">
        <v>102</v>
      </c>
      <c r="K2004" s="14" t="n">
        <v>400368</v>
      </c>
      <c r="L2004" s="14" t="n">
        <v>83191</v>
      </c>
      <c r="M2004" s="14" t="n">
        <v>1034</v>
      </c>
      <c r="N2004" s="11" t="n">
        <v>0.004</v>
      </c>
      <c r="O2004" s="11" t="n">
        <v>0.296</v>
      </c>
      <c r="P2004" s="11" t="n">
        <v>306.205</v>
      </c>
      <c r="Q2004" s="22" t="n">
        <f>M2004/H2004</f>
        <v>0.608235294117647</v>
      </c>
    </row>
    <row r="2005" ht="22.5" customHeight="1">
      <c r="A2005" s="74"/>
      <c r="B2005" s="12"/>
      <c r="C2005" s="12" t="n">
        <v>8057746</v>
      </c>
      <c r="D2005" s="12" t="s">
        <v>31</v>
      </c>
      <c r="E2005" s="12" t="s">
        <v>44</v>
      </c>
      <c r="F2005" s="12" t="s">
        <v>15</v>
      </c>
      <c r="G2005" s="20" t="n">
        <v>0.32</v>
      </c>
      <c r="H2005" s="13" t="n">
        <v>300</v>
      </c>
      <c r="I2005" s="20" t="n">
        <f>G2005*H2005*7</f>
        <v>672</v>
      </c>
      <c r="J2005" s="12" t="s">
        <v>102</v>
      </c>
      <c r="K2005" s="14" t="n">
        <v>0</v>
      </c>
      <c r="L2005" s="14" t="n">
        <v>0</v>
      </c>
      <c r="M2005" s="14" t="n">
        <v>0</v>
      </c>
      <c r="N2005" s="11" t="n">
        <v>0</v>
      </c>
      <c r="O2005" s="11" t="n">
        <v>0</v>
      </c>
      <c r="P2005" s="11" t="n">
        <v>0</v>
      </c>
      <c r="Q2005" s="22" t="n">
        <f>M2005/H2005</f>
        <v>0</v>
      </c>
    </row>
    <row r="2006" ht="22.5" customHeight="1">
      <c r="A2006" s="74"/>
      <c r="B2006" s="12"/>
      <c r="C2006" s="12" t="n">
        <v>91399821</v>
      </c>
      <c r="D2006" s="12" t="s">
        <v>40</v>
      </c>
      <c r="E2006" s="12" t="s">
        <v>14</v>
      </c>
      <c r="F2006" s="12" t="s">
        <v>26</v>
      </c>
      <c r="G2006" s="20" t="n">
        <v>0.1</v>
      </c>
      <c r="H2006" s="13" t="n">
        <v>500</v>
      </c>
      <c r="I2006" s="20" t="n">
        <f>G2006*H2006*7</f>
        <v>350</v>
      </c>
      <c r="J2006" s="12" t="s">
        <v>102</v>
      </c>
      <c r="K2006" s="14" t="n">
        <v>96903</v>
      </c>
      <c r="L2006" s="14" t="n">
        <v>11958</v>
      </c>
      <c r="M2006" s="14" t="n">
        <v>470</v>
      </c>
      <c r="N2006" s="11" t="n">
        <v>0</v>
      </c>
      <c r="O2006" s="11" t="n">
        <v>0.11</v>
      </c>
      <c r="P2006" s="11" t="n">
        <v>49.65</v>
      </c>
      <c r="Q2006" s="22" t="n">
        <f>M2006/H2006</f>
        <v>0.94</v>
      </c>
    </row>
    <row r="2007" ht="22.5" customHeight="1">
      <c r="A2007" s="74"/>
      <c r="B2007" s="12"/>
      <c r="C2007" s="12" t="n">
        <v>8670368</v>
      </c>
      <c r="D2007" s="12" t="s">
        <v>16</v>
      </c>
      <c r="E2007" s="12" t="s">
        <v>11</v>
      </c>
      <c r="F2007" s="12" t="s">
        <v>30</v>
      </c>
      <c r="G2007" s="20" t="n">
        <v>0.12</v>
      </c>
      <c r="H2007" s="13" t="n">
        <v>100</v>
      </c>
      <c r="I2007" s="20" t="n">
        <f>G2007*H2007*7</f>
        <v>84</v>
      </c>
      <c r="J2007" s="12" t="s">
        <v>102</v>
      </c>
      <c r="K2007" s="14" t="n">
        <v>4268</v>
      </c>
      <c r="L2007" s="14" t="n">
        <v>1071</v>
      </c>
      <c r="M2007" s="14" t="n">
        <v>4</v>
      </c>
      <c r="N2007" s="11" t="n">
        <v>0</v>
      </c>
      <c r="O2007" s="11" t="n">
        <v>0.31</v>
      </c>
      <c r="P2007" s="11" t="n">
        <v>1.24</v>
      </c>
      <c r="Q2007" s="22" t="n">
        <f>M2007/H2007</f>
        <v>0.04</v>
      </c>
    </row>
    <row r="2008" ht="22.5" customHeight="1">
      <c r="A2008" s="74"/>
      <c r="B2008" s="12"/>
      <c r="C2008" s="12" t="n">
        <v>10514860</v>
      </c>
      <c r="D2008" s="12" t="s">
        <v>43</v>
      </c>
      <c r="E2008" s="12" t="s">
        <v>14</v>
      </c>
      <c r="F2008" s="12" t="s">
        <v>15</v>
      </c>
      <c r="G2008" s="20" t="n">
        <v>0.6</v>
      </c>
      <c r="H2008" s="13" t="n">
        <v>150</v>
      </c>
      <c r="I2008" s="20" t="n">
        <f>G2008*H2008*7</f>
        <v>630</v>
      </c>
      <c r="J2008" s="12" t="s">
        <v>102</v>
      </c>
      <c r="K2008" s="14" t="n">
        <v>79698</v>
      </c>
      <c r="L2008" s="14" t="n">
        <v>4649</v>
      </c>
      <c r="M2008" s="14" t="n">
        <v>41</v>
      </c>
      <c r="N2008" s="11" t="n">
        <v>0.006</v>
      </c>
      <c r="O2008" s="11" t="n">
        <v>0.7</v>
      </c>
      <c r="P2008" s="11" t="n">
        <v>28.7</v>
      </c>
      <c r="Q2008" s="22" t="n">
        <f>M2008/H2008</f>
        <v>0.273333333333333</v>
      </c>
    </row>
    <row r="2009" ht="22.5" customHeight="1">
      <c r="A2009" s="74"/>
      <c r="B2009" s="12"/>
      <c r="C2009" s="12" t="n">
        <v>91532857</v>
      </c>
      <c r="D2009" s="12" t="s">
        <v>45</v>
      </c>
      <c r="E2009" s="12" t="s">
        <v>14</v>
      </c>
      <c r="F2009" s="12" t="s">
        <v>12</v>
      </c>
      <c r="G2009" s="20" t="n">
        <v>0.12</v>
      </c>
      <c r="H2009" s="13" t="n">
        <v>100</v>
      </c>
      <c r="I2009" s="20" t="n">
        <f>G2009*H2009*7</f>
        <v>84</v>
      </c>
      <c r="J2009" s="12" t="s">
        <v>102</v>
      </c>
      <c r="K2009" s="14" t="n">
        <v>6500</v>
      </c>
      <c r="L2009" s="14" t="n">
        <v>1144</v>
      </c>
      <c r="M2009" s="14" t="n">
        <v>49</v>
      </c>
      <c r="N2009" s="11" t="n">
        <v>0.009</v>
      </c>
      <c r="O2009" s="11" t="n">
        <v>0.217</v>
      </c>
      <c r="P2009" s="11" t="n">
        <v>10.6363</v>
      </c>
      <c r="Q2009" s="22" t="n">
        <f>M2009/H2009</f>
        <v>0.49</v>
      </c>
      <c r="R2009" s="4" t="s">
        <v>128</v>
      </c>
    </row>
    <row r="2010" ht="22.5" customHeight="1">
      <c r="A2010" s="74"/>
      <c r="B2010" s="12"/>
      <c r="C2010" s="12" t="n">
        <v>91545519</v>
      </c>
      <c r="D2010" s="12" t="s">
        <v>46</v>
      </c>
      <c r="E2010" s="12" t="s">
        <v>44</v>
      </c>
      <c r="F2010" s="12" t="s">
        <v>15</v>
      </c>
      <c r="G2010" s="20" t="n">
        <v>0.2</v>
      </c>
      <c r="H2010" s="13" t="n">
        <v>100</v>
      </c>
      <c r="I2010" s="20" t="n">
        <f>G2010*H2010*7</f>
        <v>140</v>
      </c>
      <c r="J2010" s="12" t="s">
        <v>102</v>
      </c>
      <c r="K2010" s="14" t="n">
        <v>57678</v>
      </c>
      <c r="L2010" s="14" t="n">
        <v>14113</v>
      </c>
      <c r="M2010" s="14" t="n">
        <v>75</v>
      </c>
      <c r="N2010" s="11" t="n">
        <v>0.001</v>
      </c>
      <c r="O2010" s="11" t="n">
        <v>0.152</v>
      </c>
      <c r="P2010" s="11" t="n">
        <v>11.37</v>
      </c>
      <c r="Q2010" s="22" t="n">
        <f>M2010/H2010</f>
        <v>0.75</v>
      </c>
    </row>
    <row r="2011" ht="22.5" customHeight="1">
      <c r="A2011" s="74"/>
      <c r="B2011" s="12"/>
      <c r="C2011" s="12" t="n">
        <v>91551388</v>
      </c>
      <c r="D2011" s="12" t="s">
        <v>47</v>
      </c>
      <c r="E2011" s="12" t="s">
        <v>48</v>
      </c>
      <c r="F2011" s="12" t="s">
        <v>12</v>
      </c>
      <c r="G2011" s="20" t="n">
        <v>0.8</v>
      </c>
      <c r="H2011" s="13" t="n">
        <v>100</v>
      </c>
      <c r="I2011" s="20" t="n">
        <f>G2011*H2011*7</f>
        <v>560</v>
      </c>
      <c r="J2011" s="12" t="s">
        <v>102</v>
      </c>
      <c r="K2011" s="14" t="n">
        <v>3305</v>
      </c>
      <c r="L2011" s="14" t="n">
        <v>948</v>
      </c>
      <c r="M2011" s="14" t="n">
        <v>26</v>
      </c>
      <c r="N2011" s="11" t="n">
        <v>0.023</v>
      </c>
      <c r="O2011" s="11" t="n">
        <v>0.849</v>
      </c>
      <c r="P2011" s="11" t="n">
        <v>22.082</v>
      </c>
      <c r="Q2011" s="22" t="n">
        <f>M2011/H2011</f>
        <v>0.26</v>
      </c>
    </row>
    <row r="2012" ht="22.5" customHeight="1">
      <c r="A2012" s="74"/>
      <c r="B2012" s="12"/>
      <c r="C2012" s="12" t="n">
        <v>91565948</v>
      </c>
      <c r="D2012" s="12" t="s">
        <v>45</v>
      </c>
      <c r="E2012" s="12" t="s">
        <v>14</v>
      </c>
      <c r="F2012" s="12" t="s">
        <v>12</v>
      </c>
      <c r="G2012" s="20" t="n">
        <v>0.12</v>
      </c>
      <c r="H2012" s="13" t="n">
        <v>170</v>
      </c>
      <c r="I2012" s="20" t="n">
        <f>G2012*H2012*7</f>
        <v>142.8</v>
      </c>
      <c r="J2012" s="12" t="s">
        <v>102</v>
      </c>
      <c r="K2012" s="14" t="n">
        <v>5885</v>
      </c>
      <c r="L2012" s="14" t="n">
        <v>320</v>
      </c>
      <c r="M2012" s="14" t="n">
        <v>10</v>
      </c>
      <c r="N2012" s="11" t="n">
        <v>0.007</v>
      </c>
      <c r="O2012" s="11" t="n">
        <v>0.22</v>
      </c>
      <c r="P2012" s="11" t="n">
        <v>2.1963</v>
      </c>
      <c r="Q2012" s="22" t="n">
        <f>M2012/H2012</f>
        <v>0.0588235294117647</v>
      </c>
      <c r="R2012" s="4" t="s">
        <v>129</v>
      </c>
    </row>
    <row r="2013" ht="22.5" customHeight="1">
      <c r="A2013" s="74"/>
      <c r="B2013" s="12"/>
      <c r="C2013" s="12" t="n">
        <v>91550293</v>
      </c>
      <c r="D2013" s="12" t="s">
        <v>49</v>
      </c>
      <c r="E2013" s="12" t="s">
        <v>50</v>
      </c>
      <c r="F2013" s="12" t="s">
        <v>15</v>
      </c>
      <c r="G2013" s="20" t="n">
        <v>0.35</v>
      </c>
      <c r="H2013" s="13" t="n">
        <v>155</v>
      </c>
      <c r="I2013" s="20" t="n">
        <f>G2013*H2013*7</f>
        <v>379.75</v>
      </c>
      <c r="J2013" s="12" t="s">
        <v>102</v>
      </c>
      <c r="K2013" s="14" t="n">
        <v>51565</v>
      </c>
      <c r="L2013" s="14" t="n">
        <v>7296</v>
      </c>
      <c r="M2013" s="14" t="n">
        <v>17</v>
      </c>
      <c r="N2013" s="11" t="n">
        <v>0.001</v>
      </c>
      <c r="O2013" s="11" t="n">
        <v>0.35</v>
      </c>
      <c r="P2013" s="11" t="n">
        <v>5.95</v>
      </c>
      <c r="Q2013" s="22" t="n">
        <f>M2013/H2013</f>
        <v>0.109677419354839</v>
      </c>
    </row>
    <row r="2014" ht="22.5" customHeight="1">
      <c r="A2014" s="74"/>
      <c r="B2014" s="12"/>
      <c r="C2014" s="12" t="n">
        <v>9333145</v>
      </c>
      <c r="D2014" s="12" t="s">
        <v>80</v>
      </c>
      <c r="E2014" s="12" t="s">
        <v>14</v>
      </c>
      <c r="F2014" s="12" t="s">
        <v>26</v>
      </c>
      <c r="G2014" s="20" t="n">
        <v>0.35</v>
      </c>
      <c r="H2014" s="13" t="n">
        <v>120</v>
      </c>
      <c r="I2014" s="20" t="n">
        <f>G2014*H2014*7</f>
        <v>294</v>
      </c>
      <c r="J2014" s="12" t="s">
        <v>102</v>
      </c>
      <c r="K2014" s="14" t="n">
        <v>438538</v>
      </c>
      <c r="L2014" s="14" t="n">
        <v>2083</v>
      </c>
      <c r="M2014" s="14" t="n">
        <v>35</v>
      </c>
      <c r="N2014" s="11" t="n">
        <v>0.01</v>
      </c>
      <c r="O2014" s="11" t="n">
        <v>0.35</v>
      </c>
      <c r="P2014" s="11" t="n">
        <v>12.36</v>
      </c>
      <c r="Q2014" s="22" t="n">
        <f>M2014/H2014</f>
        <v>0.291666666666667</v>
      </c>
    </row>
    <row r="2015" ht="22.5" customHeight="1">
      <c r="A2015" s="74"/>
      <c r="B2015" s="12"/>
      <c r="C2015" s="12" t="n">
        <v>91557347</v>
      </c>
      <c r="D2015" s="12" t="s">
        <v>51</v>
      </c>
      <c r="E2015" s="12" t="s">
        <v>14</v>
      </c>
      <c r="F2015" s="12" t="s">
        <v>15</v>
      </c>
      <c r="G2015" s="20" t="n">
        <v>0.5</v>
      </c>
      <c r="H2015" s="13" t="n">
        <v>50</v>
      </c>
      <c r="I2015" s="20" t="n">
        <f>G2015*H2015*7</f>
        <v>175</v>
      </c>
      <c r="J2015" s="12" t="s">
        <v>102</v>
      </c>
      <c r="K2015" s="14" t="n">
        <v>25271</v>
      </c>
      <c r="L2015" s="14" t="n">
        <v>2250</v>
      </c>
      <c r="M2015" s="14" t="n">
        <v>6</v>
      </c>
      <c r="N2015" s="11" t="n">
        <v>0.002</v>
      </c>
      <c r="O2015" s="11" t="n">
        <v>0.8</v>
      </c>
      <c r="P2015" s="11" t="n">
        <v>4.8</v>
      </c>
      <c r="Q2015" s="22" t="n">
        <f>M2015/H2015</f>
        <v>0.12</v>
      </c>
    </row>
    <row r="2016" ht="22.5" customHeight="1">
      <c r="A2016" s="74"/>
      <c r="B2016" s="12"/>
      <c r="C2016" s="12" t="n">
        <v>91564896</v>
      </c>
      <c r="D2016" s="12" t="s">
        <v>52</v>
      </c>
      <c r="E2016" s="12" t="s">
        <v>14</v>
      </c>
      <c r="F2016" s="12" t="s">
        <v>15</v>
      </c>
      <c r="G2016" s="20" t="n">
        <v>0.35</v>
      </c>
      <c r="H2016" s="13" t="n">
        <v>200</v>
      </c>
      <c r="I2016" s="20" t="n">
        <f>G2016*H2016*7</f>
        <v>490</v>
      </c>
      <c r="J2016" s="12" t="s">
        <v>102</v>
      </c>
      <c r="K2016" s="14" t="n">
        <v>64636</v>
      </c>
      <c r="L2016" s="14" t="n">
        <v>14088</v>
      </c>
      <c r="M2016" s="14" t="n">
        <v>82</v>
      </c>
      <c r="N2016" s="11" t="n">
        <v>0.002</v>
      </c>
      <c r="O2016" s="11" t="n">
        <v>0.35</v>
      </c>
      <c r="P2016" s="11" t="n">
        <v>28.7</v>
      </c>
      <c r="Q2016" s="22" t="n">
        <f>M2016/H2016</f>
        <v>0.41</v>
      </c>
    </row>
    <row r="2017" ht="22.5" customHeight="1">
      <c r="A2017" s="74"/>
      <c r="B2017" s="12"/>
      <c r="C2017" s="12" t="n">
        <v>91566789</v>
      </c>
      <c r="D2017" s="12" t="s">
        <v>53</v>
      </c>
      <c r="E2017" s="12" t="s">
        <v>41</v>
      </c>
      <c r="F2017" s="12" t="s">
        <v>15</v>
      </c>
      <c r="G2017" s="20" t="n">
        <v>0.15</v>
      </c>
      <c r="H2017" s="13" t="n">
        <v>50</v>
      </c>
      <c r="I2017" s="20" t="n">
        <f>G2017*H2017*7</f>
        <v>52.5</v>
      </c>
      <c r="J2017" s="12" t="s">
        <v>102</v>
      </c>
      <c r="K2017" s="14" t="n">
        <v>508</v>
      </c>
      <c r="L2017" s="14" t="n">
        <v>567</v>
      </c>
      <c r="M2017" s="14" t="n">
        <v>1</v>
      </c>
      <c r="N2017" s="11" t="n">
        <v>0</v>
      </c>
      <c r="O2017" s="11" t="n">
        <v>0.1</v>
      </c>
      <c r="P2017" s="11" t="n">
        <v>0.1</v>
      </c>
      <c r="Q2017" s="22" t="n">
        <f>M2017/H2017</f>
        <v>0.02</v>
      </c>
    </row>
    <row r="2018" ht="22.5" customHeight="1">
      <c r="A2018" s="74"/>
      <c r="B2018" s="12"/>
      <c r="C2018" s="12" t="n">
        <v>12306671</v>
      </c>
      <c r="D2018" s="12" t="s">
        <v>54</v>
      </c>
      <c r="E2018" s="12" t="s">
        <v>55</v>
      </c>
      <c r="F2018" s="12" t="s">
        <v>21</v>
      </c>
      <c r="G2018" s="20" t="n">
        <v>0.22</v>
      </c>
      <c r="H2018" s="13" t="n">
        <v>100</v>
      </c>
      <c r="I2018" s="20" t="n">
        <f>G2018*H2018*7</f>
        <v>154</v>
      </c>
      <c r="J2018" s="12" t="s">
        <v>102</v>
      </c>
      <c r="K2018" s="14" t="n">
        <v>13511</v>
      </c>
      <c r="L2018" s="14" t="n">
        <v>3906</v>
      </c>
      <c r="M2018" s="14" t="n">
        <v>12</v>
      </c>
      <c r="N2018" s="11" t="n">
        <v>0</v>
      </c>
      <c r="O2018" s="11" t="n">
        <v>0.22</v>
      </c>
      <c r="P2018" s="11" t="n">
        <v>2.64</v>
      </c>
      <c r="Q2018" s="22" t="n">
        <f>M2018/H2018</f>
        <v>0.12</v>
      </c>
    </row>
    <row r="2019" ht="22.5" customHeight="1">
      <c r="A2019" s="74"/>
      <c r="B2019" s="12"/>
      <c r="C2019" s="12" t="n">
        <v>91567363</v>
      </c>
      <c r="D2019" s="12" t="s">
        <v>56</v>
      </c>
      <c r="E2019" s="12" t="s">
        <v>14</v>
      </c>
      <c r="F2019" s="12" t="s">
        <v>15</v>
      </c>
      <c r="G2019" s="20" t="n">
        <v>0.25</v>
      </c>
      <c r="H2019" s="13" t="n">
        <v>200</v>
      </c>
      <c r="I2019" s="20" t="n">
        <f>G2019*H2019*7</f>
        <v>350</v>
      </c>
      <c r="J2019" s="12" t="s">
        <v>102</v>
      </c>
      <c r="K2019" s="14" t="n">
        <v>17488</v>
      </c>
      <c r="L2019" s="14" t="n">
        <v>4288</v>
      </c>
      <c r="M2019" s="14" t="n">
        <v>71</v>
      </c>
      <c r="N2019" s="11" t="n">
        <v>0.004</v>
      </c>
      <c r="O2019" s="11" t="n">
        <v>0.25</v>
      </c>
      <c r="P2019" s="11" t="n">
        <v>17.75</v>
      </c>
      <c r="Q2019" s="22" t="n">
        <f>M2019/H2019</f>
        <v>0.355</v>
      </c>
    </row>
    <row r="2020" ht="22.5" customHeight="1">
      <c r="A2020" s="74"/>
      <c r="B2020" s="12"/>
      <c r="C2020" s="12" t="n">
        <v>91567806</v>
      </c>
      <c r="D2020" s="12" t="s">
        <v>56</v>
      </c>
      <c r="E2020" s="12" t="s">
        <v>57</v>
      </c>
      <c r="F2020" s="12" t="s">
        <v>15</v>
      </c>
      <c r="G2020" s="20" t="n">
        <v>0.15</v>
      </c>
      <c r="H2020" s="13" t="n">
        <v>200</v>
      </c>
      <c r="I2020" s="20" t="n">
        <f>G2020*H2020*7</f>
        <v>210</v>
      </c>
      <c r="J2020" s="12" t="s">
        <v>102</v>
      </c>
      <c r="K2020" s="14" t="n">
        <v>75323</v>
      </c>
      <c r="L2020" s="14" t="n">
        <v>20548</v>
      </c>
      <c r="M2020" s="14" t="n">
        <v>62</v>
      </c>
      <c r="N2020" s="11" t="n">
        <v>0</v>
      </c>
      <c r="O2020" s="11" t="n">
        <v>0.15</v>
      </c>
      <c r="P2020" s="11" t="n">
        <v>9.3</v>
      </c>
      <c r="Q2020" s="22" t="n">
        <f>M2020/H2020</f>
        <v>0.31</v>
      </c>
    </row>
    <row r="2021" ht="22.5" customHeight="1">
      <c r="A2021" s="74"/>
      <c r="B2021" s="12"/>
      <c r="C2021" s="12" t="n">
        <v>12373981</v>
      </c>
      <c r="D2021" s="12" t="s">
        <v>58</v>
      </c>
      <c r="E2021" s="12" t="s">
        <v>37</v>
      </c>
      <c r="F2021" s="12" t="s">
        <v>15</v>
      </c>
      <c r="G2021" s="20" t="n">
        <v>0.04</v>
      </c>
      <c r="H2021" s="13" t="n">
        <v>250</v>
      </c>
      <c r="I2021" s="20" t="n">
        <f>G2021*H2021*7</f>
        <v>70</v>
      </c>
      <c r="J2021" s="12" t="s">
        <v>102</v>
      </c>
      <c r="K2021" s="14" t="n">
        <v>49610</v>
      </c>
      <c r="L2021" s="14" t="n">
        <v>1509</v>
      </c>
      <c r="M2021" s="14" t="n">
        <v>148</v>
      </c>
      <c r="N2021" s="11" t="n">
        <v>0.004</v>
      </c>
      <c r="O2021" s="11" t="n">
        <v>0.04</v>
      </c>
      <c r="P2021" s="11" t="n">
        <v>5.92</v>
      </c>
      <c r="Q2021" s="22" t="n">
        <f>M2021/H2021</f>
        <v>0.592</v>
      </c>
    </row>
    <row r="2022" ht="22.5" customHeight="1">
      <c r="A2022" s="74"/>
      <c r="B2022" s="12"/>
      <c r="C2022" s="12" t="n">
        <v>5365721</v>
      </c>
      <c r="D2022" s="12" t="s">
        <v>59</v>
      </c>
      <c r="E2022" s="12" t="s">
        <v>57</v>
      </c>
      <c r="F2022" s="12" t="s">
        <v>15</v>
      </c>
      <c r="G2022" s="20" t="n">
        <v>0.5</v>
      </c>
      <c r="H2022" s="13" t="n">
        <v>100</v>
      </c>
      <c r="I2022" s="20" t="n">
        <f>G2022*H2022*7</f>
        <v>350</v>
      </c>
      <c r="J2022" s="12" t="s">
        <v>102</v>
      </c>
      <c r="K2022" s="14" t="n">
        <v>113913</v>
      </c>
      <c r="L2022" s="14" t="n">
        <v>49320</v>
      </c>
      <c r="M2022" s="14" t="n">
        <v>84</v>
      </c>
      <c r="N2022" s="11" t="n">
        <v>0.001</v>
      </c>
      <c r="O2022" s="11" t="n">
        <v>0.5</v>
      </c>
      <c r="P2022" s="11" t="n">
        <v>42</v>
      </c>
      <c r="Q2022" s="22" t="n">
        <f>M2022/H2022</f>
        <v>0.84</v>
      </c>
    </row>
    <row r="2023" ht="22.5" customHeight="1">
      <c r="A2023" s="74"/>
      <c r="B2023" s="12"/>
      <c r="C2023" s="12" t="n">
        <v>91568575</v>
      </c>
      <c r="D2023" s="12" t="s">
        <v>60</v>
      </c>
      <c r="E2023" s="12" t="s">
        <v>14</v>
      </c>
      <c r="F2023" s="12" t="s">
        <v>15</v>
      </c>
      <c r="G2023" s="20" t="n">
        <v>0.4</v>
      </c>
      <c r="H2023" s="13" t="n">
        <v>30</v>
      </c>
      <c r="I2023" s="20" t="n">
        <f>G2023*H2023*7</f>
        <v>84</v>
      </c>
      <c r="J2023" s="12" t="s">
        <v>102</v>
      </c>
      <c r="K2023" s="14" t="n">
        <v>8042</v>
      </c>
      <c r="L2023" s="14" t="n">
        <v>92</v>
      </c>
      <c r="M2023" s="14" t="n">
        <v>0</v>
      </c>
      <c r="N2023" s="11" t="n">
        <v>0</v>
      </c>
      <c r="O2023" s="11" t="n">
        <v>0</v>
      </c>
      <c r="P2023" s="11" t="n">
        <v>0</v>
      </c>
      <c r="Q2023" s="22" t="n">
        <f>M2023/H2023</f>
        <v>0</v>
      </c>
    </row>
    <row r="2024" ht="22.5" customHeight="1">
      <c r="A2024" s="74"/>
      <c r="B2024" s="12"/>
      <c r="C2024" s="12" t="n">
        <v>9298539</v>
      </c>
      <c r="D2024" s="12" t="s">
        <v>80</v>
      </c>
      <c r="E2024" s="12" t="s">
        <v>14</v>
      </c>
      <c r="F2024" s="12" t="s">
        <v>15</v>
      </c>
      <c r="G2024" s="20" t="n">
        <v>0.3</v>
      </c>
      <c r="H2024" s="13" t="n">
        <v>150</v>
      </c>
      <c r="I2024" s="20" t="n">
        <f>G2024*H2024*7</f>
        <v>315</v>
      </c>
      <c r="J2024" s="12" t="s">
        <v>102</v>
      </c>
      <c r="K2024" s="14" t="n">
        <v>61181</v>
      </c>
      <c r="L2024" s="14" t="n">
        <v>6885</v>
      </c>
      <c r="M2024" s="14" t="n">
        <v>150</v>
      </c>
      <c r="N2024" s="11" t="n">
        <v>0.007</v>
      </c>
      <c r="O2024" s="11" t="n">
        <v>0.3</v>
      </c>
      <c r="P2024" s="11" t="n">
        <v>45</v>
      </c>
      <c r="Q2024" s="22" t="n">
        <f>M2024/H2024</f>
        <v>1</v>
      </c>
    </row>
    <row r="2025" ht="22.5" customHeight="1">
      <c r="A2025" s="74"/>
      <c r="B2025" s="12"/>
      <c r="C2025" s="12" t="n">
        <v>12811904</v>
      </c>
      <c r="D2025" s="12" t="s">
        <v>54</v>
      </c>
      <c r="E2025" s="12" t="s">
        <v>55</v>
      </c>
      <c r="F2025" s="12" t="s">
        <v>35</v>
      </c>
      <c r="G2025" s="20" t="n">
        <v>0.24</v>
      </c>
      <c r="H2025" s="13" t="n">
        <v>100</v>
      </c>
      <c r="I2025" s="20" t="n">
        <f>G2025*H2025*7</f>
        <v>168</v>
      </c>
      <c r="J2025" s="12" t="s">
        <v>102</v>
      </c>
      <c r="K2025" s="14" t="n">
        <v>7639</v>
      </c>
      <c r="L2025" s="14" t="n">
        <v>3440</v>
      </c>
      <c r="M2025" s="14" t="n">
        <v>2</v>
      </c>
      <c r="N2025" s="11" t="n">
        <v>0</v>
      </c>
      <c r="O2025" s="11" t="n">
        <v>1.45</v>
      </c>
      <c r="P2025" s="11" t="n">
        <v>2.91</v>
      </c>
      <c r="Q2025" s="22" t="n">
        <f>M2025/H2025</f>
        <v>0.02</v>
      </c>
    </row>
    <row r="2026" ht="22.5" customHeight="1">
      <c r="A2026" s="74"/>
      <c r="B2026" s="12" t="s">
        <v>109</v>
      </c>
      <c r="C2026" s="12" t="n">
        <v>91399437</v>
      </c>
      <c r="D2026" s="12" t="s">
        <v>81</v>
      </c>
      <c r="E2026" s="12" t="s">
        <v>65</v>
      </c>
      <c r="F2026" s="12" t="s">
        <v>15</v>
      </c>
      <c r="G2026" s="20" t="n">
        <v>0.15</v>
      </c>
      <c r="H2026" s="13" t="n">
        <v>50</v>
      </c>
      <c r="I2026" s="20" t="n">
        <f>G2026*H2026*7</f>
        <v>52.5</v>
      </c>
      <c r="J2026" s="12" t="s">
        <v>102</v>
      </c>
      <c r="K2026" s="16" t="n">
        <v>14535</v>
      </c>
      <c r="L2026" s="14" t="n">
        <v>6287</v>
      </c>
      <c r="M2026" s="14" t="n">
        <v>50</v>
      </c>
      <c r="N2026" s="11" t="n">
        <v>0.001</v>
      </c>
      <c r="O2026" s="11" t="n">
        <v>0.15</v>
      </c>
      <c r="P2026" s="11" t="n">
        <v>7.5</v>
      </c>
      <c r="Q2026" s="22" t="n">
        <f>M2026/H2026</f>
        <v>1</v>
      </c>
    </row>
    <row r="2027" ht="22.5" customHeight="1">
      <c r="A2027" s="74"/>
      <c r="B2027" s="12"/>
      <c r="C2027" s="12" t="n">
        <v>5556054</v>
      </c>
      <c r="D2027" s="12" t="s">
        <v>62</v>
      </c>
      <c r="E2027" s="12" t="s">
        <v>37</v>
      </c>
      <c r="F2027" s="12" t="s">
        <v>15</v>
      </c>
      <c r="G2027" s="20" t="n">
        <v>0.8</v>
      </c>
      <c r="H2027" s="13" t="n">
        <v>100</v>
      </c>
      <c r="I2027" s="20" t="n">
        <f>G2027*H2027*7</f>
        <v>560</v>
      </c>
      <c r="J2027" s="12" t="s">
        <v>102</v>
      </c>
      <c r="K2027" s="16" t="n">
        <v>14899</v>
      </c>
      <c r="L2027" s="14" t="n">
        <v>572</v>
      </c>
      <c r="M2027" s="16" t="n">
        <v>3</v>
      </c>
      <c r="N2027" s="11" t="n">
        <v>0.014</v>
      </c>
      <c r="O2027" s="11" t="n">
        <v>2.719</v>
      </c>
      <c r="P2027" s="11" t="n">
        <v>8.156</v>
      </c>
      <c r="Q2027" s="22" t="n">
        <f>M2027/H2027</f>
        <v>0.03</v>
      </c>
    </row>
    <row r="2028" ht="22.5" customHeight="1">
      <c r="A2028" s="74"/>
      <c r="B2028" s="12"/>
      <c r="C2028" s="12" t="n">
        <v>8628042</v>
      </c>
      <c r="D2028" s="12" t="s">
        <v>28</v>
      </c>
      <c r="E2028" s="12" t="s">
        <v>14</v>
      </c>
      <c r="F2028" s="12" t="s">
        <v>26</v>
      </c>
      <c r="G2028" s="20" t="n">
        <v>0.48</v>
      </c>
      <c r="H2028" s="13" t="n">
        <v>400</v>
      </c>
      <c r="I2028" s="20" t="n">
        <f>G2028*H2028*7</f>
        <v>1344</v>
      </c>
      <c r="J2028" s="12" t="s">
        <v>102</v>
      </c>
      <c r="K2028" s="16" t="n">
        <v>37949</v>
      </c>
      <c r="L2028" s="14" t="n">
        <v>13317</v>
      </c>
      <c r="M2028" s="16" t="n">
        <v>381</v>
      </c>
      <c r="N2028" s="11" t="n">
        <v>0.01</v>
      </c>
      <c r="O2028" s="11" t="n">
        <v>0.36</v>
      </c>
      <c r="P2028" s="11" t="n">
        <v>138.69</v>
      </c>
      <c r="Q2028" s="22" t="n">
        <f>M2028/H2028</f>
        <v>0.9525</v>
      </c>
    </row>
    <row r="2029" ht="22.5" customHeight="1">
      <c r="A2029" s="74"/>
      <c r="B2029" s="12"/>
      <c r="C2029" s="12" t="n">
        <v>9297014</v>
      </c>
      <c r="D2029" s="12" t="s">
        <v>13</v>
      </c>
      <c r="E2029" s="12" t="s">
        <v>14</v>
      </c>
      <c r="F2029" s="12" t="s">
        <v>26</v>
      </c>
      <c r="G2029" s="20" t="n">
        <v>0.18</v>
      </c>
      <c r="H2029" s="13" t="n">
        <v>200</v>
      </c>
      <c r="I2029" s="20" t="n">
        <f>G2029*H2029*7</f>
        <v>252</v>
      </c>
      <c r="J2029" s="12" t="s">
        <v>102</v>
      </c>
      <c r="K2029" s="16" t="n">
        <v>31570</v>
      </c>
      <c r="L2029" s="14" t="n">
        <v>3189</v>
      </c>
      <c r="M2029" s="16" t="n">
        <v>200</v>
      </c>
      <c r="N2029" s="11" t="n">
        <v>0.01</v>
      </c>
      <c r="O2029" s="11" t="n">
        <v>0.16</v>
      </c>
      <c r="P2029" s="11" t="n">
        <v>32.49</v>
      </c>
      <c r="Q2029" s="22" t="n">
        <f>M2029/H2029</f>
        <v>1</v>
      </c>
    </row>
    <row r="2030" ht="22.5" customHeight="1">
      <c r="A2030" s="74"/>
      <c r="B2030" s="12"/>
      <c r="C2030" s="12" t="n">
        <v>7815836</v>
      </c>
      <c r="D2030" s="12" t="s">
        <v>63</v>
      </c>
      <c r="E2030" s="12" t="s">
        <v>37</v>
      </c>
      <c r="F2030" s="12" t="s">
        <v>15</v>
      </c>
      <c r="G2030" s="20" t="n">
        <v>0.08</v>
      </c>
      <c r="H2030" s="13" t="n">
        <v>12000</v>
      </c>
      <c r="I2030" s="20" t="n">
        <f>G2030*H2030*7</f>
        <v>6720</v>
      </c>
      <c r="J2030" s="12" t="s">
        <v>102</v>
      </c>
      <c r="K2030" s="16" t="n">
        <v>1316552</v>
      </c>
      <c r="L2030" s="14" t="n">
        <v>217270</v>
      </c>
      <c r="M2030" s="16" t="n">
        <v>3632</v>
      </c>
      <c r="N2030" s="11" t="n">
        <v>0.002</v>
      </c>
      <c r="O2030" s="11" t="n">
        <v>0.117</v>
      </c>
      <c r="P2030" s="11" t="n">
        <v>425.98</v>
      </c>
      <c r="Q2030" s="22" t="n">
        <f>M2030/H2030</f>
        <v>0.302666666666667</v>
      </c>
    </row>
    <row r="2031" ht="22.5" customHeight="1">
      <c r="A2031" s="74"/>
      <c r="B2031" s="12"/>
      <c r="C2031" s="12" t="n">
        <v>91467820</v>
      </c>
      <c r="D2031" s="12" t="s">
        <v>64</v>
      </c>
      <c r="E2031" s="12" t="s">
        <v>37</v>
      </c>
      <c r="F2031" s="12" t="s">
        <v>15</v>
      </c>
      <c r="G2031" s="20" t="n">
        <v>0.1</v>
      </c>
      <c r="H2031" s="13" t="n">
        <v>300</v>
      </c>
      <c r="I2031" s="20" t="n">
        <f>G2031*H2031*7</f>
        <v>210</v>
      </c>
      <c r="J2031" s="12" t="s">
        <v>102</v>
      </c>
      <c r="K2031" s="16" t="n">
        <v>122968</v>
      </c>
      <c r="L2031" s="14" t="n">
        <v>39854</v>
      </c>
      <c r="M2031" s="16" t="n">
        <v>224</v>
      </c>
      <c r="N2031" s="11" t="n">
        <v>0.001</v>
      </c>
      <c r="O2031" s="11" t="n">
        <v>0.1</v>
      </c>
      <c r="P2031" s="11" t="n">
        <v>22.4</v>
      </c>
      <c r="Q2031" s="22" t="n">
        <f>M2031/H2031</f>
        <v>0.746666666666667</v>
      </c>
    </row>
    <row r="2032" ht="22.5" customHeight="1">
      <c r="A2032" s="74"/>
      <c r="B2032" s="12"/>
      <c r="C2032" s="12" t="n">
        <v>91496145</v>
      </c>
      <c r="D2032" s="12" t="s">
        <v>64</v>
      </c>
      <c r="E2032" s="12" t="s">
        <v>65</v>
      </c>
      <c r="F2032" s="12" t="s">
        <v>15</v>
      </c>
      <c r="G2032" s="20" t="n">
        <v>0.14</v>
      </c>
      <c r="H2032" s="13" t="n">
        <v>50</v>
      </c>
      <c r="I2032" s="20" t="n">
        <f>G2032*H2032*7</f>
        <v>49</v>
      </c>
      <c r="J2032" s="12" t="s">
        <v>102</v>
      </c>
      <c r="K2032" s="16" t="n">
        <v>42685</v>
      </c>
      <c r="L2032" s="16" t="n">
        <v>8686</v>
      </c>
      <c r="M2032" s="16" t="n">
        <v>30</v>
      </c>
      <c r="N2032" s="11" t="n">
        <v>0.001</v>
      </c>
      <c r="O2032" s="11" t="n">
        <v>0.15</v>
      </c>
      <c r="P2032" s="11" t="n">
        <v>4.5</v>
      </c>
      <c r="Q2032" s="22" t="n">
        <f>M2032/H2032</f>
        <v>0.6</v>
      </c>
    </row>
    <row r="2033" ht="22.5" customHeight="1">
      <c r="A2033" s="74"/>
      <c r="B2033" s="12"/>
      <c r="C2033" s="12" t="n">
        <v>91496146</v>
      </c>
      <c r="D2033" s="12" t="s">
        <v>64</v>
      </c>
      <c r="E2033" s="12" t="s">
        <v>44</v>
      </c>
      <c r="F2033" s="12" t="s">
        <v>15</v>
      </c>
      <c r="G2033" s="20" t="n">
        <v>0.14</v>
      </c>
      <c r="H2033" s="13" t="n">
        <v>200</v>
      </c>
      <c r="I2033" s="20" t="n">
        <f>G2033*H2033*7</f>
        <v>196</v>
      </c>
      <c r="J2033" s="12" t="s">
        <v>102</v>
      </c>
      <c r="K2033" s="16" t="n">
        <v>47077</v>
      </c>
      <c r="L2033" s="14" t="n">
        <v>15297</v>
      </c>
      <c r="M2033" s="16" t="n">
        <v>49</v>
      </c>
      <c r="N2033" s="11" t="n">
        <v>0</v>
      </c>
      <c r="O2033" s="11" t="n">
        <v>0.14</v>
      </c>
      <c r="P2033" s="11" t="n">
        <v>6.86</v>
      </c>
      <c r="Q2033" s="22" t="n">
        <f>M2033/H2033</f>
        <v>0.245</v>
      </c>
    </row>
    <row r="2034" ht="22.5" customHeight="1">
      <c r="A2034" s="74"/>
      <c r="B2034" s="12"/>
      <c r="C2034" s="12" t="n">
        <v>91496147</v>
      </c>
      <c r="D2034" s="12" t="s">
        <v>64</v>
      </c>
      <c r="E2034" s="12" t="s">
        <v>11</v>
      </c>
      <c r="F2034" s="12" t="s">
        <v>15</v>
      </c>
      <c r="G2034" s="20" t="n">
        <v>0.14</v>
      </c>
      <c r="H2034" s="13" t="n">
        <v>150</v>
      </c>
      <c r="I2034" s="20" t="n">
        <f>G2034*H2034*7</f>
        <v>147</v>
      </c>
      <c r="J2034" s="12" t="s">
        <v>102</v>
      </c>
      <c r="K2034" s="16" t="n">
        <v>15325</v>
      </c>
      <c r="L2034" s="14" t="n">
        <v>3209</v>
      </c>
      <c r="M2034" s="16" t="n">
        <v>62</v>
      </c>
      <c r="N2034" s="11" t="n">
        <v>0.003</v>
      </c>
      <c r="O2034" s="11" t="n">
        <v>0.13</v>
      </c>
      <c r="P2034" s="11" t="n">
        <v>8.06</v>
      </c>
      <c r="Q2034" s="22" t="n">
        <f>M2034/H2034</f>
        <v>0.413333333333333</v>
      </c>
    </row>
    <row r="2035" ht="22.5" customHeight="1">
      <c r="A2035" s="74"/>
      <c r="B2035" s="12"/>
      <c r="C2035" s="12" t="n">
        <v>91496148</v>
      </c>
      <c r="D2035" s="12" t="s">
        <v>64</v>
      </c>
      <c r="E2035" s="12" t="s">
        <v>14</v>
      </c>
      <c r="F2035" s="12" t="s">
        <v>15</v>
      </c>
      <c r="G2035" s="20" t="n">
        <v>0.15</v>
      </c>
      <c r="H2035" s="13" t="n">
        <v>160</v>
      </c>
      <c r="I2035" s="20" t="n">
        <f>G2035*H2035*7</f>
        <v>168</v>
      </c>
      <c r="J2035" s="12" t="s">
        <v>102</v>
      </c>
      <c r="K2035" s="16" t="n">
        <v>36220</v>
      </c>
      <c r="L2035" s="16" t="n">
        <v>36220</v>
      </c>
      <c r="M2035" s="16" t="n">
        <v>160</v>
      </c>
      <c r="N2035" s="11" t="n">
        <v>0.002</v>
      </c>
      <c r="O2035" s="11" t="n">
        <v>0.15</v>
      </c>
      <c r="P2035" s="11" t="n">
        <v>24</v>
      </c>
      <c r="Q2035" s="22" t="n">
        <f>M2035/H2035</f>
        <v>1</v>
      </c>
    </row>
    <row r="2036" ht="22.5" customHeight="1">
      <c r="A2036" s="74"/>
      <c r="B2036" s="12"/>
      <c r="C2036" s="12" t="n">
        <v>11079953</v>
      </c>
      <c r="D2036" s="12" t="s">
        <v>62</v>
      </c>
      <c r="E2036" s="12" t="s">
        <v>37</v>
      </c>
      <c r="F2036" s="12" t="s">
        <v>15</v>
      </c>
      <c r="G2036" s="20" t="n">
        <v>0.8</v>
      </c>
      <c r="H2036" s="13" t="n">
        <v>100</v>
      </c>
      <c r="I2036" s="20" t="n">
        <f>G2036*H2036*7</f>
        <v>560</v>
      </c>
      <c r="J2036" s="12" t="s">
        <v>102</v>
      </c>
      <c r="K2036" s="14" t="n">
        <v>8621</v>
      </c>
      <c r="L2036" s="14" t="n">
        <v>713</v>
      </c>
      <c r="M2036" s="16" t="n">
        <v>1</v>
      </c>
      <c r="N2036" s="11" t="n">
        <v>0.001</v>
      </c>
      <c r="O2036" s="11" t="n">
        <v>0.8</v>
      </c>
      <c r="P2036" s="11" t="n">
        <v>0.8</v>
      </c>
      <c r="Q2036" s="22" t="n">
        <f>M2036/H2036</f>
        <v>0.01</v>
      </c>
    </row>
    <row r="2037" ht="22.5" customHeight="1">
      <c r="A2037" s="74"/>
      <c r="B2037" s="12"/>
      <c r="C2037" s="12" t="n">
        <v>11690181</v>
      </c>
      <c r="D2037" s="12" t="s">
        <v>66</v>
      </c>
      <c r="E2037" s="12" t="s">
        <v>14</v>
      </c>
      <c r="F2037" s="12" t="s">
        <v>15</v>
      </c>
      <c r="G2037" s="20" t="n">
        <v>0.45</v>
      </c>
      <c r="H2037" s="13" t="n">
        <v>400</v>
      </c>
      <c r="I2037" s="20" t="n">
        <f>G2037*H2037*7</f>
        <v>1260</v>
      </c>
      <c r="J2037" s="12" t="s">
        <v>102</v>
      </c>
      <c r="K2037" s="16" t="n">
        <v>226236</v>
      </c>
      <c r="L2037" s="16" t="n">
        <v>13714</v>
      </c>
      <c r="M2037" s="14" t="n">
        <v>471</v>
      </c>
      <c r="N2037" s="11" t="n">
        <v>0.014</v>
      </c>
      <c r="O2037" s="11" t="n">
        <v>0.42</v>
      </c>
      <c r="P2037" s="11" t="n">
        <v>197.82</v>
      </c>
      <c r="Q2037" s="22" t="n">
        <f>M2037/H2037</f>
        <v>1.1775</v>
      </c>
    </row>
    <row r="2038" ht="22.5" customHeight="1">
      <c r="A2038" s="74"/>
      <c r="B2038" s="12"/>
      <c r="C2038" s="12" t="n">
        <v>11836152</v>
      </c>
      <c r="D2038" s="12" t="s">
        <v>63</v>
      </c>
      <c r="E2038" s="12" t="s">
        <v>37</v>
      </c>
      <c r="F2038" s="12" t="s">
        <v>15</v>
      </c>
      <c r="G2038" s="20" t="n">
        <v>0.09</v>
      </c>
      <c r="H2038" s="13" t="n">
        <v>100</v>
      </c>
      <c r="I2038" s="20" t="n">
        <f>G2038*H2038*7</f>
        <v>63</v>
      </c>
      <c r="J2038" s="12" t="s">
        <v>102</v>
      </c>
      <c r="K2038" s="16" t="n">
        <v>1599</v>
      </c>
      <c r="L2038" s="14" t="n">
        <v>255</v>
      </c>
      <c r="M2038" s="16" t="n">
        <v>3</v>
      </c>
      <c r="N2038" s="11" t="n">
        <v>0.001</v>
      </c>
      <c r="O2038" s="11" t="n">
        <v>0.09</v>
      </c>
      <c r="P2038" s="11" t="n">
        <v>0.27</v>
      </c>
      <c r="Q2038" s="22" t="n">
        <f>M2038/H2038</f>
        <v>0.03</v>
      </c>
    </row>
    <row r="2039" ht="22.5" customHeight="1">
      <c r="A2039" s="74"/>
      <c r="B2039" s="12"/>
      <c r="C2039" s="12" t="n">
        <v>12038500</v>
      </c>
      <c r="D2039" s="12" t="s">
        <v>66</v>
      </c>
      <c r="E2039" s="12" t="s">
        <v>14</v>
      </c>
      <c r="F2039" s="12" t="s">
        <v>15</v>
      </c>
      <c r="G2039" s="20" t="n">
        <v>0.4</v>
      </c>
      <c r="H2039" s="13" t="n">
        <v>100</v>
      </c>
      <c r="I2039" s="20" t="n">
        <f>G2039*H2039*7</f>
        <v>280</v>
      </c>
      <c r="J2039" s="12" t="s">
        <v>102</v>
      </c>
      <c r="K2039" s="16" t="n">
        <v>10605</v>
      </c>
      <c r="L2039" s="14" t="n">
        <v>1471</v>
      </c>
      <c r="M2039" s="16" t="n">
        <v>42</v>
      </c>
      <c r="N2039" s="11" t="n">
        <v>0.011</v>
      </c>
      <c r="O2039" s="11" t="n">
        <v>0.4</v>
      </c>
      <c r="P2039" s="11" t="n">
        <v>16.8</v>
      </c>
      <c r="Q2039" s="22" t="n">
        <f>M2039/H2039</f>
        <v>0.42</v>
      </c>
    </row>
    <row r="2040" ht="22.5" customHeight="1">
      <c r="A2040" s="74"/>
      <c r="B2040" s="12"/>
      <c r="C2040" s="12" t="n">
        <v>91565943</v>
      </c>
      <c r="D2040" s="12" t="s">
        <v>64</v>
      </c>
      <c r="E2040" s="12" t="s">
        <v>44</v>
      </c>
      <c r="F2040" s="12" t="s">
        <v>15</v>
      </c>
      <c r="G2040" s="20" t="n">
        <v>0.14</v>
      </c>
      <c r="H2040" s="13" t="n">
        <v>200</v>
      </c>
      <c r="I2040" s="20" t="n">
        <f>G2040*H2040*7</f>
        <v>196</v>
      </c>
      <c r="J2040" s="12" t="s">
        <v>102</v>
      </c>
      <c r="K2040" s="16" t="n">
        <v>3232</v>
      </c>
      <c r="L2040" s="16" t="n">
        <v>291</v>
      </c>
      <c r="M2040" s="16" t="n">
        <v>1</v>
      </c>
      <c r="N2040" s="11" t="n">
        <v>0</v>
      </c>
      <c r="O2040" s="11" t="n">
        <v>0.14</v>
      </c>
      <c r="P2040" s="11" t="n">
        <v>0.14</v>
      </c>
      <c r="Q2040" s="22" t="n">
        <f>M2040/H2040</f>
        <v>0.005</v>
      </c>
    </row>
    <row r="2041" ht="22.5" customHeight="1">
      <c r="A2041" s="74"/>
      <c r="B2041" s="12"/>
      <c r="C2041" s="12" t="n">
        <v>91565945</v>
      </c>
      <c r="D2041" s="12" t="s">
        <v>64</v>
      </c>
      <c r="E2041" s="12" t="s">
        <v>37</v>
      </c>
      <c r="F2041" s="12" t="s">
        <v>15</v>
      </c>
      <c r="G2041" s="20" t="n">
        <v>0.12</v>
      </c>
      <c r="H2041" s="13" t="n">
        <v>200</v>
      </c>
      <c r="I2041" s="20" t="n">
        <f>G2041*H2041*7</f>
        <v>168</v>
      </c>
      <c r="J2041" s="12" t="s">
        <v>102</v>
      </c>
      <c r="K2041" s="16" t="n">
        <v>106378</v>
      </c>
      <c r="L2041" s="14" t="n">
        <v>15634</v>
      </c>
      <c r="M2041" s="16" t="n">
        <v>50</v>
      </c>
      <c r="N2041" s="11" t="n">
        <v>0</v>
      </c>
      <c r="O2041" s="11" t="n">
        <v>0.12</v>
      </c>
      <c r="P2041" s="11" t="n">
        <v>6</v>
      </c>
      <c r="Q2041" s="22" t="n">
        <f>M2041/H2041</f>
        <v>0.25</v>
      </c>
    </row>
    <row r="2042" ht="22.5" customHeight="1">
      <c r="A2042" s="74"/>
      <c r="B2042" s="12"/>
      <c r="C2042" s="12" t="n">
        <v>91551845</v>
      </c>
      <c r="D2042" s="12" t="s">
        <v>64</v>
      </c>
      <c r="E2042" s="12" t="s">
        <v>11</v>
      </c>
      <c r="F2042" s="12" t="s">
        <v>15</v>
      </c>
      <c r="G2042" s="20" t="n">
        <v>0.14</v>
      </c>
      <c r="H2042" s="13" t="n">
        <v>150</v>
      </c>
      <c r="I2042" s="20" t="n">
        <f>G2042*H2042*7</f>
        <v>147</v>
      </c>
      <c r="J2042" s="12" t="s">
        <v>102</v>
      </c>
      <c r="K2042" s="16" t="n">
        <v>110240</v>
      </c>
      <c r="L2042" s="14" t="n">
        <v>22070</v>
      </c>
      <c r="M2042" s="16" t="n">
        <v>89</v>
      </c>
      <c r="N2042" s="11" t="n">
        <v>0.002</v>
      </c>
      <c r="O2042" s="11" t="n">
        <v>0.14</v>
      </c>
      <c r="P2042" s="11" t="n">
        <v>12.46</v>
      </c>
      <c r="Q2042" s="22" t="n">
        <f>M2042/H2042</f>
        <v>0.593333333333333</v>
      </c>
    </row>
    <row r="2043" ht="22.5" customHeight="1">
      <c r="A2043" s="74"/>
      <c r="B2043" s="12"/>
      <c r="C2043" s="12" t="n">
        <v>91565949</v>
      </c>
      <c r="D2043" s="12" t="s">
        <v>64</v>
      </c>
      <c r="E2043" s="12" t="s">
        <v>65</v>
      </c>
      <c r="F2043" s="12" t="s">
        <v>15</v>
      </c>
      <c r="G2043" s="20" t="n">
        <v>0.15</v>
      </c>
      <c r="H2043" s="13" t="n">
        <v>50</v>
      </c>
      <c r="I2043" s="20" t="n">
        <f>G2043*H2043*7</f>
        <v>52.5</v>
      </c>
      <c r="J2043" s="12" t="s">
        <v>102</v>
      </c>
      <c r="K2043" s="16" t="n">
        <v>93647</v>
      </c>
      <c r="L2043" s="14" t="n">
        <v>17066</v>
      </c>
      <c r="M2043" s="16" t="n">
        <v>50</v>
      </c>
      <c r="N2043" s="11" t="n">
        <v>0</v>
      </c>
      <c r="O2043" s="11" t="n">
        <v>0.15</v>
      </c>
      <c r="P2043" s="11" t="n">
        <v>7.5</v>
      </c>
      <c r="Q2043" s="22" t="n">
        <f>M2043/H2043</f>
        <v>1</v>
      </c>
    </row>
    <row r="2044" ht="22.5" customHeight="1">
      <c r="A2044" s="74"/>
      <c r="B2044" s="12"/>
      <c r="C2044" s="12" t="n">
        <v>91573130</v>
      </c>
      <c r="D2044" s="12" t="s">
        <v>47</v>
      </c>
      <c r="E2044" s="12" t="s">
        <v>17</v>
      </c>
      <c r="F2044" s="12" t="s">
        <v>15</v>
      </c>
      <c r="G2044" s="20" t="n">
        <v>0.2</v>
      </c>
      <c r="H2044" s="13" t="n">
        <v>80</v>
      </c>
      <c r="I2044" s="20" t="n">
        <f>G2044*H2044*7</f>
        <v>112</v>
      </c>
      <c r="J2044" s="12" t="s">
        <v>102</v>
      </c>
      <c r="K2044" s="16" t="n">
        <v>21700</v>
      </c>
      <c r="L2044" s="14" t="n">
        <v>894</v>
      </c>
      <c r="M2044" s="16" t="n">
        <v>2</v>
      </c>
      <c r="N2044" s="11" t="n">
        <v>0</v>
      </c>
      <c r="O2044" s="11" t="n">
        <v>0.2</v>
      </c>
      <c r="P2044" s="11" t="n">
        <v>0.4</v>
      </c>
      <c r="Q2044" s="22" t="n">
        <f>M2044/H2044</f>
        <v>0.025</v>
      </c>
    </row>
    <row r="2045" ht="22.5" customHeight="1">
      <c r="A2045" s="74"/>
      <c r="B2045" s="12"/>
      <c r="C2045" s="12" t="n">
        <v>91573131</v>
      </c>
      <c r="D2045" s="12" t="s">
        <v>47</v>
      </c>
      <c r="E2045" s="12" t="s">
        <v>33</v>
      </c>
      <c r="F2045" s="12" t="s">
        <v>15</v>
      </c>
      <c r="G2045" s="20" t="n">
        <v>0.2</v>
      </c>
      <c r="H2045" s="13" t="n">
        <v>80</v>
      </c>
      <c r="I2045" s="20" t="n">
        <f>G2045*H2045*7</f>
        <v>112</v>
      </c>
      <c r="J2045" s="12" t="s">
        <v>102</v>
      </c>
      <c r="K2045" s="16" t="n">
        <v>6298</v>
      </c>
      <c r="L2045" s="16" t="n">
        <v>150</v>
      </c>
      <c r="M2045" s="16" t="n">
        <v>0</v>
      </c>
      <c r="N2045" s="11" t="n">
        <v>0</v>
      </c>
      <c r="O2045" s="11" t="n">
        <v>0</v>
      </c>
      <c r="P2045" s="11" t="n">
        <v>0</v>
      </c>
      <c r="Q2045" s="22" t="n">
        <f>M2045/H2045</f>
        <v>0</v>
      </c>
    </row>
    <row r="2046" ht="22.5" customHeight="1">
      <c r="A2046" s="74"/>
      <c r="B2046" s="37" t="s">
        <v>110</v>
      </c>
      <c r="C2046" s="12" t="n">
        <v>6395488</v>
      </c>
      <c r="D2046" s="12" t="s">
        <v>39</v>
      </c>
      <c r="E2046" s="12" t="s">
        <v>14</v>
      </c>
      <c r="F2046" s="12" t="s">
        <v>15</v>
      </c>
      <c r="G2046" s="20" t="n">
        <v>0.3</v>
      </c>
      <c r="H2046" s="13" t="n">
        <v>200</v>
      </c>
      <c r="I2046" s="20" t="n">
        <f>G2046*H2046*7</f>
        <v>420</v>
      </c>
      <c r="J2046" s="12" t="s">
        <v>102</v>
      </c>
      <c r="K2046" s="14" t="n">
        <v>53360</v>
      </c>
      <c r="L2046" s="14" t="n">
        <v>21281</v>
      </c>
      <c r="M2046" s="15" t="n">
        <v>200</v>
      </c>
      <c r="N2046" s="11" t="n">
        <v>0.003</v>
      </c>
      <c r="O2046" s="11" t="n">
        <v>0.3</v>
      </c>
      <c r="P2046" s="11" t="n">
        <v>60</v>
      </c>
      <c r="Q2046" s="22" t="n">
        <f>M2046/H2046</f>
        <v>1</v>
      </c>
    </row>
    <row r="2047" ht="22.5" customHeight="1">
      <c r="A2047" s="74"/>
      <c r="B2047" s="12"/>
      <c r="C2047" s="12" t="n">
        <v>8291713</v>
      </c>
      <c r="D2047" s="12" t="s">
        <v>40</v>
      </c>
      <c r="E2047" s="12" t="s">
        <v>14</v>
      </c>
      <c r="F2047" s="12" t="s">
        <v>15</v>
      </c>
      <c r="G2047" s="20" t="n">
        <v>0.14</v>
      </c>
      <c r="H2047" s="13" t="n">
        <v>2000</v>
      </c>
      <c r="I2047" s="20" t="n">
        <f>G2047*H2047*7</f>
        <v>1960</v>
      </c>
      <c r="J2047" s="12" t="s">
        <v>102</v>
      </c>
      <c r="K2047" s="14" t="n">
        <v>117081</v>
      </c>
      <c r="L2047" s="14" t="n">
        <v>41485</v>
      </c>
      <c r="M2047" s="14" t="n">
        <v>1500</v>
      </c>
      <c r="N2047" s="11" t="n">
        <v>0.005</v>
      </c>
      <c r="O2047" s="11" t="n">
        <v>0.14</v>
      </c>
      <c r="P2047" s="11" t="n">
        <v>209.82</v>
      </c>
      <c r="Q2047" s="22" t="n">
        <f>M2047/H2047</f>
        <v>0.75</v>
      </c>
    </row>
    <row r="2048" ht="22.5" customHeight="1">
      <c r="A2048" s="74"/>
      <c r="B2048" s="12"/>
      <c r="C2048" s="12" t="n">
        <v>8566541</v>
      </c>
      <c r="D2048" s="12" t="s">
        <v>67</v>
      </c>
      <c r="E2048" s="12" t="s">
        <v>14</v>
      </c>
      <c r="F2048" s="12" t="s">
        <v>26</v>
      </c>
      <c r="G2048" s="20" t="n">
        <v>0.13</v>
      </c>
      <c r="H2048" s="13" t="n">
        <v>500</v>
      </c>
      <c r="I2048" s="20" t="n">
        <f>G2048*H2048*7</f>
        <v>455</v>
      </c>
      <c r="J2048" s="12" t="s">
        <v>102</v>
      </c>
      <c r="K2048" s="14" t="n">
        <v>370199</v>
      </c>
      <c r="L2048" s="14" t="n">
        <v>2887</v>
      </c>
      <c r="M2048" s="15" t="n">
        <v>363</v>
      </c>
      <c r="N2048" s="11" t="n">
        <v>0.02</v>
      </c>
      <c r="O2048" s="11" t="n">
        <v>0.18</v>
      </c>
      <c r="P2048" s="11" t="n">
        <v>65.84</v>
      </c>
      <c r="Q2048" s="22" t="n">
        <f>M2048/H2048</f>
        <v>0.726</v>
      </c>
    </row>
    <row r="2049" ht="22.5" customHeight="1">
      <c r="A2049" s="74"/>
      <c r="B2049" s="12"/>
      <c r="C2049" s="12" t="n">
        <v>8566084</v>
      </c>
      <c r="D2049" s="12" t="s">
        <v>68</v>
      </c>
      <c r="E2049" s="12" t="s">
        <v>41</v>
      </c>
      <c r="F2049" s="12" t="s">
        <v>15</v>
      </c>
      <c r="G2049" s="20" t="n">
        <v>0.12</v>
      </c>
      <c r="H2049" s="13" t="n">
        <v>100</v>
      </c>
      <c r="I2049" s="20" t="n">
        <f>G2049*H2049*7</f>
        <v>84</v>
      </c>
      <c r="J2049" s="12" t="s">
        <v>102</v>
      </c>
      <c r="K2049" s="14" t="n">
        <v>37555</v>
      </c>
      <c r="L2049" s="14" t="n">
        <v>5893</v>
      </c>
      <c r="M2049" s="15" t="n">
        <v>100</v>
      </c>
      <c r="N2049" s="11" t="n">
        <v>0.002</v>
      </c>
      <c r="O2049" s="11" t="n">
        <v>0.12</v>
      </c>
      <c r="P2049" s="11" t="n">
        <v>12</v>
      </c>
      <c r="Q2049" s="22" t="n">
        <f>M2049/H2049</f>
        <v>1</v>
      </c>
    </row>
    <row r="2050" ht="22.5" customHeight="1">
      <c r="A2050" s="74"/>
      <c r="B2050" s="12"/>
      <c r="C2050" s="12" t="n">
        <v>2937658</v>
      </c>
      <c r="D2050" s="12" t="s">
        <v>69</v>
      </c>
      <c r="E2050" s="12" t="s">
        <v>14</v>
      </c>
      <c r="F2050" s="12" t="s">
        <v>15</v>
      </c>
      <c r="G2050" s="20" t="n">
        <v>0.15</v>
      </c>
      <c r="H2050" s="13" t="n">
        <v>100</v>
      </c>
      <c r="I2050" s="20" t="n">
        <f>G2050*H2050*7</f>
        <v>105</v>
      </c>
      <c r="J2050" s="12" t="s">
        <v>102</v>
      </c>
      <c r="K2050" s="14" t="n">
        <v>5509</v>
      </c>
      <c r="L2050" s="14" t="n">
        <v>2300</v>
      </c>
      <c r="M2050" s="15" t="n">
        <v>100</v>
      </c>
      <c r="N2050" s="11" t="n">
        <v>0.005</v>
      </c>
      <c r="O2050" s="11" t="n">
        <v>0.123</v>
      </c>
      <c r="P2050" s="11" t="n">
        <v>12.3</v>
      </c>
      <c r="Q2050" s="22" t="n">
        <f>M2050/H2050</f>
        <v>1</v>
      </c>
    </row>
    <row r="2051" ht="22.5" customHeight="1">
      <c r="A2051" s="74"/>
      <c r="B2051" s="12"/>
      <c r="C2051" s="12" t="n">
        <v>6706444</v>
      </c>
      <c r="D2051" s="12" t="s">
        <v>70</v>
      </c>
      <c r="E2051" s="12" t="s">
        <v>71</v>
      </c>
      <c r="F2051" s="12" t="s">
        <v>12</v>
      </c>
      <c r="G2051" s="20" t="n">
        <v>0.5</v>
      </c>
      <c r="H2051" s="13" t="n">
        <v>100</v>
      </c>
      <c r="I2051" s="20" t="n">
        <f>G2051*H2051*7</f>
        <v>350</v>
      </c>
      <c r="J2051" s="12" t="s">
        <v>102</v>
      </c>
      <c r="K2051" s="14" t="n">
        <v>53211</v>
      </c>
      <c r="L2051" s="14" t="n">
        <v>5928</v>
      </c>
      <c r="M2051" s="15" t="n">
        <v>6</v>
      </c>
      <c r="N2051" s="11" t="n">
        <v>0.001</v>
      </c>
      <c r="O2051" s="11" t="n">
        <v>1.096</v>
      </c>
      <c r="P2051" s="11" t="n">
        <v>6.5785</v>
      </c>
      <c r="Q2051" s="22" t="n">
        <f>M2051/H2051</f>
        <v>0.06</v>
      </c>
    </row>
    <row r="2052" ht="22.5" customHeight="1">
      <c r="A2052" s="74"/>
      <c r="B2052" s="12"/>
      <c r="C2052" s="12" t="n">
        <v>5963354</v>
      </c>
      <c r="D2052" s="12" t="s">
        <v>70</v>
      </c>
      <c r="E2052" s="12" t="s">
        <v>71</v>
      </c>
      <c r="F2052" s="12" t="s">
        <v>15</v>
      </c>
      <c r="G2052" s="20" t="n">
        <v>0.55</v>
      </c>
      <c r="H2052" s="13" t="n">
        <v>500</v>
      </c>
      <c r="I2052" s="20" t="n">
        <f>G2052*H2052*7</f>
        <v>1925</v>
      </c>
      <c r="J2052" s="12" t="s">
        <v>102</v>
      </c>
      <c r="K2052" s="14" t="n">
        <v>310957</v>
      </c>
      <c r="L2052" s="14" t="n">
        <v>81243</v>
      </c>
      <c r="M2052" s="15" t="n">
        <v>371</v>
      </c>
      <c r="N2052" s="11" t="n">
        <v>0.003</v>
      </c>
      <c r="O2052" s="11" t="n">
        <v>0.57</v>
      </c>
      <c r="P2052" s="11" t="n">
        <v>211.284</v>
      </c>
      <c r="Q2052" s="22" t="n">
        <f>M2052/H2052</f>
        <v>0.742</v>
      </c>
    </row>
    <row r="2053" ht="22.5" customHeight="1">
      <c r="A2053" s="74"/>
      <c r="B2053" s="12"/>
      <c r="C2053" s="12" t="n">
        <v>9686529</v>
      </c>
      <c r="D2053" s="12" t="s">
        <v>70</v>
      </c>
      <c r="E2053" s="12" t="s">
        <v>72</v>
      </c>
      <c r="F2053" s="12" t="s">
        <v>15</v>
      </c>
      <c r="G2053" s="20" t="n">
        <v>0.4</v>
      </c>
      <c r="H2053" s="13" t="n">
        <v>200</v>
      </c>
      <c r="I2053" s="20" t="n">
        <f>G2053*H2053*7</f>
        <v>560</v>
      </c>
      <c r="J2053" s="12" t="s">
        <v>102</v>
      </c>
      <c r="K2053" s="14" t="n">
        <v>64011</v>
      </c>
      <c r="L2053" s="14" t="n">
        <v>21677</v>
      </c>
      <c r="M2053" s="15" t="n">
        <v>38</v>
      </c>
      <c r="N2053" s="11" t="n">
        <v>0.001</v>
      </c>
      <c r="O2053" s="11" t="n">
        <v>0.5</v>
      </c>
      <c r="P2053" s="11" t="n">
        <v>19</v>
      </c>
      <c r="Q2053" s="22" t="n">
        <f>M2053/H2053</f>
        <v>0.19</v>
      </c>
    </row>
    <row r="2054" ht="22.5" customHeight="1">
      <c r="A2054" s="74"/>
      <c r="B2054" s="12"/>
      <c r="C2054" s="12" t="n">
        <v>5963400</v>
      </c>
      <c r="D2054" s="12" t="s">
        <v>70</v>
      </c>
      <c r="E2054" s="12" t="s">
        <v>73</v>
      </c>
      <c r="F2054" s="12" t="s">
        <v>15</v>
      </c>
      <c r="G2054" s="20" t="n">
        <v>0.2</v>
      </c>
      <c r="H2054" s="13" t="n">
        <v>50</v>
      </c>
      <c r="I2054" s="20" t="n">
        <f>G2054*H2054*7</f>
        <v>70</v>
      </c>
      <c r="J2054" s="12" t="s">
        <v>102</v>
      </c>
      <c r="K2054" s="14" t="n">
        <v>40965</v>
      </c>
      <c r="L2054" s="14" t="n">
        <v>6010</v>
      </c>
      <c r="M2054" s="15" t="n">
        <v>44</v>
      </c>
      <c r="N2054" s="11" t="n">
        <v>0.001</v>
      </c>
      <c r="O2054" s="11" t="n">
        <v>0.2</v>
      </c>
      <c r="P2054" s="11" t="n">
        <v>8.8</v>
      </c>
      <c r="Q2054" s="22" t="n">
        <f>M2054/H2054</f>
        <v>0.88</v>
      </c>
    </row>
    <row r="2055" ht="22.5" customHeight="1">
      <c r="A2055" s="74"/>
      <c r="B2055" s="12"/>
      <c r="C2055" s="12" t="n">
        <v>10080665</v>
      </c>
      <c r="D2055" s="12" t="s">
        <v>70</v>
      </c>
      <c r="E2055" s="12" t="s">
        <v>74</v>
      </c>
      <c r="F2055" s="12" t="s">
        <v>15</v>
      </c>
      <c r="G2055" s="20" t="n">
        <v>0.38</v>
      </c>
      <c r="H2055" s="13" t="n">
        <v>40</v>
      </c>
      <c r="I2055" s="20" t="n">
        <f>G2055*H2055*7</f>
        <v>106.4</v>
      </c>
      <c r="J2055" s="12" t="s">
        <v>102</v>
      </c>
      <c r="K2055" s="14" t="n">
        <v>7169</v>
      </c>
      <c r="L2055" s="14" t="n">
        <v>1848</v>
      </c>
      <c r="M2055" s="15" t="n">
        <v>6</v>
      </c>
      <c r="N2055" s="11" t="n">
        <v>0.001</v>
      </c>
      <c r="O2055" s="11" t="n">
        <v>0.38</v>
      </c>
      <c r="P2055" s="11" t="n">
        <v>2.28</v>
      </c>
      <c r="Q2055" s="22" t="n">
        <f>M2055/H2055</f>
        <v>0.15</v>
      </c>
    </row>
    <row r="2056" ht="22.5" customHeight="1">
      <c r="A2056" s="74"/>
      <c r="B2056" s="12"/>
      <c r="C2056" s="12" t="n">
        <v>91520433</v>
      </c>
      <c r="D2056" s="12" t="s">
        <v>64</v>
      </c>
      <c r="E2056" s="12" t="s">
        <v>14</v>
      </c>
      <c r="F2056" s="12" t="s">
        <v>15</v>
      </c>
      <c r="G2056" s="20" t="n">
        <v>0.16</v>
      </c>
      <c r="H2056" s="13" t="n">
        <v>200</v>
      </c>
      <c r="I2056" s="20" t="n">
        <f>G2056*H2056*7</f>
        <v>224</v>
      </c>
      <c r="J2056" s="12" t="s">
        <v>102</v>
      </c>
      <c r="K2056" s="14" t="n">
        <v>44093</v>
      </c>
      <c r="L2056" s="14" t="n">
        <v>2231</v>
      </c>
      <c r="M2056" s="15" t="n">
        <v>3</v>
      </c>
      <c r="N2056" s="11" t="n">
        <v>0</v>
      </c>
      <c r="O2056" s="11" t="n">
        <v>0.16</v>
      </c>
      <c r="P2056" s="11" t="n">
        <v>0.48</v>
      </c>
      <c r="Q2056" s="22" t="n">
        <f>M2056/H2056</f>
        <v>0.015</v>
      </c>
    </row>
    <row r="2057" ht="22.5" customHeight="1">
      <c r="A2057" s="74"/>
      <c r="B2057" s="12"/>
      <c r="C2057" s="12" t="n">
        <v>11078827</v>
      </c>
      <c r="D2057" s="12" t="s">
        <v>70</v>
      </c>
      <c r="E2057" s="12" t="s">
        <v>73</v>
      </c>
      <c r="F2057" s="12" t="s">
        <v>15</v>
      </c>
      <c r="G2057" s="20" t="n">
        <v>0.2</v>
      </c>
      <c r="H2057" s="13" t="n">
        <v>50</v>
      </c>
      <c r="I2057" s="20" t="n">
        <f>G2057*H2057*7</f>
        <v>70</v>
      </c>
      <c r="J2057" s="12" t="s">
        <v>102</v>
      </c>
      <c r="K2057" s="14" t="n">
        <v>911</v>
      </c>
      <c r="L2057" s="14" t="n">
        <v>181</v>
      </c>
      <c r="M2057" s="15" t="n">
        <v>2</v>
      </c>
      <c r="N2057" s="11" t="n">
        <v>0.003</v>
      </c>
      <c r="O2057" s="11" t="n">
        <v>0.3</v>
      </c>
      <c r="P2057" s="11" t="n">
        <v>0.6</v>
      </c>
      <c r="Q2057" s="22" t="n">
        <f>M2057/H2057</f>
        <v>0.04</v>
      </c>
    </row>
    <row r="2058" ht="22.5" customHeight="1">
      <c r="A2058" s="74"/>
      <c r="B2058" s="12"/>
      <c r="C2058" s="12" t="n">
        <v>11078981</v>
      </c>
      <c r="D2058" s="12" t="s">
        <v>70</v>
      </c>
      <c r="E2058" s="12" t="s">
        <v>71</v>
      </c>
      <c r="F2058" s="12" t="s">
        <v>15</v>
      </c>
      <c r="G2058" s="20" t="n">
        <v>0.2</v>
      </c>
      <c r="H2058" s="13" t="n">
        <v>50</v>
      </c>
      <c r="I2058" s="20" t="n">
        <f>G2058*H2058*7</f>
        <v>70</v>
      </c>
      <c r="J2058" s="12" t="s">
        <v>102</v>
      </c>
      <c r="K2058" s="14" t="n">
        <v>195</v>
      </c>
      <c r="L2058" s="14" t="n">
        <v>1</v>
      </c>
      <c r="M2058" s="15" t="n">
        <v>0</v>
      </c>
      <c r="N2058" s="11" t="n">
        <v>0</v>
      </c>
      <c r="O2058" s="11" t="n">
        <v>0</v>
      </c>
      <c r="P2058" s="11" t="n">
        <v>0</v>
      </c>
      <c r="Q2058" s="22" t="n">
        <f>M2058/H2058</f>
        <v>0</v>
      </c>
    </row>
    <row r="2059" ht="22.5" customHeight="1">
      <c r="A2059" s="74"/>
      <c r="B2059" s="12"/>
      <c r="C2059" s="12" t="n">
        <v>11080833</v>
      </c>
      <c r="D2059" s="12" t="s">
        <v>70</v>
      </c>
      <c r="E2059" s="12" t="s">
        <v>72</v>
      </c>
      <c r="F2059" s="12" t="s">
        <v>15</v>
      </c>
      <c r="G2059" s="20" t="n">
        <v>0.2</v>
      </c>
      <c r="H2059" s="13" t="n">
        <v>50</v>
      </c>
      <c r="I2059" s="20" t="n">
        <f>G2059*H2059*7</f>
        <v>70</v>
      </c>
      <c r="J2059" s="12" t="s">
        <v>102</v>
      </c>
      <c r="K2059" s="14" t="n">
        <v>13</v>
      </c>
      <c r="L2059" s="14" t="n">
        <v>0</v>
      </c>
      <c r="M2059" s="15" t="n">
        <v>0</v>
      </c>
      <c r="N2059" s="11" t="n">
        <v>0</v>
      </c>
      <c r="O2059" s="11" t="n">
        <v>0</v>
      </c>
      <c r="P2059" s="11" t="n">
        <v>0</v>
      </c>
      <c r="Q2059" s="22" t="n">
        <f>M2059/H2059</f>
        <v>0</v>
      </c>
    </row>
    <row r="2060" ht="22.5" customHeight="1">
      <c r="A2060" s="74"/>
      <c r="B2060" s="12"/>
      <c r="C2060" s="12" t="n">
        <v>11081056</v>
      </c>
      <c r="D2060" s="12" t="s">
        <v>70</v>
      </c>
      <c r="E2060" s="12" t="s">
        <v>74</v>
      </c>
      <c r="F2060" s="12" t="s">
        <v>15</v>
      </c>
      <c r="G2060" s="20" t="n">
        <v>0.2</v>
      </c>
      <c r="H2060" s="13" t="n">
        <v>50</v>
      </c>
      <c r="I2060" s="20" t="n">
        <f>G2060*H2060*7</f>
        <v>70</v>
      </c>
      <c r="J2060" s="12" t="s">
        <v>102</v>
      </c>
      <c r="K2060" s="14" t="n">
        <v>110</v>
      </c>
      <c r="L2060" s="14" t="n">
        <v>23</v>
      </c>
      <c r="M2060" s="15" t="n">
        <v>0</v>
      </c>
      <c r="N2060" s="11" t="n">
        <v>0</v>
      </c>
      <c r="O2060" s="11" t="n">
        <v>0</v>
      </c>
      <c r="P2060" s="11" t="n">
        <v>0</v>
      </c>
      <c r="Q2060" s="22" t="n">
        <f>M2060/H2060</f>
        <v>0</v>
      </c>
    </row>
    <row r="2061" ht="22.5" customHeight="1">
      <c r="A2061" s="74"/>
      <c r="B2061" s="12"/>
      <c r="C2061" s="12" t="n">
        <v>11078963</v>
      </c>
      <c r="D2061" s="12" t="s">
        <v>69</v>
      </c>
      <c r="E2061" s="12" t="s">
        <v>14</v>
      </c>
      <c r="F2061" s="12" t="s">
        <v>15</v>
      </c>
      <c r="G2061" s="20" t="n">
        <v>0.4</v>
      </c>
      <c r="H2061" s="13" t="n">
        <v>100</v>
      </c>
      <c r="I2061" s="20" t="n">
        <f>G2061*H2061*7</f>
        <v>280</v>
      </c>
      <c r="J2061" s="12" t="s">
        <v>102</v>
      </c>
      <c r="K2061" s="14" t="n">
        <v>10385</v>
      </c>
      <c r="L2061" s="14" t="n">
        <v>2181</v>
      </c>
      <c r="M2061" s="15" t="n">
        <v>95</v>
      </c>
      <c r="N2061" s="11" t="n">
        <v>0.017</v>
      </c>
      <c r="O2061" s="11" t="n">
        <v>0.4</v>
      </c>
      <c r="P2061" s="11" t="n">
        <v>38</v>
      </c>
      <c r="Q2061" s="22" t="n">
        <f>M2061/H2061</f>
        <v>0.95</v>
      </c>
    </row>
    <row r="2062" ht="22.5" customHeight="1">
      <c r="A2062" s="74"/>
      <c r="B2062" s="12"/>
      <c r="C2062" s="12" t="n">
        <v>91538300</v>
      </c>
      <c r="D2062" s="12" t="s">
        <v>64</v>
      </c>
      <c r="E2062" s="12" t="s">
        <v>37</v>
      </c>
      <c r="F2062" s="12" t="s">
        <v>15</v>
      </c>
      <c r="G2062" s="20" t="n">
        <v>0.14</v>
      </c>
      <c r="H2062" s="13" t="n">
        <v>300</v>
      </c>
      <c r="I2062" s="20" t="n">
        <f>G2062*H2062*7</f>
        <v>294</v>
      </c>
      <c r="J2062" s="12" t="s">
        <v>102</v>
      </c>
      <c r="K2062" s="14" t="n">
        <v>3740</v>
      </c>
      <c r="L2062" s="14" t="n">
        <v>593</v>
      </c>
      <c r="M2062" s="15" t="n">
        <v>6</v>
      </c>
      <c r="N2062" s="11" t="n">
        <v>0.001</v>
      </c>
      <c r="O2062" s="11" t="n">
        <v>0.14</v>
      </c>
      <c r="P2062" s="11" t="n">
        <v>0.84</v>
      </c>
      <c r="Q2062" s="22" t="n">
        <f>M2062/H2062</f>
        <v>0.02</v>
      </c>
    </row>
    <row r="2063" ht="22.5" customHeight="1">
      <c r="A2063" s="74"/>
      <c r="B2063" s="12"/>
      <c r="C2063" s="12" t="n">
        <v>91538301</v>
      </c>
      <c r="D2063" s="12" t="s">
        <v>64</v>
      </c>
      <c r="E2063" s="12" t="s">
        <v>14</v>
      </c>
      <c r="F2063" s="12" t="s">
        <v>15</v>
      </c>
      <c r="G2063" s="20" t="n">
        <v>0.22</v>
      </c>
      <c r="H2063" s="13" t="n">
        <v>200</v>
      </c>
      <c r="I2063" s="20" t="n">
        <f>G2063*H2063*7</f>
        <v>308</v>
      </c>
      <c r="J2063" s="12" t="s">
        <v>102</v>
      </c>
      <c r="K2063" s="14" t="n">
        <v>226</v>
      </c>
      <c r="L2063" s="14" t="n">
        <v>83</v>
      </c>
      <c r="M2063" s="15" t="n">
        <v>0</v>
      </c>
      <c r="N2063" s="11" t="n">
        <v>0</v>
      </c>
      <c r="O2063" s="11" t="n">
        <v>0</v>
      </c>
      <c r="P2063" s="11" t="n">
        <v>0</v>
      </c>
      <c r="Q2063" s="22" t="n">
        <f>M2063/H2063</f>
        <v>0</v>
      </c>
    </row>
    <row r="2064" ht="22.5" customHeight="1">
      <c r="A2064" s="74"/>
      <c r="B2064" s="12"/>
      <c r="C2064" s="12" t="n">
        <v>91538306</v>
      </c>
      <c r="D2064" s="12" t="s">
        <v>64</v>
      </c>
      <c r="E2064" s="12" t="s">
        <v>65</v>
      </c>
      <c r="F2064" s="12" t="s">
        <v>15</v>
      </c>
      <c r="G2064" s="20" t="n">
        <v>0.18</v>
      </c>
      <c r="H2064" s="13" t="n">
        <v>250</v>
      </c>
      <c r="I2064" s="20" t="n">
        <f>G2064*H2064*7</f>
        <v>315</v>
      </c>
      <c r="J2064" s="12" t="s">
        <v>102</v>
      </c>
      <c r="K2064" s="14" t="n">
        <v>1410</v>
      </c>
      <c r="L2064" s="14" t="n">
        <v>437</v>
      </c>
      <c r="M2064" s="15" t="n">
        <v>2</v>
      </c>
      <c r="N2064" s="11" t="n">
        <v>0.001</v>
      </c>
      <c r="O2064" s="11" t="n">
        <v>0.18</v>
      </c>
      <c r="P2064" s="11" t="n">
        <v>0.36</v>
      </c>
      <c r="Q2064" s="22" t="n">
        <f>M2064/H2064</f>
        <v>0.008</v>
      </c>
    </row>
    <row r="2065" ht="22.5" customHeight="1">
      <c r="A2065" s="74"/>
      <c r="B2065" s="12"/>
      <c r="C2065" s="12" t="n">
        <v>91538307</v>
      </c>
      <c r="D2065" s="12" t="s">
        <v>64</v>
      </c>
      <c r="E2065" s="12" t="s">
        <v>17</v>
      </c>
      <c r="F2065" s="12" t="s">
        <v>15</v>
      </c>
      <c r="G2065" s="20" t="n">
        <v>0.22</v>
      </c>
      <c r="H2065" s="13" t="n">
        <v>200</v>
      </c>
      <c r="I2065" s="20" t="n">
        <f>G2065*H2065*7</f>
        <v>308</v>
      </c>
      <c r="J2065" s="12" t="s">
        <v>102</v>
      </c>
      <c r="K2065" s="14" t="n">
        <v>26</v>
      </c>
      <c r="L2065" s="14" t="n">
        <v>3</v>
      </c>
      <c r="M2065" s="15" t="n">
        <v>0</v>
      </c>
      <c r="N2065" s="11" t="n">
        <v>0</v>
      </c>
      <c r="O2065" s="11" t="n">
        <v>0</v>
      </c>
      <c r="P2065" s="11" t="n">
        <v>0</v>
      </c>
      <c r="Q2065" s="22" t="n">
        <f>M2065/H2065</f>
        <v>0</v>
      </c>
    </row>
    <row r="2066" ht="22.5" customHeight="1">
      <c r="A2066" s="74"/>
      <c r="B2066" s="12"/>
      <c r="C2066" s="12" t="n">
        <v>91538308</v>
      </c>
      <c r="D2066" s="12" t="s">
        <v>64</v>
      </c>
      <c r="E2066" s="12" t="s">
        <v>11</v>
      </c>
      <c r="F2066" s="12" t="s">
        <v>15</v>
      </c>
      <c r="G2066" s="20" t="n">
        <v>0.18</v>
      </c>
      <c r="H2066" s="13" t="n">
        <v>200</v>
      </c>
      <c r="I2066" s="20" t="n">
        <f>G2066*H2066*7</f>
        <v>252</v>
      </c>
      <c r="J2066" s="12" t="s">
        <v>102</v>
      </c>
      <c r="K2066" s="14" t="n">
        <v>99</v>
      </c>
      <c r="L2066" s="14" t="n">
        <v>4</v>
      </c>
      <c r="M2066" s="15" t="n">
        <v>0</v>
      </c>
      <c r="N2066" s="11" t="n">
        <v>0</v>
      </c>
      <c r="O2066" s="11" t="n">
        <v>0</v>
      </c>
      <c r="P2066" s="11" t="n">
        <v>0</v>
      </c>
      <c r="Q2066" s="22" t="n">
        <f>M2066/H2066</f>
        <v>0</v>
      </c>
    </row>
    <row r="2067" ht="22.5" customHeight="1">
      <c r="A2067" s="74"/>
      <c r="B2067" s="12"/>
      <c r="C2067" s="12" t="n">
        <v>91538309</v>
      </c>
      <c r="D2067" s="12" t="s">
        <v>64</v>
      </c>
      <c r="E2067" s="12" t="s">
        <v>44</v>
      </c>
      <c r="F2067" s="12" t="s">
        <v>15</v>
      </c>
      <c r="G2067" s="20" t="n">
        <v>0.18</v>
      </c>
      <c r="H2067" s="13" t="n">
        <v>198</v>
      </c>
      <c r="I2067" s="20" t="n">
        <f>G2067*H2067*7</f>
        <v>249.48</v>
      </c>
      <c r="J2067" s="12" t="s">
        <v>102</v>
      </c>
      <c r="K2067" s="14" t="n">
        <v>221</v>
      </c>
      <c r="L2067" s="14" t="n">
        <v>41</v>
      </c>
      <c r="M2067" s="15" t="n">
        <v>0</v>
      </c>
      <c r="N2067" s="11" t="n">
        <v>0</v>
      </c>
      <c r="O2067" s="11" t="n">
        <v>0</v>
      </c>
      <c r="P2067" s="11" t="n">
        <v>0</v>
      </c>
      <c r="Q2067" s="22" t="n">
        <f>M2067/H2067</f>
        <v>0</v>
      </c>
    </row>
    <row r="2068" ht="22.5" customHeight="1">
      <c r="A2068" s="74"/>
      <c r="B2068" s="12"/>
      <c r="C2068" s="12" t="n">
        <v>11511535</v>
      </c>
      <c r="D2068" s="12" t="s">
        <v>69</v>
      </c>
      <c r="E2068" s="12" t="s">
        <v>14</v>
      </c>
      <c r="F2068" s="12" t="s">
        <v>26</v>
      </c>
      <c r="G2068" s="20" t="n">
        <v>0.4</v>
      </c>
      <c r="H2068" s="13" t="n">
        <v>600</v>
      </c>
      <c r="I2068" s="20" t="n">
        <f>G2068*H2068*7</f>
        <v>1680</v>
      </c>
      <c r="J2068" s="12" t="s">
        <v>102</v>
      </c>
      <c r="K2068" s="14" t="n">
        <f>2183829+6072</f>
        <v>2189901</v>
      </c>
      <c r="L2068" s="14" t="n">
        <f>7424+2569</f>
        <v>9993</v>
      </c>
      <c r="M2068" s="15" t="n">
        <f>425+191</f>
        <v>616</v>
      </c>
      <c r="N2068" s="11" t="n">
        <v>0.02</v>
      </c>
      <c r="O2068" s="11" t="n">
        <f>P2068/M2068</f>
        <v>0.391672077922078</v>
      </c>
      <c r="P2068" s="11" t="n">
        <f>155.57+85.7</f>
        <v>241.27</v>
      </c>
      <c r="Q2068" s="22" t="n">
        <f>M2068/H2068</f>
        <v>1.02666666666667</v>
      </c>
    </row>
    <row r="2069" ht="22.5" customHeight="1">
      <c r="A2069" s="74"/>
      <c r="B2069" s="12"/>
      <c r="C2069" s="12" t="n">
        <v>11792342</v>
      </c>
      <c r="D2069" s="12" t="s">
        <v>75</v>
      </c>
      <c r="E2069" s="12" t="s">
        <v>41</v>
      </c>
      <c r="F2069" s="12" t="s">
        <v>15</v>
      </c>
      <c r="G2069" s="20" t="n">
        <v>0.2</v>
      </c>
      <c r="H2069" s="76" t="n">
        <v>40</v>
      </c>
      <c r="I2069" s="20" t="n">
        <f>G2069*H2069*7</f>
        <v>56</v>
      </c>
      <c r="J2069" s="12" t="s">
        <v>102</v>
      </c>
      <c r="K2069" s="14" t="n">
        <v>9617</v>
      </c>
      <c r="L2069" s="14" t="n">
        <v>220</v>
      </c>
      <c r="M2069" s="15" t="n">
        <v>0</v>
      </c>
      <c r="N2069" s="11" t="n">
        <v>0</v>
      </c>
      <c r="O2069" s="11" t="n">
        <v>0</v>
      </c>
      <c r="P2069" s="11" t="n">
        <v>0</v>
      </c>
      <c r="Q2069" s="22" t="n">
        <f>M2069/H2069</f>
        <v>0</v>
      </c>
    </row>
    <row r="2070" ht="22.5" customHeight="1">
      <c r="A2070" s="74"/>
      <c r="B2070" s="12"/>
      <c r="C2070" s="12" t="n">
        <v>5365722</v>
      </c>
      <c r="D2070" s="12" t="s">
        <v>59</v>
      </c>
      <c r="E2070" s="12" t="s">
        <v>57</v>
      </c>
      <c r="F2070" s="12" t="s">
        <v>12</v>
      </c>
      <c r="G2070" s="20" t="n">
        <v>0.3</v>
      </c>
      <c r="H2070" s="76" t="n">
        <v>50</v>
      </c>
      <c r="I2070" s="20" t="n">
        <f>G2070*H2070*7</f>
        <v>105</v>
      </c>
      <c r="J2070" s="12" t="s">
        <v>102</v>
      </c>
      <c r="K2070" s="14" t="n">
        <v>42056</v>
      </c>
      <c r="L2070" s="14" t="n">
        <v>14749</v>
      </c>
      <c r="M2070" s="15" t="n">
        <v>22</v>
      </c>
      <c r="N2070" s="11" t="n">
        <v>0</v>
      </c>
      <c r="O2070" s="11" t="n">
        <v>0.29</v>
      </c>
      <c r="P2070" s="11" t="n">
        <v>6.3708</v>
      </c>
      <c r="Q2070" s="22" t="n">
        <f>M2070/H2070</f>
        <v>0.44</v>
      </c>
    </row>
    <row r="2071" ht="22.5" customHeight="1">
      <c r="A2071" s="74"/>
      <c r="B2071" s="12"/>
      <c r="C2071" s="12" t="n">
        <v>11924654</v>
      </c>
      <c r="D2071" s="12" t="s">
        <v>59</v>
      </c>
      <c r="E2071" s="12" t="s">
        <v>57</v>
      </c>
      <c r="F2071" s="12" t="s">
        <v>12</v>
      </c>
      <c r="G2071" s="20" t="n">
        <v>0.3</v>
      </c>
      <c r="H2071" s="76" t="n">
        <v>50</v>
      </c>
      <c r="I2071" s="20" t="n">
        <f>G2071*H2071*7</f>
        <v>105</v>
      </c>
      <c r="J2071" s="12" t="s">
        <v>102</v>
      </c>
      <c r="K2071" s="14" t="n">
        <v>604</v>
      </c>
      <c r="L2071" s="14" t="n">
        <v>244</v>
      </c>
      <c r="M2071" s="15" t="n">
        <v>0</v>
      </c>
      <c r="N2071" s="11" t="n">
        <v>0</v>
      </c>
      <c r="O2071" s="11" t="n">
        <v>0</v>
      </c>
      <c r="P2071" s="11" t="n">
        <v>0.1041</v>
      </c>
      <c r="Q2071" s="22" t="n">
        <f>M2071/H2071</f>
        <v>0</v>
      </c>
    </row>
    <row r="2072" ht="22.5" customHeight="1">
      <c r="A2072" s="74"/>
      <c r="B2072" s="12"/>
      <c r="C2072" s="12" t="n">
        <v>12011132</v>
      </c>
      <c r="D2072" s="12" t="s">
        <v>82</v>
      </c>
      <c r="E2072" s="12" t="s">
        <v>14</v>
      </c>
      <c r="F2072" s="12" t="s">
        <v>15</v>
      </c>
      <c r="G2072" s="20" t="n">
        <v>0.2</v>
      </c>
      <c r="H2072" s="76" t="n">
        <v>150</v>
      </c>
      <c r="I2072" s="20" t="n">
        <f>G2072*H2072*7</f>
        <v>210</v>
      </c>
      <c r="J2072" s="12" t="s">
        <v>102</v>
      </c>
      <c r="K2072" s="14" t="n">
        <v>72731</v>
      </c>
      <c r="L2072" s="14" t="n">
        <v>22294</v>
      </c>
      <c r="M2072" s="15" t="n">
        <v>150</v>
      </c>
      <c r="N2072" s="11" t="n">
        <v>0.001</v>
      </c>
      <c r="O2072" s="11" t="n">
        <v>0.2</v>
      </c>
      <c r="P2072" s="11" t="n">
        <v>30</v>
      </c>
      <c r="Q2072" s="22" t="n">
        <f>M2072/H2072</f>
        <v>1</v>
      </c>
    </row>
    <row r="2073" ht="22.5" customHeight="1">
      <c r="A2073" s="74"/>
      <c r="B2073" s="12"/>
      <c r="C2073" s="12" t="n">
        <v>12072287</v>
      </c>
      <c r="D2073" s="12" t="s">
        <v>69</v>
      </c>
      <c r="E2073" s="12" t="s">
        <v>14</v>
      </c>
      <c r="F2073" s="12" t="s">
        <v>15</v>
      </c>
      <c r="G2073" s="20" t="n">
        <v>0.5</v>
      </c>
      <c r="H2073" s="76" t="n">
        <v>200</v>
      </c>
      <c r="I2073" s="20" t="n">
        <f>G2073*H2073*7</f>
        <v>700</v>
      </c>
      <c r="J2073" s="12" t="s">
        <v>102</v>
      </c>
      <c r="K2073" s="14" t="n">
        <v>427177</v>
      </c>
      <c r="L2073" s="14" t="n">
        <v>2099</v>
      </c>
      <c r="M2073" s="15" t="n">
        <v>171</v>
      </c>
      <c r="N2073" s="11" t="n">
        <v>0.041</v>
      </c>
      <c r="O2073" s="11" t="n">
        <v>0.504</v>
      </c>
      <c r="P2073" s="11" t="n">
        <v>86.14</v>
      </c>
      <c r="Q2073" s="22" t="n">
        <f>M2073/H2073</f>
        <v>0.855</v>
      </c>
    </row>
    <row r="2074" ht="22.5" customHeight="1">
      <c r="A2074" s="74"/>
      <c r="B2074" s="12"/>
      <c r="C2074" s="12" t="n">
        <v>6529449</v>
      </c>
      <c r="D2074" s="12" t="s">
        <v>69</v>
      </c>
      <c r="E2074" s="12" t="s">
        <v>14</v>
      </c>
      <c r="F2074" s="12" t="s">
        <v>12</v>
      </c>
      <c r="G2074" s="20" t="n">
        <v>0.2</v>
      </c>
      <c r="H2074" s="76" t="n">
        <v>200</v>
      </c>
      <c r="I2074" s="20" t="n">
        <f>G2074*H2074*7</f>
        <v>280</v>
      </c>
      <c r="J2074" s="12" t="s">
        <v>102</v>
      </c>
      <c r="K2074" s="14" t="n">
        <v>16661</v>
      </c>
      <c r="L2074" s="14" t="n">
        <v>2240</v>
      </c>
      <c r="M2074" s="15" t="n">
        <v>201</v>
      </c>
      <c r="N2074" s="11" t="n">
        <v>0.023</v>
      </c>
      <c r="O2074" s="11" t="n">
        <v>0.253</v>
      </c>
      <c r="P2074" s="11" t="n">
        <v>50.8205</v>
      </c>
      <c r="Q2074" s="22" t="n">
        <f>M2074/H2074</f>
        <v>1.005</v>
      </c>
    </row>
    <row r="2075" ht="22.5" customHeight="1">
      <c r="A2075" s="74"/>
      <c r="B2075" s="12"/>
      <c r="C2075" s="12" t="n">
        <v>5623760</v>
      </c>
      <c r="D2075" s="12" t="s">
        <v>76</v>
      </c>
      <c r="E2075" s="12" t="s">
        <v>14</v>
      </c>
      <c r="F2075" s="12" t="s">
        <v>15</v>
      </c>
      <c r="G2075" s="20" t="n">
        <v>0.15</v>
      </c>
      <c r="H2075" s="13" t="n">
        <v>50</v>
      </c>
      <c r="I2075" s="20" t="n">
        <f>G2075*H2075*7</f>
        <v>52.5</v>
      </c>
      <c r="J2075" s="12" t="s">
        <v>102</v>
      </c>
      <c r="K2075" s="14" t="n">
        <v>3923</v>
      </c>
      <c r="L2075" s="14" t="n">
        <v>1377</v>
      </c>
      <c r="M2075" s="15" t="n">
        <v>50</v>
      </c>
      <c r="N2075" s="11" t="n">
        <v>0.005</v>
      </c>
      <c r="O2075" s="11" t="n">
        <v>0.15</v>
      </c>
      <c r="P2075" s="11" t="n">
        <v>7.5</v>
      </c>
      <c r="Q2075" s="22" t="n">
        <f>M2075/H2075</f>
        <v>1</v>
      </c>
    </row>
    <row r="2076" ht="22.5" customHeight="1">
      <c r="A2076" s="74"/>
      <c r="B2076" s="12"/>
      <c r="C2076" s="12" t="n">
        <v>12542512</v>
      </c>
      <c r="D2076" s="12" t="s">
        <v>82</v>
      </c>
      <c r="E2076" s="12" t="s">
        <v>14</v>
      </c>
      <c r="F2076" s="12" t="s">
        <v>15</v>
      </c>
      <c r="G2076" s="20" t="n">
        <v>0.15</v>
      </c>
      <c r="H2076" s="76" t="n">
        <v>100</v>
      </c>
      <c r="I2076" s="20" t="n">
        <f>G2076*H2076*7</f>
        <v>105</v>
      </c>
      <c r="J2076" s="12" t="s">
        <v>102</v>
      </c>
      <c r="K2076" s="14" t="n">
        <v>12389</v>
      </c>
      <c r="L2076" s="14" t="n">
        <v>1330</v>
      </c>
      <c r="M2076" s="15" t="n">
        <v>34</v>
      </c>
      <c r="N2076" s="11" t="n">
        <v>0.004</v>
      </c>
      <c r="O2076" s="11" t="n">
        <v>0.15</v>
      </c>
      <c r="P2076" s="11" t="n">
        <v>5.1</v>
      </c>
      <c r="Q2076" s="22" t="n">
        <f>M2076/H2076</f>
        <v>0.34</v>
      </c>
    </row>
    <row r="2077" ht="22.5" customHeight="1">
      <c r="A2077" s="74"/>
      <c r="B2077" s="12"/>
      <c r="C2077" s="12" t="n">
        <v>91573327</v>
      </c>
      <c r="D2077" s="12" t="s">
        <v>77</v>
      </c>
      <c r="E2077" s="12" t="s">
        <v>14</v>
      </c>
      <c r="F2077" s="12" t="s">
        <v>15</v>
      </c>
      <c r="G2077" s="20" t="n">
        <v>0.25</v>
      </c>
      <c r="H2077" s="76" t="n">
        <v>300</v>
      </c>
      <c r="I2077" s="20" t="n">
        <f>G2077*H2077*7</f>
        <v>525</v>
      </c>
      <c r="J2077" s="12" t="s">
        <v>102</v>
      </c>
      <c r="K2077" s="14" t="n">
        <v>1886</v>
      </c>
      <c r="L2077" s="14" t="n">
        <v>247</v>
      </c>
      <c r="M2077" s="15" t="n">
        <v>0</v>
      </c>
      <c r="N2077" s="11" t="n">
        <v>0</v>
      </c>
      <c r="O2077" s="11" t="n">
        <v>0</v>
      </c>
      <c r="P2077" s="11" t="n">
        <v>0</v>
      </c>
      <c r="Q2077" s="22" t="n">
        <f>M2077/H2077</f>
        <v>0</v>
      </c>
    </row>
    <row r="2078" ht="22.5" customHeight="1">
      <c r="A2078" s="36"/>
      <c r="B2078" s="9"/>
      <c r="C2078" s="5"/>
      <c r="D2078" s="5"/>
      <c r="E2078" s="5"/>
      <c r="F2078" s="5"/>
      <c r="G2078" s="5"/>
      <c r="H2078" s="5"/>
      <c r="I2078" s="5"/>
      <c r="J2078" s="5"/>
      <c r="K2078" s="5"/>
      <c r="L2078" s="5"/>
      <c r="M2078" s="5"/>
      <c r="N2078" s="6"/>
      <c r="O2078" s="6"/>
      <c r="P2078" s="6"/>
      <c r="Q2078" s="7"/>
    </row>
    <row r="2079" ht="22.5" customHeight="1">
      <c r="A2079" s="18" t="s">
        <v>97</v>
      </c>
      <c r="B2079" s="8" t="s">
        <v>117</v>
      </c>
      <c r="C2079" s="10"/>
      <c r="D2079" s="10"/>
      <c r="E2079" s="10"/>
      <c r="F2079" s="10"/>
      <c r="G2079" s="17"/>
      <c r="H2079" s="10"/>
      <c r="I2079" s="17"/>
      <c r="J2079" s="10"/>
      <c r="K2079" s="21" t="n">
        <f>SUM(K2080:K2216)</f>
        <v>12950442</v>
      </c>
      <c r="L2079" s="21" t="n">
        <f>SUM(L2080:L2216)</f>
        <v>1841356</v>
      </c>
      <c r="M2079" s="15"/>
      <c r="N2079" s="15"/>
      <c r="O2079" s="15"/>
      <c r="P2079" s="24" t="n">
        <f>SUM(P2080:P2216)</f>
        <v>4918.7355</v>
      </c>
      <c r="Q2079" s="7"/>
    </row>
    <row r="2080" ht="22.5" customHeight="1">
      <c r="A2080" s="73" t="n">
        <v>46296</v>
      </c>
      <c r="B2080" s="37" t="s">
        <v>99</v>
      </c>
      <c r="C2080" s="12" t="n">
        <v>10813123</v>
      </c>
      <c r="D2080" s="12" t="s">
        <v>10</v>
      </c>
      <c r="E2080" s="12" t="s">
        <v>11</v>
      </c>
      <c r="F2080" s="12" t="s">
        <v>12</v>
      </c>
      <c r="G2080" s="20" t="n">
        <v>0.25</v>
      </c>
      <c r="H2080" s="12" t="n">
        <v>1000</v>
      </c>
      <c r="I2080" s="20" t="n">
        <f>G2080*H2080*7</f>
        <v>1750</v>
      </c>
      <c r="J2080" s="12" t="s">
        <v>102</v>
      </c>
      <c r="K2080" s="10" t="n">
        <v>86104</v>
      </c>
      <c r="L2080" s="10" t="n">
        <v>1599</v>
      </c>
      <c r="M2080" s="10" t="n">
        <v>26</v>
      </c>
      <c r="N2080" s="11" t="n">
        <v>0.005</v>
      </c>
      <c r="O2080" s="11" t="n">
        <v>0.428</v>
      </c>
      <c r="P2080" s="11" t="n">
        <v>11.1291</v>
      </c>
      <c r="Q2080" s="22" t="n">
        <f>M2080/H2080</f>
        <v>0.026</v>
      </c>
    </row>
    <row r="2081" ht="22.5" customHeight="1">
      <c r="A2081" s="74"/>
      <c r="B2081" s="12"/>
      <c r="C2081" s="12" t="n">
        <v>1745925</v>
      </c>
      <c r="D2081" s="12" t="s">
        <v>13</v>
      </c>
      <c r="E2081" s="12" t="s">
        <v>14</v>
      </c>
      <c r="F2081" s="12" t="s">
        <v>15</v>
      </c>
      <c r="G2081" s="20" t="n">
        <v>0.15</v>
      </c>
      <c r="H2081" s="12" t="n">
        <v>400</v>
      </c>
      <c r="I2081" s="20" t="n">
        <f>G2081*H2081*7</f>
        <v>420</v>
      </c>
      <c r="J2081" s="12" t="s">
        <v>102</v>
      </c>
      <c r="K2081" s="16" t="n">
        <v>58264</v>
      </c>
      <c r="L2081" s="14" t="n">
        <v>25113</v>
      </c>
      <c r="M2081" s="14" t="n">
        <v>400</v>
      </c>
      <c r="N2081" s="11" t="n">
        <v>0.002</v>
      </c>
      <c r="O2081" s="11" t="n">
        <v>0.15</v>
      </c>
      <c r="P2081" s="11" t="n">
        <v>60</v>
      </c>
      <c r="Q2081" s="22" t="n">
        <f>M2081/H2081</f>
        <v>1</v>
      </c>
    </row>
    <row r="2082" ht="22.5" customHeight="1">
      <c r="A2082" s="74"/>
      <c r="B2082" s="12"/>
      <c r="C2082" s="12" t="n">
        <v>6951600</v>
      </c>
      <c r="D2082" s="12" t="s">
        <v>16</v>
      </c>
      <c r="E2082" s="12" t="s">
        <v>17</v>
      </c>
      <c r="F2082" s="12" t="s">
        <v>15</v>
      </c>
      <c r="G2082" s="20" t="n">
        <v>0.17</v>
      </c>
      <c r="H2082" s="12" t="n">
        <v>100</v>
      </c>
      <c r="I2082" s="20" t="n">
        <f>G2082*H2082*7</f>
        <v>119</v>
      </c>
      <c r="J2082" s="12" t="s">
        <v>102</v>
      </c>
      <c r="K2082" s="14" t="n">
        <v>26652</v>
      </c>
      <c r="L2082" s="14" t="n">
        <v>10888</v>
      </c>
      <c r="M2082" s="14" t="n">
        <v>74</v>
      </c>
      <c r="N2082" s="11" t="n">
        <v>0.001</v>
      </c>
      <c r="O2082" s="11" t="n">
        <v>0.176</v>
      </c>
      <c r="P2082" s="11" t="n">
        <v>12.988</v>
      </c>
      <c r="Q2082" s="22" t="n">
        <f>M2082/H2082</f>
        <v>0.74</v>
      </c>
    </row>
    <row r="2083" ht="22.5" customHeight="1">
      <c r="A2083" s="74"/>
      <c r="B2083" s="12"/>
      <c r="C2083" s="12" t="n">
        <v>6951594</v>
      </c>
      <c r="D2083" s="12" t="s">
        <v>16</v>
      </c>
      <c r="E2083" s="12" t="s">
        <v>18</v>
      </c>
      <c r="F2083" s="12" t="s">
        <v>15</v>
      </c>
      <c r="G2083" s="20" t="n">
        <v>0.7</v>
      </c>
      <c r="H2083" s="12" t="n">
        <v>400</v>
      </c>
      <c r="I2083" s="20" t="n">
        <f>G2083*H2083*7</f>
        <v>1960</v>
      </c>
      <c r="J2083" s="12" t="s">
        <v>102</v>
      </c>
      <c r="K2083" s="14" t="n">
        <v>145234</v>
      </c>
      <c r="L2083" s="14" t="n">
        <v>58958</v>
      </c>
      <c r="M2083" s="14" t="n">
        <v>263</v>
      </c>
      <c r="N2083" s="11" t="n">
        <v>0.003</v>
      </c>
      <c r="O2083" s="11" t="n">
        <v>0.706</v>
      </c>
      <c r="P2083" s="11" t="n">
        <v>185.64</v>
      </c>
      <c r="Q2083" s="22" t="n">
        <f>M2083/H2083</f>
        <v>0.6575</v>
      </c>
    </row>
    <row r="2084" ht="22.5" customHeight="1">
      <c r="A2084" s="74"/>
      <c r="B2084" s="12"/>
      <c r="C2084" s="12" t="n">
        <v>2732727</v>
      </c>
      <c r="D2084" s="12" t="s">
        <v>10</v>
      </c>
      <c r="E2084" s="12" t="s">
        <v>19</v>
      </c>
      <c r="F2084" s="12" t="s">
        <v>15</v>
      </c>
      <c r="G2084" s="20" t="n">
        <v>0.25</v>
      </c>
      <c r="H2084" s="12" t="n">
        <v>1000</v>
      </c>
      <c r="I2084" s="20" t="n">
        <f>G2084*H2084*7</f>
        <v>1750</v>
      </c>
      <c r="J2084" s="12" t="s">
        <v>102</v>
      </c>
      <c r="K2084" s="14" t="n">
        <v>41448</v>
      </c>
      <c r="L2084" s="14" t="n">
        <v>15083</v>
      </c>
      <c r="M2084" s="14" t="n">
        <v>527</v>
      </c>
      <c r="N2084" s="11" t="n">
        <v>0.009</v>
      </c>
      <c r="O2084" s="11" t="n">
        <v>0.249</v>
      </c>
      <c r="P2084" s="11" t="n">
        <v>131.4</v>
      </c>
      <c r="Q2084" s="22" t="n">
        <f>M2084/H2084</f>
        <v>0.527</v>
      </c>
    </row>
    <row r="2085" ht="22.5" customHeight="1">
      <c r="A2085" s="74"/>
      <c r="B2085" s="12"/>
      <c r="C2085" s="12" t="n">
        <v>5619156</v>
      </c>
      <c r="D2085" s="12" t="s">
        <v>10</v>
      </c>
      <c r="E2085" s="12" t="s">
        <v>19</v>
      </c>
      <c r="F2085" s="12" t="s">
        <v>12</v>
      </c>
      <c r="G2085" s="20" t="n">
        <v>0.24</v>
      </c>
      <c r="H2085" s="12" t="n">
        <v>500</v>
      </c>
      <c r="I2085" s="20" t="n">
        <f>G2085*H2085*7</f>
        <v>840</v>
      </c>
      <c r="J2085" s="12" t="s">
        <v>102</v>
      </c>
      <c r="K2085" s="14" t="n">
        <v>366776</v>
      </c>
      <c r="L2085" s="14" t="n">
        <v>28071</v>
      </c>
      <c r="M2085" s="14" t="n">
        <v>31</v>
      </c>
      <c r="N2085" s="11" t="n">
        <v>0</v>
      </c>
      <c r="O2085" s="11" t="n">
        <v>0.3462</v>
      </c>
      <c r="P2085" s="11" t="n">
        <v>10.7329</v>
      </c>
      <c r="Q2085" s="22" t="n">
        <f>M2085/H2085</f>
        <v>0.062</v>
      </c>
    </row>
    <row r="2086" ht="22.5" customHeight="1">
      <c r="A2086" s="74"/>
      <c r="B2086" s="12"/>
      <c r="C2086" s="12" t="n">
        <v>6425889</v>
      </c>
      <c r="D2086" s="12" t="s">
        <v>10</v>
      </c>
      <c r="E2086" s="12" t="s">
        <v>20</v>
      </c>
      <c r="F2086" s="12" t="s">
        <v>15</v>
      </c>
      <c r="G2086" s="20" t="n">
        <v>0.25</v>
      </c>
      <c r="H2086" s="12" t="n">
        <v>400</v>
      </c>
      <c r="I2086" s="20" t="n">
        <f>G2086*H2086*7</f>
        <v>700</v>
      </c>
      <c r="J2086" s="12" t="s">
        <v>102</v>
      </c>
      <c r="K2086" s="14" t="n">
        <v>29517</v>
      </c>
      <c r="L2086" s="14" t="n">
        <v>10406</v>
      </c>
      <c r="M2086" s="14" t="n">
        <v>224</v>
      </c>
      <c r="N2086" s="11" t="n">
        <v>0.005</v>
      </c>
      <c r="O2086" s="11" t="n">
        <v>0.251</v>
      </c>
      <c r="P2086" s="11" t="n">
        <v>56.275</v>
      </c>
      <c r="Q2086" s="22" t="n">
        <f>M2086/H2086</f>
        <v>0.56</v>
      </c>
    </row>
    <row r="2087" ht="22.5" customHeight="1">
      <c r="A2087" s="74"/>
      <c r="B2087" s="12"/>
      <c r="C2087" s="12" t="n">
        <v>6439005</v>
      </c>
      <c r="D2087" s="12" t="s">
        <v>10</v>
      </c>
      <c r="E2087" s="12" t="s">
        <v>20</v>
      </c>
      <c r="F2087" s="12" t="s">
        <v>21</v>
      </c>
      <c r="G2087" s="20" t="n">
        <v>0.3</v>
      </c>
      <c r="H2087" s="12" t="n">
        <v>300</v>
      </c>
      <c r="I2087" s="20" t="n">
        <f>G2087*H2087*7</f>
        <v>630</v>
      </c>
      <c r="J2087" s="12" t="s">
        <v>102</v>
      </c>
      <c r="K2087" s="14" t="n">
        <v>52425</v>
      </c>
      <c r="L2087" s="14" t="n">
        <v>15163</v>
      </c>
      <c r="M2087" s="14" t="n">
        <v>60</v>
      </c>
      <c r="N2087" s="11" t="n">
        <v>0.0012</v>
      </c>
      <c r="O2087" s="11" t="n">
        <v>0.3</v>
      </c>
      <c r="P2087" s="11" t="n">
        <v>18</v>
      </c>
      <c r="Q2087" s="22" t="n">
        <f>M2087/H2087</f>
        <v>0.2</v>
      </c>
    </row>
    <row r="2088" ht="22.5" customHeight="1">
      <c r="A2088" s="74"/>
      <c r="B2088" s="12"/>
      <c r="C2088" s="12" t="n">
        <v>7203110</v>
      </c>
      <c r="D2088" s="12" t="s">
        <v>22</v>
      </c>
      <c r="E2088" s="12" t="s">
        <v>23</v>
      </c>
      <c r="F2088" s="12" t="s">
        <v>15</v>
      </c>
      <c r="G2088" s="20" t="n">
        <v>0.2</v>
      </c>
      <c r="H2088" s="12" t="n">
        <v>100</v>
      </c>
      <c r="I2088" s="20" t="n">
        <f>G2088*H2088*7</f>
        <v>140</v>
      </c>
      <c r="J2088" s="12" t="s">
        <v>102</v>
      </c>
      <c r="K2088" s="14" t="n">
        <v>14664</v>
      </c>
      <c r="L2088" s="14" t="n">
        <v>7646</v>
      </c>
      <c r="M2088" s="14" t="n">
        <v>0</v>
      </c>
      <c r="N2088" s="11" t="n">
        <v>0</v>
      </c>
      <c r="O2088" s="11" t="n">
        <v>0</v>
      </c>
      <c r="P2088" s="11" t="n">
        <v>0</v>
      </c>
      <c r="Q2088" s="22" t="n">
        <f>M2088/H2088</f>
        <v>0</v>
      </c>
    </row>
    <row r="2089" ht="22.5" customHeight="1">
      <c r="A2089" s="74"/>
      <c r="B2089" s="12"/>
      <c r="C2089" s="12" t="n">
        <v>7202934</v>
      </c>
      <c r="D2089" s="12" t="s">
        <v>22</v>
      </c>
      <c r="E2089" s="12" t="s">
        <v>24</v>
      </c>
      <c r="F2089" s="12" t="s">
        <v>15</v>
      </c>
      <c r="G2089" s="20" t="n">
        <v>0.35</v>
      </c>
      <c r="H2089" s="12" t="n">
        <v>200</v>
      </c>
      <c r="I2089" s="20" t="n">
        <f>G2089*H2089*7</f>
        <v>490</v>
      </c>
      <c r="J2089" s="12" t="s">
        <v>102</v>
      </c>
      <c r="K2089" s="14" t="n">
        <v>290531</v>
      </c>
      <c r="L2089" s="14" t="n">
        <v>176921</v>
      </c>
      <c r="M2089" s="14" t="n">
        <v>72</v>
      </c>
      <c r="N2089" s="11" t="n">
        <v>0</v>
      </c>
      <c r="O2089" s="11" t="n">
        <v>0.35</v>
      </c>
      <c r="P2089" s="11" t="n">
        <v>25.2</v>
      </c>
      <c r="Q2089" s="22" t="n">
        <f>M2089/H2089</f>
        <v>0.36</v>
      </c>
    </row>
    <row r="2090" ht="22.5" customHeight="1">
      <c r="A2090" s="74"/>
      <c r="B2090" s="12"/>
      <c r="C2090" s="12" t="n">
        <v>5847496</v>
      </c>
      <c r="D2090" s="12" t="s">
        <v>10</v>
      </c>
      <c r="E2090" s="12" t="s">
        <v>25</v>
      </c>
      <c r="F2090" s="12" t="s">
        <v>12</v>
      </c>
      <c r="G2090" s="20" t="n">
        <v>0.3</v>
      </c>
      <c r="H2090" s="12" t="n">
        <v>200</v>
      </c>
      <c r="I2090" s="20" t="n">
        <f>G2090*H2090*7</f>
        <v>420</v>
      </c>
      <c r="J2090" s="12" t="s">
        <v>102</v>
      </c>
      <c r="K2090" s="14" t="n">
        <v>145501</v>
      </c>
      <c r="L2090" s="14" t="n">
        <v>3143</v>
      </c>
      <c r="M2090" s="14" t="n">
        <v>3</v>
      </c>
      <c r="N2090" s="11" t="n">
        <v>0</v>
      </c>
      <c r="O2090" s="11" t="n">
        <v>1.828</v>
      </c>
      <c r="P2090" s="11" t="n">
        <v>5.4854</v>
      </c>
      <c r="Q2090" s="22" t="n">
        <f>M2090/H2090</f>
        <v>0.015</v>
      </c>
    </row>
    <row r="2091" ht="22.5" customHeight="1">
      <c r="A2091" s="74"/>
      <c r="B2091" s="12"/>
      <c r="C2091" s="12" t="n">
        <v>7572369</v>
      </c>
      <c r="D2091" s="12" t="s">
        <v>10</v>
      </c>
      <c r="E2091" s="12" t="s">
        <v>25</v>
      </c>
      <c r="F2091" s="12" t="s">
        <v>15</v>
      </c>
      <c r="G2091" s="20" t="n">
        <v>0.3</v>
      </c>
      <c r="H2091" s="12" t="n">
        <v>400</v>
      </c>
      <c r="I2091" s="20" t="n">
        <f>G2091*H2091*7</f>
        <v>840</v>
      </c>
      <c r="J2091" s="12" t="s">
        <v>102</v>
      </c>
      <c r="K2091" s="14" t="n">
        <v>10389</v>
      </c>
      <c r="L2091" s="14" t="n">
        <v>3933</v>
      </c>
      <c r="M2091" s="14" t="n">
        <v>115</v>
      </c>
      <c r="N2091" s="11" t="n">
        <v>0.009</v>
      </c>
      <c r="O2091" s="11" t="n">
        <v>0.307</v>
      </c>
      <c r="P2091" s="11" t="n">
        <v>35.25</v>
      </c>
      <c r="Q2091" s="22" t="n">
        <f>M2091/H2091</f>
        <v>0.2875</v>
      </c>
    </row>
    <row r="2092" ht="22.5" customHeight="1">
      <c r="A2092" s="74"/>
      <c r="B2092" s="12"/>
      <c r="C2092" s="12" t="n">
        <v>8460883</v>
      </c>
      <c r="D2092" s="12" t="s">
        <v>16</v>
      </c>
      <c r="E2092" s="12" t="s">
        <v>11</v>
      </c>
      <c r="F2092" s="12" t="s">
        <v>15</v>
      </c>
      <c r="G2092" s="20" t="n">
        <v>0.14</v>
      </c>
      <c r="H2092" s="12" t="n">
        <v>1400</v>
      </c>
      <c r="I2092" s="20" t="n">
        <f>G2092*H2092*7</f>
        <v>1372</v>
      </c>
      <c r="J2092" s="12" t="s">
        <v>102</v>
      </c>
      <c r="K2092" s="14" t="n">
        <v>102325</v>
      </c>
      <c r="L2092" s="14" t="n">
        <v>30984</v>
      </c>
      <c r="M2092" s="14" t="n">
        <v>1064</v>
      </c>
      <c r="N2092" s="11" t="n">
        <v>0.005</v>
      </c>
      <c r="O2092" s="11" t="n">
        <v>0.141</v>
      </c>
      <c r="P2092" s="11" t="n">
        <v>150.444</v>
      </c>
      <c r="Q2092" s="22" t="n">
        <f>M2092/H2092</f>
        <v>0.76</v>
      </c>
    </row>
    <row r="2093" ht="22.5" customHeight="1">
      <c r="A2093" s="74"/>
      <c r="B2093" s="12"/>
      <c r="C2093" s="12" t="n">
        <v>8531973</v>
      </c>
      <c r="D2093" s="12" t="s">
        <v>16</v>
      </c>
      <c r="E2093" s="12" t="s">
        <v>18</v>
      </c>
      <c r="F2093" s="12" t="s">
        <v>26</v>
      </c>
      <c r="G2093" s="20" t="n">
        <v>0.45</v>
      </c>
      <c r="H2093" s="12" t="n">
        <v>150</v>
      </c>
      <c r="I2093" s="20" t="n">
        <f>G2093*H2093*7</f>
        <v>472.5</v>
      </c>
      <c r="J2093" s="12" t="s">
        <v>102</v>
      </c>
      <c r="K2093" s="14" t="n">
        <v>350006</v>
      </c>
      <c r="L2093" s="14" t="n">
        <v>903</v>
      </c>
      <c r="M2093" s="14" t="n">
        <v>39</v>
      </c>
      <c r="N2093" s="11" t="n">
        <v>0.02</v>
      </c>
      <c r="O2093" s="11" t="n">
        <v>0.5</v>
      </c>
      <c r="P2093" s="11" t="n">
        <v>19.65</v>
      </c>
      <c r="Q2093" s="22" t="n">
        <f>M2093/H2093</f>
        <v>0.26</v>
      </c>
    </row>
    <row r="2094" ht="22.5" customHeight="1">
      <c r="A2094" s="74"/>
      <c r="B2094" s="12"/>
      <c r="C2094" s="12" t="n">
        <v>8156506</v>
      </c>
      <c r="D2094" s="12" t="s">
        <v>27</v>
      </c>
      <c r="E2094" s="12" t="s">
        <v>14</v>
      </c>
      <c r="F2094" s="12" t="s">
        <v>15</v>
      </c>
      <c r="G2094" s="20" t="n">
        <v>0.13</v>
      </c>
      <c r="H2094" s="12" t="n">
        <v>1000</v>
      </c>
      <c r="I2094" s="20" t="n">
        <f>G2094*H2094*7</f>
        <v>910</v>
      </c>
      <c r="J2094" s="12" t="s">
        <v>102</v>
      </c>
      <c r="K2094" s="14" t="n">
        <v>68474</v>
      </c>
      <c r="L2094" s="14" t="n">
        <v>28227</v>
      </c>
      <c r="M2094" s="14" t="n">
        <v>990</v>
      </c>
      <c r="N2094" s="11" t="n">
        <v>0.005</v>
      </c>
      <c r="O2094" s="11" t="n">
        <v>0.136</v>
      </c>
      <c r="P2094" s="11" t="n">
        <v>134.721</v>
      </c>
      <c r="Q2094" s="22" t="n">
        <f>M2094/H2094</f>
        <v>0.99</v>
      </c>
    </row>
    <row r="2095" ht="22.5" customHeight="1">
      <c r="A2095" s="74"/>
      <c r="B2095" s="12"/>
      <c r="C2095" s="12" t="n">
        <v>8819666</v>
      </c>
      <c r="D2095" s="12" t="s">
        <v>27</v>
      </c>
      <c r="E2095" s="12" t="s">
        <v>14</v>
      </c>
      <c r="F2095" s="12" t="s">
        <v>12</v>
      </c>
      <c r="G2095" s="20" t="n">
        <v>0.08</v>
      </c>
      <c r="H2095" s="12" t="n">
        <v>200</v>
      </c>
      <c r="I2095" s="20" t="n">
        <f>G2095*H2095*7</f>
        <v>112</v>
      </c>
      <c r="J2095" s="12" t="s">
        <v>102</v>
      </c>
      <c r="K2095" s="14" t="n">
        <v>10825</v>
      </c>
      <c r="L2095" s="14" t="n">
        <v>1533</v>
      </c>
      <c r="M2095" s="14" t="n">
        <v>199</v>
      </c>
      <c r="N2095" s="11" t="n">
        <v>0.013</v>
      </c>
      <c r="O2095" s="11" t="n">
        <v>0.101</v>
      </c>
      <c r="P2095" s="11" t="n">
        <v>20.046</v>
      </c>
      <c r="Q2095" s="22" t="n">
        <f>M2095/H2095</f>
        <v>0.995</v>
      </c>
    </row>
    <row r="2096" ht="22.5" customHeight="1">
      <c r="A2096" s="74"/>
      <c r="B2096" s="12"/>
      <c r="C2096" s="12" t="n">
        <v>7872826</v>
      </c>
      <c r="D2096" s="12" t="s">
        <v>28</v>
      </c>
      <c r="E2096" s="12" t="s">
        <v>14</v>
      </c>
      <c r="F2096" s="12" t="s">
        <v>15</v>
      </c>
      <c r="G2096" s="20" t="n">
        <v>0.48</v>
      </c>
      <c r="H2096" s="12" t="n">
        <v>100</v>
      </c>
      <c r="I2096" s="20" t="n">
        <f>G2096*H2096*7</f>
        <v>336</v>
      </c>
      <c r="J2096" s="12" t="s">
        <v>102</v>
      </c>
      <c r="K2096" s="14" t="n">
        <v>34416</v>
      </c>
      <c r="L2096" s="14" t="n">
        <v>9903</v>
      </c>
      <c r="M2096" s="14" t="n">
        <v>100</v>
      </c>
      <c r="N2096" s="11" t="n">
        <v>0.005</v>
      </c>
      <c r="O2096" s="11" t="n">
        <v>0.482</v>
      </c>
      <c r="P2096" s="11" t="n">
        <v>48.192</v>
      </c>
      <c r="Q2096" s="22" t="n">
        <f>M2096/H2096</f>
        <v>1</v>
      </c>
    </row>
    <row r="2097" ht="22.5" customHeight="1">
      <c r="A2097" s="74"/>
      <c r="B2097" s="12"/>
      <c r="C2097" s="12" t="n">
        <v>9311355</v>
      </c>
      <c r="D2097" s="12" t="s">
        <v>29</v>
      </c>
      <c r="E2097" s="12" t="s">
        <v>14</v>
      </c>
      <c r="F2097" s="12" t="s">
        <v>15</v>
      </c>
      <c r="G2097" s="20" t="n">
        <v>0.15</v>
      </c>
      <c r="H2097" s="12" t="n">
        <v>80</v>
      </c>
      <c r="I2097" s="20" t="n">
        <f>G2097*H2097*7</f>
        <v>84</v>
      </c>
      <c r="J2097" s="12" t="s">
        <v>102</v>
      </c>
      <c r="K2097" s="14" t="n">
        <v>30756</v>
      </c>
      <c r="L2097" s="14" t="n">
        <v>4232</v>
      </c>
      <c r="M2097" s="14" t="n">
        <v>55</v>
      </c>
      <c r="N2097" s="11" t="n">
        <v>0.003</v>
      </c>
      <c r="O2097" s="11" t="n">
        <v>0.25</v>
      </c>
      <c r="P2097" s="11" t="n">
        <v>13.75</v>
      </c>
      <c r="Q2097" s="22" t="n">
        <f>M2097/H2097</f>
        <v>0.6875</v>
      </c>
    </row>
    <row r="2098" ht="22.5" customHeight="1">
      <c r="A2098" s="74"/>
      <c r="B2098" s="12"/>
      <c r="C2098" s="12" t="n">
        <v>12114239</v>
      </c>
      <c r="D2098" s="12" t="s">
        <v>27</v>
      </c>
      <c r="E2098" s="12" t="s">
        <v>14</v>
      </c>
      <c r="F2098" s="12" t="s">
        <v>26</v>
      </c>
      <c r="G2098" s="20" t="n">
        <v>0.2</v>
      </c>
      <c r="H2098" s="12" t="n">
        <v>100</v>
      </c>
      <c r="I2098" s="20" t="n">
        <f>G2098*H2098*7</f>
        <v>140</v>
      </c>
      <c r="J2098" s="12" t="s">
        <v>102</v>
      </c>
      <c r="K2098" s="14" t="n">
        <v>14806</v>
      </c>
      <c r="L2098" s="14" t="n">
        <v>350</v>
      </c>
      <c r="M2098" s="14" t="n">
        <v>34</v>
      </c>
      <c r="N2098" s="11" t="n">
        <v>0.02</v>
      </c>
      <c r="O2098" s="11" t="n">
        <v>0.17</v>
      </c>
      <c r="P2098" s="11" t="n">
        <v>5.81</v>
      </c>
      <c r="Q2098" s="22" t="n">
        <f>M2098/H2098</f>
        <v>0.34</v>
      </c>
    </row>
    <row r="2099" ht="22.5" customHeight="1">
      <c r="A2099" s="74"/>
      <c r="B2099" s="12"/>
      <c r="C2099" s="12" t="n">
        <v>10501490</v>
      </c>
      <c r="D2099" s="12" t="s">
        <v>13</v>
      </c>
      <c r="E2099" s="12" t="s">
        <v>14</v>
      </c>
      <c r="F2099" s="12" t="s">
        <v>15</v>
      </c>
      <c r="G2099" s="20" t="n">
        <v>0.15</v>
      </c>
      <c r="H2099" s="12" t="n">
        <v>100</v>
      </c>
      <c r="I2099" s="20" t="n">
        <f>G2099*H2099*7</f>
        <v>105</v>
      </c>
      <c r="J2099" s="12" t="s">
        <v>102</v>
      </c>
      <c r="K2099" s="14" t="n">
        <v>1058</v>
      </c>
      <c r="L2099" s="14" t="n">
        <v>442</v>
      </c>
      <c r="M2099" s="14" t="n">
        <v>6</v>
      </c>
      <c r="N2099" s="11" t="n">
        <v>0.002</v>
      </c>
      <c r="O2099" s="11" t="n">
        <v>0.13</v>
      </c>
      <c r="P2099" s="11" t="n">
        <v>0.78</v>
      </c>
      <c r="Q2099" s="22" t="n">
        <f>M2099/H2099</f>
        <v>0.06</v>
      </c>
    </row>
    <row r="2100" ht="22.5" customHeight="1">
      <c r="A2100" s="74"/>
      <c r="B2100" s="12"/>
      <c r="C2100" s="39" t="n">
        <v>10912510</v>
      </c>
      <c r="D2100" s="12" t="s">
        <v>10</v>
      </c>
      <c r="E2100" s="12" t="s">
        <v>11</v>
      </c>
      <c r="F2100" s="12" t="s">
        <v>30</v>
      </c>
      <c r="G2100" s="20" t="n">
        <v>0.17</v>
      </c>
      <c r="H2100" s="12" t="n">
        <v>1500</v>
      </c>
      <c r="I2100" s="20" t="n">
        <f>G2100*H2100*7</f>
        <v>1785</v>
      </c>
      <c r="J2100" s="12" t="s">
        <v>102</v>
      </c>
      <c r="K2100" s="14" t="n">
        <v>27155</v>
      </c>
      <c r="L2100" s="14" t="n">
        <v>4308</v>
      </c>
      <c r="M2100" s="14" t="n">
        <v>68</v>
      </c>
      <c r="N2100" s="11" t="n">
        <v>0.01</v>
      </c>
      <c r="O2100" s="11" t="n">
        <v>0.39</v>
      </c>
      <c r="P2100" s="11" t="n">
        <v>26.67</v>
      </c>
      <c r="Q2100" s="22" t="n">
        <f>M2100/H2100</f>
        <v>0.0453333333333333</v>
      </c>
    </row>
    <row r="2101" ht="22.5" customHeight="1">
      <c r="A2101" s="74"/>
      <c r="B2101" s="12"/>
      <c r="C2101" s="39" t="n">
        <v>11080098</v>
      </c>
      <c r="D2101" s="12" t="s">
        <v>22</v>
      </c>
      <c r="E2101" s="12" t="s">
        <v>24</v>
      </c>
      <c r="F2101" s="12" t="s">
        <v>15</v>
      </c>
      <c r="G2101" s="20" t="n">
        <v>0.6</v>
      </c>
      <c r="H2101" s="12" t="n">
        <v>100</v>
      </c>
      <c r="I2101" s="20" t="n">
        <f>G2101*H2101*7</f>
        <v>420</v>
      </c>
      <c r="J2101" s="12" t="s">
        <v>102</v>
      </c>
      <c r="K2101" s="14" t="n">
        <v>2714</v>
      </c>
      <c r="L2101" s="14" t="n">
        <v>1407</v>
      </c>
      <c r="M2101" s="14" t="n">
        <v>2</v>
      </c>
      <c r="N2101" s="11" t="n">
        <v>0.001</v>
      </c>
      <c r="O2101" s="11" t="n">
        <v>0.6</v>
      </c>
      <c r="P2101" s="11" t="n">
        <v>1.2</v>
      </c>
      <c r="Q2101" s="22" t="n">
        <f>M2101/H2101</f>
        <v>0.02</v>
      </c>
    </row>
    <row r="2102" ht="22.5" customHeight="1">
      <c r="A2102" s="74"/>
      <c r="B2102" s="12"/>
      <c r="C2102" s="39" t="n">
        <v>11715627</v>
      </c>
      <c r="D2102" s="12" t="s">
        <v>29</v>
      </c>
      <c r="E2102" s="12" t="s">
        <v>14</v>
      </c>
      <c r="F2102" s="12" t="s">
        <v>15</v>
      </c>
      <c r="G2102" s="20" t="n">
        <v>0.4</v>
      </c>
      <c r="H2102" s="12" t="n">
        <v>100</v>
      </c>
      <c r="I2102" s="20" t="n">
        <f>G2102*H2102*7</f>
        <v>280</v>
      </c>
      <c r="J2102" s="12" t="s">
        <v>102</v>
      </c>
      <c r="K2102" s="14" t="n">
        <v>62</v>
      </c>
      <c r="L2102" s="14" t="n">
        <v>0</v>
      </c>
      <c r="M2102" s="14" t="n">
        <v>0</v>
      </c>
      <c r="N2102" s="11" t="n">
        <v>0</v>
      </c>
      <c r="O2102" s="11" t="n">
        <v>0</v>
      </c>
      <c r="P2102" s="11" t="n">
        <v>0</v>
      </c>
      <c r="Q2102" s="22" t="n">
        <f>M2102/H2102</f>
        <v>0</v>
      </c>
    </row>
    <row r="2103" ht="22.5" customHeight="1">
      <c r="A2103" s="74"/>
      <c r="B2103" s="12"/>
      <c r="C2103" s="39" t="n">
        <v>11715655</v>
      </c>
      <c r="D2103" s="12" t="s">
        <v>16</v>
      </c>
      <c r="E2103" s="12" t="s">
        <v>11</v>
      </c>
      <c r="F2103" s="12" t="s">
        <v>15</v>
      </c>
      <c r="G2103" s="20" t="n">
        <v>0.15</v>
      </c>
      <c r="H2103" s="12" t="n">
        <v>100</v>
      </c>
      <c r="I2103" s="20" t="n">
        <f>G2103*H2103*7</f>
        <v>105</v>
      </c>
      <c r="J2103" s="12" t="s">
        <v>102</v>
      </c>
      <c r="K2103" s="14" t="n">
        <v>419</v>
      </c>
      <c r="L2103" s="14" t="n">
        <v>7</v>
      </c>
      <c r="M2103" s="14" t="n">
        <v>0</v>
      </c>
      <c r="N2103" s="11" t="n">
        <v>0</v>
      </c>
      <c r="O2103" s="11" t="n">
        <v>0</v>
      </c>
      <c r="P2103" s="11" t="n">
        <v>0</v>
      </c>
      <c r="Q2103" s="22" t="n">
        <f>M2103/H2103</f>
        <v>0</v>
      </c>
    </row>
    <row r="2104" ht="22.5" customHeight="1">
      <c r="A2104" s="74"/>
      <c r="B2104" s="12"/>
      <c r="C2104" s="39" t="n">
        <v>11715811</v>
      </c>
      <c r="D2104" s="12" t="s">
        <v>16</v>
      </c>
      <c r="E2104" s="12" t="s">
        <v>17</v>
      </c>
      <c r="F2104" s="12" t="s">
        <v>15</v>
      </c>
      <c r="G2104" s="20" t="n">
        <v>0.17</v>
      </c>
      <c r="H2104" s="12" t="n">
        <v>100</v>
      </c>
      <c r="I2104" s="20" t="n">
        <f>G2104*H2104*7</f>
        <v>119</v>
      </c>
      <c r="J2104" s="12" t="s">
        <v>102</v>
      </c>
      <c r="K2104" s="14" t="n">
        <v>184</v>
      </c>
      <c r="L2104" s="14" t="n">
        <v>2</v>
      </c>
      <c r="M2104" s="14" t="n">
        <v>0</v>
      </c>
      <c r="N2104" s="11" t="n">
        <v>0</v>
      </c>
      <c r="O2104" s="11" t="n">
        <v>0</v>
      </c>
      <c r="P2104" s="11" t="n">
        <v>0</v>
      </c>
      <c r="Q2104" s="22" t="n">
        <f>M2104/H2104</f>
        <v>0</v>
      </c>
    </row>
    <row r="2105" ht="22.5" customHeight="1">
      <c r="A2105" s="74"/>
      <c r="B2105" s="12"/>
      <c r="C2105" s="39" t="n">
        <v>11729927</v>
      </c>
      <c r="D2105" s="12" t="s">
        <v>10</v>
      </c>
      <c r="E2105" s="12" t="s">
        <v>20</v>
      </c>
      <c r="F2105" s="12" t="s">
        <v>15</v>
      </c>
      <c r="G2105" s="20" t="n">
        <v>0.25</v>
      </c>
      <c r="H2105" s="12" t="n">
        <v>100</v>
      </c>
      <c r="I2105" s="20" t="n">
        <f>G2105*H2105*7</f>
        <v>175</v>
      </c>
      <c r="J2105" s="12" t="s">
        <v>102</v>
      </c>
      <c r="K2105" s="14" t="n">
        <v>716</v>
      </c>
      <c r="L2105" s="14" t="n">
        <v>33</v>
      </c>
      <c r="M2105" s="14" t="n">
        <v>0</v>
      </c>
      <c r="N2105" s="11" t="n">
        <v>0</v>
      </c>
      <c r="O2105" s="11" t="n">
        <v>0</v>
      </c>
      <c r="P2105" s="11" t="n">
        <v>0</v>
      </c>
      <c r="Q2105" s="22" t="n">
        <f>M2105/H2105</f>
        <v>0</v>
      </c>
    </row>
    <row r="2106" ht="22.5" customHeight="1">
      <c r="A2106" s="74"/>
      <c r="B2106" s="12"/>
      <c r="C2106" s="39" t="n">
        <v>11729820</v>
      </c>
      <c r="D2106" s="12" t="s">
        <v>10</v>
      </c>
      <c r="E2106" s="12" t="s">
        <v>25</v>
      </c>
      <c r="F2106" s="12" t="s">
        <v>15</v>
      </c>
      <c r="G2106" s="20" t="n">
        <v>0.3</v>
      </c>
      <c r="H2106" s="12" t="n">
        <v>100</v>
      </c>
      <c r="I2106" s="20" t="n">
        <f>G2106*H2106*7</f>
        <v>210</v>
      </c>
      <c r="J2106" s="12" t="s">
        <v>102</v>
      </c>
      <c r="K2106" s="14" t="n">
        <v>19</v>
      </c>
      <c r="L2106" s="14" t="n">
        <v>3</v>
      </c>
      <c r="M2106" s="14" t="n">
        <v>0</v>
      </c>
      <c r="N2106" s="11" t="n">
        <v>0</v>
      </c>
      <c r="O2106" s="11" t="n">
        <v>0</v>
      </c>
      <c r="P2106" s="11" t="n">
        <v>0</v>
      </c>
      <c r="Q2106" s="22" t="n">
        <f>M2106/H2106</f>
        <v>0</v>
      </c>
    </row>
    <row r="2107" ht="22.5" customHeight="1">
      <c r="A2107" s="74"/>
      <c r="B2107" s="12"/>
      <c r="C2107" s="39" t="n">
        <v>11729830</v>
      </c>
      <c r="D2107" s="12" t="s">
        <v>10</v>
      </c>
      <c r="E2107" s="12" t="s">
        <v>11</v>
      </c>
      <c r="F2107" s="12" t="s">
        <v>12</v>
      </c>
      <c r="G2107" s="20" t="n">
        <v>0.17</v>
      </c>
      <c r="H2107" s="12" t="n">
        <v>100</v>
      </c>
      <c r="I2107" s="20" t="n">
        <f>G2107*H2107*7</f>
        <v>119</v>
      </c>
      <c r="J2107" s="12" t="s">
        <v>102</v>
      </c>
      <c r="K2107" s="14" t="n">
        <v>81</v>
      </c>
      <c r="L2107" s="14" t="n">
        <v>5</v>
      </c>
      <c r="M2107" s="14" t="n">
        <v>0</v>
      </c>
      <c r="N2107" s="11" t="n">
        <v>0</v>
      </c>
      <c r="O2107" s="11" t="n">
        <v>0</v>
      </c>
      <c r="P2107" s="11" t="n">
        <v>0.0007</v>
      </c>
      <c r="Q2107" s="22" t="n">
        <f>M2107/H2107</f>
        <v>0</v>
      </c>
    </row>
    <row r="2108" ht="22.5" customHeight="1">
      <c r="A2108" s="74"/>
      <c r="B2108" s="12"/>
      <c r="C2108" s="39" t="n">
        <v>11892329</v>
      </c>
      <c r="D2108" s="12" t="s">
        <v>10</v>
      </c>
      <c r="E2108" s="12" t="s">
        <v>11</v>
      </c>
      <c r="F2108" s="12" t="s">
        <v>15</v>
      </c>
      <c r="G2108" s="20" t="n">
        <v>0.25</v>
      </c>
      <c r="H2108" s="12" t="n">
        <v>2500</v>
      </c>
      <c r="I2108" s="20" t="n">
        <f>G2108*H2108*7</f>
        <v>4375</v>
      </c>
      <c r="J2108" s="12" t="s">
        <v>102</v>
      </c>
      <c r="K2108" s="14" t="n">
        <v>223156</v>
      </c>
      <c r="L2108" s="14" t="n">
        <v>70008</v>
      </c>
      <c r="M2108" s="14" t="n">
        <v>1380</v>
      </c>
      <c r="N2108" s="11" t="n">
        <v>0.005</v>
      </c>
      <c r="O2108" s="11" t="n">
        <v>0.247</v>
      </c>
      <c r="P2108" s="11" t="n">
        <v>340.87</v>
      </c>
      <c r="Q2108" s="22" t="n">
        <f>M2108/H2108</f>
        <v>0.552</v>
      </c>
    </row>
    <row r="2109" ht="22.5" customHeight="1">
      <c r="A2109" s="74"/>
      <c r="B2109" s="12"/>
      <c r="C2109" s="39" t="n">
        <v>91560708</v>
      </c>
      <c r="D2109" s="12" t="s">
        <v>31</v>
      </c>
      <c r="E2109" s="12" t="s">
        <v>32</v>
      </c>
      <c r="F2109" s="12" t="s">
        <v>15</v>
      </c>
      <c r="G2109" s="20" t="n">
        <v>0.09</v>
      </c>
      <c r="H2109" s="12" t="n">
        <v>800</v>
      </c>
      <c r="I2109" s="20" t="n">
        <f>G2109*H2109*7</f>
        <v>504</v>
      </c>
      <c r="J2109" s="12" t="s">
        <v>102</v>
      </c>
      <c r="K2109" s="14" t="n">
        <v>19719</v>
      </c>
      <c r="L2109" s="14" t="n">
        <v>5628</v>
      </c>
      <c r="M2109" s="14" t="n">
        <v>207</v>
      </c>
      <c r="N2109" s="11" t="n">
        <v>0.004</v>
      </c>
      <c r="O2109" s="11" t="n">
        <v>0.101</v>
      </c>
      <c r="P2109" s="11" t="n">
        <v>20.905</v>
      </c>
      <c r="Q2109" s="22" t="n">
        <f>M2109/H2109</f>
        <v>0.25875</v>
      </c>
    </row>
    <row r="2110" ht="22.5" customHeight="1">
      <c r="A2110" s="74"/>
      <c r="B2110" s="12"/>
      <c r="C2110" s="39" t="n">
        <v>91560709</v>
      </c>
      <c r="D2110" s="12" t="s">
        <v>31</v>
      </c>
      <c r="E2110" s="12" t="s">
        <v>33</v>
      </c>
      <c r="F2110" s="12" t="s">
        <v>15</v>
      </c>
      <c r="G2110" s="20" t="n">
        <v>0.06</v>
      </c>
      <c r="H2110" s="12" t="n">
        <v>500</v>
      </c>
      <c r="I2110" s="20" t="n">
        <f>G2110*H2110*7</f>
        <v>210</v>
      </c>
      <c r="J2110" s="12" t="s">
        <v>102</v>
      </c>
      <c r="K2110" s="14" t="n">
        <v>92907</v>
      </c>
      <c r="L2110" s="14" t="n">
        <v>47844</v>
      </c>
      <c r="M2110" s="14" t="n">
        <v>500</v>
      </c>
      <c r="N2110" s="11" t="n">
        <v>0.001</v>
      </c>
      <c r="O2110" s="11" t="n">
        <v>0.06</v>
      </c>
      <c r="P2110" s="11" t="n">
        <v>30</v>
      </c>
      <c r="Q2110" s="22" t="n">
        <f>M2110/H2110</f>
        <v>1</v>
      </c>
    </row>
    <row r="2111" ht="22.5" customHeight="1">
      <c r="A2111" s="74"/>
      <c r="B2111" s="12"/>
      <c r="C2111" s="39" t="n">
        <v>12064281</v>
      </c>
      <c r="D2111" s="12" t="s">
        <v>16</v>
      </c>
      <c r="E2111" s="12" t="s">
        <v>18</v>
      </c>
      <c r="F2111" s="12" t="s">
        <v>15</v>
      </c>
      <c r="G2111" s="20" t="n">
        <v>0.7</v>
      </c>
      <c r="H2111" s="12" t="n">
        <v>100</v>
      </c>
      <c r="I2111" s="20" t="n">
        <f>G2111*H2111*7</f>
        <v>490</v>
      </c>
      <c r="J2111" s="12" t="s">
        <v>102</v>
      </c>
      <c r="K2111" s="14" t="n">
        <v>3506</v>
      </c>
      <c r="L2111" s="14" t="n">
        <v>6</v>
      </c>
      <c r="M2111" s="14" t="n">
        <v>0</v>
      </c>
      <c r="N2111" s="11" t="n">
        <v>0</v>
      </c>
      <c r="O2111" s="11" t="n">
        <v>0</v>
      </c>
      <c r="P2111" s="11" t="n">
        <v>0</v>
      </c>
      <c r="Q2111" s="22" t="n">
        <f>M2111/H2111</f>
        <v>0</v>
      </c>
    </row>
    <row r="2112" ht="22.5" customHeight="1">
      <c r="A2112" s="74"/>
      <c r="B2112" s="12"/>
      <c r="C2112" s="39" t="n">
        <v>11987622</v>
      </c>
      <c r="D2112" s="12" t="s">
        <v>10</v>
      </c>
      <c r="E2112" s="12" t="s">
        <v>11</v>
      </c>
      <c r="F2112" s="12" t="s">
        <v>30</v>
      </c>
      <c r="G2112" s="20" t="n">
        <v>0.23</v>
      </c>
      <c r="H2112" s="12" t="n">
        <v>200</v>
      </c>
      <c r="I2112" s="20" t="n">
        <f>G2112*H2112*7</f>
        <v>322</v>
      </c>
      <c r="J2112" s="12" t="s">
        <v>102</v>
      </c>
      <c r="K2112" s="14" t="n">
        <v>29423</v>
      </c>
      <c r="L2112" s="14" t="n">
        <v>7110</v>
      </c>
      <c r="M2112" s="14" t="n">
        <v>2</v>
      </c>
      <c r="N2112" s="11" t="n">
        <v>0</v>
      </c>
      <c r="O2112" s="11" t="n">
        <v>0.33</v>
      </c>
      <c r="P2112" s="11" t="n">
        <v>0.65</v>
      </c>
      <c r="Q2112" s="22" t="n">
        <f>M2112/H2112</f>
        <v>0.01</v>
      </c>
    </row>
    <row r="2113" ht="22.5" customHeight="1">
      <c r="A2113" s="74"/>
      <c r="B2113" s="12"/>
      <c r="C2113" s="39" t="n">
        <v>91567811</v>
      </c>
      <c r="D2113" s="12" t="s">
        <v>34</v>
      </c>
      <c r="E2113" s="12" t="s">
        <v>14</v>
      </c>
      <c r="F2113" s="12" t="s">
        <v>15</v>
      </c>
      <c r="G2113" s="20" t="n">
        <v>1</v>
      </c>
      <c r="H2113" s="12" t="n">
        <v>200</v>
      </c>
      <c r="I2113" s="20" t="n">
        <f>G2113*H2113*7</f>
        <v>1400</v>
      </c>
      <c r="J2113" s="12" t="s">
        <v>102</v>
      </c>
      <c r="K2113" s="14" t="n">
        <v>42918</v>
      </c>
      <c r="L2113" s="14" t="n">
        <v>6264</v>
      </c>
      <c r="M2113" s="14" t="n">
        <v>6</v>
      </c>
      <c r="N2113" s="11" t="n">
        <v>0.001</v>
      </c>
      <c r="O2113" s="11" t="n">
        <v>1</v>
      </c>
      <c r="P2113" s="11" t="n">
        <v>6</v>
      </c>
      <c r="Q2113" s="22" t="n">
        <f>M2113/H2113</f>
        <v>0.03</v>
      </c>
    </row>
    <row r="2114" ht="22.5" customHeight="1">
      <c r="A2114" s="74"/>
      <c r="B2114" s="12"/>
      <c r="C2114" s="39" t="n">
        <v>91548044</v>
      </c>
      <c r="D2114" s="12" t="s">
        <v>34</v>
      </c>
      <c r="E2114" s="12" t="s">
        <v>14</v>
      </c>
      <c r="F2114" s="12" t="s">
        <v>12</v>
      </c>
      <c r="G2114" s="20" t="n">
        <v>1</v>
      </c>
      <c r="H2114" s="12" t="n">
        <v>50</v>
      </c>
      <c r="I2114" s="20" t="n">
        <f>G2114*H2114*7</f>
        <v>350</v>
      </c>
      <c r="J2114" s="12" t="s">
        <v>102</v>
      </c>
      <c r="K2114" s="14" t="n">
        <v>57202</v>
      </c>
      <c r="L2114" s="14" t="n">
        <v>2061</v>
      </c>
      <c r="M2114" s="14" t="n">
        <v>6</v>
      </c>
      <c r="N2114" s="11" t="n">
        <v>0.005</v>
      </c>
      <c r="O2114" s="11" t="n">
        <v>1.83</v>
      </c>
      <c r="P2114" s="11" t="n">
        <v>10.9776</v>
      </c>
      <c r="Q2114" s="22" t="n">
        <f>M2114/H2114</f>
        <v>0.12</v>
      </c>
    </row>
    <row r="2115" ht="22.5" customHeight="1">
      <c r="A2115" s="74"/>
      <c r="B2115" s="12"/>
      <c r="C2115" s="39" t="n">
        <v>12801942</v>
      </c>
      <c r="D2115" s="12" t="s">
        <v>10</v>
      </c>
      <c r="E2115" s="12" t="s">
        <v>11</v>
      </c>
      <c r="F2115" s="12" t="s">
        <v>35</v>
      </c>
      <c r="G2115" s="20" t="n">
        <v>0.23</v>
      </c>
      <c r="H2115" s="12" t="n">
        <v>300</v>
      </c>
      <c r="I2115" s="20" t="n">
        <f>G2115*H2115*7</f>
        <v>483</v>
      </c>
      <c r="J2115" s="12" t="s">
        <v>102</v>
      </c>
      <c r="K2115" s="14" t="n">
        <v>10868</v>
      </c>
      <c r="L2115" s="14" t="n">
        <v>4793</v>
      </c>
      <c r="M2115" s="14" t="n">
        <v>3</v>
      </c>
      <c r="N2115" s="11" t="n">
        <v>0.01</v>
      </c>
      <c r="O2115" s="11" t="n">
        <v>15.99</v>
      </c>
      <c r="P2115" s="11" t="n">
        <v>47.93</v>
      </c>
      <c r="Q2115" s="22" t="n">
        <f>M2115/H2115</f>
        <v>0.01</v>
      </c>
    </row>
    <row r="2116" ht="22.5" customHeight="1">
      <c r="A2116" s="74"/>
      <c r="B2116" s="37" t="s">
        <v>103</v>
      </c>
      <c r="C2116" s="12" t="n">
        <v>6061077</v>
      </c>
      <c r="D2116" s="12" t="s">
        <v>36</v>
      </c>
      <c r="E2116" s="12" t="s">
        <v>14</v>
      </c>
      <c r="F2116" s="12" t="s">
        <v>15</v>
      </c>
      <c r="G2116" s="20" t="n">
        <v>2</v>
      </c>
      <c r="H2116" s="12" t="n">
        <v>20</v>
      </c>
      <c r="I2116" s="20" t="n">
        <f>G2116*H2116*7</f>
        <v>280</v>
      </c>
      <c r="J2116" s="12" t="s">
        <v>102</v>
      </c>
      <c r="K2116" s="16" t="n">
        <v>31020</v>
      </c>
      <c r="L2116" s="14" t="n">
        <v>337</v>
      </c>
      <c r="M2116" s="14" t="n">
        <v>2</v>
      </c>
      <c r="N2116" s="11" t="n">
        <v>0.007</v>
      </c>
      <c r="O2116" s="11" t="n">
        <v>1.116</v>
      </c>
      <c r="P2116" s="11" t="n">
        <v>2.232</v>
      </c>
      <c r="Q2116" s="22" t="n">
        <f>M2116/H2116</f>
        <v>0.1</v>
      </c>
    </row>
    <row r="2117" ht="22.5" customHeight="1">
      <c r="A2117" s="74"/>
      <c r="B2117" s="12"/>
      <c r="C2117" s="12" t="n">
        <v>6607117</v>
      </c>
      <c r="D2117" s="12" t="s">
        <v>36</v>
      </c>
      <c r="E2117" s="12" t="s">
        <v>14</v>
      </c>
      <c r="F2117" s="12" t="s">
        <v>15</v>
      </c>
      <c r="G2117" s="20" t="n">
        <v>2</v>
      </c>
      <c r="H2117" s="12" t="n">
        <v>300</v>
      </c>
      <c r="I2117" s="20" t="n">
        <f>G2117*H2117*7</f>
        <v>4200</v>
      </c>
      <c r="J2117" s="12" t="s">
        <v>102</v>
      </c>
      <c r="K2117" s="16" t="n">
        <v>73813</v>
      </c>
      <c r="L2117" s="14" t="n">
        <v>1937</v>
      </c>
      <c r="M2117" s="14" t="n">
        <v>138</v>
      </c>
      <c r="N2117" s="11" t="n">
        <v>0.052</v>
      </c>
      <c r="O2117" s="11" t="n">
        <v>0.729</v>
      </c>
      <c r="P2117" s="11" t="n">
        <v>100.54</v>
      </c>
      <c r="Q2117" s="22" t="n">
        <f>M2117/H2117</f>
        <v>0.46</v>
      </c>
    </row>
    <row r="2118" ht="22.5" customHeight="1">
      <c r="A2118" s="74"/>
      <c r="B2118" s="12"/>
      <c r="C2118" s="12" t="n">
        <v>5497580</v>
      </c>
      <c r="D2118" s="12" t="s">
        <v>31</v>
      </c>
      <c r="E2118" s="12" t="s">
        <v>17</v>
      </c>
      <c r="F2118" s="12" t="s">
        <v>15</v>
      </c>
      <c r="G2118" s="20" t="n">
        <v>0.28</v>
      </c>
      <c r="H2118" s="12" t="n">
        <v>1700</v>
      </c>
      <c r="I2118" s="20" t="n">
        <f>G2118*H2118*7</f>
        <v>3332</v>
      </c>
      <c r="J2118" s="12" t="s">
        <v>102</v>
      </c>
      <c r="K2118" s="16" t="n">
        <v>456539</v>
      </c>
      <c r="L2118" s="14" t="n">
        <v>125488</v>
      </c>
      <c r="M2118" s="14" t="n">
        <v>1659</v>
      </c>
      <c r="N2118" s="11" t="n">
        <v>0.003</v>
      </c>
      <c r="O2118" s="11" t="n">
        <v>0.251</v>
      </c>
      <c r="P2118" s="11" t="n">
        <v>416.816</v>
      </c>
      <c r="Q2118" s="22" t="n">
        <f>M2118/H2118</f>
        <v>0.975882352941176</v>
      </c>
    </row>
    <row r="2119" ht="22.5" customHeight="1">
      <c r="A2119" s="74"/>
      <c r="B2119" s="12"/>
      <c r="C2119" s="12" t="n">
        <v>91407542</v>
      </c>
      <c r="D2119" s="12" t="s">
        <v>31</v>
      </c>
      <c r="E2119" s="12" t="s">
        <v>37</v>
      </c>
      <c r="F2119" s="12" t="s">
        <v>15</v>
      </c>
      <c r="G2119" s="20" t="n">
        <v>0.02</v>
      </c>
      <c r="H2119" s="12" t="n">
        <v>300</v>
      </c>
      <c r="I2119" s="20" t="n">
        <f>G2119*H2119*7</f>
        <v>42</v>
      </c>
      <c r="J2119" s="12" t="s">
        <v>102</v>
      </c>
      <c r="K2119" s="16" t="n">
        <v>59772</v>
      </c>
      <c r="L2119" s="14" t="n">
        <v>15036</v>
      </c>
      <c r="M2119" s="14" t="n">
        <v>83</v>
      </c>
      <c r="N2119" s="11" t="n">
        <v>0</v>
      </c>
      <c r="O2119" s="11" t="n">
        <v>0.021</v>
      </c>
      <c r="P2119" s="11" t="n">
        <v>1.714</v>
      </c>
      <c r="Q2119" s="22" t="n">
        <f>M2119/H2119</f>
        <v>0.276666666666667</v>
      </c>
    </row>
    <row r="2120" ht="22.5" customHeight="1">
      <c r="A2120" s="74"/>
      <c r="B2120" s="12"/>
      <c r="C2120" s="12" t="n">
        <v>8998645</v>
      </c>
      <c r="D2120" s="12" t="s">
        <v>31</v>
      </c>
      <c r="E2120" s="12" t="s">
        <v>17</v>
      </c>
      <c r="F2120" s="12" t="s">
        <v>15</v>
      </c>
      <c r="G2120" s="20" t="n">
        <v>0.28</v>
      </c>
      <c r="H2120" s="12" t="n">
        <v>200</v>
      </c>
      <c r="I2120" s="20" t="n">
        <f>G2120*H2120*7</f>
        <v>392</v>
      </c>
      <c r="J2120" s="12" t="s">
        <v>102</v>
      </c>
      <c r="K2120" s="16" t="n">
        <v>96350</v>
      </c>
      <c r="L2120" s="14" t="n">
        <v>1097</v>
      </c>
      <c r="M2120" s="14" t="n">
        <v>31</v>
      </c>
      <c r="N2120" s="11" t="n">
        <v>0.019</v>
      </c>
      <c r="O2120" s="11" t="n">
        <v>0.659</v>
      </c>
      <c r="P2120" s="11" t="n">
        <v>20.442</v>
      </c>
      <c r="Q2120" s="22" t="n">
        <f>M2120/H2120</f>
        <v>0.155</v>
      </c>
    </row>
    <row r="2121" ht="22.5" customHeight="1">
      <c r="A2121" s="74"/>
      <c r="B2121" s="12"/>
      <c r="C2121" s="12" t="n">
        <v>4383473</v>
      </c>
      <c r="D2121" s="12" t="s">
        <v>36</v>
      </c>
      <c r="E2121" s="12" t="s">
        <v>14</v>
      </c>
      <c r="F2121" s="12" t="s">
        <v>15</v>
      </c>
      <c r="G2121" s="20" t="n">
        <v>0.2</v>
      </c>
      <c r="H2121" s="12" t="n">
        <v>150</v>
      </c>
      <c r="I2121" s="20" t="n">
        <f>G2121*H2121*7</f>
        <v>210</v>
      </c>
      <c r="J2121" s="12" t="s">
        <v>102</v>
      </c>
      <c r="K2121" s="16" t="n">
        <v>64566</v>
      </c>
      <c r="L2121" s="14" t="n">
        <v>4556</v>
      </c>
      <c r="M2121" s="14" t="n">
        <v>150</v>
      </c>
      <c r="N2121" s="11" t="n">
        <v>0.006</v>
      </c>
      <c r="O2121" s="11" t="n">
        <v>0.193</v>
      </c>
      <c r="P2121" s="11" t="n">
        <v>28.98</v>
      </c>
      <c r="Q2121" s="22" t="n">
        <f>M2121/H2121</f>
        <v>1</v>
      </c>
    </row>
    <row r="2122" ht="22.5" customHeight="1">
      <c r="A2122" s="74"/>
      <c r="B2122" s="12"/>
      <c r="C2122" s="12" t="n">
        <v>8094753</v>
      </c>
      <c r="D2122" s="12" t="s">
        <v>36</v>
      </c>
      <c r="E2122" s="12" t="s">
        <v>14</v>
      </c>
      <c r="F2122" s="12" t="s">
        <v>26</v>
      </c>
      <c r="G2122" s="20" t="n">
        <v>0.3</v>
      </c>
      <c r="H2122" s="12" t="n">
        <v>200</v>
      </c>
      <c r="I2122" s="20" t="n">
        <f>G2122*H2122*7</f>
        <v>420</v>
      </c>
      <c r="J2122" s="12" t="s">
        <v>102</v>
      </c>
      <c r="K2122" s="16" t="n">
        <v>1530480</v>
      </c>
      <c r="L2122" s="14" t="n">
        <v>6316</v>
      </c>
      <c r="M2122" s="14" t="n">
        <v>306</v>
      </c>
      <c r="N2122" s="11" t="n">
        <v>0.01</v>
      </c>
      <c r="O2122" s="11" t="n">
        <v>0.24</v>
      </c>
      <c r="P2122" s="11" t="n">
        <v>74.79</v>
      </c>
      <c r="Q2122" s="22" t="n">
        <f>M2122/H2122</f>
        <v>1.53</v>
      </c>
    </row>
    <row r="2123" ht="22.5" customHeight="1">
      <c r="A2123" s="74"/>
      <c r="B2123" s="12"/>
      <c r="C2123" s="12" t="n">
        <v>9415350</v>
      </c>
      <c r="D2123" s="12" t="s">
        <v>83</v>
      </c>
      <c r="E2123" s="12" t="s">
        <v>14</v>
      </c>
      <c r="F2123" s="12" t="s">
        <v>26</v>
      </c>
      <c r="G2123" s="20" t="n">
        <v>0.15</v>
      </c>
      <c r="H2123" s="12" t="n">
        <v>50</v>
      </c>
      <c r="I2123" s="20" t="n">
        <f>G2123*H2123*7</f>
        <v>52.5</v>
      </c>
      <c r="J2123" s="12" t="s">
        <v>102</v>
      </c>
      <c r="K2123" s="16" t="n">
        <v>76315</v>
      </c>
      <c r="L2123" s="14" t="n">
        <v>498</v>
      </c>
      <c r="M2123" s="14" t="n">
        <v>43</v>
      </c>
      <c r="N2123" s="11" t="n">
        <v>0.01</v>
      </c>
      <c r="O2123" s="11" t="n">
        <v>0.16</v>
      </c>
      <c r="P2123" s="11" t="n">
        <v>6.86</v>
      </c>
      <c r="Q2123" s="22" t="n">
        <f>M2123/H2123</f>
        <v>0.86</v>
      </c>
    </row>
    <row r="2124" ht="22.5" customHeight="1">
      <c r="A2124" s="74"/>
      <c r="B2124" s="12"/>
      <c r="C2124" s="12" t="n">
        <v>2783561</v>
      </c>
      <c r="D2124" s="12" t="s">
        <v>38</v>
      </c>
      <c r="E2124" s="12" t="s">
        <v>14</v>
      </c>
      <c r="F2124" s="12" t="s">
        <v>15</v>
      </c>
      <c r="G2124" s="20" t="n">
        <v>0.1</v>
      </c>
      <c r="H2124" s="12" t="n">
        <v>500</v>
      </c>
      <c r="I2124" s="20" t="n">
        <f>G2124*H2124*7</f>
        <v>350</v>
      </c>
      <c r="J2124" s="12" t="s">
        <v>102</v>
      </c>
      <c r="K2124" s="16" t="n">
        <v>54276</v>
      </c>
      <c r="L2124" s="14" t="n">
        <v>13023</v>
      </c>
      <c r="M2124" s="14" t="n">
        <v>452</v>
      </c>
      <c r="N2124" s="11" t="n">
        <v>0.004</v>
      </c>
      <c r="O2124" s="11" t="n">
        <v>0.101</v>
      </c>
      <c r="P2124" s="11" t="n">
        <v>45.825</v>
      </c>
      <c r="Q2124" s="22" t="n">
        <f>M2124/H2124</f>
        <v>0.904</v>
      </c>
    </row>
    <row r="2125" ht="22.5" customHeight="1">
      <c r="A2125" s="74"/>
      <c r="B2125" s="12"/>
      <c r="C2125" s="12" t="n">
        <v>10599157</v>
      </c>
      <c r="D2125" s="12" t="s">
        <v>39</v>
      </c>
      <c r="E2125" s="12" t="s">
        <v>14</v>
      </c>
      <c r="F2125" s="12" t="s">
        <v>15</v>
      </c>
      <c r="G2125" s="20" t="n">
        <v>0.3</v>
      </c>
      <c r="H2125" s="12" t="n">
        <v>150</v>
      </c>
      <c r="I2125" s="20" t="n">
        <f>G2125*H2125*7</f>
        <v>315</v>
      </c>
      <c r="J2125" s="12" t="s">
        <v>102</v>
      </c>
      <c r="K2125" s="16" t="n">
        <v>28923</v>
      </c>
      <c r="L2125" s="14" t="n">
        <v>5985</v>
      </c>
      <c r="M2125" s="14" t="n">
        <v>102</v>
      </c>
      <c r="N2125" s="11" t="n">
        <v>0.005</v>
      </c>
      <c r="O2125" s="11" t="n">
        <v>0.307</v>
      </c>
      <c r="P2125" s="11" t="n">
        <v>31.3</v>
      </c>
      <c r="Q2125" s="22" t="n">
        <f>M2125/H2125</f>
        <v>0.68</v>
      </c>
    </row>
    <row r="2126" ht="22.5" customHeight="1">
      <c r="A2126" s="74"/>
      <c r="B2126" s="12"/>
      <c r="C2126" s="12" t="n">
        <v>10599681</v>
      </c>
      <c r="D2126" s="12" t="s">
        <v>40</v>
      </c>
      <c r="E2126" s="12" t="s">
        <v>14</v>
      </c>
      <c r="F2126" s="12" t="s">
        <v>15</v>
      </c>
      <c r="G2126" s="20" t="n">
        <v>0.13</v>
      </c>
      <c r="H2126" s="12" t="n">
        <v>400</v>
      </c>
      <c r="I2126" s="20" t="n">
        <f>G2126*H2126*7</f>
        <v>364</v>
      </c>
      <c r="J2126" s="12" t="s">
        <v>102</v>
      </c>
      <c r="K2126" s="14" t="n">
        <v>30690</v>
      </c>
      <c r="L2126" s="14" t="n">
        <v>9053</v>
      </c>
      <c r="M2126" s="14" t="n">
        <v>400</v>
      </c>
      <c r="N2126" s="11" t="n">
        <v>0.006</v>
      </c>
      <c r="O2126" s="11" t="n">
        <v>0.13</v>
      </c>
      <c r="P2126" s="11" t="n">
        <v>52</v>
      </c>
      <c r="Q2126" s="22" t="n">
        <f>M2126/H2126</f>
        <v>1</v>
      </c>
    </row>
    <row r="2127" ht="22.5" customHeight="1">
      <c r="A2127" s="74"/>
      <c r="B2127" s="12"/>
      <c r="C2127" s="12" t="n">
        <v>6060965</v>
      </c>
      <c r="D2127" s="12" t="s">
        <v>36</v>
      </c>
      <c r="E2127" s="12" t="s">
        <v>14</v>
      </c>
      <c r="F2127" s="12" t="s">
        <v>15</v>
      </c>
      <c r="G2127" s="20" t="n">
        <v>0.3</v>
      </c>
      <c r="H2127" s="12" t="n">
        <v>100</v>
      </c>
      <c r="I2127" s="20" t="n">
        <f>G2127*H2127*7</f>
        <v>210</v>
      </c>
      <c r="J2127" s="12" t="s">
        <v>102</v>
      </c>
      <c r="K2127" s="14" t="n">
        <v>35447</v>
      </c>
      <c r="L2127" s="14" t="n">
        <v>3696</v>
      </c>
      <c r="M2127" s="14" t="n">
        <v>100</v>
      </c>
      <c r="N2127" s="11" t="n">
        <v>0.008</v>
      </c>
      <c r="O2127" s="11" t="n">
        <v>0.3</v>
      </c>
      <c r="P2127" s="11" t="n">
        <v>30</v>
      </c>
      <c r="Q2127" s="22" t="n">
        <f>M2127/H2127</f>
        <v>1</v>
      </c>
    </row>
    <row r="2128" ht="22.5" customHeight="1">
      <c r="A2128" s="74"/>
      <c r="B2128" s="12"/>
      <c r="C2128" s="12" t="n">
        <v>10842514</v>
      </c>
      <c r="D2128" s="12" t="s">
        <v>79</v>
      </c>
      <c r="E2128" s="12" t="s">
        <v>14</v>
      </c>
      <c r="F2128" s="12" t="s">
        <v>26</v>
      </c>
      <c r="G2128" s="20" t="n">
        <v>0.15</v>
      </c>
      <c r="H2128" s="12" t="n">
        <v>100</v>
      </c>
      <c r="I2128" s="20" t="n">
        <f>G2128*H2128*7</f>
        <v>105</v>
      </c>
      <c r="J2128" s="12" t="s">
        <v>102</v>
      </c>
      <c r="K2128" s="14" t="n">
        <v>35879</v>
      </c>
      <c r="L2128" s="14" t="n">
        <v>552</v>
      </c>
      <c r="M2128" s="14" t="n">
        <v>20</v>
      </c>
      <c r="N2128" s="11" t="n">
        <v>0.01</v>
      </c>
      <c r="O2128" s="11" t="n">
        <v>0.35</v>
      </c>
      <c r="P2128" s="11" t="n">
        <v>7.08</v>
      </c>
      <c r="Q2128" s="22" t="n">
        <f>M2128/H2128</f>
        <v>0.2</v>
      </c>
      <c r="R2128" s="4" t="s">
        <v>118</v>
      </c>
    </row>
    <row r="2129" ht="22.5" customHeight="1">
      <c r="A2129" s="74"/>
      <c r="B2129" s="12"/>
      <c r="C2129" s="12" t="n">
        <v>10815258</v>
      </c>
      <c r="D2129" s="12" t="s">
        <v>79</v>
      </c>
      <c r="E2129" s="12" t="s">
        <v>14</v>
      </c>
      <c r="F2129" s="12" t="s">
        <v>15</v>
      </c>
      <c r="G2129" s="20" t="n">
        <v>0.15</v>
      </c>
      <c r="H2129" s="12" t="n">
        <v>100</v>
      </c>
      <c r="I2129" s="20" t="n">
        <f>G2129*H2129*7</f>
        <v>105</v>
      </c>
      <c r="J2129" s="12" t="s">
        <v>102</v>
      </c>
      <c r="K2129" s="14" t="n">
        <v>14433</v>
      </c>
      <c r="L2129" s="14" t="n">
        <v>137</v>
      </c>
      <c r="M2129" s="14" t="n">
        <v>0.01</v>
      </c>
      <c r="N2129" s="11" t="n">
        <v>0</v>
      </c>
      <c r="O2129" s="11" t="n">
        <v>0</v>
      </c>
      <c r="P2129" s="11" t="n">
        <v>0</v>
      </c>
      <c r="Q2129" s="22" t="n">
        <f>M2129/H2129</f>
        <v>0.0001</v>
      </c>
    </row>
    <row r="2130" ht="22.5" customHeight="1">
      <c r="A2130" s="74"/>
      <c r="B2130" s="12"/>
      <c r="C2130" s="12" t="n">
        <v>91535229</v>
      </c>
      <c r="D2130" s="12" t="s">
        <v>31</v>
      </c>
      <c r="E2130" s="12" t="s">
        <v>37</v>
      </c>
      <c r="F2130" s="12" t="s">
        <v>15</v>
      </c>
      <c r="G2130" s="20" t="n">
        <v>0.02</v>
      </c>
      <c r="H2130" s="12" t="n">
        <v>500</v>
      </c>
      <c r="I2130" s="20" t="n">
        <f>G2130*H2130*7</f>
        <v>70</v>
      </c>
      <c r="J2130" s="12" t="s">
        <v>102</v>
      </c>
      <c r="K2130" s="14" t="n">
        <v>3738</v>
      </c>
      <c r="L2130" s="14" t="n">
        <v>1275</v>
      </c>
      <c r="M2130" s="14" t="n">
        <v>6</v>
      </c>
      <c r="N2130" s="11" t="n">
        <v>0</v>
      </c>
      <c r="O2130" s="11" t="n">
        <v>0.04</v>
      </c>
      <c r="P2130" s="11" t="n">
        <v>0.24</v>
      </c>
      <c r="Q2130" s="22" t="n">
        <f>M2130/H2130</f>
        <v>0.012</v>
      </c>
    </row>
    <row r="2131" ht="22.5" customHeight="1">
      <c r="A2131" s="74"/>
      <c r="B2131" s="12"/>
      <c r="C2131" s="12" t="n">
        <v>91535331</v>
      </c>
      <c r="D2131" s="12" t="s">
        <v>31</v>
      </c>
      <c r="E2131" s="12" t="s">
        <v>41</v>
      </c>
      <c r="F2131" s="12" t="s">
        <v>15</v>
      </c>
      <c r="G2131" s="20" t="n">
        <v>0.02</v>
      </c>
      <c r="H2131" s="12" t="n">
        <v>750</v>
      </c>
      <c r="I2131" s="20" t="n">
        <f>G2131*H2131*7</f>
        <v>105</v>
      </c>
      <c r="J2131" s="12" t="s">
        <v>102</v>
      </c>
      <c r="K2131" s="14" t="n">
        <v>3738</v>
      </c>
      <c r="L2131" s="14" t="n">
        <v>1096</v>
      </c>
      <c r="M2131" s="14" t="n">
        <v>8</v>
      </c>
      <c r="N2131" s="11" t="n">
        <v>0</v>
      </c>
      <c r="O2131" s="11" t="n">
        <v>0.036</v>
      </c>
      <c r="P2131" s="11" t="n">
        <v>0.29</v>
      </c>
      <c r="Q2131" s="22" t="n">
        <f>M2131/H2131</f>
        <v>0.0106666666666667</v>
      </c>
    </row>
    <row r="2132" ht="22.5" customHeight="1">
      <c r="A2132" s="74"/>
      <c r="B2132" s="12"/>
      <c r="C2132" s="12" t="n">
        <v>11324493</v>
      </c>
      <c r="D2132" s="12" t="s">
        <v>31</v>
      </c>
      <c r="E2132" s="12" t="s">
        <v>17</v>
      </c>
      <c r="F2132" s="12" t="s">
        <v>15</v>
      </c>
      <c r="G2132" s="20" t="n">
        <v>0.28</v>
      </c>
      <c r="H2132" s="12" t="n">
        <v>100</v>
      </c>
      <c r="I2132" s="20" t="n">
        <f>G2132*H2132*7</f>
        <v>196</v>
      </c>
      <c r="J2132" s="12" t="s">
        <v>102</v>
      </c>
      <c r="K2132" s="14" t="n">
        <v>1160</v>
      </c>
      <c r="L2132" s="14" t="n">
        <v>409</v>
      </c>
      <c r="M2132" s="14" t="n">
        <v>4</v>
      </c>
      <c r="N2132" s="11" t="n">
        <v>0.005</v>
      </c>
      <c r="O2132" s="11" t="n">
        <v>0.5</v>
      </c>
      <c r="P2132" s="11" t="n">
        <v>2</v>
      </c>
      <c r="Q2132" s="22" t="n">
        <f>M2132/H2132</f>
        <v>0.04</v>
      </c>
    </row>
    <row r="2133" ht="22.5" customHeight="1">
      <c r="A2133" s="74"/>
      <c r="B2133" s="12"/>
      <c r="C2133" s="12" t="n">
        <v>10298628</v>
      </c>
      <c r="D2133" s="12" t="s">
        <v>42</v>
      </c>
      <c r="E2133" s="12" t="s">
        <v>14</v>
      </c>
      <c r="F2133" s="12" t="s">
        <v>26</v>
      </c>
      <c r="G2133" s="20" t="n">
        <v>0.14</v>
      </c>
      <c r="H2133" s="12" t="n">
        <v>80</v>
      </c>
      <c r="I2133" s="20" t="n">
        <f>G2133*H2133*7</f>
        <v>78.4</v>
      </c>
      <c r="J2133" s="12" t="s">
        <v>102</v>
      </c>
      <c r="K2133" s="14" t="n">
        <v>287749</v>
      </c>
      <c r="L2133" s="14" t="n">
        <v>924</v>
      </c>
      <c r="M2133" s="14" t="n">
        <v>73</v>
      </c>
      <c r="N2133" s="11" t="n">
        <v>0.01</v>
      </c>
      <c r="O2133" s="11" t="n">
        <v>0.18</v>
      </c>
      <c r="P2133" s="11" t="n">
        <v>12.83</v>
      </c>
      <c r="Q2133" s="22" t="n">
        <f>M2133/H2133</f>
        <v>0.9125</v>
      </c>
    </row>
    <row r="2134" ht="22.5" customHeight="1">
      <c r="A2134" s="74"/>
      <c r="B2134" s="12"/>
      <c r="C2134" s="12" t="n">
        <v>11655595</v>
      </c>
      <c r="D2134" s="12" t="s">
        <v>43</v>
      </c>
      <c r="E2134" s="12" t="s">
        <v>14</v>
      </c>
      <c r="F2134" s="12" t="s">
        <v>26</v>
      </c>
      <c r="G2134" s="20" t="n">
        <v>0.4</v>
      </c>
      <c r="H2134" s="12" t="n">
        <v>100</v>
      </c>
      <c r="I2134" s="20" t="n">
        <f>G2134*H2134*7</f>
        <v>280</v>
      </c>
      <c r="J2134" s="12" t="s">
        <v>102</v>
      </c>
      <c r="K2134" s="14" t="n">
        <v>33346</v>
      </c>
      <c r="L2134" s="14" t="n">
        <v>302</v>
      </c>
      <c r="M2134" s="14" t="n">
        <v>0</v>
      </c>
      <c r="N2134" s="11" t="n">
        <v>0</v>
      </c>
      <c r="O2134" s="11" t="n">
        <v>0</v>
      </c>
      <c r="P2134" s="11" t="n">
        <v>6.12</v>
      </c>
      <c r="Q2134" s="22" t="n">
        <f>M2134/H2134</f>
        <v>0</v>
      </c>
      <c r="R2134" s="4" t="s">
        <v>104</v>
      </c>
    </row>
    <row r="2135" ht="22.5" customHeight="1">
      <c r="A2135" s="74"/>
      <c r="B2135" s="12"/>
      <c r="C2135" s="12" t="n">
        <v>11655596</v>
      </c>
      <c r="D2135" s="12" t="s">
        <v>43</v>
      </c>
      <c r="E2135" s="12" t="s">
        <v>14</v>
      </c>
      <c r="F2135" s="12" t="s">
        <v>12</v>
      </c>
      <c r="G2135" s="20" t="n">
        <v>0.3</v>
      </c>
      <c r="H2135" s="12" t="n">
        <v>50</v>
      </c>
      <c r="I2135" s="20" t="n">
        <f>G2135*H2135*7</f>
        <v>105</v>
      </c>
      <c r="J2135" s="12" t="s">
        <v>102</v>
      </c>
      <c r="K2135" s="14" t="n">
        <v>1025</v>
      </c>
      <c r="L2135" s="14" t="n">
        <v>14</v>
      </c>
      <c r="M2135" s="14" t="n">
        <v>0</v>
      </c>
      <c r="N2135" s="11" t="n">
        <v>0</v>
      </c>
      <c r="O2135" s="11" t="n">
        <v>0</v>
      </c>
      <c r="P2135" s="11" t="n">
        <v>0.0054</v>
      </c>
      <c r="Q2135" s="22" t="n">
        <f>M2135/H2135</f>
        <v>0</v>
      </c>
      <c r="R2135" s="4" t="s">
        <v>105</v>
      </c>
    </row>
    <row r="2136" ht="22.5" customHeight="1">
      <c r="A2136" s="74"/>
      <c r="B2136" s="12"/>
      <c r="C2136" s="12" t="n">
        <v>11690183</v>
      </c>
      <c r="D2136" s="12" t="s">
        <v>38</v>
      </c>
      <c r="E2136" s="12" t="s">
        <v>14</v>
      </c>
      <c r="F2136" s="12" t="s">
        <v>15</v>
      </c>
      <c r="G2136" s="20" t="n">
        <v>0.1</v>
      </c>
      <c r="H2136" s="12" t="n">
        <v>100</v>
      </c>
      <c r="I2136" s="20" t="n">
        <f>G2136*H2136*7</f>
        <v>70</v>
      </c>
      <c r="J2136" s="12" t="s">
        <v>102</v>
      </c>
      <c r="K2136" s="14" t="n">
        <v>10552</v>
      </c>
      <c r="L2136" s="14" t="n">
        <v>2385</v>
      </c>
      <c r="M2136" s="14" t="n">
        <v>48</v>
      </c>
      <c r="N2136" s="11" t="n">
        <v>0.004</v>
      </c>
      <c r="O2136" s="11" t="n">
        <v>0.193</v>
      </c>
      <c r="P2136" s="11" t="n">
        <v>9.28</v>
      </c>
      <c r="Q2136" s="22" t="n">
        <f>M2136/H2136</f>
        <v>0.48</v>
      </c>
    </row>
    <row r="2137" ht="22.5" customHeight="1">
      <c r="A2137" s="74"/>
      <c r="B2137" s="12"/>
      <c r="C2137" s="12" t="n">
        <v>11763482</v>
      </c>
      <c r="D2137" s="12" t="s">
        <v>43</v>
      </c>
      <c r="E2137" s="12" t="s">
        <v>14</v>
      </c>
      <c r="F2137" s="12" t="s">
        <v>12</v>
      </c>
      <c r="G2137" s="20" t="n">
        <v>0.4</v>
      </c>
      <c r="H2137" s="12" t="n">
        <v>100</v>
      </c>
      <c r="I2137" s="20" t="n">
        <f>G2137*H2137*7</f>
        <v>280</v>
      </c>
      <c r="J2137" s="12" t="s">
        <v>102</v>
      </c>
      <c r="K2137" s="14" t="n">
        <v>509</v>
      </c>
      <c r="L2137" s="14" t="n">
        <v>77</v>
      </c>
      <c r="M2137" s="14" t="n">
        <v>0</v>
      </c>
      <c r="N2137" s="11" t="n">
        <v>0.002</v>
      </c>
      <c r="O2137" s="11" t="n">
        <v>0</v>
      </c>
      <c r="P2137" s="11" t="n">
        <v>0.1851</v>
      </c>
      <c r="Q2137" s="22" t="n">
        <f>M2137/H2137</f>
        <v>0</v>
      </c>
      <c r="R2137" s="4" t="s">
        <v>106</v>
      </c>
    </row>
    <row r="2138" ht="22.5" customHeight="1">
      <c r="A2138" s="74"/>
      <c r="B2138" s="12"/>
      <c r="C2138" s="12" t="n">
        <v>91565942</v>
      </c>
      <c r="D2138" s="12" t="s">
        <v>31</v>
      </c>
      <c r="E2138" s="12" t="s">
        <v>37</v>
      </c>
      <c r="F2138" s="12" t="s">
        <v>15</v>
      </c>
      <c r="G2138" s="20" t="n">
        <v>0.03</v>
      </c>
      <c r="H2138" s="12" t="n">
        <v>600</v>
      </c>
      <c r="I2138" s="20" t="n">
        <f>G2138*H2138*7</f>
        <v>126</v>
      </c>
      <c r="J2138" s="12" t="s">
        <v>102</v>
      </c>
      <c r="K2138" s="14" t="n">
        <v>48165</v>
      </c>
      <c r="L2138" s="14" t="n">
        <v>9501</v>
      </c>
      <c r="M2138" s="14" t="n">
        <v>60</v>
      </c>
      <c r="N2138" s="11" t="n">
        <v>0</v>
      </c>
      <c r="O2138" s="11" t="n">
        <v>0.031</v>
      </c>
      <c r="P2138" s="11" t="n">
        <v>1.833</v>
      </c>
      <c r="Q2138" s="22" t="n">
        <f>M2138/H2138</f>
        <v>0.1</v>
      </c>
    </row>
    <row r="2139" ht="22.5" customHeight="1">
      <c r="A2139" s="74"/>
      <c r="B2139" s="12"/>
      <c r="C2139" s="12" t="n">
        <v>91565947</v>
      </c>
      <c r="D2139" s="12" t="s">
        <v>31</v>
      </c>
      <c r="E2139" s="12" t="s">
        <v>41</v>
      </c>
      <c r="F2139" s="12" t="s">
        <v>15</v>
      </c>
      <c r="G2139" s="20" t="n">
        <v>0.02</v>
      </c>
      <c r="H2139" s="12" t="n">
        <v>1000</v>
      </c>
      <c r="I2139" s="20" t="n">
        <f>G2139*H2139*7</f>
        <v>140</v>
      </c>
      <c r="J2139" s="12" t="s">
        <v>102</v>
      </c>
      <c r="K2139" s="14" t="n">
        <v>289090</v>
      </c>
      <c r="L2139" s="14" t="n">
        <v>153635</v>
      </c>
      <c r="M2139" s="14" t="n">
        <v>1000</v>
      </c>
      <c r="N2139" s="11" t="n">
        <v>0</v>
      </c>
      <c r="O2139" s="11" t="n">
        <v>0.02</v>
      </c>
      <c r="P2139" s="11" t="n">
        <v>20</v>
      </c>
      <c r="Q2139" s="22" t="n">
        <f>M2139/H2139</f>
        <v>1</v>
      </c>
    </row>
    <row r="2140" ht="22.5" customHeight="1">
      <c r="A2140" s="74"/>
      <c r="B2140" s="12"/>
      <c r="C2140" s="12" t="n">
        <v>12541739</v>
      </c>
      <c r="D2140" s="12" t="s">
        <v>84</v>
      </c>
      <c r="E2140" s="12" t="s">
        <v>14</v>
      </c>
      <c r="F2140" s="12" t="s">
        <v>15</v>
      </c>
      <c r="G2140" s="20" t="n">
        <v>0.3</v>
      </c>
      <c r="H2140" s="12" t="n">
        <v>200</v>
      </c>
      <c r="I2140" s="20" t="n">
        <f>G2140*H2140*7</f>
        <v>420</v>
      </c>
      <c r="J2140" s="12" t="s">
        <v>102</v>
      </c>
      <c r="K2140" s="14" t="n">
        <v>62845</v>
      </c>
      <c r="L2140" s="14" t="n">
        <v>4197</v>
      </c>
      <c r="M2140" s="14" t="n">
        <v>200</v>
      </c>
      <c r="N2140" s="11" t="n">
        <v>0.013</v>
      </c>
      <c r="O2140" s="11" t="n">
        <v>0.269</v>
      </c>
      <c r="P2140" s="11" t="n">
        <v>53.825</v>
      </c>
      <c r="Q2140" s="22" t="n">
        <f>M2140/H2140</f>
        <v>1</v>
      </c>
    </row>
    <row r="2141" ht="22.5" customHeight="1">
      <c r="A2141" s="74"/>
      <c r="B2141" s="12"/>
      <c r="C2141" s="12" t="n">
        <v>12807775</v>
      </c>
      <c r="D2141" s="12" t="s">
        <v>38</v>
      </c>
      <c r="E2141" s="12" t="s">
        <v>14</v>
      </c>
      <c r="F2141" s="12" t="s">
        <v>35</v>
      </c>
      <c r="G2141" s="20" t="n">
        <v>0.1</v>
      </c>
      <c r="H2141" s="12" t="n">
        <v>100</v>
      </c>
      <c r="I2141" s="20" t="n">
        <f>G2141*H2141*7</f>
        <v>70</v>
      </c>
      <c r="J2141" s="12" t="s">
        <v>102</v>
      </c>
      <c r="K2141" s="14" t="n">
        <v>0</v>
      </c>
      <c r="L2141" s="14" t="n">
        <v>0</v>
      </c>
      <c r="M2141" s="14" t="n">
        <v>0</v>
      </c>
      <c r="N2141" s="11" t="n">
        <v>0</v>
      </c>
      <c r="O2141" s="11" t="n">
        <v>0</v>
      </c>
      <c r="P2141" s="11" t="n">
        <v>0</v>
      </c>
      <c r="Q2141" s="22" t="n">
        <f>M2141/H2141</f>
        <v>0</v>
      </c>
    </row>
    <row r="2142" ht="22.5" customHeight="1">
      <c r="A2142" s="74"/>
      <c r="B2142" s="12"/>
      <c r="C2142" s="12" t="n">
        <v>12808718</v>
      </c>
      <c r="D2142" s="12" t="s">
        <v>36</v>
      </c>
      <c r="E2142" s="12" t="s">
        <v>14</v>
      </c>
      <c r="F2142" s="12" t="s">
        <v>35</v>
      </c>
      <c r="G2142" s="20" t="n">
        <v>0.2</v>
      </c>
      <c r="H2142" s="12" t="n">
        <v>100</v>
      </c>
      <c r="I2142" s="20" t="n">
        <f>G2142*H2142*7</f>
        <v>140</v>
      </c>
      <c r="J2142" s="12" t="s">
        <v>102</v>
      </c>
      <c r="K2142" s="14" t="n">
        <v>46</v>
      </c>
      <c r="L2142" s="14" t="n">
        <v>14</v>
      </c>
      <c r="M2142" s="14" t="n">
        <v>0</v>
      </c>
      <c r="N2142" s="11" t="n">
        <v>0.0043</v>
      </c>
      <c r="O2142" s="11" t="n">
        <v>0</v>
      </c>
      <c r="P2142" s="11" t="n">
        <v>0.06</v>
      </c>
      <c r="Q2142" s="22" t="n">
        <f>M2142/H2142</f>
        <v>0</v>
      </c>
    </row>
    <row r="2143" ht="22.5" customHeight="1">
      <c r="A2143" s="74"/>
      <c r="B2143" s="37" t="s">
        <v>107</v>
      </c>
      <c r="C2143" s="12" t="n">
        <v>5464039</v>
      </c>
      <c r="D2143" s="12" t="s">
        <v>31</v>
      </c>
      <c r="E2143" s="12" t="s">
        <v>44</v>
      </c>
      <c r="F2143" s="12" t="s">
        <v>15</v>
      </c>
      <c r="G2143" s="20" t="n">
        <v>0.28</v>
      </c>
      <c r="H2143" s="12" t="n">
        <v>1700</v>
      </c>
      <c r="I2143" s="20" t="n">
        <f>G2143*H2143*7</f>
        <v>3332</v>
      </c>
      <c r="J2143" s="12" t="s">
        <v>102</v>
      </c>
      <c r="K2143" s="14" t="n">
        <v>390725</v>
      </c>
      <c r="L2143" s="14" t="n">
        <v>77942</v>
      </c>
      <c r="M2143" s="14" t="n">
        <v>987</v>
      </c>
      <c r="N2143" s="11" t="n">
        <v>0.004</v>
      </c>
      <c r="O2143" s="11" t="n">
        <v>0.296</v>
      </c>
      <c r="P2143" s="11" t="n">
        <v>291.98</v>
      </c>
      <c r="Q2143" s="22" t="n">
        <f>M2143/H2143</f>
        <v>0.580588235294118</v>
      </c>
    </row>
    <row r="2144" ht="22.5" customHeight="1">
      <c r="A2144" s="74"/>
      <c r="B2144" s="12"/>
      <c r="C2144" s="12" t="n">
        <v>8057746</v>
      </c>
      <c r="D2144" s="12" t="s">
        <v>31</v>
      </c>
      <c r="E2144" s="12" t="s">
        <v>44</v>
      </c>
      <c r="F2144" s="12" t="s">
        <v>15</v>
      </c>
      <c r="G2144" s="20" t="n">
        <v>0.32</v>
      </c>
      <c r="H2144" s="12" t="n">
        <v>300</v>
      </c>
      <c r="I2144" s="20" t="n">
        <f>G2144*H2144*7</f>
        <v>672</v>
      </c>
      <c r="J2144" s="12" t="s">
        <v>102</v>
      </c>
      <c r="K2144" s="14" t="n">
        <v>0</v>
      </c>
      <c r="L2144" s="14" t="n">
        <v>0</v>
      </c>
      <c r="M2144" s="14" t="n">
        <v>0</v>
      </c>
      <c r="N2144" s="11" t="n">
        <v>0</v>
      </c>
      <c r="O2144" s="11" t="n">
        <v>0</v>
      </c>
      <c r="P2144" s="11" t="n">
        <v>0</v>
      </c>
      <c r="Q2144" s="22" t="n">
        <f>M2144/H2144</f>
        <v>0</v>
      </c>
    </row>
    <row r="2145" ht="22.5" customHeight="1">
      <c r="A2145" s="74"/>
      <c r="B2145" s="12"/>
      <c r="C2145" s="12" t="n">
        <v>91399821</v>
      </c>
      <c r="D2145" s="12" t="s">
        <v>40</v>
      </c>
      <c r="E2145" s="12" t="s">
        <v>14</v>
      </c>
      <c r="F2145" s="12" t="s">
        <v>26</v>
      </c>
      <c r="G2145" s="20" t="n">
        <v>0.1</v>
      </c>
      <c r="H2145" s="12" t="n">
        <v>500</v>
      </c>
      <c r="I2145" s="20" t="n">
        <f>G2145*H2145*7</f>
        <v>350</v>
      </c>
      <c r="J2145" s="12" t="s">
        <v>102</v>
      </c>
      <c r="K2145" s="14" t="n">
        <v>70481</v>
      </c>
      <c r="L2145" s="14" t="n">
        <v>10091</v>
      </c>
      <c r="M2145" s="14" t="n">
        <v>469</v>
      </c>
      <c r="N2145" s="11" t="n">
        <v>0</v>
      </c>
      <c r="O2145" s="11" t="n">
        <v>0.08</v>
      </c>
      <c r="P2145" s="11" t="n">
        <v>39.67</v>
      </c>
      <c r="Q2145" s="22" t="n">
        <f>M2145/H2145</f>
        <v>0.938</v>
      </c>
    </row>
    <row r="2146" ht="22.5" customHeight="1">
      <c r="A2146" s="74"/>
      <c r="B2146" s="12"/>
      <c r="C2146" s="12" t="n">
        <v>8670368</v>
      </c>
      <c r="D2146" s="12" t="s">
        <v>16</v>
      </c>
      <c r="E2146" s="12" t="s">
        <v>11</v>
      </c>
      <c r="F2146" s="12" t="s">
        <v>30</v>
      </c>
      <c r="G2146" s="20" t="n">
        <v>0.12</v>
      </c>
      <c r="H2146" s="12" t="n">
        <v>100</v>
      </c>
      <c r="I2146" s="20" t="n">
        <f>G2146*H2146*7</f>
        <v>84</v>
      </c>
      <c r="J2146" s="12" t="s">
        <v>102</v>
      </c>
      <c r="K2146" s="14" t="n">
        <v>3127</v>
      </c>
      <c r="L2146" s="14" t="n">
        <v>838</v>
      </c>
      <c r="M2146" s="14" t="n">
        <v>6</v>
      </c>
      <c r="N2146" s="11" t="n">
        <v>0</v>
      </c>
      <c r="O2146" s="11" t="n">
        <v>0.15</v>
      </c>
      <c r="P2146" s="11" t="n">
        <v>0.92</v>
      </c>
      <c r="Q2146" s="22" t="n">
        <f>M2146/H2146</f>
        <v>0.06</v>
      </c>
    </row>
    <row r="2147" ht="22.5" customHeight="1">
      <c r="A2147" s="74"/>
      <c r="B2147" s="12"/>
      <c r="C2147" s="12" t="n">
        <v>10514860</v>
      </c>
      <c r="D2147" s="12" t="s">
        <v>43</v>
      </c>
      <c r="E2147" s="12" t="s">
        <v>14</v>
      </c>
      <c r="F2147" s="12" t="s">
        <v>15</v>
      </c>
      <c r="G2147" s="20" t="n">
        <v>0.6</v>
      </c>
      <c r="H2147" s="12" t="n">
        <v>150</v>
      </c>
      <c r="I2147" s="20" t="n">
        <f>G2147*H2147*7</f>
        <v>630</v>
      </c>
      <c r="J2147" s="12" t="s">
        <v>102</v>
      </c>
      <c r="K2147" s="14" t="n">
        <v>99064</v>
      </c>
      <c r="L2147" s="14" t="n">
        <v>7461</v>
      </c>
      <c r="M2147" s="14" t="n">
        <v>60</v>
      </c>
      <c r="N2147" s="11" t="n">
        <v>0.006</v>
      </c>
      <c r="O2147" s="11" t="n">
        <v>0.7</v>
      </c>
      <c r="P2147" s="11" t="n">
        <v>42</v>
      </c>
      <c r="Q2147" s="22" t="n">
        <f>M2147/H2147</f>
        <v>0.4</v>
      </c>
    </row>
    <row r="2148" ht="22.5" customHeight="1">
      <c r="A2148" s="74"/>
      <c r="B2148" s="12"/>
      <c r="C2148" s="12" t="n">
        <v>91532857</v>
      </c>
      <c r="D2148" s="12" t="s">
        <v>45</v>
      </c>
      <c r="E2148" s="12" t="s">
        <v>14</v>
      </c>
      <c r="F2148" s="12" t="s">
        <v>12</v>
      </c>
      <c r="G2148" s="20" t="n">
        <v>0.23</v>
      </c>
      <c r="H2148" s="12" t="n">
        <v>100</v>
      </c>
      <c r="I2148" s="20" t="n">
        <f>G2148*H2148*7</f>
        <v>161</v>
      </c>
      <c r="J2148" s="12" t="s">
        <v>102</v>
      </c>
      <c r="K2148" s="14" t="n">
        <v>7201</v>
      </c>
      <c r="L2148" s="14" t="n">
        <v>1220</v>
      </c>
      <c r="M2148" s="14" t="n">
        <v>59</v>
      </c>
      <c r="N2148" s="11" t="n">
        <v>0.012</v>
      </c>
      <c r="O2148" s="11" t="n">
        <v>0.241</v>
      </c>
      <c r="P2148" s="11" t="n">
        <v>14.212</v>
      </c>
      <c r="Q2148" s="22" t="n">
        <f>M2148/H2148</f>
        <v>0.59</v>
      </c>
    </row>
    <row r="2149" ht="22.5" customHeight="1">
      <c r="A2149" s="74"/>
      <c r="B2149" s="12"/>
      <c r="C2149" s="12" t="n">
        <v>91545519</v>
      </c>
      <c r="D2149" s="12" t="s">
        <v>46</v>
      </c>
      <c r="E2149" s="12" t="s">
        <v>44</v>
      </c>
      <c r="F2149" s="12" t="s">
        <v>15</v>
      </c>
      <c r="G2149" s="20" t="n">
        <v>0.2</v>
      </c>
      <c r="H2149" s="12" t="n">
        <v>100</v>
      </c>
      <c r="I2149" s="20" t="n">
        <f>G2149*H2149*7</f>
        <v>140</v>
      </c>
      <c r="J2149" s="12" t="s">
        <v>102</v>
      </c>
      <c r="K2149" s="14" t="n">
        <v>63531</v>
      </c>
      <c r="L2149" s="14" t="n">
        <v>17119</v>
      </c>
      <c r="M2149" s="14" t="n">
        <v>75</v>
      </c>
      <c r="N2149" s="11" t="n">
        <v>0.001</v>
      </c>
      <c r="O2149" s="11" t="n">
        <v>0.155</v>
      </c>
      <c r="P2149" s="11" t="n">
        <v>11.66</v>
      </c>
      <c r="Q2149" s="22" t="n">
        <f>M2149/H2149</f>
        <v>0.75</v>
      </c>
    </row>
    <row r="2150" ht="22.5" customHeight="1">
      <c r="A2150" s="74"/>
      <c r="B2150" s="12"/>
      <c r="C2150" s="12" t="n">
        <v>91551388</v>
      </c>
      <c r="D2150" s="12" t="s">
        <v>47</v>
      </c>
      <c r="E2150" s="12" t="s">
        <v>48</v>
      </c>
      <c r="F2150" s="12" t="s">
        <v>12</v>
      </c>
      <c r="G2150" s="20" t="n">
        <v>0.8</v>
      </c>
      <c r="H2150" s="12" t="n">
        <v>100</v>
      </c>
      <c r="I2150" s="20" t="n">
        <f>G2150*H2150*7</f>
        <v>560</v>
      </c>
      <c r="J2150" s="12" t="s">
        <v>102</v>
      </c>
      <c r="K2150" s="14" t="n">
        <v>3515</v>
      </c>
      <c r="L2150" s="14" t="n">
        <v>927</v>
      </c>
      <c r="M2150" s="14" t="n">
        <v>28</v>
      </c>
      <c r="N2150" s="11" t="n">
        <v>0.024</v>
      </c>
      <c r="O2150" s="11" t="n">
        <v>0.801</v>
      </c>
      <c r="P2150" s="11" t="n">
        <v>22.4414</v>
      </c>
      <c r="Q2150" s="22" t="n">
        <f>M2150/H2150</f>
        <v>0.28</v>
      </c>
      <c r="S2150" s="4" t="s">
        <v>108</v>
      </c>
    </row>
    <row r="2151" ht="22.5" customHeight="1">
      <c r="A2151" s="74"/>
      <c r="B2151" s="12"/>
      <c r="C2151" s="12" t="n">
        <v>91565948</v>
      </c>
      <c r="D2151" s="12" t="s">
        <v>45</v>
      </c>
      <c r="E2151" s="12" t="s">
        <v>14</v>
      </c>
      <c r="F2151" s="12" t="s">
        <v>12</v>
      </c>
      <c r="G2151" s="20" t="n">
        <v>0.16</v>
      </c>
      <c r="H2151" s="12" t="n">
        <v>170</v>
      </c>
      <c r="I2151" s="20" t="n">
        <f>G2151*H2151*7</f>
        <v>190.4</v>
      </c>
      <c r="J2151" s="12" t="s">
        <v>102</v>
      </c>
      <c r="K2151" s="14" t="n">
        <v>7008</v>
      </c>
      <c r="L2151" s="14" t="n">
        <v>303</v>
      </c>
      <c r="M2151" s="14" t="n">
        <v>9</v>
      </c>
      <c r="N2151" s="11" t="n">
        <v>0.007</v>
      </c>
      <c r="O2151" s="11" t="n">
        <v>0.224</v>
      </c>
      <c r="P2151" s="11" t="n">
        <v>2.018</v>
      </c>
      <c r="Q2151" s="22" t="n">
        <f>M2151/H2151</f>
        <v>0.0529411764705882</v>
      </c>
    </row>
    <row r="2152" ht="22.5" customHeight="1">
      <c r="A2152" s="74"/>
      <c r="B2152" s="12"/>
      <c r="C2152" s="12" t="n">
        <v>91550293</v>
      </c>
      <c r="D2152" s="12" t="s">
        <v>49</v>
      </c>
      <c r="E2152" s="12" t="s">
        <v>50</v>
      </c>
      <c r="F2152" s="12" t="s">
        <v>15</v>
      </c>
      <c r="G2152" s="20" t="n">
        <v>0.35</v>
      </c>
      <c r="H2152" s="12" t="n">
        <v>155</v>
      </c>
      <c r="I2152" s="20" t="n">
        <f>G2152*H2152*7</f>
        <v>379.75</v>
      </c>
      <c r="J2152" s="12" t="s">
        <v>102</v>
      </c>
      <c r="K2152" s="14" t="n">
        <v>52942</v>
      </c>
      <c r="L2152" s="14" t="n">
        <v>9485</v>
      </c>
      <c r="M2152" s="14" t="n">
        <v>24</v>
      </c>
      <c r="N2152" s="11" t="n">
        <v>0.001</v>
      </c>
      <c r="O2152" s="11" t="n">
        <v>0.35</v>
      </c>
      <c r="P2152" s="11" t="n">
        <v>8.4</v>
      </c>
      <c r="Q2152" s="22" t="n">
        <f>M2152/H2152</f>
        <v>0.154838709677419</v>
      </c>
    </row>
    <row r="2153" ht="22.5" customHeight="1">
      <c r="A2153" s="74"/>
      <c r="B2153" s="12"/>
      <c r="C2153" s="12" t="n">
        <v>9333145</v>
      </c>
      <c r="D2153" s="12" t="s">
        <v>80</v>
      </c>
      <c r="E2153" s="12" t="s">
        <v>14</v>
      </c>
      <c r="F2153" s="12" t="s">
        <v>26</v>
      </c>
      <c r="G2153" s="20" t="n">
        <v>0.35</v>
      </c>
      <c r="H2153" s="12" t="n">
        <v>120</v>
      </c>
      <c r="I2153" s="20" t="n">
        <f>G2153*H2153*7</f>
        <v>294</v>
      </c>
      <c r="J2153" s="12" t="s">
        <v>102</v>
      </c>
      <c r="K2153" s="14" t="n">
        <v>258684</v>
      </c>
      <c r="L2153" s="14" t="n">
        <v>1125</v>
      </c>
      <c r="M2153" s="14" t="n">
        <v>23</v>
      </c>
      <c r="N2153" s="11" t="n">
        <v>0.01</v>
      </c>
      <c r="O2153" s="11" t="n">
        <v>0.37</v>
      </c>
      <c r="P2153" s="11" t="n">
        <v>8.5</v>
      </c>
      <c r="Q2153" s="22" t="n">
        <f>M2153/H2153</f>
        <v>0.191666666666667</v>
      </c>
    </row>
    <row r="2154" ht="22.5" customHeight="1">
      <c r="A2154" s="74"/>
      <c r="B2154" s="12"/>
      <c r="C2154" s="12" t="n">
        <v>91557347</v>
      </c>
      <c r="D2154" s="12" t="s">
        <v>51</v>
      </c>
      <c r="E2154" s="12" t="s">
        <v>14</v>
      </c>
      <c r="F2154" s="12" t="s">
        <v>15</v>
      </c>
      <c r="G2154" s="20" t="n">
        <v>0.5</v>
      </c>
      <c r="H2154" s="12" t="n">
        <v>50</v>
      </c>
      <c r="I2154" s="20" t="n">
        <f>G2154*H2154*7</f>
        <v>175</v>
      </c>
      <c r="J2154" s="12" t="s">
        <v>102</v>
      </c>
      <c r="K2154" s="14" t="n">
        <v>25702</v>
      </c>
      <c r="L2154" s="14" t="n">
        <v>1089</v>
      </c>
      <c r="M2154" s="14" t="n">
        <v>3</v>
      </c>
      <c r="N2154" s="11" t="n">
        <v>0.002</v>
      </c>
      <c r="O2154" s="11" t="n">
        <v>0.8</v>
      </c>
      <c r="P2154" s="11" t="n">
        <v>2.4</v>
      </c>
      <c r="Q2154" s="22" t="n">
        <f>M2154/H2154</f>
        <v>0.06</v>
      </c>
    </row>
    <row r="2155" ht="22.5" customHeight="1">
      <c r="A2155" s="74"/>
      <c r="B2155" s="12"/>
      <c r="C2155" s="12" t="n">
        <v>91564896</v>
      </c>
      <c r="D2155" s="12" t="s">
        <v>52</v>
      </c>
      <c r="E2155" s="12" t="s">
        <v>14</v>
      </c>
      <c r="F2155" s="12" t="s">
        <v>15</v>
      </c>
      <c r="G2155" s="20" t="n">
        <v>0.35</v>
      </c>
      <c r="H2155" s="12" t="n">
        <v>200</v>
      </c>
      <c r="I2155" s="20" t="n">
        <f>G2155*H2155*7</f>
        <v>490</v>
      </c>
      <c r="J2155" s="12" t="s">
        <v>102</v>
      </c>
      <c r="K2155" s="14" t="n">
        <v>63136</v>
      </c>
      <c r="L2155" s="14" t="n">
        <v>11138</v>
      </c>
      <c r="M2155" s="14" t="n">
        <v>90</v>
      </c>
      <c r="N2155" s="11" t="n">
        <v>0.003</v>
      </c>
      <c r="O2155" s="11" t="n">
        <v>0.35</v>
      </c>
      <c r="P2155" s="11" t="n">
        <v>31.5</v>
      </c>
      <c r="Q2155" s="22" t="n">
        <f>M2155/H2155</f>
        <v>0.45</v>
      </c>
      <c r="S2155" s="10"/>
    </row>
    <row r="2156" ht="22.5" customHeight="1">
      <c r="A2156" s="74"/>
      <c r="B2156" s="12"/>
      <c r="C2156" s="12" t="n">
        <v>91566789</v>
      </c>
      <c r="D2156" s="12" t="s">
        <v>53</v>
      </c>
      <c r="E2156" s="12" t="s">
        <v>41</v>
      </c>
      <c r="F2156" s="12" t="s">
        <v>15</v>
      </c>
      <c r="G2156" s="20" t="n">
        <v>0.15</v>
      </c>
      <c r="H2156" s="12" t="n">
        <v>50</v>
      </c>
      <c r="I2156" s="20" t="n">
        <f>G2156*H2156*7</f>
        <v>52.5</v>
      </c>
      <c r="J2156" s="12" t="s">
        <v>102</v>
      </c>
      <c r="K2156" s="14" t="n">
        <v>440</v>
      </c>
      <c r="L2156" s="14" t="n">
        <v>545</v>
      </c>
      <c r="M2156" s="14" t="n">
        <v>4</v>
      </c>
      <c r="N2156" s="11" t="n">
        <v>0.001</v>
      </c>
      <c r="O2156" s="11" t="n">
        <v>0.1</v>
      </c>
      <c r="P2156" s="11" t="n">
        <v>0.4</v>
      </c>
      <c r="Q2156" s="22" t="n">
        <f>M2156/H2156</f>
        <v>0.08</v>
      </c>
    </row>
    <row r="2157" ht="22.5" customHeight="1">
      <c r="A2157" s="74"/>
      <c r="B2157" s="12"/>
      <c r="C2157" s="12" t="n">
        <v>12306671</v>
      </c>
      <c r="D2157" s="12" t="s">
        <v>54</v>
      </c>
      <c r="E2157" s="12" t="s">
        <v>55</v>
      </c>
      <c r="F2157" s="12" t="s">
        <v>21</v>
      </c>
      <c r="G2157" s="20" t="n">
        <v>0.22</v>
      </c>
      <c r="H2157" s="12" t="n">
        <v>100</v>
      </c>
      <c r="I2157" s="20" t="n">
        <f>G2157*H2157*7</f>
        <v>154</v>
      </c>
      <c r="J2157" s="12" t="s">
        <v>102</v>
      </c>
      <c r="K2157" s="14" t="n">
        <v>13021</v>
      </c>
      <c r="L2157" s="14" t="n">
        <v>3568</v>
      </c>
      <c r="M2157" s="14" t="n">
        <v>9</v>
      </c>
      <c r="N2157" s="11" t="n">
        <v>0</v>
      </c>
      <c r="O2157" s="11" t="n">
        <v>0.22</v>
      </c>
      <c r="P2157" s="11" t="n">
        <v>1.98</v>
      </c>
      <c r="Q2157" s="22" t="n">
        <f>M2157/H2157</f>
        <v>0.09</v>
      </c>
    </row>
    <row r="2158" ht="22.5" customHeight="1">
      <c r="A2158" s="74"/>
      <c r="B2158" s="12"/>
      <c r="C2158" s="12" t="n">
        <v>91567363</v>
      </c>
      <c r="D2158" s="12" t="s">
        <v>56</v>
      </c>
      <c r="E2158" s="12" t="s">
        <v>14</v>
      </c>
      <c r="F2158" s="12" t="s">
        <v>15</v>
      </c>
      <c r="G2158" s="20" t="n">
        <v>0.25</v>
      </c>
      <c r="H2158" s="12" t="n">
        <v>200</v>
      </c>
      <c r="I2158" s="20" t="n">
        <f>G2158*H2158*7</f>
        <v>350</v>
      </c>
      <c r="J2158" s="12" t="s">
        <v>102</v>
      </c>
      <c r="K2158" s="14" t="n">
        <v>28564</v>
      </c>
      <c r="L2158" s="14" t="n">
        <v>5623</v>
      </c>
      <c r="M2158" s="14" t="n">
        <v>100</v>
      </c>
      <c r="N2158" s="11" t="n">
        <v>0.004</v>
      </c>
      <c r="O2158" s="11" t="n">
        <v>0.25</v>
      </c>
      <c r="P2158" s="11" t="n">
        <v>25</v>
      </c>
      <c r="Q2158" s="22" t="n">
        <f>M2158/H2158</f>
        <v>0.5</v>
      </c>
    </row>
    <row r="2159" ht="22.5" customHeight="1">
      <c r="A2159" s="74"/>
      <c r="B2159" s="12"/>
      <c r="C2159" s="12" t="n">
        <v>91567806</v>
      </c>
      <c r="D2159" s="12" t="s">
        <v>56</v>
      </c>
      <c r="E2159" s="12" t="s">
        <v>57</v>
      </c>
      <c r="F2159" s="12" t="s">
        <v>15</v>
      </c>
      <c r="G2159" s="20" t="n">
        <v>0.15</v>
      </c>
      <c r="H2159" s="12" t="n">
        <v>200</v>
      </c>
      <c r="I2159" s="20" t="n">
        <f>G2159*H2159*7</f>
        <v>210</v>
      </c>
      <c r="J2159" s="12" t="s">
        <v>102</v>
      </c>
      <c r="K2159" s="14" t="n">
        <v>57775</v>
      </c>
      <c r="L2159" s="14" t="n">
        <v>13140</v>
      </c>
      <c r="M2159" s="14" t="n">
        <v>50</v>
      </c>
      <c r="N2159" s="11" t="n">
        <v>0.001</v>
      </c>
      <c r="O2159" s="11" t="n">
        <v>0.15</v>
      </c>
      <c r="P2159" s="11" t="n">
        <v>7.5</v>
      </c>
      <c r="Q2159" s="22" t="n">
        <f>M2159/H2159</f>
        <v>0.25</v>
      </c>
    </row>
    <row r="2160" ht="22.5" customHeight="1">
      <c r="A2160" s="74"/>
      <c r="B2160" s="12"/>
      <c r="C2160" s="12" t="n">
        <v>12373981</v>
      </c>
      <c r="D2160" s="12" t="s">
        <v>58</v>
      </c>
      <c r="E2160" s="12" t="s">
        <v>37</v>
      </c>
      <c r="F2160" s="12" t="s">
        <v>15</v>
      </c>
      <c r="G2160" s="20" t="n">
        <v>0.04</v>
      </c>
      <c r="H2160" s="12" t="n">
        <v>250</v>
      </c>
      <c r="I2160" s="20" t="n">
        <f>G2160*H2160*7</f>
        <v>70</v>
      </c>
      <c r="J2160" s="12" t="s">
        <v>102</v>
      </c>
      <c r="K2160" s="14" t="n">
        <v>67642</v>
      </c>
      <c r="L2160" s="14" t="n">
        <v>1662</v>
      </c>
      <c r="M2160" s="14" t="n">
        <v>144</v>
      </c>
      <c r="N2160" s="11" t="n">
        <v>0.003</v>
      </c>
      <c r="O2160" s="11" t="n">
        <v>0.04</v>
      </c>
      <c r="P2160" s="11" t="n">
        <v>5.76</v>
      </c>
      <c r="Q2160" s="22" t="n">
        <f>M2160/H2160</f>
        <v>0.576</v>
      </c>
    </row>
    <row r="2161" ht="22.5" customHeight="1">
      <c r="A2161" s="74"/>
      <c r="B2161" s="12"/>
      <c r="C2161" s="12" t="n">
        <v>5365721</v>
      </c>
      <c r="D2161" s="12" t="s">
        <v>59</v>
      </c>
      <c r="E2161" s="12" t="s">
        <v>57</v>
      </c>
      <c r="F2161" s="12" t="s">
        <v>15</v>
      </c>
      <c r="G2161" s="20" t="n">
        <v>0.5</v>
      </c>
      <c r="H2161" s="12" t="n">
        <v>100</v>
      </c>
      <c r="I2161" s="20" t="n">
        <f>G2161*H2161*7</f>
        <v>350</v>
      </c>
      <c r="J2161" s="12" t="s">
        <v>102</v>
      </c>
      <c r="K2161" s="14" t="n">
        <v>94348</v>
      </c>
      <c r="L2161" s="14" t="n">
        <v>36120</v>
      </c>
      <c r="M2161" s="14" t="n">
        <v>78</v>
      </c>
      <c r="N2161" s="11" t="n">
        <v>0.001</v>
      </c>
      <c r="O2161" s="11" t="n">
        <v>0.5</v>
      </c>
      <c r="P2161" s="11" t="n">
        <v>39</v>
      </c>
      <c r="Q2161" s="22" t="n">
        <f>M2161/H2161</f>
        <v>0.78</v>
      </c>
    </row>
    <row r="2162" ht="22.5" customHeight="1">
      <c r="A2162" s="74"/>
      <c r="B2162" s="12"/>
      <c r="C2162" s="12" t="n">
        <v>91568575</v>
      </c>
      <c r="D2162" s="12" t="s">
        <v>60</v>
      </c>
      <c r="E2162" s="12" t="s">
        <v>14</v>
      </c>
      <c r="F2162" s="12" t="s">
        <v>15</v>
      </c>
      <c r="G2162" s="20" t="n">
        <v>0.4</v>
      </c>
      <c r="H2162" s="12" t="n">
        <v>30</v>
      </c>
      <c r="I2162" s="20" t="n">
        <f>G2162*H2162*7</f>
        <v>84</v>
      </c>
      <c r="J2162" s="12" t="s">
        <v>102</v>
      </c>
      <c r="K2162" s="14" t="n">
        <v>7242</v>
      </c>
      <c r="L2162" s="14" t="n">
        <v>59</v>
      </c>
      <c r="M2162" s="14" t="n">
        <v>0</v>
      </c>
      <c r="N2162" s="11" t="n">
        <v>0</v>
      </c>
      <c r="O2162" s="11" t="n">
        <v>0</v>
      </c>
      <c r="P2162" s="11" t="n">
        <v>0</v>
      </c>
      <c r="Q2162" s="22" t="n">
        <f>M2162/H2162</f>
        <v>0</v>
      </c>
    </row>
    <row r="2163" ht="22.5" customHeight="1">
      <c r="A2163" s="74"/>
      <c r="B2163" s="12"/>
      <c r="C2163" s="12" t="n">
        <v>9298539</v>
      </c>
      <c r="D2163" s="12" t="s">
        <v>80</v>
      </c>
      <c r="E2163" s="12" t="s">
        <v>14</v>
      </c>
      <c r="F2163" s="12" t="s">
        <v>15</v>
      </c>
      <c r="G2163" s="20" t="n">
        <v>0.3</v>
      </c>
      <c r="H2163" s="12" t="n">
        <v>150</v>
      </c>
      <c r="I2163" s="20" t="n">
        <f>G2163*H2163*7</f>
        <v>315</v>
      </c>
      <c r="J2163" s="12" t="s">
        <v>102</v>
      </c>
      <c r="K2163" s="14" t="n">
        <v>126669</v>
      </c>
      <c r="L2163" s="14" t="n">
        <v>8342</v>
      </c>
      <c r="M2163" s="14" t="n">
        <v>150</v>
      </c>
      <c r="N2163" s="11" t="n">
        <v>0.005</v>
      </c>
      <c r="O2163" s="11" t="n">
        <v>0.3</v>
      </c>
      <c r="P2163" s="11" t="n">
        <v>45</v>
      </c>
      <c r="Q2163" s="22" t="n">
        <f>M2163/H2163</f>
        <v>1</v>
      </c>
    </row>
    <row r="2164" ht="22.5" customHeight="1">
      <c r="A2164" s="74"/>
      <c r="B2164" s="12"/>
      <c r="C2164" s="12" t="n">
        <v>12811904</v>
      </c>
      <c r="D2164" s="12" t="s">
        <v>54</v>
      </c>
      <c r="E2164" s="12" t="s">
        <v>55</v>
      </c>
      <c r="F2164" s="12" t="s">
        <v>35</v>
      </c>
      <c r="G2164" s="20" t="n">
        <v>0.24</v>
      </c>
      <c r="H2164" s="12" t="n">
        <v>100</v>
      </c>
      <c r="I2164" s="20" t="n">
        <f>G2164*H2164*7</f>
        <v>168</v>
      </c>
      <c r="J2164" s="12" t="s">
        <v>102</v>
      </c>
      <c r="K2164" s="14" t="n">
        <v>14567</v>
      </c>
      <c r="L2164" s="14" t="n">
        <v>6375</v>
      </c>
      <c r="M2164" s="14" t="n">
        <v>4</v>
      </c>
      <c r="N2164" s="11" t="n">
        <v>0</v>
      </c>
      <c r="O2164" s="11" t="n">
        <v>1.63</v>
      </c>
      <c r="P2164" s="11" t="n">
        <v>6.51</v>
      </c>
      <c r="Q2164" s="22" t="n">
        <f>M2164/H2164</f>
        <v>0.04</v>
      </c>
    </row>
    <row r="2165" ht="22.5" customHeight="1">
      <c r="A2165" s="74"/>
      <c r="B2165" s="12" t="s">
        <v>109</v>
      </c>
      <c r="C2165" s="12" t="n">
        <v>91399437</v>
      </c>
      <c r="D2165" s="12" t="s">
        <v>81</v>
      </c>
      <c r="E2165" s="12" t="s">
        <v>65</v>
      </c>
      <c r="F2165" s="12" t="s">
        <v>15</v>
      </c>
      <c r="G2165" s="20" t="n">
        <v>0.15</v>
      </c>
      <c r="H2165" s="12" t="n">
        <v>50</v>
      </c>
      <c r="I2165" s="20" t="n">
        <f>G2165*H2165*7</f>
        <v>52.5</v>
      </c>
      <c r="J2165" s="12" t="s">
        <v>102</v>
      </c>
      <c r="K2165" s="16" t="n">
        <v>24727</v>
      </c>
      <c r="L2165" s="14" t="n">
        <v>10995</v>
      </c>
      <c r="M2165" s="14" t="n">
        <v>50</v>
      </c>
      <c r="N2165" s="11" t="n">
        <v>0.001</v>
      </c>
      <c r="O2165" s="11" t="n">
        <v>0.15</v>
      </c>
      <c r="P2165" s="11" t="n">
        <v>7.5</v>
      </c>
      <c r="Q2165" s="22" t="n">
        <f>M2165/H2165</f>
        <v>1</v>
      </c>
    </row>
    <row r="2166" ht="22.5" customHeight="1">
      <c r="A2166" s="74"/>
      <c r="B2166" s="12"/>
      <c r="C2166" s="12" t="n">
        <v>5556054</v>
      </c>
      <c r="D2166" s="12" t="s">
        <v>62</v>
      </c>
      <c r="E2166" s="12" t="s">
        <v>37</v>
      </c>
      <c r="F2166" s="12" t="s">
        <v>15</v>
      </c>
      <c r="G2166" s="20" t="n">
        <v>0.8</v>
      </c>
      <c r="H2166" s="12" t="n">
        <v>100</v>
      </c>
      <c r="I2166" s="20" t="n">
        <f>G2166*H2166*7</f>
        <v>560</v>
      </c>
      <c r="J2166" s="12" t="s">
        <v>102</v>
      </c>
      <c r="K2166" s="16" t="n">
        <v>14469</v>
      </c>
      <c r="L2166" s="14" t="n">
        <v>495</v>
      </c>
      <c r="M2166" s="16" t="n">
        <v>2</v>
      </c>
      <c r="N2166" s="11" t="n">
        <v>0.012</v>
      </c>
      <c r="O2166" s="11" t="n">
        <v>2.895</v>
      </c>
      <c r="P2166" s="11" t="n">
        <v>5.79</v>
      </c>
      <c r="Q2166" s="22" t="n">
        <f>M2166/H2166</f>
        <v>0.02</v>
      </c>
    </row>
    <row r="2167" ht="22.5" customHeight="1">
      <c r="A2167" s="74"/>
      <c r="B2167" s="12"/>
      <c r="C2167" s="12" t="n">
        <v>8628042</v>
      </c>
      <c r="D2167" s="12" t="s">
        <v>28</v>
      </c>
      <c r="E2167" s="12" t="s">
        <v>14</v>
      </c>
      <c r="F2167" s="12" t="s">
        <v>26</v>
      </c>
      <c r="G2167" s="20" t="n">
        <v>0.48</v>
      </c>
      <c r="H2167" s="12" t="n">
        <v>400</v>
      </c>
      <c r="I2167" s="20" t="n">
        <f>G2167*H2167*7</f>
        <v>1344</v>
      </c>
      <c r="J2167" s="12" t="s">
        <v>102</v>
      </c>
      <c r="K2167" s="16" t="n">
        <v>41759</v>
      </c>
      <c r="L2167" s="14" t="n">
        <v>13062</v>
      </c>
      <c r="M2167" s="16" t="n">
        <v>383</v>
      </c>
      <c r="N2167" s="11" t="n">
        <v>0.01</v>
      </c>
      <c r="O2167" s="11" t="n">
        <v>0.35</v>
      </c>
      <c r="P2167" s="11" t="n">
        <v>133.09</v>
      </c>
      <c r="Q2167" s="22" t="n">
        <f>M2167/H2167</f>
        <v>0.9575</v>
      </c>
    </row>
    <row r="2168" ht="22.5" customHeight="1">
      <c r="A2168" s="74"/>
      <c r="B2168" s="12"/>
      <c r="C2168" s="12" t="n">
        <v>9297014</v>
      </c>
      <c r="D2168" s="12" t="s">
        <v>13</v>
      </c>
      <c r="E2168" s="12" t="s">
        <v>14</v>
      </c>
      <c r="F2168" s="12" t="s">
        <v>26</v>
      </c>
      <c r="G2168" s="20" t="n">
        <v>0.18</v>
      </c>
      <c r="H2168" s="12" t="n">
        <v>200</v>
      </c>
      <c r="I2168" s="20" t="n">
        <f>G2168*H2168*7</f>
        <v>252</v>
      </c>
      <c r="J2168" s="12" t="s">
        <v>102</v>
      </c>
      <c r="K2168" s="16" t="n">
        <v>28975</v>
      </c>
      <c r="L2168" s="14" t="n">
        <v>3113</v>
      </c>
      <c r="M2168" s="16" t="n">
        <v>193</v>
      </c>
      <c r="N2168" s="11" t="n">
        <v>0.01</v>
      </c>
      <c r="O2168" s="11" t="n">
        <v>0.15</v>
      </c>
      <c r="P2168" s="11" t="n">
        <v>29.89</v>
      </c>
      <c r="Q2168" s="22" t="n">
        <f>M2168/H2168</f>
        <v>0.965</v>
      </c>
    </row>
    <row r="2169" ht="22.5" customHeight="1">
      <c r="A2169" s="74"/>
      <c r="B2169" s="12"/>
      <c r="C2169" s="12" t="n">
        <v>7815836</v>
      </c>
      <c r="D2169" s="12" t="s">
        <v>63</v>
      </c>
      <c r="E2169" s="12" t="s">
        <v>37</v>
      </c>
      <c r="F2169" s="12" t="s">
        <v>15</v>
      </c>
      <c r="G2169" s="20" t="n">
        <v>0.08</v>
      </c>
      <c r="H2169" s="12" t="n">
        <v>12000</v>
      </c>
      <c r="I2169" s="20" t="n">
        <f>G2169*H2169*7</f>
        <v>6720</v>
      </c>
      <c r="J2169" s="12" t="s">
        <v>102</v>
      </c>
      <c r="K2169" s="16" t="n">
        <v>1327124</v>
      </c>
      <c r="L2169" s="14" t="n">
        <v>229450</v>
      </c>
      <c r="M2169" s="16" t="n">
        <v>4087</v>
      </c>
      <c r="N2169" s="11" t="n">
        <v>0.002</v>
      </c>
      <c r="O2169" s="11" t="n">
        <v>0.125</v>
      </c>
      <c r="P2169" s="11" t="n">
        <v>509.09</v>
      </c>
      <c r="Q2169" s="22" t="n">
        <f>M2169/H2169</f>
        <v>0.340583333333333</v>
      </c>
    </row>
    <row r="2170" ht="22.5" customHeight="1">
      <c r="A2170" s="74"/>
      <c r="B2170" s="12"/>
      <c r="C2170" s="12" t="n">
        <v>91467820</v>
      </c>
      <c r="D2170" s="12" t="s">
        <v>64</v>
      </c>
      <c r="E2170" s="12" t="s">
        <v>37</v>
      </c>
      <c r="F2170" s="12" t="s">
        <v>15</v>
      </c>
      <c r="G2170" s="20" t="n">
        <v>0.1</v>
      </c>
      <c r="H2170" s="12" t="n">
        <v>300</v>
      </c>
      <c r="I2170" s="20" t="n">
        <f>G2170*H2170*7</f>
        <v>210</v>
      </c>
      <c r="J2170" s="12" t="s">
        <v>102</v>
      </c>
      <c r="K2170" s="16" t="n">
        <v>124634</v>
      </c>
      <c r="L2170" s="14" t="n">
        <v>36377</v>
      </c>
      <c r="M2170" s="16" t="n">
        <v>194</v>
      </c>
      <c r="N2170" s="11" t="n">
        <v>0.001</v>
      </c>
      <c r="O2170" s="11" t="n">
        <v>0.1</v>
      </c>
      <c r="P2170" s="11" t="n">
        <v>19.4</v>
      </c>
      <c r="Q2170" s="22" t="n">
        <f>M2170/H2170</f>
        <v>0.646666666666667</v>
      </c>
    </row>
    <row r="2171" ht="22.5" customHeight="1">
      <c r="A2171" s="74"/>
      <c r="B2171" s="12"/>
      <c r="C2171" s="12" t="n">
        <v>91496145</v>
      </c>
      <c r="D2171" s="12" t="s">
        <v>64</v>
      </c>
      <c r="E2171" s="12" t="s">
        <v>65</v>
      </c>
      <c r="F2171" s="12" t="s">
        <v>15</v>
      </c>
      <c r="G2171" s="20" t="n">
        <v>0.14</v>
      </c>
      <c r="H2171" s="12" t="n">
        <v>50</v>
      </c>
      <c r="I2171" s="20" t="n">
        <f>G2171*H2171*7</f>
        <v>49</v>
      </c>
      <c r="J2171" s="12" t="s">
        <v>102</v>
      </c>
      <c r="K2171" s="16" t="n">
        <v>35762</v>
      </c>
      <c r="L2171" s="16" t="n">
        <v>8188</v>
      </c>
      <c r="M2171" s="16" t="n">
        <v>21</v>
      </c>
      <c r="N2171" s="11" t="n">
        <v>0</v>
      </c>
      <c r="O2171" s="11" t="n">
        <v>0.15</v>
      </c>
      <c r="P2171" s="11" t="n">
        <v>3.15</v>
      </c>
      <c r="Q2171" s="22" t="n">
        <f>M2171/H2171</f>
        <v>0.42</v>
      </c>
    </row>
    <row r="2172" ht="22.5" customHeight="1">
      <c r="A2172" s="74"/>
      <c r="B2172" s="12"/>
      <c r="C2172" s="12" t="n">
        <v>91496146</v>
      </c>
      <c r="D2172" s="12" t="s">
        <v>64</v>
      </c>
      <c r="E2172" s="12" t="s">
        <v>44</v>
      </c>
      <c r="F2172" s="12" t="s">
        <v>15</v>
      </c>
      <c r="G2172" s="20" t="n">
        <v>0.14</v>
      </c>
      <c r="H2172" s="12" t="n">
        <v>200</v>
      </c>
      <c r="I2172" s="20" t="n">
        <f>G2172*H2172*7</f>
        <v>196</v>
      </c>
      <c r="J2172" s="12" t="s">
        <v>102</v>
      </c>
      <c r="K2172" s="16" t="n">
        <v>39022</v>
      </c>
      <c r="L2172" s="14" t="n">
        <v>10115</v>
      </c>
      <c r="M2172" s="16" t="n">
        <v>50</v>
      </c>
      <c r="N2172" s="11" t="n">
        <v>0.001</v>
      </c>
      <c r="O2172" s="11" t="n">
        <v>0.14</v>
      </c>
      <c r="P2172" s="11" t="n">
        <v>7</v>
      </c>
      <c r="Q2172" s="22" t="n">
        <f>M2172/H2172</f>
        <v>0.25</v>
      </c>
    </row>
    <row r="2173" ht="22.5" customHeight="1">
      <c r="A2173" s="74"/>
      <c r="B2173" s="12"/>
      <c r="C2173" s="12" t="n">
        <v>91496147</v>
      </c>
      <c r="D2173" s="12" t="s">
        <v>64</v>
      </c>
      <c r="E2173" s="12" t="s">
        <v>11</v>
      </c>
      <c r="F2173" s="12" t="s">
        <v>15</v>
      </c>
      <c r="G2173" s="20" t="n">
        <v>0.14</v>
      </c>
      <c r="H2173" s="12" t="n">
        <v>150</v>
      </c>
      <c r="I2173" s="20" t="n">
        <f>G2173*H2173*7</f>
        <v>147</v>
      </c>
      <c r="J2173" s="12" t="s">
        <v>102</v>
      </c>
      <c r="K2173" s="16" t="n">
        <v>14558</v>
      </c>
      <c r="L2173" s="14" t="n">
        <v>1739</v>
      </c>
      <c r="M2173" s="16" t="n">
        <v>46</v>
      </c>
      <c r="N2173" s="11" t="n">
        <v>0.003</v>
      </c>
      <c r="O2173" s="11" t="n">
        <v>0.13</v>
      </c>
      <c r="P2173" s="11" t="n">
        <v>5.98</v>
      </c>
      <c r="Q2173" s="22" t="n">
        <f>M2173/H2173</f>
        <v>0.306666666666667</v>
      </c>
    </row>
    <row r="2174" ht="22.5" customHeight="1">
      <c r="A2174" s="74"/>
      <c r="B2174" s="12"/>
      <c r="C2174" s="12" t="n">
        <v>91496148</v>
      </c>
      <c r="D2174" s="12" t="s">
        <v>64</v>
      </c>
      <c r="E2174" s="12" t="s">
        <v>14</v>
      </c>
      <c r="F2174" s="12" t="s">
        <v>15</v>
      </c>
      <c r="G2174" s="20" t="n">
        <v>0.15</v>
      </c>
      <c r="H2174" s="12" t="n">
        <v>160</v>
      </c>
      <c r="I2174" s="20" t="n">
        <f>G2174*H2174*7</f>
        <v>168</v>
      </c>
      <c r="J2174" s="12" t="s">
        <v>102</v>
      </c>
      <c r="K2174" s="16" t="n">
        <v>41671</v>
      </c>
      <c r="L2174" s="16" t="n">
        <v>16120</v>
      </c>
      <c r="M2174" s="16" t="n">
        <v>160</v>
      </c>
      <c r="N2174" s="11" t="n">
        <v>0.001</v>
      </c>
      <c r="O2174" s="11" t="n">
        <v>0.15</v>
      </c>
      <c r="P2174" s="11" t="n">
        <v>24</v>
      </c>
      <c r="Q2174" s="22" t="n">
        <f>M2174/H2174</f>
        <v>1</v>
      </c>
    </row>
    <row r="2175" ht="22.5" customHeight="1">
      <c r="A2175" s="74"/>
      <c r="B2175" s="12"/>
      <c r="C2175" s="12" t="n">
        <v>11079953</v>
      </c>
      <c r="D2175" s="12" t="s">
        <v>62</v>
      </c>
      <c r="E2175" s="12" t="s">
        <v>37</v>
      </c>
      <c r="F2175" s="12" t="s">
        <v>15</v>
      </c>
      <c r="G2175" s="20" t="n">
        <v>0.8</v>
      </c>
      <c r="H2175" s="12" t="n">
        <v>100</v>
      </c>
      <c r="I2175" s="20" t="n">
        <f>G2175*H2175*7</f>
        <v>560</v>
      </c>
      <c r="J2175" s="12" t="s">
        <v>102</v>
      </c>
      <c r="K2175" s="14" t="n">
        <v>6797</v>
      </c>
      <c r="L2175" s="14" t="n">
        <v>417</v>
      </c>
      <c r="M2175" s="16" t="n">
        <v>0</v>
      </c>
      <c r="N2175" s="11" t="n">
        <v>0</v>
      </c>
      <c r="O2175" s="11" t="n">
        <v>0</v>
      </c>
      <c r="P2175" s="11" t="n">
        <v>0</v>
      </c>
      <c r="Q2175" s="22" t="n">
        <f>M2175/H2175</f>
        <v>0</v>
      </c>
    </row>
    <row r="2176" ht="22.5" customHeight="1">
      <c r="A2176" s="74"/>
      <c r="B2176" s="12"/>
      <c r="C2176" s="12" t="n">
        <v>11690181</v>
      </c>
      <c r="D2176" s="12" t="s">
        <v>66</v>
      </c>
      <c r="E2176" s="12" t="s">
        <v>14</v>
      </c>
      <c r="F2176" s="12" t="s">
        <v>15</v>
      </c>
      <c r="G2176" s="20" t="n">
        <v>0.45</v>
      </c>
      <c r="H2176" s="12" t="n">
        <v>400</v>
      </c>
      <c r="I2176" s="20" t="n">
        <f>G2176*H2176*7</f>
        <v>1260</v>
      </c>
      <c r="J2176" s="12" t="s">
        <v>102</v>
      </c>
      <c r="K2176" s="16" t="n">
        <v>226333</v>
      </c>
      <c r="L2176" s="16" t="n">
        <v>11482</v>
      </c>
      <c r="M2176" s="14" t="n">
        <v>400</v>
      </c>
      <c r="N2176" s="11" t="n">
        <v>0.015</v>
      </c>
      <c r="O2176" s="11" t="n">
        <v>0.42</v>
      </c>
      <c r="P2176" s="11" t="n">
        <v>168</v>
      </c>
      <c r="Q2176" s="22" t="n">
        <f>M2176/H2176</f>
        <v>1</v>
      </c>
    </row>
    <row r="2177" ht="22.5" customHeight="1">
      <c r="A2177" s="74"/>
      <c r="B2177" s="12"/>
      <c r="C2177" s="12" t="n">
        <v>11836152</v>
      </c>
      <c r="D2177" s="12" t="s">
        <v>63</v>
      </c>
      <c r="E2177" s="12" t="s">
        <v>37</v>
      </c>
      <c r="F2177" s="12" t="s">
        <v>15</v>
      </c>
      <c r="G2177" s="20" t="n">
        <v>0.09</v>
      </c>
      <c r="H2177" s="12" t="n">
        <v>100</v>
      </c>
      <c r="I2177" s="20" t="n">
        <f>G2177*H2177*7</f>
        <v>63</v>
      </c>
      <c r="J2177" s="12" t="s">
        <v>102</v>
      </c>
      <c r="K2177" s="16" t="n">
        <v>1211</v>
      </c>
      <c r="L2177" s="14" t="n">
        <v>195</v>
      </c>
      <c r="M2177" s="16" t="n">
        <v>4</v>
      </c>
      <c r="N2177" s="11" t="n">
        <v>0.002</v>
      </c>
      <c r="O2177" s="11" t="n">
        <v>0.09</v>
      </c>
      <c r="P2177" s="11" t="n">
        <v>0.36</v>
      </c>
      <c r="Q2177" s="22" t="n">
        <f>M2177/H2177</f>
        <v>0.04</v>
      </c>
    </row>
    <row r="2178" ht="22.5" customHeight="1">
      <c r="A2178" s="74"/>
      <c r="B2178" s="12"/>
      <c r="C2178" s="12" t="n">
        <v>12038500</v>
      </c>
      <c r="D2178" s="12" t="s">
        <v>66</v>
      </c>
      <c r="E2178" s="12" t="s">
        <v>14</v>
      </c>
      <c r="F2178" s="12" t="s">
        <v>15</v>
      </c>
      <c r="G2178" s="20" t="n">
        <v>0.4</v>
      </c>
      <c r="H2178" s="12" t="n">
        <v>100</v>
      </c>
      <c r="I2178" s="20" t="n">
        <f>G2178*H2178*7</f>
        <v>280</v>
      </c>
      <c r="J2178" s="12" t="s">
        <v>102</v>
      </c>
      <c r="K2178" s="16" t="n">
        <v>7681</v>
      </c>
      <c r="L2178" s="14" t="n">
        <v>1283</v>
      </c>
      <c r="M2178" s="16" t="n">
        <v>36</v>
      </c>
      <c r="N2178" s="11" t="n">
        <v>0.011</v>
      </c>
      <c r="O2178" s="11" t="n">
        <v>0.4</v>
      </c>
      <c r="P2178" s="11" t="n">
        <v>14.4</v>
      </c>
      <c r="Q2178" s="22" t="n">
        <f>M2178/H2178</f>
        <v>0.36</v>
      </c>
    </row>
    <row r="2179" ht="22.5" customHeight="1">
      <c r="A2179" s="74"/>
      <c r="B2179" s="12"/>
      <c r="C2179" s="12" t="n">
        <v>91565943</v>
      </c>
      <c r="D2179" s="12" t="s">
        <v>64</v>
      </c>
      <c r="E2179" s="12" t="s">
        <v>44</v>
      </c>
      <c r="F2179" s="12" t="s">
        <v>15</v>
      </c>
      <c r="G2179" s="20" t="n">
        <v>0.14</v>
      </c>
      <c r="H2179" s="12" t="n">
        <v>200</v>
      </c>
      <c r="I2179" s="20" t="n">
        <f>G2179*H2179*7</f>
        <v>196</v>
      </c>
      <c r="J2179" s="12" t="s">
        <v>102</v>
      </c>
      <c r="K2179" s="16" t="n">
        <v>3030</v>
      </c>
      <c r="L2179" s="16" t="n">
        <v>248</v>
      </c>
      <c r="M2179" s="16" t="n">
        <v>0</v>
      </c>
      <c r="N2179" s="11" t="n">
        <v>0</v>
      </c>
      <c r="O2179" s="11" t="n">
        <v>0</v>
      </c>
      <c r="P2179" s="11" t="n">
        <v>0</v>
      </c>
      <c r="Q2179" s="22" t="n">
        <f>M2179/H2179</f>
        <v>0</v>
      </c>
    </row>
    <row r="2180" ht="22.5" customHeight="1">
      <c r="A2180" s="74"/>
      <c r="B2180" s="12"/>
      <c r="C2180" s="12" t="n">
        <v>91565945</v>
      </c>
      <c r="D2180" s="12" t="s">
        <v>64</v>
      </c>
      <c r="E2180" s="12" t="s">
        <v>37</v>
      </c>
      <c r="F2180" s="12" t="s">
        <v>15</v>
      </c>
      <c r="G2180" s="20" t="n">
        <v>0.12</v>
      </c>
      <c r="H2180" s="12" t="n">
        <v>200</v>
      </c>
      <c r="I2180" s="20" t="n">
        <f>G2180*H2180*7</f>
        <v>168</v>
      </c>
      <c r="J2180" s="12" t="s">
        <v>102</v>
      </c>
      <c r="K2180" s="16" t="n">
        <v>96417</v>
      </c>
      <c r="L2180" s="14" t="n">
        <v>13582</v>
      </c>
      <c r="M2180" s="16" t="n">
        <v>80</v>
      </c>
      <c r="N2180" s="11" t="n">
        <v>0.001</v>
      </c>
      <c r="O2180" s="11" t="n">
        <v>0.12</v>
      </c>
      <c r="P2180" s="11" t="n">
        <v>9.6</v>
      </c>
      <c r="Q2180" s="22" t="n">
        <f>M2180/H2180</f>
        <v>0.4</v>
      </c>
    </row>
    <row r="2181" ht="22.5" customHeight="1">
      <c r="A2181" s="74"/>
      <c r="B2181" s="12"/>
      <c r="C2181" s="12" t="n">
        <v>91551845</v>
      </c>
      <c r="D2181" s="12" t="s">
        <v>64</v>
      </c>
      <c r="E2181" s="12" t="s">
        <v>11</v>
      </c>
      <c r="F2181" s="12" t="s">
        <v>15</v>
      </c>
      <c r="G2181" s="20" t="n">
        <v>0.14</v>
      </c>
      <c r="H2181" s="12" t="n">
        <v>150</v>
      </c>
      <c r="I2181" s="20" t="n">
        <f>G2181*H2181*7</f>
        <v>147</v>
      </c>
      <c r="J2181" s="12" t="s">
        <v>102</v>
      </c>
      <c r="K2181" s="16" t="n">
        <v>127851</v>
      </c>
      <c r="L2181" s="14" t="n">
        <v>27387</v>
      </c>
      <c r="M2181" s="16" t="n">
        <v>150</v>
      </c>
      <c r="N2181" s="11" t="n">
        <v>0.001</v>
      </c>
      <c r="O2181" s="11" t="n">
        <v>0.14</v>
      </c>
      <c r="P2181" s="11" t="n">
        <v>21</v>
      </c>
      <c r="Q2181" s="22" t="n">
        <f>M2181/H2181</f>
        <v>1</v>
      </c>
    </row>
    <row r="2182" ht="22.5" customHeight="1">
      <c r="A2182" s="74"/>
      <c r="B2182" s="12"/>
      <c r="C2182" s="12" t="n">
        <v>91565949</v>
      </c>
      <c r="D2182" s="12" t="s">
        <v>64</v>
      </c>
      <c r="E2182" s="12" t="s">
        <v>65</v>
      </c>
      <c r="F2182" s="12" t="s">
        <v>15</v>
      </c>
      <c r="G2182" s="20" t="n">
        <v>0.15</v>
      </c>
      <c r="H2182" s="12" t="n">
        <v>50</v>
      </c>
      <c r="I2182" s="20" t="n">
        <f>G2182*H2182*7</f>
        <v>52.5</v>
      </c>
      <c r="J2182" s="12" t="s">
        <v>102</v>
      </c>
      <c r="K2182" s="16" t="n">
        <v>122159</v>
      </c>
      <c r="L2182" s="14" t="n">
        <v>23742</v>
      </c>
      <c r="M2182" s="16" t="n">
        <v>50</v>
      </c>
      <c r="N2182" s="11" t="n">
        <v>0</v>
      </c>
      <c r="O2182" s="11" t="n">
        <v>0.15</v>
      </c>
      <c r="P2182" s="11" t="n">
        <v>7.5</v>
      </c>
      <c r="Q2182" s="22" t="n">
        <f>M2182/H2182</f>
        <v>1</v>
      </c>
    </row>
    <row r="2183" ht="22.5" customHeight="1">
      <c r="A2183" s="74"/>
      <c r="B2183" s="12"/>
      <c r="C2183" s="12" t="n">
        <v>91573130</v>
      </c>
      <c r="D2183" s="12" t="s">
        <v>47</v>
      </c>
      <c r="E2183" s="12" t="s">
        <v>17</v>
      </c>
      <c r="F2183" s="12" t="s">
        <v>15</v>
      </c>
      <c r="G2183" s="20" t="n">
        <v>0.2</v>
      </c>
      <c r="H2183" s="12" t="n">
        <v>80</v>
      </c>
      <c r="I2183" s="20" t="n">
        <f>G2183*H2183*7</f>
        <v>112</v>
      </c>
      <c r="J2183" s="12" t="s">
        <v>102</v>
      </c>
      <c r="K2183" s="16" t="n">
        <v>21055</v>
      </c>
      <c r="L2183" s="14" t="n">
        <v>979</v>
      </c>
      <c r="M2183" s="16" t="n">
        <v>2</v>
      </c>
      <c r="N2183" s="11" t="n">
        <v>0</v>
      </c>
      <c r="O2183" s="11" t="n">
        <v>0.2</v>
      </c>
      <c r="P2183" s="11" t="n">
        <v>0.4</v>
      </c>
      <c r="Q2183" s="22" t="n">
        <f>M2183/H2183</f>
        <v>0.025</v>
      </c>
    </row>
    <row r="2184" ht="22.5" customHeight="1">
      <c r="A2184" s="74"/>
      <c r="B2184" s="12"/>
      <c r="C2184" s="12" t="n">
        <v>91573131</v>
      </c>
      <c r="D2184" s="12" t="s">
        <v>47</v>
      </c>
      <c r="E2184" s="12" t="s">
        <v>33</v>
      </c>
      <c r="F2184" s="12" t="s">
        <v>15</v>
      </c>
      <c r="G2184" s="20" t="n">
        <v>0.2</v>
      </c>
      <c r="H2184" s="12" t="n">
        <v>80</v>
      </c>
      <c r="I2184" s="20" t="n">
        <f>G2184*H2184*7</f>
        <v>112</v>
      </c>
      <c r="J2184" s="12" t="s">
        <v>102</v>
      </c>
      <c r="K2184" s="16" t="n">
        <v>5899</v>
      </c>
      <c r="L2184" s="16" t="n">
        <v>187</v>
      </c>
      <c r="M2184" s="16" t="n">
        <v>0</v>
      </c>
      <c r="N2184" s="11" t="n">
        <v>0</v>
      </c>
      <c r="O2184" s="11" t="n">
        <v>0</v>
      </c>
      <c r="P2184" s="11" t="n">
        <v>0</v>
      </c>
      <c r="Q2184" s="22" t="n">
        <f>M2184/H2184</f>
        <v>0</v>
      </c>
    </row>
    <row r="2185" ht="22.5" customHeight="1">
      <c r="A2185" s="74"/>
      <c r="B2185" s="37" t="s">
        <v>110</v>
      </c>
      <c r="C2185" s="12" t="n">
        <v>6395488</v>
      </c>
      <c r="D2185" s="12" t="s">
        <v>39</v>
      </c>
      <c r="E2185" s="12" t="s">
        <v>14</v>
      </c>
      <c r="F2185" s="12" t="s">
        <v>15</v>
      </c>
      <c r="G2185" s="20" t="n">
        <v>0.3</v>
      </c>
      <c r="H2185" s="12" t="n">
        <v>200</v>
      </c>
      <c r="I2185" s="20" t="n">
        <f>G2185*H2185*7</f>
        <v>420</v>
      </c>
      <c r="J2185" s="12" t="s">
        <v>102</v>
      </c>
      <c r="K2185" s="14" t="n">
        <v>149843</v>
      </c>
      <c r="L2185" s="14" t="n">
        <v>56902</v>
      </c>
      <c r="M2185" s="15" t="n">
        <v>200</v>
      </c>
      <c r="N2185" s="11" t="n">
        <v>0.001</v>
      </c>
      <c r="O2185" s="11" t="n">
        <v>0.3</v>
      </c>
      <c r="P2185" s="11" t="n">
        <v>60</v>
      </c>
      <c r="Q2185" s="22" t="n">
        <f>M2185/H2185</f>
        <v>1</v>
      </c>
    </row>
    <row r="2186" ht="22.5" customHeight="1">
      <c r="A2186" s="74"/>
      <c r="B2186" s="12"/>
      <c r="C2186" s="12" t="n">
        <v>8291713</v>
      </c>
      <c r="D2186" s="12" t="s">
        <v>40</v>
      </c>
      <c r="E2186" s="12" t="s">
        <v>14</v>
      </c>
      <c r="F2186" s="12" t="s">
        <v>15</v>
      </c>
      <c r="G2186" s="20" t="n">
        <v>0.14</v>
      </c>
      <c r="H2186" s="12" t="n">
        <v>2000</v>
      </c>
      <c r="I2186" s="20" t="n">
        <f>G2186*H2186*7</f>
        <v>1960</v>
      </c>
      <c r="J2186" s="12" t="s">
        <v>102</v>
      </c>
      <c r="K2186" s="14" t="n">
        <v>140629</v>
      </c>
      <c r="L2186" s="14" t="n">
        <v>47806</v>
      </c>
      <c r="M2186" s="14" t="n">
        <v>1500</v>
      </c>
      <c r="N2186" s="11" t="n">
        <v>0.004</v>
      </c>
      <c r="O2186" s="11" t="n">
        <v>0.14</v>
      </c>
      <c r="P2186" s="11" t="n">
        <v>209.505</v>
      </c>
      <c r="Q2186" s="22" t="n">
        <f>M2186/H2186</f>
        <v>0.75</v>
      </c>
    </row>
    <row r="2187" ht="22.5" customHeight="1">
      <c r="A2187" s="74"/>
      <c r="B2187" s="12"/>
      <c r="C2187" s="12" t="n">
        <v>8566541</v>
      </c>
      <c r="D2187" s="12" t="s">
        <v>67</v>
      </c>
      <c r="E2187" s="12" t="s">
        <v>14</v>
      </c>
      <c r="F2187" s="12" t="s">
        <v>26</v>
      </c>
      <c r="G2187" s="20" t="n">
        <v>0.13</v>
      </c>
      <c r="H2187" s="12" t="n">
        <v>500</v>
      </c>
      <c r="I2187" s="20" t="n">
        <f>G2187*H2187*7</f>
        <v>455</v>
      </c>
      <c r="J2187" s="12" t="s">
        <v>102</v>
      </c>
      <c r="K2187" s="14" t="n">
        <v>297410</v>
      </c>
      <c r="L2187" s="14" t="n">
        <v>1941</v>
      </c>
      <c r="M2187" s="15" t="n">
        <v>319</v>
      </c>
      <c r="N2187" s="11" t="n">
        <v>0.03</v>
      </c>
      <c r="O2187" s="11" t="n">
        <v>0.19</v>
      </c>
      <c r="P2187" s="11" t="n">
        <v>62.13</v>
      </c>
      <c r="Q2187" s="22" t="n">
        <f>M2187/H2187</f>
        <v>0.638</v>
      </c>
    </row>
    <row r="2188" ht="22.5" customHeight="1">
      <c r="A2188" s="74"/>
      <c r="B2188" s="12"/>
      <c r="C2188" s="12" t="n">
        <v>8566084</v>
      </c>
      <c r="D2188" s="12" t="s">
        <v>68</v>
      </c>
      <c r="E2188" s="12" t="s">
        <v>41</v>
      </c>
      <c r="F2188" s="12" t="s">
        <v>15</v>
      </c>
      <c r="G2188" s="20" t="n">
        <v>0.12</v>
      </c>
      <c r="H2188" s="12" t="n">
        <v>100</v>
      </c>
      <c r="I2188" s="20" t="n">
        <f>G2188*H2188*7</f>
        <v>84</v>
      </c>
      <c r="J2188" s="12" t="s">
        <v>102</v>
      </c>
      <c r="K2188" s="14" t="n">
        <v>30572</v>
      </c>
      <c r="L2188" s="14" t="n">
        <v>6617</v>
      </c>
      <c r="M2188" s="15" t="n">
        <v>100</v>
      </c>
      <c r="N2188" s="11" t="n">
        <v>0.002</v>
      </c>
      <c r="O2188" s="11" t="n">
        <v>0.12</v>
      </c>
      <c r="P2188" s="11" t="n">
        <v>12</v>
      </c>
      <c r="Q2188" s="22" t="n">
        <f>M2188/H2188</f>
        <v>1</v>
      </c>
    </row>
    <row r="2189" ht="22.5" customHeight="1">
      <c r="A2189" s="74"/>
      <c r="B2189" s="12"/>
      <c r="C2189" s="12" t="n">
        <v>2937658</v>
      </c>
      <c r="D2189" s="12" t="s">
        <v>69</v>
      </c>
      <c r="E2189" s="12" t="s">
        <v>14</v>
      </c>
      <c r="F2189" s="12" t="s">
        <v>15</v>
      </c>
      <c r="G2189" s="20" t="n">
        <v>0.15</v>
      </c>
      <c r="H2189" s="12" t="n">
        <v>100</v>
      </c>
      <c r="I2189" s="20" t="n">
        <f>G2189*H2189*7</f>
        <v>105</v>
      </c>
      <c r="J2189" s="12" t="s">
        <v>102</v>
      </c>
      <c r="K2189" s="14" t="n">
        <v>3080</v>
      </c>
      <c r="L2189" s="14" t="n">
        <v>1491</v>
      </c>
      <c r="M2189" s="15" t="n">
        <v>100</v>
      </c>
      <c r="N2189" s="11" t="n">
        <v>0.008</v>
      </c>
      <c r="O2189" s="11" t="n">
        <v>0.123</v>
      </c>
      <c r="P2189" s="11" t="n">
        <v>12.3</v>
      </c>
      <c r="Q2189" s="22" t="n">
        <f>M2189/H2189</f>
        <v>1</v>
      </c>
    </row>
    <row r="2190" ht="22.5" customHeight="1">
      <c r="A2190" s="74"/>
      <c r="B2190" s="12"/>
      <c r="C2190" s="12" t="n">
        <v>6706444</v>
      </c>
      <c r="D2190" s="12" t="s">
        <v>70</v>
      </c>
      <c r="E2190" s="12" t="s">
        <v>71</v>
      </c>
      <c r="F2190" s="12" t="s">
        <v>12</v>
      </c>
      <c r="G2190" s="20" t="n">
        <v>0.5</v>
      </c>
      <c r="H2190" s="12" t="n">
        <v>100</v>
      </c>
      <c r="I2190" s="20" t="n">
        <f>G2190*H2190*7</f>
        <v>350</v>
      </c>
      <c r="J2190" s="12" t="s">
        <v>102</v>
      </c>
      <c r="K2190" s="14" t="n">
        <v>46721</v>
      </c>
      <c r="L2190" s="14" t="n">
        <v>4561</v>
      </c>
      <c r="M2190" s="15" t="n">
        <v>4</v>
      </c>
      <c r="N2190" s="11" t="n">
        <v>0.001</v>
      </c>
      <c r="O2190" s="11" t="n">
        <v>0.998</v>
      </c>
      <c r="P2190" s="11" t="n">
        <v>3.9934</v>
      </c>
      <c r="Q2190" s="22" t="n">
        <f>M2190/H2190</f>
        <v>0.04</v>
      </c>
    </row>
    <row r="2191" ht="22.5" customHeight="1">
      <c r="A2191" s="74"/>
      <c r="B2191" s="12"/>
      <c r="C2191" s="12" t="n">
        <v>5963354</v>
      </c>
      <c r="D2191" s="12" t="s">
        <v>70</v>
      </c>
      <c r="E2191" s="12" t="s">
        <v>71</v>
      </c>
      <c r="F2191" s="12" t="s">
        <v>15</v>
      </c>
      <c r="G2191" s="20" t="n">
        <v>0.55</v>
      </c>
      <c r="H2191" s="12" t="n">
        <v>500</v>
      </c>
      <c r="I2191" s="20" t="n">
        <f>G2191*H2191*7</f>
        <v>1925</v>
      </c>
      <c r="J2191" s="12" t="s">
        <v>102</v>
      </c>
      <c r="K2191" s="14" t="n">
        <v>287247</v>
      </c>
      <c r="L2191" s="14" t="n">
        <v>75759</v>
      </c>
      <c r="M2191" s="15" t="n">
        <v>303</v>
      </c>
      <c r="N2191" s="11" t="n">
        <v>0.002</v>
      </c>
      <c r="O2191" s="11" t="n">
        <v>0.573</v>
      </c>
      <c r="P2191" s="11" t="n">
        <v>173.609</v>
      </c>
      <c r="Q2191" s="22" t="n">
        <f>M2191/H2191</f>
        <v>0.606</v>
      </c>
    </row>
    <row r="2192" ht="22.5" customHeight="1">
      <c r="A2192" s="74"/>
      <c r="B2192" s="12"/>
      <c r="C2192" s="12" t="n">
        <v>9686529</v>
      </c>
      <c r="D2192" s="12" t="s">
        <v>70</v>
      </c>
      <c r="E2192" s="12" t="s">
        <v>72</v>
      </c>
      <c r="F2192" s="12" t="s">
        <v>15</v>
      </c>
      <c r="G2192" s="20" t="n">
        <v>0.4</v>
      </c>
      <c r="H2192" s="12" t="n">
        <v>200</v>
      </c>
      <c r="I2192" s="20" t="n">
        <f>G2192*H2192*7</f>
        <v>560</v>
      </c>
      <c r="J2192" s="12" t="s">
        <v>102</v>
      </c>
      <c r="K2192" s="14" t="n">
        <v>58463</v>
      </c>
      <c r="L2192" s="14" t="n">
        <v>20009</v>
      </c>
      <c r="M2192" s="15" t="n">
        <v>39</v>
      </c>
      <c r="N2192" s="11" t="n">
        <v>0.001</v>
      </c>
      <c r="O2192" s="11" t="n">
        <v>0.5</v>
      </c>
      <c r="P2192" s="11" t="n">
        <v>19.5</v>
      </c>
      <c r="Q2192" s="22" t="n">
        <f>M2192/H2192</f>
        <v>0.195</v>
      </c>
    </row>
    <row r="2193" ht="22.5" customHeight="1">
      <c r="A2193" s="74"/>
      <c r="B2193" s="12"/>
      <c r="C2193" s="12" t="n">
        <v>5963400</v>
      </c>
      <c r="D2193" s="12" t="s">
        <v>70</v>
      </c>
      <c r="E2193" s="12" t="s">
        <v>73</v>
      </c>
      <c r="F2193" s="12" t="s">
        <v>15</v>
      </c>
      <c r="G2193" s="20" t="n">
        <v>0.2</v>
      </c>
      <c r="H2193" s="12" t="n">
        <v>50</v>
      </c>
      <c r="I2193" s="20" t="n">
        <f>G2193*H2193*7</f>
        <v>70</v>
      </c>
      <c r="J2193" s="12" t="s">
        <v>102</v>
      </c>
      <c r="K2193" s="14" t="n">
        <v>40777</v>
      </c>
      <c r="L2193" s="14" t="n">
        <v>7006</v>
      </c>
      <c r="M2193" s="15" t="n">
        <v>49</v>
      </c>
      <c r="N2193" s="11" t="n">
        <v>0.001</v>
      </c>
      <c r="O2193" s="11" t="n">
        <v>0.2</v>
      </c>
      <c r="P2193" s="11" t="n">
        <v>9.8</v>
      </c>
      <c r="Q2193" s="22" t="n">
        <f>M2193/H2193</f>
        <v>0.98</v>
      </c>
    </row>
    <row r="2194" ht="22.5" customHeight="1">
      <c r="A2194" s="74"/>
      <c r="B2194" s="12"/>
      <c r="C2194" s="12" t="n">
        <v>10080665</v>
      </c>
      <c r="D2194" s="12" t="s">
        <v>70</v>
      </c>
      <c r="E2194" s="12" t="s">
        <v>74</v>
      </c>
      <c r="F2194" s="12" t="s">
        <v>15</v>
      </c>
      <c r="G2194" s="20" t="n">
        <v>0.38</v>
      </c>
      <c r="H2194" s="12" t="n">
        <v>40</v>
      </c>
      <c r="I2194" s="20" t="n">
        <f>G2194*H2194*7</f>
        <v>106.4</v>
      </c>
      <c r="J2194" s="12" t="s">
        <v>102</v>
      </c>
      <c r="K2194" s="14" t="n">
        <v>6002</v>
      </c>
      <c r="L2194" s="14" t="n">
        <v>1465</v>
      </c>
      <c r="M2194" s="15" t="n">
        <v>16</v>
      </c>
      <c r="N2194" s="11" t="n">
        <v>0.004</v>
      </c>
      <c r="O2194" s="11" t="n">
        <v>0.38</v>
      </c>
      <c r="P2194" s="11" t="n">
        <v>6.08</v>
      </c>
      <c r="Q2194" s="22" t="n">
        <f>M2194/H2194</f>
        <v>0.4</v>
      </c>
    </row>
    <row r="2195" ht="22.5" customHeight="1">
      <c r="A2195" s="74"/>
      <c r="B2195" s="12"/>
      <c r="C2195" s="12" t="n">
        <v>91520433</v>
      </c>
      <c r="D2195" s="12" t="s">
        <v>64</v>
      </c>
      <c r="E2195" s="12" t="s">
        <v>14</v>
      </c>
      <c r="F2195" s="12" t="s">
        <v>15</v>
      </c>
      <c r="G2195" s="20" t="n">
        <v>0.16</v>
      </c>
      <c r="H2195" s="12" t="n">
        <v>200</v>
      </c>
      <c r="I2195" s="20" t="n">
        <f>G2195*H2195*7</f>
        <v>224</v>
      </c>
      <c r="J2195" s="12" t="s">
        <v>102</v>
      </c>
      <c r="K2195" s="14" t="n">
        <v>46327</v>
      </c>
      <c r="L2195" s="14" t="n">
        <v>1853</v>
      </c>
      <c r="M2195" s="15" t="n">
        <v>2</v>
      </c>
      <c r="N2195" s="11" t="n">
        <v>0</v>
      </c>
      <c r="O2195" s="11" t="n">
        <v>0.16</v>
      </c>
      <c r="P2195" s="11" t="n">
        <v>0.32</v>
      </c>
      <c r="Q2195" s="22" t="n">
        <f>M2195/H2195</f>
        <v>0.01</v>
      </c>
    </row>
    <row r="2196" ht="22.5" customHeight="1">
      <c r="A2196" s="74"/>
      <c r="B2196" s="12"/>
      <c r="C2196" s="12" t="n">
        <v>11078827</v>
      </c>
      <c r="D2196" s="12" t="s">
        <v>70</v>
      </c>
      <c r="E2196" s="12" t="s">
        <v>73</v>
      </c>
      <c r="F2196" s="12" t="s">
        <v>15</v>
      </c>
      <c r="G2196" s="20" t="n">
        <v>0.2</v>
      </c>
      <c r="H2196" s="12" t="n">
        <v>50</v>
      </c>
      <c r="I2196" s="20" t="n">
        <f>G2196*H2196*7</f>
        <v>70</v>
      </c>
      <c r="J2196" s="12" t="s">
        <v>102</v>
      </c>
      <c r="K2196" s="14" t="n">
        <v>970</v>
      </c>
      <c r="L2196" s="14" t="n">
        <v>211</v>
      </c>
      <c r="M2196" s="15" t="n">
        <v>2</v>
      </c>
      <c r="N2196" s="11" t="n">
        <v>0.003</v>
      </c>
      <c r="O2196" s="11" t="n">
        <v>0.3</v>
      </c>
      <c r="P2196" s="11" t="n">
        <v>0.6</v>
      </c>
      <c r="Q2196" s="22" t="n">
        <f>M2196/H2196</f>
        <v>0.04</v>
      </c>
    </row>
    <row r="2197" ht="22.5" customHeight="1">
      <c r="A2197" s="74"/>
      <c r="B2197" s="12"/>
      <c r="C2197" s="12" t="n">
        <v>11078981</v>
      </c>
      <c r="D2197" s="12" t="s">
        <v>70</v>
      </c>
      <c r="E2197" s="12" t="s">
        <v>71</v>
      </c>
      <c r="F2197" s="12" t="s">
        <v>15</v>
      </c>
      <c r="G2197" s="20" t="n">
        <v>0.2</v>
      </c>
      <c r="H2197" s="12" t="n">
        <v>50</v>
      </c>
      <c r="I2197" s="20" t="n">
        <f>G2197*H2197*7</f>
        <v>70</v>
      </c>
      <c r="J2197" s="12" t="s">
        <v>102</v>
      </c>
      <c r="K2197" s="14" t="n">
        <v>151</v>
      </c>
      <c r="L2197" s="14" t="n">
        <v>9</v>
      </c>
      <c r="M2197" s="15" t="n">
        <v>0</v>
      </c>
      <c r="N2197" s="11" t="n">
        <v>0</v>
      </c>
      <c r="O2197" s="11" t="n">
        <v>0</v>
      </c>
      <c r="P2197" s="11" t="n">
        <v>0</v>
      </c>
      <c r="Q2197" s="22" t="n">
        <f>M2197/H2197</f>
        <v>0</v>
      </c>
    </row>
    <row r="2198" ht="22.5" customHeight="1">
      <c r="A2198" s="74"/>
      <c r="B2198" s="12"/>
      <c r="C2198" s="12" t="n">
        <v>11080833</v>
      </c>
      <c r="D2198" s="12" t="s">
        <v>70</v>
      </c>
      <c r="E2198" s="12" t="s">
        <v>72</v>
      </c>
      <c r="F2198" s="12" t="s">
        <v>15</v>
      </c>
      <c r="G2198" s="20" t="n">
        <v>0.2</v>
      </c>
      <c r="H2198" s="12" t="n">
        <v>50</v>
      </c>
      <c r="I2198" s="20" t="n">
        <f>G2198*H2198*7</f>
        <v>70</v>
      </c>
      <c r="J2198" s="12" t="s">
        <v>102</v>
      </c>
      <c r="K2198" s="14" t="n">
        <v>21</v>
      </c>
      <c r="L2198" s="14" t="n">
        <v>1</v>
      </c>
      <c r="M2198" s="15" t="n">
        <v>0</v>
      </c>
      <c r="N2198" s="11" t="n">
        <v>0</v>
      </c>
      <c r="O2198" s="11" t="n">
        <v>0</v>
      </c>
      <c r="P2198" s="11" t="n">
        <v>0</v>
      </c>
      <c r="Q2198" s="22" t="n">
        <f>M2198/H2198</f>
        <v>0</v>
      </c>
    </row>
    <row r="2199" ht="22.5" customHeight="1">
      <c r="A2199" s="74"/>
      <c r="B2199" s="12"/>
      <c r="C2199" s="12" t="n">
        <v>11081056</v>
      </c>
      <c r="D2199" s="12" t="s">
        <v>70</v>
      </c>
      <c r="E2199" s="12" t="s">
        <v>74</v>
      </c>
      <c r="F2199" s="12" t="s">
        <v>15</v>
      </c>
      <c r="G2199" s="20" t="n">
        <v>0.2</v>
      </c>
      <c r="H2199" s="12" t="n">
        <v>50</v>
      </c>
      <c r="I2199" s="20" t="n">
        <f>G2199*H2199*7</f>
        <v>70</v>
      </c>
      <c r="J2199" s="12" t="s">
        <v>102</v>
      </c>
      <c r="K2199" s="14" t="n">
        <v>81</v>
      </c>
      <c r="L2199" s="14" t="n">
        <v>8</v>
      </c>
      <c r="M2199" s="15" t="n">
        <v>0</v>
      </c>
      <c r="N2199" s="11" t="n">
        <v>0</v>
      </c>
      <c r="O2199" s="11" t="n">
        <v>0</v>
      </c>
      <c r="P2199" s="11" t="n">
        <v>0</v>
      </c>
      <c r="Q2199" s="22" t="n">
        <f>M2199/H2199</f>
        <v>0</v>
      </c>
    </row>
    <row r="2200" ht="22.5" customHeight="1">
      <c r="A2200" s="74"/>
      <c r="B2200" s="12"/>
      <c r="C2200" s="12" t="n">
        <v>11078963</v>
      </c>
      <c r="D2200" s="12" t="s">
        <v>69</v>
      </c>
      <c r="E2200" s="12" t="s">
        <v>14</v>
      </c>
      <c r="F2200" s="12" t="s">
        <v>15</v>
      </c>
      <c r="G2200" s="20" t="n">
        <v>0.4</v>
      </c>
      <c r="H2200" s="12" t="n">
        <v>100</v>
      </c>
      <c r="I2200" s="20" t="n">
        <f>G2200*H2200*7</f>
        <v>280</v>
      </c>
      <c r="J2200" s="12" t="s">
        <v>102</v>
      </c>
      <c r="K2200" s="14" t="n">
        <v>9055</v>
      </c>
      <c r="L2200" s="14" t="n">
        <v>1615</v>
      </c>
      <c r="M2200" s="15" t="n">
        <v>83</v>
      </c>
      <c r="N2200" s="11" t="n">
        <v>0.021</v>
      </c>
      <c r="O2200" s="11" t="n">
        <v>0.4</v>
      </c>
      <c r="P2200" s="11" t="n">
        <v>33.2</v>
      </c>
      <c r="Q2200" s="22" t="n">
        <f>M2200/H2200</f>
        <v>0.83</v>
      </c>
    </row>
    <row r="2201" ht="22.5" customHeight="1">
      <c r="A2201" s="74"/>
      <c r="B2201" s="12"/>
      <c r="C2201" s="12" t="n">
        <v>91538300</v>
      </c>
      <c r="D2201" s="12" t="s">
        <v>64</v>
      </c>
      <c r="E2201" s="12" t="s">
        <v>37</v>
      </c>
      <c r="F2201" s="12" t="s">
        <v>15</v>
      </c>
      <c r="G2201" s="20" t="n">
        <v>0.14</v>
      </c>
      <c r="H2201" s="12" t="n">
        <v>300</v>
      </c>
      <c r="I2201" s="20" t="n">
        <f>G2201*H2201*7</f>
        <v>294</v>
      </c>
      <c r="J2201" s="12" t="s">
        <v>102</v>
      </c>
      <c r="K2201" s="14" t="n">
        <v>3494</v>
      </c>
      <c r="L2201" s="14" t="n">
        <v>585</v>
      </c>
      <c r="M2201" s="15" t="n">
        <v>5</v>
      </c>
      <c r="N2201" s="11" t="n">
        <v>0.001</v>
      </c>
      <c r="O2201" s="11" t="n">
        <v>0.14</v>
      </c>
      <c r="P2201" s="11" t="n">
        <v>0.7</v>
      </c>
      <c r="Q2201" s="22" t="n">
        <f>M2201/H2201</f>
        <v>0.0166666666666667</v>
      </c>
    </row>
    <row r="2202" ht="22.5" customHeight="1">
      <c r="A2202" s="74"/>
      <c r="B2202" s="12"/>
      <c r="C2202" s="12" t="n">
        <v>91538301</v>
      </c>
      <c r="D2202" s="12" t="s">
        <v>64</v>
      </c>
      <c r="E2202" s="12" t="s">
        <v>14</v>
      </c>
      <c r="F2202" s="12" t="s">
        <v>15</v>
      </c>
      <c r="G2202" s="20" t="n">
        <v>0.22</v>
      </c>
      <c r="H2202" s="12" t="n">
        <v>200</v>
      </c>
      <c r="I2202" s="20" t="n">
        <f>G2202*H2202*7</f>
        <v>308</v>
      </c>
      <c r="J2202" s="12" t="s">
        <v>102</v>
      </c>
      <c r="K2202" s="14" t="n">
        <v>225</v>
      </c>
      <c r="L2202" s="14" t="n">
        <v>47</v>
      </c>
      <c r="M2202" s="15" t="n">
        <v>0</v>
      </c>
      <c r="N2202" s="11" t="n">
        <v>0</v>
      </c>
      <c r="O2202" s="11" t="n">
        <v>0</v>
      </c>
      <c r="P2202" s="11" t="n">
        <v>0</v>
      </c>
      <c r="Q2202" s="22" t="n">
        <f>M2202/H2202</f>
        <v>0</v>
      </c>
    </row>
    <row r="2203" ht="22.5" customHeight="1">
      <c r="A2203" s="74"/>
      <c r="B2203" s="12"/>
      <c r="C2203" s="12" t="n">
        <v>91538306</v>
      </c>
      <c r="D2203" s="12" t="s">
        <v>64</v>
      </c>
      <c r="E2203" s="12" t="s">
        <v>65</v>
      </c>
      <c r="F2203" s="12" t="s">
        <v>15</v>
      </c>
      <c r="G2203" s="20" t="n">
        <v>0.18</v>
      </c>
      <c r="H2203" s="12" t="n">
        <v>250</v>
      </c>
      <c r="I2203" s="20" t="n">
        <f>G2203*H2203*7</f>
        <v>315</v>
      </c>
      <c r="J2203" s="12" t="s">
        <v>102</v>
      </c>
      <c r="K2203" s="14" t="n">
        <v>1361</v>
      </c>
      <c r="L2203" s="14" t="n">
        <v>395</v>
      </c>
      <c r="M2203" s="15" t="n">
        <v>2</v>
      </c>
      <c r="N2203" s="11" t="n">
        <v>0.001</v>
      </c>
      <c r="O2203" s="11" t="n">
        <v>0.18</v>
      </c>
      <c r="P2203" s="11" t="n">
        <v>0.36</v>
      </c>
      <c r="Q2203" s="22" t="n">
        <f>M2203/H2203</f>
        <v>0.008</v>
      </c>
    </row>
    <row r="2204" ht="22.5" customHeight="1">
      <c r="A2204" s="74"/>
      <c r="B2204" s="12"/>
      <c r="C2204" s="12" t="n">
        <v>91538307</v>
      </c>
      <c r="D2204" s="12" t="s">
        <v>64</v>
      </c>
      <c r="E2204" s="12" t="s">
        <v>17</v>
      </c>
      <c r="F2204" s="12" t="s">
        <v>15</v>
      </c>
      <c r="G2204" s="20" t="n">
        <v>0.22</v>
      </c>
      <c r="H2204" s="12" t="n">
        <v>200</v>
      </c>
      <c r="I2204" s="20" t="n">
        <f>G2204*H2204*7</f>
        <v>308</v>
      </c>
      <c r="J2204" s="12" t="s">
        <v>102</v>
      </c>
      <c r="K2204" s="14" t="n">
        <v>19</v>
      </c>
      <c r="L2204" s="14" t="n">
        <v>0</v>
      </c>
      <c r="M2204" s="15" t="n">
        <v>0</v>
      </c>
      <c r="N2204" s="11" t="n">
        <v>0</v>
      </c>
      <c r="O2204" s="11" t="n">
        <v>0</v>
      </c>
      <c r="P2204" s="11" t="n">
        <v>0</v>
      </c>
      <c r="Q2204" s="22" t="n">
        <f>M2204/H2204</f>
        <v>0</v>
      </c>
    </row>
    <row r="2205" ht="22.5" customHeight="1">
      <c r="A2205" s="74"/>
      <c r="B2205" s="12"/>
      <c r="C2205" s="12" t="n">
        <v>91538308</v>
      </c>
      <c r="D2205" s="12" t="s">
        <v>64</v>
      </c>
      <c r="E2205" s="12" t="s">
        <v>11</v>
      </c>
      <c r="F2205" s="12" t="s">
        <v>15</v>
      </c>
      <c r="G2205" s="20" t="n">
        <v>0.18</v>
      </c>
      <c r="H2205" s="12" t="n">
        <v>200</v>
      </c>
      <c r="I2205" s="20" t="n">
        <f>G2205*H2205*7</f>
        <v>252</v>
      </c>
      <c r="J2205" s="12" t="s">
        <v>102</v>
      </c>
      <c r="K2205" s="14" t="n">
        <v>132</v>
      </c>
      <c r="L2205" s="14" t="n">
        <v>9</v>
      </c>
      <c r="M2205" s="15" t="n">
        <v>0</v>
      </c>
      <c r="N2205" s="11" t="n">
        <v>0</v>
      </c>
      <c r="O2205" s="11" t="n">
        <v>0</v>
      </c>
      <c r="P2205" s="11" t="n">
        <v>0</v>
      </c>
      <c r="Q2205" s="22" t="n">
        <f>M2205/H2205</f>
        <v>0</v>
      </c>
    </row>
    <row r="2206" ht="22.5" customHeight="1">
      <c r="A2206" s="74"/>
      <c r="B2206" s="12"/>
      <c r="C2206" s="12" t="n">
        <v>91538309</v>
      </c>
      <c r="D2206" s="12" t="s">
        <v>64</v>
      </c>
      <c r="E2206" s="12" t="s">
        <v>44</v>
      </c>
      <c r="F2206" s="12" t="s">
        <v>15</v>
      </c>
      <c r="G2206" s="20" t="n">
        <v>0.18</v>
      </c>
      <c r="H2206" s="12" t="n">
        <v>198</v>
      </c>
      <c r="I2206" s="20" t="n">
        <f>G2206*H2206*7</f>
        <v>249.48</v>
      </c>
      <c r="J2206" s="12" t="s">
        <v>102</v>
      </c>
      <c r="K2206" s="14" t="n">
        <v>197</v>
      </c>
      <c r="L2206" s="14" t="n">
        <v>41</v>
      </c>
      <c r="M2206" s="15" t="n">
        <v>0</v>
      </c>
      <c r="N2206" s="11" t="n">
        <v>0</v>
      </c>
      <c r="O2206" s="11" t="n">
        <v>0</v>
      </c>
      <c r="P2206" s="11" t="n">
        <v>0</v>
      </c>
      <c r="Q2206" s="22" t="n">
        <f>M2206/H2206</f>
        <v>0</v>
      </c>
    </row>
    <row r="2207" ht="22.5" customHeight="1">
      <c r="A2207" s="74"/>
      <c r="B2207" s="12"/>
      <c r="C2207" s="12" t="n">
        <v>11511535</v>
      </c>
      <c r="D2207" s="12" t="s">
        <v>69</v>
      </c>
      <c r="E2207" s="12" t="s">
        <v>14</v>
      </c>
      <c r="F2207" s="12" t="s">
        <v>26</v>
      </c>
      <c r="G2207" s="20" t="n">
        <v>0.4</v>
      </c>
      <c r="H2207" s="12" t="n">
        <v>600</v>
      </c>
      <c r="I2207" s="20" t="n">
        <f>G2207*H2207*7</f>
        <v>1680</v>
      </c>
      <c r="J2207" s="12" t="s">
        <v>102</v>
      </c>
      <c r="K2207" s="14" t="n">
        <f>1929254+6490</f>
        <v>1935744</v>
      </c>
      <c r="L2207" s="14" t="n">
        <f>6746+2651</f>
        <v>9397</v>
      </c>
      <c r="M2207" s="15" t="n">
        <f>406+180</f>
        <v>586</v>
      </c>
      <c r="N2207" s="11" t="n">
        <v>0.02</v>
      </c>
      <c r="O2207" s="11" t="n">
        <f>P2207/M2207</f>
        <v>0.401894197952218</v>
      </c>
      <c r="P2207" s="11" t="n">
        <f>150.94+84.57</f>
        <v>235.51</v>
      </c>
      <c r="Q2207" s="22" t="n">
        <f>M2207/H2207</f>
        <v>0.976666666666667</v>
      </c>
    </row>
    <row r="2208" ht="22.5" customHeight="1">
      <c r="A2208" s="74"/>
      <c r="B2208" s="12"/>
      <c r="C2208" s="12" t="n">
        <v>11792342</v>
      </c>
      <c r="D2208" s="12" t="s">
        <v>75</v>
      </c>
      <c r="E2208" s="12" t="s">
        <v>41</v>
      </c>
      <c r="F2208" s="12" t="s">
        <v>15</v>
      </c>
      <c r="G2208" s="20" t="n">
        <v>0.2</v>
      </c>
      <c r="H2208" s="12" t="n">
        <v>40</v>
      </c>
      <c r="I2208" s="20" t="n">
        <f>G2208*H2208*7</f>
        <v>56</v>
      </c>
      <c r="J2208" s="12" t="s">
        <v>102</v>
      </c>
      <c r="K2208" s="14" t="n">
        <v>7665</v>
      </c>
      <c r="L2208" s="14" t="n">
        <v>259</v>
      </c>
      <c r="M2208" s="15" t="n">
        <v>0</v>
      </c>
      <c r="N2208" s="11" t="n">
        <v>0</v>
      </c>
      <c r="O2208" s="11" t="n">
        <v>0</v>
      </c>
      <c r="P2208" s="11" t="n">
        <v>0</v>
      </c>
      <c r="Q2208" s="22" t="n">
        <f>M2208/H2208</f>
        <v>0</v>
      </c>
    </row>
    <row r="2209" ht="22.5" customHeight="1">
      <c r="A2209" s="74"/>
      <c r="B2209" s="12"/>
      <c r="C2209" s="12" t="n">
        <v>5365722</v>
      </c>
      <c r="D2209" s="12" t="s">
        <v>59</v>
      </c>
      <c r="E2209" s="12" t="s">
        <v>57</v>
      </c>
      <c r="F2209" s="12" t="s">
        <v>12</v>
      </c>
      <c r="G2209" s="20" t="n">
        <v>0.3</v>
      </c>
      <c r="H2209" s="12" t="n">
        <v>50</v>
      </c>
      <c r="I2209" s="20" t="n">
        <f>G2209*H2209*7</f>
        <v>105</v>
      </c>
      <c r="J2209" s="12" t="s">
        <v>102</v>
      </c>
      <c r="K2209" s="14" t="n">
        <v>54925</v>
      </c>
      <c r="L2209" s="14" t="n">
        <v>20977</v>
      </c>
      <c r="M2209" s="15" t="n">
        <v>31</v>
      </c>
      <c r="N2209" s="11" t="n">
        <v>0</v>
      </c>
      <c r="O2209" s="11" t="n">
        <v>0.302</v>
      </c>
      <c r="P2209" s="11" t="n">
        <v>9.3501</v>
      </c>
      <c r="Q2209" s="22" t="n">
        <f>M2209/H2209</f>
        <v>0.62</v>
      </c>
    </row>
    <row r="2210" ht="22.5" customHeight="1">
      <c r="A2210" s="74"/>
      <c r="B2210" s="12"/>
      <c r="C2210" s="12" t="n">
        <v>11924654</v>
      </c>
      <c r="D2210" s="12" t="s">
        <v>59</v>
      </c>
      <c r="E2210" s="12" t="s">
        <v>57</v>
      </c>
      <c r="F2210" s="12" t="s">
        <v>12</v>
      </c>
      <c r="G2210" s="20" t="n">
        <v>0.3</v>
      </c>
      <c r="H2210" s="12" t="n">
        <v>50</v>
      </c>
      <c r="I2210" s="20" t="n">
        <f>G2210*H2210*7</f>
        <v>105</v>
      </c>
      <c r="J2210" s="12" t="s">
        <v>102</v>
      </c>
      <c r="K2210" s="14" t="n">
        <v>466</v>
      </c>
      <c r="L2210" s="14" t="n">
        <v>198</v>
      </c>
      <c r="M2210" s="15" t="n">
        <v>0</v>
      </c>
      <c r="N2210" s="11" t="n">
        <v>0.001</v>
      </c>
      <c r="O2210" s="11" t="n">
        <v>0</v>
      </c>
      <c r="P2210" s="11" t="n">
        <v>0.1019</v>
      </c>
      <c r="Q2210" s="22" t="n">
        <f>M2210/H2210</f>
        <v>0</v>
      </c>
    </row>
    <row r="2211" ht="22.5" customHeight="1">
      <c r="A2211" s="74"/>
      <c r="B2211" s="12"/>
      <c r="C2211" s="12" t="n">
        <v>12011132</v>
      </c>
      <c r="D2211" s="12" t="s">
        <v>82</v>
      </c>
      <c r="E2211" s="12" t="s">
        <v>14</v>
      </c>
      <c r="F2211" s="12" t="s">
        <v>15</v>
      </c>
      <c r="G2211" s="20" t="n">
        <v>0.2</v>
      </c>
      <c r="H2211" s="12" t="n">
        <v>150</v>
      </c>
      <c r="I2211" s="20" t="n">
        <f>G2211*H2211*7</f>
        <v>210</v>
      </c>
      <c r="J2211" s="12" t="s">
        <v>102</v>
      </c>
      <c r="K2211" s="14" t="n">
        <v>21838</v>
      </c>
      <c r="L2211" s="14" t="n">
        <v>6547</v>
      </c>
      <c r="M2211" s="15" t="n">
        <v>150</v>
      </c>
      <c r="N2211" s="11" t="n">
        <v>0.005</v>
      </c>
      <c r="O2211" s="11" t="n">
        <v>0.2</v>
      </c>
      <c r="P2211" s="11" t="n">
        <v>30</v>
      </c>
      <c r="Q2211" s="22" t="n">
        <f>M2211/H2211</f>
        <v>1</v>
      </c>
    </row>
    <row r="2212" ht="22.5" customHeight="1">
      <c r="A2212" s="74"/>
      <c r="B2212" s="12"/>
      <c r="C2212" s="12" t="n">
        <v>12072287</v>
      </c>
      <c r="D2212" s="12" t="s">
        <v>69</v>
      </c>
      <c r="E2212" s="12" t="s">
        <v>14</v>
      </c>
      <c r="F2212" s="12" t="s">
        <v>15</v>
      </c>
      <c r="G2212" s="20" t="n">
        <v>0.5</v>
      </c>
      <c r="H2212" s="12" t="n">
        <v>200</v>
      </c>
      <c r="I2212" s="20" t="n">
        <f>G2212*H2212*7</f>
        <v>700</v>
      </c>
      <c r="J2212" s="12" t="s">
        <v>102</v>
      </c>
      <c r="K2212" s="14" t="n">
        <v>276745</v>
      </c>
      <c r="L2212" s="14" t="n">
        <v>1538</v>
      </c>
      <c r="M2212" s="15" t="n">
        <v>110</v>
      </c>
      <c r="N2212" s="11" t="n">
        <v>0.031</v>
      </c>
      <c r="O2212" s="11" t="n">
        <v>0.438</v>
      </c>
      <c r="P2212" s="11" t="n">
        <v>48.232</v>
      </c>
      <c r="Q2212" s="22" t="n">
        <f>M2212/H2212</f>
        <v>0.55</v>
      </c>
    </row>
    <row r="2213" ht="22.5" customHeight="1">
      <c r="A2213" s="74"/>
      <c r="B2213" s="12"/>
      <c r="C2213" s="12" t="n">
        <v>6529449</v>
      </c>
      <c r="D2213" s="12" t="s">
        <v>69</v>
      </c>
      <c r="E2213" s="12" t="s">
        <v>14</v>
      </c>
      <c r="F2213" s="12" t="s">
        <v>12</v>
      </c>
      <c r="G2213" s="20" t="n">
        <v>0.2</v>
      </c>
      <c r="H2213" s="12" t="n">
        <v>200</v>
      </c>
      <c r="I2213" s="20" t="n">
        <f>G2213*H2213*7</f>
        <v>280</v>
      </c>
      <c r="J2213" s="12" t="s">
        <v>102</v>
      </c>
      <c r="K2213" s="14" t="n">
        <v>22320</v>
      </c>
      <c r="L2213" s="14" t="n">
        <v>2496</v>
      </c>
      <c r="M2213" s="15" t="n">
        <v>186</v>
      </c>
      <c r="N2213" s="11" t="n">
        <v>0.02</v>
      </c>
      <c r="O2213" s="11" t="n">
        <v>0.271</v>
      </c>
      <c r="P2213" s="11" t="n">
        <v>50.4985</v>
      </c>
      <c r="Q2213" s="22" t="n">
        <f>M2213/H2213</f>
        <v>0.93</v>
      </c>
    </row>
    <row r="2214" ht="22.5" customHeight="1">
      <c r="A2214" s="74"/>
      <c r="B2214" s="12"/>
      <c r="C2214" s="12" t="n">
        <v>5623760</v>
      </c>
      <c r="D2214" s="12" t="s">
        <v>76</v>
      </c>
      <c r="E2214" s="12" t="s">
        <v>14</v>
      </c>
      <c r="F2214" s="12" t="s">
        <v>15</v>
      </c>
      <c r="G2214" s="20" t="n">
        <v>0.15</v>
      </c>
      <c r="H2214" s="12" t="n">
        <v>50</v>
      </c>
      <c r="I2214" s="20" t="n">
        <f>G2214*H2214*7</f>
        <v>52.5</v>
      </c>
      <c r="J2214" s="12" t="s">
        <v>102</v>
      </c>
      <c r="K2214" s="14" t="n">
        <v>8519</v>
      </c>
      <c r="L2214" s="14" t="n">
        <v>2304</v>
      </c>
      <c r="M2214" s="15" t="n">
        <v>50</v>
      </c>
      <c r="N2214" s="11" t="n">
        <v>0.003</v>
      </c>
      <c r="O2214" s="11" t="n">
        <v>0.15</v>
      </c>
      <c r="P2214" s="11" t="n">
        <v>7.5</v>
      </c>
      <c r="Q2214" s="22" t="n">
        <f>M2214/H2214</f>
        <v>1</v>
      </c>
    </row>
    <row r="2215" ht="22.5" customHeight="1">
      <c r="A2215" s="74"/>
      <c r="B2215" s="12"/>
      <c r="C2215" s="12" t="n">
        <v>12542512</v>
      </c>
      <c r="D2215" s="12" t="s">
        <v>82</v>
      </c>
      <c r="E2215" s="12" t="s">
        <v>14</v>
      </c>
      <c r="F2215" s="12" t="s">
        <v>15</v>
      </c>
      <c r="G2215" s="20" t="n">
        <v>0.15</v>
      </c>
      <c r="H2215" s="12" t="n">
        <v>100</v>
      </c>
      <c r="I2215" s="20" t="n">
        <f>G2215*H2215*7</f>
        <v>105</v>
      </c>
      <c r="J2215" s="12" t="s">
        <v>102</v>
      </c>
      <c r="K2215" s="14" t="n">
        <v>9104</v>
      </c>
      <c r="L2215" s="14" t="n">
        <v>1030</v>
      </c>
      <c r="M2215" s="15" t="n">
        <v>30</v>
      </c>
      <c r="N2215" s="11" t="n">
        <v>0.004</v>
      </c>
      <c r="O2215" s="11" t="n">
        <v>0.15</v>
      </c>
      <c r="P2215" s="11" t="n">
        <v>4.5</v>
      </c>
      <c r="Q2215" s="22" t="n">
        <f>M2215/H2215</f>
        <v>0.3</v>
      </c>
    </row>
    <row r="2216" ht="22.5" customHeight="1">
      <c r="A2216" s="74"/>
      <c r="B2216" s="12"/>
      <c r="C2216" s="12" t="n">
        <v>91573327</v>
      </c>
      <c r="D2216" s="12" t="s">
        <v>77</v>
      </c>
      <c r="E2216" s="12" t="s">
        <v>14</v>
      </c>
      <c r="F2216" s="12" t="s">
        <v>15</v>
      </c>
      <c r="G2216" s="20" t="n">
        <v>0.25</v>
      </c>
      <c r="H2216" s="12" t="n">
        <v>300</v>
      </c>
      <c r="I2216" s="20" t="n">
        <f>G2216*H2216*7</f>
        <v>525</v>
      </c>
      <c r="J2216" s="12" t="s">
        <v>102</v>
      </c>
      <c r="K2216" s="14" t="n">
        <v>2135</v>
      </c>
      <c r="L2216" s="14" t="n">
        <v>434</v>
      </c>
      <c r="M2216" s="15" t="n">
        <v>0</v>
      </c>
      <c r="N2216" s="11" t="n">
        <v>0</v>
      </c>
      <c r="O2216" s="11" t="n">
        <v>0</v>
      </c>
      <c r="P2216" s="11" t="n">
        <v>0</v>
      </c>
      <c r="Q2216" s="22" t="n">
        <f>M2216/H2216</f>
        <v>0</v>
      </c>
    </row>
    <row r="2217" ht="22.5" customHeight="1">
      <c r="A2217" s="82"/>
      <c r="C2217" s="10"/>
      <c r="D2217" s="10"/>
      <c r="E2217" s="10"/>
      <c r="F2217" s="10"/>
      <c r="G2217" s="17"/>
      <c r="H2217" s="10"/>
      <c r="I2217" s="17"/>
      <c r="J2217" s="10"/>
      <c r="K2217" s="14"/>
      <c r="L2217" s="14"/>
      <c r="M2217" s="15"/>
      <c r="N2217" s="11"/>
      <c r="O2217" s="11"/>
      <c r="P2217" s="11"/>
      <c r="Q2217" s="22"/>
    </row>
  </sheetData>
  <autoFilter ref="A1:XFD1048576"/>
  <mergeCells count="3380">
    <mergeCell ref="C1009:C1011"/>
    <mergeCell ref="D1009:D1011"/>
    <mergeCell ref="E1009:E1011"/>
    <mergeCell ref="F1009:F1011"/>
    <mergeCell ref="G1009:G1011"/>
    <mergeCell ref="H1009:H1011"/>
    <mergeCell ref="I1009:I1011"/>
    <mergeCell ref="Q1009:Q1011"/>
    <mergeCell ref="Q934:Q936"/>
    <mergeCell ref="Q826:Q828"/>
    <mergeCell ref="D1156:D1158"/>
    <mergeCell ref="E1156:E1158"/>
    <mergeCell ref="F1156:F1158"/>
    <mergeCell ref="G1156:G1158"/>
    <mergeCell ref="H1156:H1158"/>
    <mergeCell ref="I1156:I1158"/>
    <mergeCell ref="Q1156:Q1158"/>
    <mergeCell ref="Q829:Q831"/>
    <mergeCell ref="Q832:Q834"/>
    <mergeCell ref="Q835:Q837"/>
    <mergeCell ref="D937:D939"/>
    <mergeCell ref="E937:E939"/>
    <mergeCell ref="F937:F939"/>
    <mergeCell ref="G937:G939"/>
    <mergeCell ref="H937:H939"/>
    <mergeCell ref="I937:I939"/>
    <mergeCell ref="Q937:Q939"/>
    <mergeCell ref="D940:D942"/>
    <mergeCell ref="E940:E942"/>
    <mergeCell ref="F940:F942"/>
    <mergeCell ref="G940:G942"/>
    <mergeCell ref="H940:H942"/>
    <mergeCell ref="I940:I942"/>
    <mergeCell ref="Q940:Q942"/>
    <mergeCell ref="C937:C939"/>
    <mergeCell ref="C940:C942"/>
    <mergeCell ref="D934:D936"/>
    <mergeCell ref="E934:E936"/>
    <mergeCell ref="F934:F936"/>
    <mergeCell ref="G934:G936"/>
    <mergeCell ref="H934:H936"/>
    <mergeCell ref="I934:I936"/>
    <mergeCell ref="C934:C936"/>
    <mergeCell ref="D826:D828"/>
    <mergeCell ref="E826:E828"/>
    <mergeCell ref="F826:F828"/>
    <mergeCell ref="G826:G828"/>
    <mergeCell ref="I826:I828"/>
    <mergeCell ref="C829:C831"/>
    <mergeCell ref="D829:D831"/>
    <mergeCell ref="E829:E831"/>
    <mergeCell ref="G829:G831"/>
    <mergeCell ref="I829:I831"/>
    <mergeCell ref="F829:F831"/>
    <mergeCell ref="C832:C834"/>
    <mergeCell ref="D832:D834"/>
    <mergeCell ref="E832:E834"/>
    <mergeCell ref="I832:I834"/>
    <mergeCell ref="F832:F834"/>
    <mergeCell ref="H832:H834"/>
    <mergeCell ref="C835:C837"/>
    <mergeCell ref="D835:D837"/>
    <mergeCell ref="E835:E837"/>
    <mergeCell ref="I835:I837"/>
    <mergeCell ref="F835:F837"/>
    <mergeCell ref="G832:G834"/>
    <mergeCell ref="H835:H837"/>
    <mergeCell ref="C838:C840"/>
    <mergeCell ref="D838:D840"/>
    <mergeCell ref="E838:E840"/>
    <mergeCell ref="F838:F840"/>
    <mergeCell ref="G838:G840"/>
    <mergeCell ref="H838:H840"/>
    <mergeCell ref="I838:I840"/>
    <mergeCell ref="C841:C843"/>
    <mergeCell ref="D841:D843"/>
    <mergeCell ref="E841:E843"/>
    <mergeCell ref="F841:F843"/>
    <mergeCell ref="G841:G843"/>
    <mergeCell ref="H841:H843"/>
    <mergeCell ref="I841:I843"/>
    <mergeCell ref="C844:C846"/>
    <mergeCell ref="E844:E846"/>
    <mergeCell ref="I844:I846"/>
    <mergeCell ref="F844:F846"/>
    <mergeCell ref="G844:G846"/>
    <mergeCell ref="H844:H846"/>
    <mergeCell ref="D844:D846"/>
    <mergeCell ref="C847:C849"/>
    <mergeCell ref="E847:E849"/>
    <mergeCell ref="F847:F849"/>
    <mergeCell ref="I847:I849"/>
    <mergeCell ref="D847:D849"/>
    <mergeCell ref="C1159:C1161"/>
    <mergeCell ref="D1159:D1161"/>
    <mergeCell ref="F1159:F1161"/>
    <mergeCell ref="I1159:I1161"/>
    <mergeCell ref="G1159:G1161"/>
    <mergeCell ref="H1159:H1161"/>
    <mergeCell ref="E1159:E1161"/>
    <mergeCell ref="Q1159:Q1161"/>
    <mergeCell ref="I850:I852"/>
    <mergeCell ref="C850:C852"/>
    <mergeCell ref="D850:D852"/>
    <mergeCell ref="E850:E852"/>
    <mergeCell ref="F850:F852"/>
    <mergeCell ref="I853:I855"/>
    <mergeCell ref="C853:C855"/>
    <mergeCell ref="D853:D855"/>
    <mergeCell ref="E853:E855"/>
    <mergeCell ref="F853:F855"/>
    <mergeCell ref="G847:G849"/>
    <mergeCell ref="H847:H849"/>
    <mergeCell ref="H850:H852"/>
    <mergeCell ref="H853:H855"/>
    <mergeCell ref="G850:G852"/>
    <mergeCell ref="C856:C858"/>
    <mergeCell ref="D856:D858"/>
    <mergeCell ref="E856:E858"/>
    <mergeCell ref="F856:F858"/>
    <mergeCell ref="G856:G858"/>
    <mergeCell ref="H856:H858"/>
    <mergeCell ref="I856:I858"/>
    <mergeCell ref="C859:C861"/>
    <mergeCell ref="E859:E861"/>
    <mergeCell ref="F859:F861"/>
    <mergeCell ref="H859:H861"/>
    <mergeCell ref="I859:I861"/>
    <mergeCell ref="D859:D861"/>
    <mergeCell ref="G859:G861"/>
    <mergeCell ref="C862:C864"/>
    <mergeCell ref="E862:E864"/>
    <mergeCell ref="F862:F864"/>
    <mergeCell ref="H862:H864"/>
    <mergeCell ref="I862:I864"/>
    <mergeCell ref="D862:D864"/>
    <mergeCell ref="D1078:D1080"/>
    <mergeCell ref="F1078:F1080"/>
    <mergeCell ref="H1078:H1080"/>
    <mergeCell ref="I1078:I1080"/>
    <mergeCell ref="G1078:G1080"/>
    <mergeCell ref="C1078:C1080"/>
    <mergeCell ref="E1078:E1080"/>
    <mergeCell ref="Q1078:Q1080"/>
    <mergeCell ref="D1015:D1017"/>
    <mergeCell ref="G1015:G1017"/>
    <mergeCell ref="H1015:H1017"/>
    <mergeCell ref="I1015:I1017"/>
    <mergeCell ref="C1015:C1017"/>
    <mergeCell ref="Q1015:Q1017"/>
    <mergeCell ref="F1015:F1017"/>
    <mergeCell ref="C1162:C1164"/>
    <mergeCell ref="D1162:D1164"/>
    <mergeCell ref="E1162:E1164"/>
    <mergeCell ref="F1162:F1164"/>
    <mergeCell ref="I1162:I1164"/>
    <mergeCell ref="G1162:G1164"/>
    <mergeCell ref="H1162:H1164"/>
    <mergeCell ref="C1165:C1167"/>
    <mergeCell ref="D1165:D1167"/>
    <mergeCell ref="E1165:E1167"/>
    <mergeCell ref="F1165:F1167"/>
    <mergeCell ref="I1165:I1167"/>
    <mergeCell ref="G1165:G1167"/>
    <mergeCell ref="H1165:H1167"/>
    <mergeCell ref="Q1162:Q1164"/>
    <mergeCell ref="Q1165:Q1167"/>
    <mergeCell ref="C865:C867"/>
    <mergeCell ref="E865:E867"/>
    <mergeCell ref="F865:F867"/>
    <mergeCell ref="H865:H867"/>
    <mergeCell ref="I865:I867"/>
    <mergeCell ref="D865:D867"/>
    <mergeCell ref="G865:G867"/>
    <mergeCell ref="C868:C870"/>
    <mergeCell ref="D868:D870"/>
    <mergeCell ref="E868:E870"/>
    <mergeCell ref="F868:F870"/>
    <mergeCell ref="G868:G870"/>
    <mergeCell ref="I868:I870"/>
    <mergeCell ref="H868:H870"/>
    <mergeCell ref="D1081:D1083"/>
    <mergeCell ref="F1081:F1083"/>
    <mergeCell ref="H1081:H1083"/>
    <mergeCell ref="I1081:I1083"/>
    <mergeCell ref="G1081:G1083"/>
    <mergeCell ref="E1081:E1083"/>
    <mergeCell ref="Q1081:Q1083"/>
    <mergeCell ref="D1168:D1170"/>
    <mergeCell ref="E1168:E1170"/>
    <mergeCell ref="F1168:F1170"/>
    <mergeCell ref="G1168:G1170"/>
    <mergeCell ref="H1168:H1170"/>
    <mergeCell ref="I1168:I1170"/>
    <mergeCell ref="Q1168:Q1170"/>
    <mergeCell ref="D1018:D1020"/>
    <mergeCell ref="E1018:E1020"/>
    <mergeCell ref="F1018:F1020"/>
    <mergeCell ref="G1018:G1020"/>
    <mergeCell ref="H1018:H1020"/>
    <mergeCell ref="I1018:I1020"/>
    <mergeCell ref="C1018:C1020"/>
    <mergeCell ref="Q1018:Q1020"/>
    <mergeCell ref="C871:C873"/>
    <mergeCell ref="D871:D873"/>
    <mergeCell ref="E871:E873"/>
    <mergeCell ref="F871:F873"/>
    <mergeCell ref="G871:G873"/>
    <mergeCell ref="I871:I873"/>
    <mergeCell ref="H871:H873"/>
    <mergeCell ref="E1015:E1017"/>
    <mergeCell ref="D943:D945"/>
    <mergeCell ref="E943:E945"/>
    <mergeCell ref="F943:F945"/>
    <mergeCell ref="G943:G945"/>
    <mergeCell ref="I943:I945"/>
    <mergeCell ref="C943:C945"/>
    <mergeCell ref="Q943:Q945"/>
    <mergeCell ref="C1168:C1170"/>
    <mergeCell ref="D946:D948"/>
    <mergeCell ref="E946:E948"/>
    <mergeCell ref="F946:F948"/>
    <mergeCell ref="G946:G948"/>
    <mergeCell ref="H946:H948"/>
    <mergeCell ref="I946:I948"/>
    <mergeCell ref="C946:C948"/>
    <mergeCell ref="Q946:Q948"/>
    <mergeCell ref="D949:D951"/>
    <mergeCell ref="E949:E951"/>
    <mergeCell ref="F949:F951"/>
    <mergeCell ref="G949:G951"/>
    <mergeCell ref="H949:H951"/>
    <mergeCell ref="I949:I951"/>
    <mergeCell ref="C949:C951"/>
    <mergeCell ref="E952:E954"/>
    <mergeCell ref="F952:F954"/>
    <mergeCell ref="G952:G954"/>
    <mergeCell ref="I952:I954"/>
    <mergeCell ref="C952:C954"/>
    <mergeCell ref="Q949:Q951"/>
    <mergeCell ref="D952:D954"/>
    <mergeCell ref="Q952:Q954"/>
    <mergeCell ref="C874:C876"/>
    <mergeCell ref="E874:E876"/>
    <mergeCell ref="F874:F876"/>
    <mergeCell ref="H874:H876"/>
    <mergeCell ref="I874:I876"/>
    <mergeCell ref="D874:D876"/>
    <mergeCell ref="G874:G876"/>
    <mergeCell ref="C1156:C1158"/>
    <mergeCell ref="C1084:C1086"/>
    <mergeCell ref="H1084:H1086"/>
    <mergeCell ref="I1084:I1086"/>
    <mergeCell ref="G1084:G1086"/>
    <mergeCell ref="E1084:E1086"/>
    <mergeCell ref="D1084:D1086"/>
    <mergeCell ref="F1084:F1086"/>
    <mergeCell ref="Q1084:Q1086"/>
    <mergeCell ref="C1081:C1083"/>
    <mergeCell ref="C1087:C1089"/>
    <mergeCell ref="I1087:I1089"/>
    <mergeCell ref="G1087:G1089"/>
    <mergeCell ref="E1087:E1089"/>
    <mergeCell ref="D1087:D1089"/>
    <mergeCell ref="F1087:F1089"/>
    <mergeCell ref="Q1087:Q1089"/>
    <mergeCell ref="C877:C879"/>
    <mergeCell ref="D877:D879"/>
    <mergeCell ref="E877:E879"/>
    <mergeCell ref="F877:F879"/>
    <mergeCell ref="G877:G879"/>
    <mergeCell ref="H877:H879"/>
    <mergeCell ref="I877:I879"/>
    <mergeCell ref="C1171:C1173"/>
    <mergeCell ref="D1171:D1173"/>
    <mergeCell ref="E1171:E1173"/>
    <mergeCell ref="F1171:F1173"/>
    <mergeCell ref="G1171:G1173"/>
    <mergeCell ref="H1171:H1173"/>
    <mergeCell ref="I1171:I1173"/>
    <mergeCell ref="C1174:C1176"/>
    <mergeCell ref="D1174:D1176"/>
    <mergeCell ref="E1174:E1176"/>
    <mergeCell ref="F1174:F1176"/>
    <mergeCell ref="G1174:G1176"/>
    <mergeCell ref="I1174:I1176"/>
    <mergeCell ref="Q1171:Q1173"/>
    <mergeCell ref="Q1174:Q1176"/>
    <mergeCell ref="C1012:C1014"/>
    <mergeCell ref="D1012:D1014"/>
    <mergeCell ref="E1012:E1014"/>
    <mergeCell ref="F1012:F1014"/>
    <mergeCell ref="G1012:G1014"/>
    <mergeCell ref="H1012:H1014"/>
    <mergeCell ref="I1012:I1014"/>
    <mergeCell ref="D1090:D1092"/>
    <mergeCell ref="F1090:F1092"/>
    <mergeCell ref="H1090:H1092"/>
    <mergeCell ref="I1090:I1092"/>
    <mergeCell ref="G1090:G1092"/>
    <mergeCell ref="C1090:C1092"/>
    <mergeCell ref="E1090:E1092"/>
    <mergeCell ref="Q1090:Q1092"/>
    <mergeCell ref="C1177:C1179"/>
    <mergeCell ref="D1177:D1179"/>
    <mergeCell ref="E1177:E1179"/>
    <mergeCell ref="F1177:F1179"/>
    <mergeCell ref="G1177:G1179"/>
    <mergeCell ref="H1177:H1179"/>
    <mergeCell ref="I1177:I1179"/>
    <mergeCell ref="Q1177:Q1179"/>
    <mergeCell ref="G853:G855"/>
    <mergeCell ref="H1174:H1176"/>
    <mergeCell ref="Q841:Q843"/>
    <mergeCell ref="Q838:Q840"/>
    <mergeCell ref="Q844:Q846"/>
    <mergeCell ref="Q847:Q849"/>
    <mergeCell ref="Q850:Q852"/>
    <mergeCell ref="Q853:Q855"/>
    <mergeCell ref="Q856:Q858"/>
    <mergeCell ref="Q859:Q861"/>
    <mergeCell ref="Q862:Q864"/>
    <mergeCell ref="Q865:Q867"/>
    <mergeCell ref="Q868:Q870"/>
    <mergeCell ref="Q871:Q873"/>
    <mergeCell ref="Q874:Q876"/>
    <mergeCell ref="Q877:Q879"/>
    <mergeCell ref="C1180:C1182"/>
    <mergeCell ref="D1180:D1182"/>
    <mergeCell ref="F1180:F1182"/>
    <mergeCell ref="I1180:I1182"/>
    <mergeCell ref="G1180:G1182"/>
    <mergeCell ref="H1180:H1182"/>
    <mergeCell ref="E1180:E1182"/>
    <mergeCell ref="Q1180:Q1182"/>
    <mergeCell ref="G862:G864"/>
    <mergeCell ref="C1183:C1185"/>
    <mergeCell ref="D1183:D1185"/>
    <mergeCell ref="F1183:F1185"/>
    <mergeCell ref="I1183:I1185"/>
    <mergeCell ref="G1183:G1185"/>
    <mergeCell ref="H1183:H1185"/>
    <mergeCell ref="E1183:E1185"/>
    <mergeCell ref="Q1183:Q1185"/>
    <mergeCell ref="D1093:D1095"/>
    <mergeCell ref="E1093:E1095"/>
    <mergeCell ref="F1093:F1095"/>
    <mergeCell ref="I1093:I1095"/>
    <mergeCell ref="G1093:G1095"/>
    <mergeCell ref="C1093:C1095"/>
    <mergeCell ref="Q1093:Q1095"/>
    <mergeCell ref="C880:C882"/>
    <mergeCell ref="F880:F882"/>
    <mergeCell ref="I880:I882"/>
    <mergeCell ref="D880:D882"/>
    <mergeCell ref="H880:H882"/>
    <mergeCell ref="G880:G882"/>
    <mergeCell ref="E880:E882"/>
    <mergeCell ref="Q880:Q882"/>
    <mergeCell ref="D1096:D1098"/>
    <mergeCell ref="F1096:F1098"/>
    <mergeCell ref="H1096:H1098"/>
    <mergeCell ref="I1096:I1098"/>
    <mergeCell ref="C1096:C1098"/>
    <mergeCell ref="G1096:G1098"/>
    <mergeCell ref="E1096:E1098"/>
    <mergeCell ref="D1099:D1101"/>
    <mergeCell ref="F1099:F1101"/>
    <mergeCell ref="C1099:C1101"/>
    <mergeCell ref="E1099:E1101"/>
    <mergeCell ref="D1102:D1104"/>
    <mergeCell ref="F1102:F1104"/>
    <mergeCell ref="C1102:C1104"/>
    <mergeCell ref="E1102:E1104"/>
    <mergeCell ref="D1105:D1107"/>
    <mergeCell ref="F1105:F1107"/>
    <mergeCell ref="H1105:H1107"/>
    <mergeCell ref="I1105:I1107"/>
    <mergeCell ref="C1105:C1107"/>
    <mergeCell ref="G1105:G1107"/>
    <mergeCell ref="E1105:E1107"/>
    <mergeCell ref="Q1096:Q1098"/>
    <mergeCell ref="Q1099:Q1101"/>
    <mergeCell ref="Q1102:Q1104"/>
    <mergeCell ref="Q1105:Q1107"/>
    <mergeCell ref="H1099:H1101"/>
    <mergeCell ref="I1099:I1101"/>
    <mergeCell ref="G1099:G1101"/>
    <mergeCell ref="I1102:I1104"/>
    <mergeCell ref="G1102:G1104"/>
    <mergeCell ref="D955:D957"/>
    <mergeCell ref="E955:E957"/>
    <mergeCell ref="F955:F957"/>
    <mergeCell ref="G955:G957"/>
    <mergeCell ref="H955:H957"/>
    <mergeCell ref="I955:I957"/>
    <mergeCell ref="C955:C957"/>
    <mergeCell ref="Q955:Q957"/>
    <mergeCell ref="C1021:C1023"/>
    <mergeCell ref="D1021:D1023"/>
    <mergeCell ref="F1021:F1023"/>
    <mergeCell ref="G1021:G1023"/>
    <mergeCell ref="H1021:H1023"/>
    <mergeCell ref="I1021:I1023"/>
    <mergeCell ref="E1021:E1023"/>
    <mergeCell ref="Q1021:Q1023"/>
    <mergeCell ref="E958:E960"/>
    <mergeCell ref="F958:F960"/>
    <mergeCell ref="G958:G960"/>
    <mergeCell ref="H958:H960"/>
    <mergeCell ref="I958:I960"/>
    <mergeCell ref="C958:C960"/>
    <mergeCell ref="D958:D960"/>
    <mergeCell ref="F961:F963"/>
    <mergeCell ref="G961:G963"/>
    <mergeCell ref="H961:H963"/>
    <mergeCell ref="I961:I963"/>
    <mergeCell ref="C961:C963"/>
    <mergeCell ref="D961:D963"/>
    <mergeCell ref="Q958:Q960"/>
    <mergeCell ref="E961:E963"/>
    <mergeCell ref="Q961:Q963"/>
    <mergeCell ref="Q1012:Q1014"/>
    <mergeCell ref="C1186:C1188"/>
    <mergeCell ref="D1186:D1188"/>
    <mergeCell ref="F1186:F1188"/>
    <mergeCell ref="I1186:I1188"/>
    <mergeCell ref="G1186:G1188"/>
    <mergeCell ref="H1186:H1188"/>
    <mergeCell ref="E1186:E1188"/>
    <mergeCell ref="Q1186:Q1188"/>
    <mergeCell ref="D964:D966"/>
    <mergeCell ref="E964:E966"/>
    <mergeCell ref="F964:F966"/>
    <mergeCell ref="G964:G966"/>
    <mergeCell ref="H964:H966"/>
    <mergeCell ref="I964:I966"/>
    <mergeCell ref="Q964:Q966"/>
    <mergeCell ref="H1102:H1104"/>
    <mergeCell ref="H1093:H1095"/>
    <mergeCell ref="C883:C885"/>
    <mergeCell ref="I883:I885"/>
    <mergeCell ref="F883:F885"/>
    <mergeCell ref="H883:H885"/>
    <mergeCell ref="G883:G885"/>
    <mergeCell ref="D883:D885"/>
    <mergeCell ref="E883:E885"/>
    <mergeCell ref="Q883:Q885"/>
    <mergeCell ref="C967:C969"/>
    <mergeCell ref="D967:D969"/>
    <mergeCell ref="E967:E969"/>
    <mergeCell ref="F967:F969"/>
    <mergeCell ref="G967:G969"/>
    <mergeCell ref="H967:H969"/>
    <mergeCell ref="I967:I969"/>
    <mergeCell ref="Q967:Q969"/>
    <mergeCell ref="C970:C972"/>
    <mergeCell ref="D970:D972"/>
    <mergeCell ref="E970:E972"/>
    <mergeCell ref="F970:F972"/>
    <mergeCell ref="G970:G972"/>
    <mergeCell ref="H970:H972"/>
    <mergeCell ref="I970:I972"/>
    <mergeCell ref="Q970:Q972"/>
    <mergeCell ref="C886:C888"/>
    <mergeCell ref="I886:I888"/>
    <mergeCell ref="E886:E888"/>
    <mergeCell ref="F886:F888"/>
    <mergeCell ref="G886:G888"/>
    <mergeCell ref="D886:D888"/>
    <mergeCell ref="Q886:Q888"/>
    <mergeCell ref="C1024:C1026"/>
    <mergeCell ref="I1024:I1026"/>
    <mergeCell ref="H1024:H1026"/>
    <mergeCell ref="D1024:D1026"/>
    <mergeCell ref="F1024:F1026"/>
    <mergeCell ref="G1024:G1026"/>
    <mergeCell ref="E1024:E1026"/>
    <mergeCell ref="Q1024:Q1026"/>
    <mergeCell ref="F1108:F1110"/>
    <mergeCell ref="I1108:I1110"/>
    <mergeCell ref="C1108:C1110"/>
    <mergeCell ref="D1108:D1110"/>
    <mergeCell ref="H1108:H1110"/>
    <mergeCell ref="G1108:G1110"/>
    <mergeCell ref="E1108:E1110"/>
    <mergeCell ref="Q1108:Q1110"/>
    <mergeCell ref="C973:C975"/>
    <mergeCell ref="D973:D975"/>
    <mergeCell ref="F973:F975"/>
    <mergeCell ref="G973:G975"/>
    <mergeCell ref="H973:H975"/>
    <mergeCell ref="I973:I975"/>
    <mergeCell ref="E973:E975"/>
    <mergeCell ref="C976:C978"/>
    <mergeCell ref="D976:D978"/>
    <mergeCell ref="F976:F978"/>
    <mergeCell ref="H976:H978"/>
    <mergeCell ref="I976:I978"/>
    <mergeCell ref="E976:E978"/>
    <mergeCell ref="Q973:Q975"/>
    <mergeCell ref="Q976:Q978"/>
    <mergeCell ref="G976:G978"/>
    <mergeCell ref="C964:C966"/>
    <mergeCell ref="C1189:C1191"/>
    <mergeCell ref="D1189:D1191"/>
    <mergeCell ref="F1189:F1191"/>
    <mergeCell ref="I1189:I1191"/>
    <mergeCell ref="E1189:E1191"/>
    <mergeCell ref="G1189:G1191"/>
    <mergeCell ref="H1189:H1191"/>
    <mergeCell ref="C1192:C1194"/>
    <mergeCell ref="D1192:D1194"/>
    <mergeCell ref="F1192:F1194"/>
    <mergeCell ref="I1192:I1194"/>
    <mergeCell ref="E1192:E1194"/>
    <mergeCell ref="G1192:G1194"/>
    <mergeCell ref="H1192:H1194"/>
    <mergeCell ref="C1195:C1197"/>
    <mergeCell ref="D1195:D1197"/>
    <mergeCell ref="F1195:F1197"/>
    <mergeCell ref="I1195:I1197"/>
    <mergeCell ref="E1195:E1197"/>
    <mergeCell ref="G1195:G1197"/>
    <mergeCell ref="H1195:H1197"/>
    <mergeCell ref="C1198:C1200"/>
    <mergeCell ref="D1198:D1200"/>
    <mergeCell ref="F1198:F1200"/>
    <mergeCell ref="I1198:I1200"/>
    <mergeCell ref="E1198:E1200"/>
    <mergeCell ref="G1198:G1200"/>
    <mergeCell ref="H1198:H1200"/>
    <mergeCell ref="Q1189:Q1191"/>
    <mergeCell ref="Q1192:Q1194"/>
    <mergeCell ref="Q1195:Q1197"/>
    <mergeCell ref="Q1198:Q1200"/>
    <mergeCell ref="C889:C891"/>
    <mergeCell ref="I889:I891"/>
    <mergeCell ref="E889:E891"/>
    <mergeCell ref="H889:H891"/>
    <mergeCell ref="G889:G891"/>
    <mergeCell ref="D889:D891"/>
    <mergeCell ref="F889:F891"/>
    <mergeCell ref="Q889:Q891"/>
    <mergeCell ref="F979:F981"/>
    <mergeCell ref="H979:H981"/>
    <mergeCell ref="I979:I981"/>
    <mergeCell ref="E979:E981"/>
    <mergeCell ref="G979:G981"/>
    <mergeCell ref="Q979:Q981"/>
    <mergeCell ref="C1201:C1203"/>
    <mergeCell ref="D1201:D1203"/>
    <mergeCell ref="F1201:F1203"/>
    <mergeCell ref="I1201:I1203"/>
    <mergeCell ref="E1201:E1203"/>
    <mergeCell ref="G1201:G1203"/>
    <mergeCell ref="H1201:H1203"/>
    <mergeCell ref="Q1201:Q1203"/>
    <mergeCell ref="C1204:C1206"/>
    <mergeCell ref="D1204:D1206"/>
    <mergeCell ref="F1204:F1206"/>
    <mergeCell ref="I1204:I1206"/>
    <mergeCell ref="E1204:E1206"/>
    <mergeCell ref="G1204:G1206"/>
    <mergeCell ref="H1204:H1206"/>
    <mergeCell ref="C1207:C1209"/>
    <mergeCell ref="F1207:F1209"/>
    <mergeCell ref="I1207:I1209"/>
    <mergeCell ref="E1207:E1209"/>
    <mergeCell ref="G1207:G1209"/>
    <mergeCell ref="C1210:C1212"/>
    <mergeCell ref="F1210:F1212"/>
    <mergeCell ref="I1210:I1212"/>
    <mergeCell ref="E1210:E1212"/>
    <mergeCell ref="D1207:D1209"/>
    <mergeCell ref="D1210:D1212"/>
    <mergeCell ref="G1210:G1212"/>
    <mergeCell ref="H1207:H1209"/>
    <mergeCell ref="Q1204:Q1206"/>
    <mergeCell ref="Q1207:Q1209"/>
    <mergeCell ref="Q1210:Q1212"/>
    <mergeCell ref="C1213:C1215"/>
    <mergeCell ref="F1213:F1215"/>
    <mergeCell ref="I1213:I1215"/>
    <mergeCell ref="E1213:E1215"/>
    <mergeCell ref="D1213:D1215"/>
    <mergeCell ref="G1213:G1215"/>
    <mergeCell ref="C1216:C1218"/>
    <mergeCell ref="F1216:F1218"/>
    <mergeCell ref="I1216:I1218"/>
    <mergeCell ref="E1216:E1218"/>
    <mergeCell ref="D1216:D1218"/>
    <mergeCell ref="G1216:G1218"/>
    <mergeCell ref="H1210:H1212"/>
    <mergeCell ref="H1213:H1215"/>
    <mergeCell ref="H1216:H1218"/>
    <mergeCell ref="Q1213:Q1215"/>
    <mergeCell ref="Q1216:Q1218"/>
    <mergeCell ref="C1219:C1221"/>
    <mergeCell ref="F1219:F1221"/>
    <mergeCell ref="I1219:I1221"/>
    <mergeCell ref="E1219:E1221"/>
    <mergeCell ref="D1219:D1221"/>
    <mergeCell ref="G1219:G1221"/>
    <mergeCell ref="H1219:H1221"/>
    <mergeCell ref="Q1219:Q1221"/>
    <mergeCell ref="C979:C981"/>
    <mergeCell ref="D979:D981"/>
    <mergeCell ref="C1222:C1224"/>
    <mergeCell ref="F1222:F1224"/>
    <mergeCell ref="I1222:I1224"/>
    <mergeCell ref="E1222:E1224"/>
    <mergeCell ref="D1222:D1224"/>
    <mergeCell ref="G1222:G1224"/>
    <mergeCell ref="H1222:H1224"/>
    <mergeCell ref="Q1222:Q1224"/>
    <mergeCell ref="C1027:C1029"/>
    <mergeCell ref="I1027:I1029"/>
    <mergeCell ref="F1027:F1029"/>
    <mergeCell ref="Q1027:Q1029"/>
    <mergeCell ref="D1027:D1029"/>
    <mergeCell ref="E1027:E1029"/>
    <mergeCell ref="G1027:G1029"/>
    <mergeCell ref="H1027:H1029"/>
    <mergeCell ref="I982:I984"/>
    <mergeCell ref="E982:E984"/>
    <mergeCell ref="C982:C984"/>
    <mergeCell ref="D982:D984"/>
    <mergeCell ref="F982:F984"/>
    <mergeCell ref="Q982:Q984"/>
    <mergeCell ref="H985:H987"/>
    <mergeCell ref="I985:I987"/>
    <mergeCell ref="G985:G987"/>
    <mergeCell ref="C985:C987"/>
    <mergeCell ref="D985:D987"/>
    <mergeCell ref="E985:E987"/>
    <mergeCell ref="F985:F987"/>
    <mergeCell ref="Q985:Q987"/>
    <mergeCell ref="H988:H990"/>
    <mergeCell ref="I988:I990"/>
    <mergeCell ref="G988:G990"/>
    <mergeCell ref="C988:C990"/>
    <mergeCell ref="D988:D990"/>
    <mergeCell ref="E988:E990"/>
    <mergeCell ref="F988:F990"/>
    <mergeCell ref="Q988:Q990"/>
    <mergeCell ref="H991:H993"/>
    <mergeCell ref="I991:I993"/>
    <mergeCell ref="G991:G993"/>
    <mergeCell ref="C991:C993"/>
    <mergeCell ref="D991:D993"/>
    <mergeCell ref="F991:F993"/>
    <mergeCell ref="E991:E993"/>
    <mergeCell ref="Q991:Q993"/>
    <mergeCell ref="F1111:F1113"/>
    <mergeCell ref="I1111:I1113"/>
    <mergeCell ref="C1111:C1113"/>
    <mergeCell ref="D1111:D1113"/>
    <mergeCell ref="H1111:H1113"/>
    <mergeCell ref="G1111:G1113"/>
    <mergeCell ref="E1111:E1113"/>
    <mergeCell ref="Q1111:Q1113"/>
    <mergeCell ref="I1030:I1032"/>
    <mergeCell ref="F1030:F1032"/>
    <mergeCell ref="D1030:D1032"/>
    <mergeCell ref="G1030:G1032"/>
    <mergeCell ref="H1030:H1032"/>
    <mergeCell ref="C1030:C1032"/>
    <mergeCell ref="E1030:E1032"/>
    <mergeCell ref="I1036:I1038"/>
    <mergeCell ref="D1036:D1038"/>
    <mergeCell ref="G1036:G1038"/>
    <mergeCell ref="H1036:H1038"/>
    <mergeCell ref="C1036:C1038"/>
    <mergeCell ref="E1036:E1038"/>
    <mergeCell ref="Q1030:Q1032"/>
    <mergeCell ref="Q1036:Q1038"/>
    <mergeCell ref="F1036:F1038"/>
    <mergeCell ref="G835:G837"/>
    <mergeCell ref="H886:H888"/>
    <mergeCell ref="C826:C828"/>
    <mergeCell ref="H826:H828"/>
    <mergeCell ref="H1087:H1089"/>
    <mergeCell ref="H994:H996"/>
    <mergeCell ref="I994:I996"/>
    <mergeCell ref="G994:G996"/>
    <mergeCell ref="C994:C996"/>
    <mergeCell ref="D994:D996"/>
    <mergeCell ref="E994:E996"/>
    <mergeCell ref="F994:F996"/>
    <mergeCell ref="Q994:Q996"/>
    <mergeCell ref="C892:C894"/>
    <mergeCell ref="I892:I894"/>
    <mergeCell ref="H892:H894"/>
    <mergeCell ref="G892:G894"/>
    <mergeCell ref="D892:D894"/>
    <mergeCell ref="F892:F894"/>
    <mergeCell ref="C895:C897"/>
    <mergeCell ref="I895:I897"/>
    <mergeCell ref="H895:H897"/>
    <mergeCell ref="G895:G897"/>
    <mergeCell ref="E895:E897"/>
    <mergeCell ref="F895:F897"/>
    <mergeCell ref="C898:C900"/>
    <mergeCell ref="I898:I900"/>
    <mergeCell ref="H898:H900"/>
    <mergeCell ref="G898:G900"/>
    <mergeCell ref="E898:E900"/>
    <mergeCell ref="F898:F900"/>
    <mergeCell ref="E892:E894"/>
    <mergeCell ref="Q892:Q894"/>
    <mergeCell ref="Q895:Q897"/>
    <mergeCell ref="Q898:Q900"/>
    <mergeCell ref="D895:D897"/>
    <mergeCell ref="D898:D900"/>
    <mergeCell ref="C901:C903"/>
    <mergeCell ref="I901:I903"/>
    <mergeCell ref="H901:H903"/>
    <mergeCell ref="G901:G903"/>
    <mergeCell ref="E901:E903"/>
    <mergeCell ref="F901:F903"/>
    <mergeCell ref="C904:C906"/>
    <mergeCell ref="I904:I906"/>
    <mergeCell ref="H904:H906"/>
    <mergeCell ref="G904:G906"/>
    <mergeCell ref="E904:E906"/>
    <mergeCell ref="F904:F906"/>
    <mergeCell ref="C907:C909"/>
    <mergeCell ref="I907:I909"/>
    <mergeCell ref="H907:H909"/>
    <mergeCell ref="G907:G909"/>
    <mergeCell ref="E907:E909"/>
    <mergeCell ref="F907:F909"/>
    <mergeCell ref="D901:D903"/>
    <mergeCell ref="D904:D906"/>
    <mergeCell ref="D907:D909"/>
    <mergeCell ref="Q901:Q903"/>
    <mergeCell ref="Q904:Q906"/>
    <mergeCell ref="Q907:Q909"/>
    <mergeCell ref="C1225:C1227"/>
    <mergeCell ref="F1225:F1227"/>
    <mergeCell ref="I1225:I1227"/>
    <mergeCell ref="E1225:E1227"/>
    <mergeCell ref="D1225:D1227"/>
    <mergeCell ref="G1225:G1227"/>
    <mergeCell ref="H1225:H1227"/>
    <mergeCell ref="Q1225:Q1227"/>
    <mergeCell ref="C1039:C1041"/>
    <mergeCell ref="D1039:D1041"/>
    <mergeCell ref="F1039:F1041"/>
    <mergeCell ref="G1039:G1041"/>
    <mergeCell ref="H1039:H1041"/>
    <mergeCell ref="I1039:I1041"/>
    <mergeCell ref="E1039:E1041"/>
    <mergeCell ref="Q1039:Q1041"/>
    <mergeCell ref="F1114:F1116"/>
    <mergeCell ref="I1114:I1116"/>
    <mergeCell ref="C1114:C1116"/>
    <mergeCell ref="D1114:D1116"/>
    <mergeCell ref="H1114:H1116"/>
    <mergeCell ref="G1114:G1116"/>
    <mergeCell ref="E1114:E1116"/>
    <mergeCell ref="Q1114:Q1116"/>
    <mergeCell ref="C910:C912"/>
    <mergeCell ref="I910:I912"/>
    <mergeCell ref="G910:G912"/>
    <mergeCell ref="F910:F912"/>
    <mergeCell ref="D910:D912"/>
    <mergeCell ref="E910:E912"/>
    <mergeCell ref="Q910:Q912"/>
    <mergeCell ref="I1042:I1044"/>
    <mergeCell ref="D1042:D1044"/>
    <mergeCell ref="G1042:G1044"/>
    <mergeCell ref="H1042:H1044"/>
    <mergeCell ref="C1042:C1044"/>
    <mergeCell ref="F1042:F1044"/>
    <mergeCell ref="E1042:E1044"/>
    <mergeCell ref="Q1042:Q1044"/>
    <mergeCell ref="C1228:C1230"/>
    <mergeCell ref="I1228:I1230"/>
    <mergeCell ref="E1228:E1230"/>
    <mergeCell ref="D1228:D1230"/>
    <mergeCell ref="G1228:G1230"/>
    <mergeCell ref="H1228:H1230"/>
    <mergeCell ref="C1231:C1233"/>
    <mergeCell ref="I1231:I1233"/>
    <mergeCell ref="D1231:D1233"/>
    <mergeCell ref="F1228:F1230"/>
    <mergeCell ref="F1231:F1233"/>
    <mergeCell ref="Q1228:Q1230"/>
    <mergeCell ref="Q1231:Q1233"/>
    <mergeCell ref="E1231:E1233"/>
    <mergeCell ref="G1231:G1233"/>
    <mergeCell ref="H1231:H1233"/>
    <mergeCell ref="C1234:C1236"/>
    <mergeCell ref="F1234:F1236"/>
    <mergeCell ref="I1234:I1236"/>
    <mergeCell ref="E1234:E1236"/>
    <mergeCell ref="D1234:D1236"/>
    <mergeCell ref="G1234:G1236"/>
    <mergeCell ref="H1234:H1236"/>
    <mergeCell ref="Q1234:Q1236"/>
    <mergeCell ref="C913:C915"/>
    <mergeCell ref="I913:I915"/>
    <mergeCell ref="H913:H915"/>
    <mergeCell ref="G913:G915"/>
    <mergeCell ref="E913:E915"/>
    <mergeCell ref="D913:D915"/>
    <mergeCell ref="C916:C918"/>
    <mergeCell ref="I916:I918"/>
    <mergeCell ref="H916:H918"/>
    <mergeCell ref="G916:G918"/>
    <mergeCell ref="E916:E918"/>
    <mergeCell ref="D916:D918"/>
    <mergeCell ref="F913:F915"/>
    <mergeCell ref="F916:F918"/>
    <mergeCell ref="Q913:Q915"/>
    <mergeCell ref="Q916:Q918"/>
    <mergeCell ref="C1237:C1239"/>
    <mergeCell ref="F1237:F1239"/>
    <mergeCell ref="I1237:I1239"/>
    <mergeCell ref="D1237:D1239"/>
    <mergeCell ref="G1237:G1239"/>
    <mergeCell ref="H1237:H1239"/>
    <mergeCell ref="Q1237:Q1239"/>
    <mergeCell ref="E1237:E1239"/>
    <mergeCell ref="F1117:F1119"/>
    <mergeCell ref="I1117:I1119"/>
    <mergeCell ref="C1117:C1119"/>
    <mergeCell ref="D1117:D1119"/>
    <mergeCell ref="H1117:H1119"/>
    <mergeCell ref="G1117:G1119"/>
    <mergeCell ref="E1117:E1119"/>
    <mergeCell ref="Q1117:Q1119"/>
    <mergeCell ref="I1045:I1047"/>
    <mergeCell ref="D1045:D1047"/>
    <mergeCell ref="G1045:G1047"/>
    <mergeCell ref="C1045:C1047"/>
    <mergeCell ref="F1045:F1047"/>
    <mergeCell ref="E1045:E1047"/>
    <mergeCell ref="Q1045:Q1047"/>
    <mergeCell ref="C919:C921"/>
    <mergeCell ref="I919:I921"/>
    <mergeCell ref="H919:H921"/>
    <mergeCell ref="G919:G921"/>
    <mergeCell ref="E919:E921"/>
    <mergeCell ref="D919:D921"/>
    <mergeCell ref="F919:F921"/>
    <mergeCell ref="Q919:Q921"/>
    <mergeCell ref="C922:C924"/>
    <mergeCell ref="I922:I924"/>
    <mergeCell ref="H922:H924"/>
    <mergeCell ref="G922:G924"/>
    <mergeCell ref="E922:E924"/>
    <mergeCell ref="D922:D924"/>
    <mergeCell ref="F922:F924"/>
    <mergeCell ref="Q922:Q924"/>
    <mergeCell ref="C1033:C1035"/>
    <mergeCell ref="I1033:I1035"/>
    <mergeCell ref="D1033:D1035"/>
    <mergeCell ref="F1033:F1035"/>
    <mergeCell ref="G1033:G1035"/>
    <mergeCell ref="E1033:E1035"/>
    <mergeCell ref="Q1033:Q1035"/>
    <mergeCell ref="H997:H999"/>
    <mergeCell ref="I997:I999"/>
    <mergeCell ref="G997:G999"/>
    <mergeCell ref="C997:C999"/>
    <mergeCell ref="D997:D999"/>
    <mergeCell ref="E997:E999"/>
    <mergeCell ref="F997:F999"/>
    <mergeCell ref="Q997:Q999"/>
    <mergeCell ref="H1033:H1035"/>
    <mergeCell ref="H1000:H1002"/>
    <mergeCell ref="I1000:I1002"/>
    <mergeCell ref="G1000:G1002"/>
    <mergeCell ref="C1000:C1002"/>
    <mergeCell ref="E1000:E1002"/>
    <mergeCell ref="F1000:F1002"/>
    <mergeCell ref="D1000:D1002"/>
    <mergeCell ref="Q1000:Q1002"/>
    <mergeCell ref="D1120:D1122"/>
    <mergeCell ref="F1120:F1122"/>
    <mergeCell ref="H1120:H1122"/>
    <mergeCell ref="I1120:I1122"/>
    <mergeCell ref="C1120:C1122"/>
    <mergeCell ref="G1120:G1122"/>
    <mergeCell ref="E1120:E1122"/>
    <mergeCell ref="D1123:D1125"/>
    <mergeCell ref="F1123:F1125"/>
    <mergeCell ref="C1123:C1125"/>
    <mergeCell ref="E1123:E1125"/>
    <mergeCell ref="D1126:D1128"/>
    <mergeCell ref="F1126:F1128"/>
    <mergeCell ref="H1126:H1128"/>
    <mergeCell ref="I1126:I1128"/>
    <mergeCell ref="C1126:C1128"/>
    <mergeCell ref="E1126:E1128"/>
    <mergeCell ref="I1123:I1125"/>
    <mergeCell ref="G1123:G1125"/>
    <mergeCell ref="H1123:H1125"/>
    <mergeCell ref="D1129:D1131"/>
    <mergeCell ref="F1129:F1131"/>
    <mergeCell ref="H1129:H1131"/>
    <mergeCell ref="I1129:I1131"/>
    <mergeCell ref="C1129:C1131"/>
    <mergeCell ref="G1129:G1131"/>
    <mergeCell ref="E1129:E1131"/>
    <mergeCell ref="G1126:G1128"/>
    <mergeCell ref="Q1120:Q1122"/>
    <mergeCell ref="Q1123:Q1125"/>
    <mergeCell ref="Q1126:Q1128"/>
    <mergeCell ref="Q1129:Q1131"/>
    <mergeCell ref="I1051:I1053"/>
    <mergeCell ref="D1051:D1053"/>
    <mergeCell ref="G1051:G1053"/>
    <mergeCell ref="H1051:H1053"/>
    <mergeCell ref="C1051:C1053"/>
    <mergeCell ref="F1051:F1053"/>
    <mergeCell ref="E1051:E1053"/>
    <mergeCell ref="Q1051:Q1053"/>
    <mergeCell ref="C1240:C1242"/>
    <mergeCell ref="I1240:I1242"/>
    <mergeCell ref="D1240:D1242"/>
    <mergeCell ref="G1240:G1242"/>
    <mergeCell ref="H1240:H1242"/>
    <mergeCell ref="E1240:E1242"/>
    <mergeCell ref="F1240:F1242"/>
    <mergeCell ref="Q1240:Q1242"/>
    <mergeCell ref="D1054:D1056"/>
    <mergeCell ref="F1054:F1056"/>
    <mergeCell ref="H1054:H1056"/>
    <mergeCell ref="I1054:I1056"/>
    <mergeCell ref="G1054:G1056"/>
    <mergeCell ref="C1054:C1056"/>
    <mergeCell ref="E1054:E1056"/>
    <mergeCell ref="F1057:F1059"/>
    <mergeCell ref="H1057:H1059"/>
    <mergeCell ref="I1057:I1059"/>
    <mergeCell ref="G1057:G1059"/>
    <mergeCell ref="C1057:C1059"/>
    <mergeCell ref="E1057:E1059"/>
    <mergeCell ref="Q1054:Q1056"/>
    <mergeCell ref="Q1057:Q1059"/>
    <mergeCell ref="D1057:D1059"/>
    <mergeCell ref="C1243:C1245"/>
    <mergeCell ref="D1243:D1245"/>
    <mergeCell ref="F1243:F1245"/>
    <mergeCell ref="I1243:I1245"/>
    <mergeCell ref="E1243:E1245"/>
    <mergeCell ref="G1243:G1245"/>
    <mergeCell ref="H1243:H1245"/>
    <mergeCell ref="F1060:F1062"/>
    <mergeCell ref="H1060:H1062"/>
    <mergeCell ref="I1060:I1062"/>
    <mergeCell ref="G1060:G1062"/>
    <mergeCell ref="C1060:C1062"/>
    <mergeCell ref="E1060:E1062"/>
    <mergeCell ref="D1060:D1062"/>
    <mergeCell ref="Q1060:Q1062"/>
    <mergeCell ref="H943:H945"/>
    <mergeCell ref="Q1243:Q1245"/>
    <mergeCell ref="I1048:I1050"/>
    <mergeCell ref="H1048:H1050"/>
    <mergeCell ref="C1048:C1050"/>
    <mergeCell ref="F1048:F1050"/>
    <mergeCell ref="E1048:E1050"/>
    <mergeCell ref="Q1048:Q1050"/>
    <mergeCell ref="D1048:D1050"/>
    <mergeCell ref="G1048:G1050"/>
    <mergeCell ref="F1063:F1065"/>
    <mergeCell ref="H1063:H1065"/>
    <mergeCell ref="I1063:I1065"/>
    <mergeCell ref="G1063:G1065"/>
    <mergeCell ref="C1063:C1065"/>
    <mergeCell ref="E1063:E1065"/>
    <mergeCell ref="D1063:D1065"/>
    <mergeCell ref="Q1063:Q1065"/>
    <mergeCell ref="H982:H984"/>
    <mergeCell ref="G982:G984"/>
    <mergeCell ref="C925:C927"/>
    <mergeCell ref="I925:I927"/>
    <mergeCell ref="H925:H927"/>
    <mergeCell ref="G925:G927"/>
    <mergeCell ref="D925:D927"/>
    <mergeCell ref="F925:F927"/>
    <mergeCell ref="E925:E927"/>
    <mergeCell ref="Q925:Q927"/>
    <mergeCell ref="F1066:F1068"/>
    <mergeCell ref="H1066:H1068"/>
    <mergeCell ref="I1066:I1068"/>
    <mergeCell ref="G1066:G1068"/>
    <mergeCell ref="C1066:C1068"/>
    <mergeCell ref="E1066:E1068"/>
    <mergeCell ref="D1066:D1068"/>
    <mergeCell ref="Q1066:Q1068"/>
    <mergeCell ref="C928:C930"/>
    <mergeCell ref="I928:I930"/>
    <mergeCell ref="H928:H930"/>
    <mergeCell ref="G928:G930"/>
    <mergeCell ref="D928:D930"/>
    <mergeCell ref="F928:F930"/>
    <mergeCell ref="E928:E930"/>
    <mergeCell ref="Q928:Q930"/>
    <mergeCell ref="H910:H912"/>
    <mergeCell ref="H952:H954"/>
    <mergeCell ref="C1246:C1248"/>
    <mergeCell ref="F1246:F1248"/>
    <mergeCell ref="I1246:I1248"/>
    <mergeCell ref="E1246:E1248"/>
    <mergeCell ref="D1246:D1248"/>
    <mergeCell ref="G1246:G1248"/>
    <mergeCell ref="H1246:H1248"/>
    <mergeCell ref="Q1246:Q1248"/>
    <mergeCell ref="H1045:H1047"/>
    <mergeCell ref="D1132:D1134"/>
    <mergeCell ref="F1132:F1134"/>
    <mergeCell ref="H1132:H1134"/>
    <mergeCell ref="I1132:I1134"/>
    <mergeCell ref="C1132:C1134"/>
    <mergeCell ref="G1132:G1134"/>
    <mergeCell ref="E1132:E1134"/>
    <mergeCell ref="D1135:D1137"/>
    <mergeCell ref="F1135:F1137"/>
    <mergeCell ref="I1135:I1137"/>
    <mergeCell ref="C1135:C1137"/>
    <mergeCell ref="E1135:E1137"/>
    <mergeCell ref="H1135:H1137"/>
    <mergeCell ref="G1135:G1137"/>
    <mergeCell ref="Q1132:Q1134"/>
    <mergeCell ref="Q1135:Q1137"/>
    <mergeCell ref="A826:A1251"/>
    <mergeCell ref="B1156:B1251"/>
    <mergeCell ref="C1249:C1251"/>
    <mergeCell ref="F1249:F1251"/>
    <mergeCell ref="I1249:I1251"/>
    <mergeCell ref="E1249:E1251"/>
    <mergeCell ref="D1249:D1251"/>
    <mergeCell ref="G1249:G1251"/>
    <mergeCell ref="H1249:H1251"/>
    <mergeCell ref="Q1249:Q1251"/>
    <mergeCell ref="C1069:C1071"/>
    <mergeCell ref="Q1069:Q1071"/>
    <mergeCell ref="I1069:I1071"/>
    <mergeCell ref="D1069:D1071"/>
    <mergeCell ref="G1069:G1071"/>
    <mergeCell ref="H1069:H1071"/>
    <mergeCell ref="F1069:F1071"/>
    <mergeCell ref="E1069:E1071"/>
    <mergeCell ref="C1072:C1074"/>
    <mergeCell ref="I1072:I1074"/>
    <mergeCell ref="D1072:D1074"/>
    <mergeCell ref="G1072:G1074"/>
    <mergeCell ref="H1072:H1074"/>
    <mergeCell ref="F1072:F1074"/>
    <mergeCell ref="E1072:E1074"/>
    <mergeCell ref="Q1072:Q1074"/>
    <mergeCell ref="H1003:H1005"/>
    <mergeCell ref="I1003:I1005"/>
    <mergeCell ref="G1003:G1005"/>
    <mergeCell ref="C1003:C1005"/>
    <mergeCell ref="E1003:E1005"/>
    <mergeCell ref="F1003:F1005"/>
    <mergeCell ref="D1003:D1005"/>
    <mergeCell ref="Q1003:Q1005"/>
    <mergeCell ref="H829:H831"/>
    <mergeCell ref="B826:B933"/>
    <mergeCell ref="C931:C933"/>
    <mergeCell ref="I931:I933"/>
    <mergeCell ref="H931:H933"/>
    <mergeCell ref="G931:G933"/>
    <mergeCell ref="D931:D933"/>
    <mergeCell ref="F931:F933"/>
    <mergeCell ref="E931:E933"/>
    <mergeCell ref="Q931:Q933"/>
    <mergeCell ref="B934:B1008"/>
    <mergeCell ref="H1006:H1008"/>
    <mergeCell ref="I1006:I1008"/>
    <mergeCell ref="G1006:G1008"/>
    <mergeCell ref="C1006:C1008"/>
    <mergeCell ref="E1006:E1008"/>
    <mergeCell ref="F1006:F1008"/>
    <mergeCell ref="D1006:D1008"/>
    <mergeCell ref="Q1006:Q1008"/>
    <mergeCell ref="B2165:B2184"/>
    <mergeCell ref="A2080:A2216"/>
    <mergeCell ref="B2185:B2216"/>
    <mergeCell ref="B2143:B2164"/>
    <mergeCell ref="B2080:B2115"/>
    <mergeCell ref="B2116:B2142"/>
    <mergeCell ref="B2026:B2045"/>
    <mergeCell ref="A1941:A2077"/>
    <mergeCell ref="B2046:B2077"/>
    <mergeCell ref="B2004:B2025"/>
    <mergeCell ref="B1941:B1976"/>
    <mergeCell ref="B1977:B2003"/>
    <mergeCell ref="B1887:B1906"/>
    <mergeCell ref="A1802:A1938"/>
    <mergeCell ref="B1907:B1938"/>
    <mergeCell ref="B1865:B1886"/>
    <mergeCell ref="B1802:B1837"/>
    <mergeCell ref="B1838:B1864"/>
    <mergeCell ref="B1748:B1767"/>
    <mergeCell ref="A1665:A1799"/>
    <mergeCell ref="B1768:B1799"/>
    <mergeCell ref="B1726:B1747"/>
    <mergeCell ref="B1665:B1700"/>
    <mergeCell ref="B1701:B1725"/>
    <mergeCell ref="B1611:B1630"/>
    <mergeCell ref="A1528:A1662"/>
    <mergeCell ref="B1631:B1662"/>
    <mergeCell ref="B1589:B1610"/>
    <mergeCell ref="B1528:B1563"/>
    <mergeCell ref="B1564:B1588"/>
    <mergeCell ref="B1474:B1493"/>
    <mergeCell ref="A1391:A1525"/>
    <mergeCell ref="B1494:B1525"/>
    <mergeCell ref="B1452:B1473"/>
    <mergeCell ref="B1391:B1426"/>
    <mergeCell ref="B1427:B1451"/>
    <mergeCell ref="B1337:B1356"/>
    <mergeCell ref="A1254:A1388"/>
    <mergeCell ref="B1357:B1388"/>
    <mergeCell ref="B1315:B1336"/>
    <mergeCell ref="B1254:B1289"/>
    <mergeCell ref="B1290:B1314"/>
    <mergeCell ref="B1078:B1155"/>
    <mergeCell ref="D1138:D1140"/>
    <mergeCell ref="F1138:F1140"/>
    <mergeCell ref="I1138:I1140"/>
    <mergeCell ref="C1138:C1140"/>
    <mergeCell ref="E1138:E1140"/>
    <mergeCell ref="H1138:H1140"/>
    <mergeCell ref="G1138:G1140"/>
    <mergeCell ref="D1141:D1143"/>
    <mergeCell ref="I1141:I1143"/>
    <mergeCell ref="C1141:C1143"/>
    <mergeCell ref="E1141:E1143"/>
    <mergeCell ref="H1141:H1143"/>
    <mergeCell ref="G1141:G1143"/>
    <mergeCell ref="D1144:D1146"/>
    <mergeCell ref="I1144:I1146"/>
    <mergeCell ref="C1144:C1146"/>
    <mergeCell ref="E1144:E1146"/>
    <mergeCell ref="H1144:H1146"/>
    <mergeCell ref="G1144:G1146"/>
    <mergeCell ref="D1147:D1149"/>
    <mergeCell ref="I1147:I1149"/>
    <mergeCell ref="C1147:C1149"/>
    <mergeCell ref="E1147:E1149"/>
    <mergeCell ref="H1147:H1149"/>
    <mergeCell ref="G1147:G1149"/>
    <mergeCell ref="I1150:I1152"/>
    <mergeCell ref="C1150:C1152"/>
    <mergeCell ref="E1150:E1152"/>
    <mergeCell ref="H1150:H1152"/>
    <mergeCell ref="G1150:G1152"/>
    <mergeCell ref="D1153:D1155"/>
    <mergeCell ref="I1153:I1155"/>
    <mergeCell ref="C1153:C1155"/>
    <mergeCell ref="E1153:E1155"/>
    <mergeCell ref="H1153:H1155"/>
    <mergeCell ref="G1153:G1155"/>
    <mergeCell ref="F1141:F1143"/>
    <mergeCell ref="F1144:F1146"/>
    <mergeCell ref="F1147:F1149"/>
    <mergeCell ref="F1150:F1152"/>
    <mergeCell ref="F1153:F1155"/>
    <mergeCell ref="Q1138:Q1140"/>
    <mergeCell ref="Q1141:Q1143"/>
    <mergeCell ref="Q1144:Q1146"/>
    <mergeCell ref="Q1147:Q1149"/>
    <mergeCell ref="Q1150:Q1152"/>
    <mergeCell ref="Q1153:Q1155"/>
    <mergeCell ref="D1150:D1152"/>
    <mergeCell ref="B1009:B1077"/>
    <mergeCell ref="C1075:C1077"/>
    <mergeCell ref="I1075:I1077"/>
    <mergeCell ref="D1075:D1077"/>
    <mergeCell ref="G1075:G1077"/>
    <mergeCell ref="H1075:H1077"/>
    <mergeCell ref="F1075:F1077"/>
    <mergeCell ref="E1075:E1077"/>
    <mergeCell ref="Q1075:Q1077"/>
    <mergeCell ref="C590:C592"/>
    <mergeCell ref="D590:D592"/>
    <mergeCell ref="E590:E592"/>
    <mergeCell ref="F590:F592"/>
    <mergeCell ref="G590:G592"/>
    <mergeCell ref="H590:H592"/>
    <mergeCell ref="I590:I592"/>
    <mergeCell ref="Q590:Q592"/>
    <mergeCell ref="Q521:Q523"/>
    <mergeCell ref="Q413:Q415"/>
    <mergeCell ref="D728:D730"/>
    <mergeCell ref="E728:E730"/>
    <mergeCell ref="F728:F730"/>
    <mergeCell ref="G728:G730"/>
    <mergeCell ref="H728:H730"/>
    <mergeCell ref="I728:I730"/>
    <mergeCell ref="Q728:Q730"/>
    <mergeCell ref="Q416:Q418"/>
    <mergeCell ref="Q419:Q421"/>
    <mergeCell ref="Q422:Q424"/>
    <mergeCell ref="D524:D526"/>
    <mergeCell ref="E524:E526"/>
    <mergeCell ref="F524:F526"/>
    <mergeCell ref="G524:G526"/>
    <mergeCell ref="H524:H526"/>
    <mergeCell ref="I524:I526"/>
    <mergeCell ref="Q524:Q526"/>
    <mergeCell ref="D527:D529"/>
    <mergeCell ref="E527:E529"/>
    <mergeCell ref="F527:F529"/>
    <mergeCell ref="G527:G529"/>
    <mergeCell ref="H527:H529"/>
    <mergeCell ref="I527:I529"/>
    <mergeCell ref="Q527:Q529"/>
    <mergeCell ref="C524:C526"/>
    <mergeCell ref="C527:C529"/>
    <mergeCell ref="D521:D523"/>
    <mergeCell ref="E521:E523"/>
    <mergeCell ref="F521:F523"/>
    <mergeCell ref="G521:G523"/>
    <mergeCell ref="H521:H523"/>
    <mergeCell ref="I521:I523"/>
    <mergeCell ref="C521:C523"/>
    <mergeCell ref="D413:D415"/>
    <mergeCell ref="E413:E415"/>
    <mergeCell ref="F413:F415"/>
    <mergeCell ref="G413:G415"/>
    <mergeCell ref="I413:I415"/>
    <mergeCell ref="C416:C418"/>
    <mergeCell ref="D416:D418"/>
    <mergeCell ref="E416:E418"/>
    <mergeCell ref="G416:G418"/>
    <mergeCell ref="I416:I418"/>
    <mergeCell ref="F416:F418"/>
    <mergeCell ref="C419:C421"/>
    <mergeCell ref="D419:D421"/>
    <mergeCell ref="E419:E421"/>
    <mergeCell ref="I419:I421"/>
    <mergeCell ref="F419:F421"/>
    <mergeCell ref="H419:H421"/>
    <mergeCell ref="C422:C424"/>
    <mergeCell ref="D422:D424"/>
    <mergeCell ref="E422:E424"/>
    <mergeCell ref="I422:I424"/>
    <mergeCell ref="F422:F424"/>
    <mergeCell ref="G419:G421"/>
    <mergeCell ref="H422:H424"/>
    <mergeCell ref="C425:C427"/>
    <mergeCell ref="D425:D427"/>
    <mergeCell ref="E425:E427"/>
    <mergeCell ref="F425:F427"/>
    <mergeCell ref="G425:G427"/>
    <mergeCell ref="H425:H427"/>
    <mergeCell ref="I425:I427"/>
    <mergeCell ref="C428:C430"/>
    <mergeCell ref="D428:D430"/>
    <mergeCell ref="E428:E430"/>
    <mergeCell ref="F428:F430"/>
    <mergeCell ref="G428:G430"/>
    <mergeCell ref="H428:H430"/>
    <mergeCell ref="I428:I430"/>
    <mergeCell ref="C431:C433"/>
    <mergeCell ref="E431:E433"/>
    <mergeCell ref="I431:I433"/>
    <mergeCell ref="F431:F433"/>
    <mergeCell ref="G431:G433"/>
    <mergeCell ref="H431:H433"/>
    <mergeCell ref="D431:D433"/>
    <mergeCell ref="C434:C436"/>
    <mergeCell ref="E434:E436"/>
    <mergeCell ref="F434:F436"/>
    <mergeCell ref="I434:I436"/>
    <mergeCell ref="D434:D436"/>
    <mergeCell ref="C731:C733"/>
    <mergeCell ref="D731:D733"/>
    <mergeCell ref="F731:F733"/>
    <mergeCell ref="I731:I733"/>
    <mergeCell ref="G731:G733"/>
    <mergeCell ref="H731:H733"/>
    <mergeCell ref="E731:E733"/>
    <mergeCell ref="Q731:Q733"/>
    <mergeCell ref="I437:I439"/>
    <mergeCell ref="C437:C439"/>
    <mergeCell ref="D437:D439"/>
    <mergeCell ref="E437:E439"/>
    <mergeCell ref="F437:F439"/>
    <mergeCell ref="I440:I442"/>
    <mergeCell ref="C440:C442"/>
    <mergeCell ref="D440:D442"/>
    <mergeCell ref="E440:E442"/>
    <mergeCell ref="F440:F442"/>
    <mergeCell ref="G434:G436"/>
    <mergeCell ref="H434:H436"/>
    <mergeCell ref="H437:H439"/>
    <mergeCell ref="H440:H442"/>
    <mergeCell ref="G437:G439"/>
    <mergeCell ref="C443:C445"/>
    <mergeCell ref="D443:D445"/>
    <mergeCell ref="E443:E445"/>
    <mergeCell ref="F443:F445"/>
    <mergeCell ref="G443:G445"/>
    <mergeCell ref="H443:H445"/>
    <mergeCell ref="I443:I445"/>
    <mergeCell ref="C446:C448"/>
    <mergeCell ref="E446:E448"/>
    <mergeCell ref="F446:F448"/>
    <mergeCell ref="H446:H448"/>
    <mergeCell ref="I446:I448"/>
    <mergeCell ref="D446:D448"/>
    <mergeCell ref="G446:G448"/>
    <mergeCell ref="C449:C451"/>
    <mergeCell ref="E449:E451"/>
    <mergeCell ref="F449:F451"/>
    <mergeCell ref="H449:H451"/>
    <mergeCell ref="I449:I451"/>
    <mergeCell ref="D449:D451"/>
    <mergeCell ref="D596:D598"/>
    <mergeCell ref="G596:G598"/>
    <mergeCell ref="H596:H598"/>
    <mergeCell ref="I596:I598"/>
    <mergeCell ref="C596:C598"/>
    <mergeCell ref="Q596:Q598"/>
    <mergeCell ref="F596:F598"/>
    <mergeCell ref="C734:C736"/>
    <mergeCell ref="D734:D736"/>
    <mergeCell ref="E734:E736"/>
    <mergeCell ref="F734:F736"/>
    <mergeCell ref="I734:I736"/>
    <mergeCell ref="G734:G736"/>
    <mergeCell ref="H734:H736"/>
    <mergeCell ref="C737:C739"/>
    <mergeCell ref="D737:D739"/>
    <mergeCell ref="E737:E739"/>
    <mergeCell ref="F737:F739"/>
    <mergeCell ref="I737:I739"/>
    <mergeCell ref="G737:G739"/>
    <mergeCell ref="H737:H739"/>
    <mergeCell ref="Q734:Q736"/>
    <mergeCell ref="Q737:Q739"/>
    <mergeCell ref="C452:C454"/>
    <mergeCell ref="E452:E454"/>
    <mergeCell ref="F452:F454"/>
    <mergeCell ref="H452:H454"/>
    <mergeCell ref="I452:I454"/>
    <mergeCell ref="D452:D454"/>
    <mergeCell ref="G452:G454"/>
    <mergeCell ref="C455:C457"/>
    <mergeCell ref="D455:D457"/>
    <mergeCell ref="E455:E457"/>
    <mergeCell ref="F455:F457"/>
    <mergeCell ref="G455:G457"/>
    <mergeCell ref="I455:I457"/>
    <mergeCell ref="H455:H457"/>
    <mergeCell ref="D653:D655"/>
    <mergeCell ref="F653:F655"/>
    <mergeCell ref="H653:H655"/>
    <mergeCell ref="I653:I655"/>
    <mergeCell ref="G653:G655"/>
    <mergeCell ref="E653:E655"/>
    <mergeCell ref="Q653:Q655"/>
    <mergeCell ref="D740:D742"/>
    <mergeCell ref="E740:E742"/>
    <mergeCell ref="F740:F742"/>
    <mergeCell ref="G740:G742"/>
    <mergeCell ref="H740:H742"/>
    <mergeCell ref="I740:I742"/>
    <mergeCell ref="Q740:Q742"/>
    <mergeCell ref="D599:D601"/>
    <mergeCell ref="E599:E601"/>
    <mergeCell ref="F599:F601"/>
    <mergeCell ref="G599:G601"/>
    <mergeCell ref="H599:H601"/>
    <mergeCell ref="I599:I601"/>
    <mergeCell ref="C599:C601"/>
    <mergeCell ref="Q599:Q601"/>
    <mergeCell ref="C458:C460"/>
    <mergeCell ref="D458:D460"/>
    <mergeCell ref="E458:E460"/>
    <mergeCell ref="F458:F460"/>
    <mergeCell ref="G458:G460"/>
    <mergeCell ref="I458:I460"/>
    <mergeCell ref="H458:H460"/>
    <mergeCell ref="E596:E598"/>
    <mergeCell ref="D530:D532"/>
    <mergeCell ref="E530:E532"/>
    <mergeCell ref="F530:F532"/>
    <mergeCell ref="G530:G532"/>
    <mergeCell ref="I530:I532"/>
    <mergeCell ref="C530:C532"/>
    <mergeCell ref="Q530:Q532"/>
    <mergeCell ref="C740:C742"/>
    <mergeCell ref="D533:D535"/>
    <mergeCell ref="E533:E535"/>
    <mergeCell ref="F533:F535"/>
    <mergeCell ref="G533:G535"/>
    <mergeCell ref="H533:H535"/>
    <mergeCell ref="I533:I535"/>
    <mergeCell ref="C533:C535"/>
    <mergeCell ref="Q533:Q535"/>
    <mergeCell ref="D536:D538"/>
    <mergeCell ref="E536:E538"/>
    <mergeCell ref="F536:F538"/>
    <mergeCell ref="G536:G538"/>
    <mergeCell ref="H536:H538"/>
    <mergeCell ref="I536:I538"/>
    <mergeCell ref="C536:C538"/>
    <mergeCell ref="E539:E541"/>
    <mergeCell ref="F539:F541"/>
    <mergeCell ref="G539:G541"/>
    <mergeCell ref="I539:I541"/>
    <mergeCell ref="C539:C541"/>
    <mergeCell ref="Q536:Q538"/>
    <mergeCell ref="D539:D541"/>
    <mergeCell ref="Q539:Q541"/>
    <mergeCell ref="C461:C463"/>
    <mergeCell ref="E461:E463"/>
    <mergeCell ref="F461:F463"/>
    <mergeCell ref="H461:H463"/>
    <mergeCell ref="I461:I463"/>
    <mergeCell ref="D461:D463"/>
    <mergeCell ref="G461:G463"/>
    <mergeCell ref="C728:C730"/>
    <mergeCell ref="C656:C658"/>
    <mergeCell ref="H656:H658"/>
    <mergeCell ref="I656:I658"/>
    <mergeCell ref="G656:G658"/>
    <mergeCell ref="E656:E658"/>
    <mergeCell ref="D656:D658"/>
    <mergeCell ref="F656:F658"/>
    <mergeCell ref="Q656:Q658"/>
    <mergeCell ref="C653:C655"/>
    <mergeCell ref="C659:C661"/>
    <mergeCell ref="I659:I661"/>
    <mergeCell ref="G659:G661"/>
    <mergeCell ref="E659:E661"/>
    <mergeCell ref="D659:D661"/>
    <mergeCell ref="F659:F661"/>
    <mergeCell ref="Q659:Q661"/>
    <mergeCell ref="C464:C466"/>
    <mergeCell ref="D464:D466"/>
    <mergeCell ref="E464:E466"/>
    <mergeCell ref="F464:F466"/>
    <mergeCell ref="G464:G466"/>
    <mergeCell ref="H464:H466"/>
    <mergeCell ref="I464:I466"/>
    <mergeCell ref="C743:C745"/>
    <mergeCell ref="D743:D745"/>
    <mergeCell ref="E743:E745"/>
    <mergeCell ref="F743:F745"/>
    <mergeCell ref="G743:G745"/>
    <mergeCell ref="H743:H745"/>
    <mergeCell ref="I743:I745"/>
    <mergeCell ref="C746:C748"/>
    <mergeCell ref="D746:D748"/>
    <mergeCell ref="E746:E748"/>
    <mergeCell ref="F746:F748"/>
    <mergeCell ref="G746:G748"/>
    <mergeCell ref="I746:I748"/>
    <mergeCell ref="Q743:Q745"/>
    <mergeCell ref="Q746:Q748"/>
    <mergeCell ref="C593:C595"/>
    <mergeCell ref="D593:D595"/>
    <mergeCell ref="E593:E595"/>
    <mergeCell ref="F593:F595"/>
    <mergeCell ref="G593:G595"/>
    <mergeCell ref="H593:H595"/>
    <mergeCell ref="I593:I595"/>
    <mergeCell ref="D662:D664"/>
    <mergeCell ref="F662:F664"/>
    <mergeCell ref="H662:H664"/>
    <mergeCell ref="I662:I664"/>
    <mergeCell ref="G662:G664"/>
    <mergeCell ref="C662:C664"/>
    <mergeCell ref="E662:E664"/>
    <mergeCell ref="Q662:Q664"/>
    <mergeCell ref="C749:C751"/>
    <mergeCell ref="D749:D751"/>
    <mergeCell ref="E749:E751"/>
    <mergeCell ref="F749:F751"/>
    <mergeCell ref="G749:G751"/>
    <mergeCell ref="H749:H751"/>
    <mergeCell ref="I749:I751"/>
    <mergeCell ref="Q749:Q751"/>
    <mergeCell ref="G440:G442"/>
    <mergeCell ref="H746:H748"/>
    <mergeCell ref="Q428:Q430"/>
    <mergeCell ref="Q425:Q427"/>
    <mergeCell ref="Q431:Q433"/>
    <mergeCell ref="Q434:Q436"/>
    <mergeCell ref="Q437:Q439"/>
    <mergeCell ref="Q440:Q442"/>
    <mergeCell ref="Q443:Q445"/>
    <mergeCell ref="Q446:Q448"/>
    <mergeCell ref="Q449:Q451"/>
    <mergeCell ref="Q452:Q454"/>
    <mergeCell ref="Q455:Q457"/>
    <mergeCell ref="Q458:Q460"/>
    <mergeCell ref="Q461:Q463"/>
    <mergeCell ref="Q464:Q466"/>
    <mergeCell ref="C752:C754"/>
    <mergeCell ref="D752:D754"/>
    <mergeCell ref="F752:F754"/>
    <mergeCell ref="I752:I754"/>
    <mergeCell ref="G752:G754"/>
    <mergeCell ref="H752:H754"/>
    <mergeCell ref="E752:E754"/>
    <mergeCell ref="Q752:Q754"/>
    <mergeCell ref="G449:G451"/>
    <mergeCell ref="C755:C757"/>
    <mergeCell ref="D755:D757"/>
    <mergeCell ref="F755:F757"/>
    <mergeCell ref="I755:I757"/>
    <mergeCell ref="G755:G757"/>
    <mergeCell ref="H755:H757"/>
    <mergeCell ref="E755:E757"/>
    <mergeCell ref="Q755:Q757"/>
    <mergeCell ref="D665:D667"/>
    <mergeCell ref="E665:E667"/>
    <mergeCell ref="F665:F667"/>
    <mergeCell ref="I665:I667"/>
    <mergeCell ref="G665:G667"/>
    <mergeCell ref="C665:C667"/>
    <mergeCell ref="Q665:Q667"/>
    <mergeCell ref="C467:C469"/>
    <mergeCell ref="F467:F469"/>
    <mergeCell ref="I467:I469"/>
    <mergeCell ref="D467:D469"/>
    <mergeCell ref="H467:H469"/>
    <mergeCell ref="G467:G469"/>
    <mergeCell ref="E467:E469"/>
    <mergeCell ref="Q467:Q469"/>
    <mergeCell ref="D668:D670"/>
    <mergeCell ref="F668:F670"/>
    <mergeCell ref="H668:H670"/>
    <mergeCell ref="I668:I670"/>
    <mergeCell ref="C668:C670"/>
    <mergeCell ref="G668:G670"/>
    <mergeCell ref="E668:E670"/>
    <mergeCell ref="D671:D673"/>
    <mergeCell ref="F671:F673"/>
    <mergeCell ref="C671:C673"/>
    <mergeCell ref="E671:E673"/>
    <mergeCell ref="D674:D676"/>
    <mergeCell ref="F674:F676"/>
    <mergeCell ref="C674:C676"/>
    <mergeCell ref="E674:E676"/>
    <mergeCell ref="D677:D679"/>
    <mergeCell ref="F677:F679"/>
    <mergeCell ref="H677:H679"/>
    <mergeCell ref="I677:I679"/>
    <mergeCell ref="C677:C679"/>
    <mergeCell ref="G677:G679"/>
    <mergeCell ref="E677:E679"/>
    <mergeCell ref="Q668:Q670"/>
    <mergeCell ref="Q671:Q673"/>
    <mergeCell ref="Q674:Q676"/>
    <mergeCell ref="Q677:Q679"/>
    <mergeCell ref="H671:H673"/>
    <mergeCell ref="I671:I673"/>
    <mergeCell ref="G671:G673"/>
    <mergeCell ref="I674:I676"/>
    <mergeCell ref="G674:G676"/>
    <mergeCell ref="D542:D544"/>
    <mergeCell ref="E542:E544"/>
    <mergeCell ref="F542:F544"/>
    <mergeCell ref="G542:G544"/>
    <mergeCell ref="H542:H544"/>
    <mergeCell ref="I542:I544"/>
    <mergeCell ref="C542:C544"/>
    <mergeCell ref="Q542:Q544"/>
    <mergeCell ref="C602:C604"/>
    <mergeCell ref="D602:D604"/>
    <mergeCell ref="F602:F604"/>
    <mergeCell ref="G602:G604"/>
    <mergeCell ref="H602:H604"/>
    <mergeCell ref="I602:I604"/>
    <mergeCell ref="E602:E604"/>
    <mergeCell ref="Q602:Q604"/>
    <mergeCell ref="E545:E547"/>
    <mergeCell ref="F545:F547"/>
    <mergeCell ref="G545:G547"/>
    <mergeCell ref="H545:H547"/>
    <mergeCell ref="I545:I547"/>
    <mergeCell ref="C545:C547"/>
    <mergeCell ref="D545:D547"/>
    <mergeCell ref="F548:F550"/>
    <mergeCell ref="G548:G550"/>
    <mergeCell ref="H548:H550"/>
    <mergeCell ref="I548:I550"/>
    <mergeCell ref="C548:C550"/>
    <mergeCell ref="D548:D550"/>
    <mergeCell ref="Q545:Q547"/>
    <mergeCell ref="E548:E550"/>
    <mergeCell ref="Q548:Q550"/>
    <mergeCell ref="Q593:Q595"/>
    <mergeCell ref="C758:C760"/>
    <mergeCell ref="D758:D760"/>
    <mergeCell ref="F758:F760"/>
    <mergeCell ref="I758:I760"/>
    <mergeCell ref="G758:G760"/>
    <mergeCell ref="H758:H760"/>
    <mergeCell ref="E758:E760"/>
    <mergeCell ref="Q758:Q760"/>
    <mergeCell ref="D551:D553"/>
    <mergeCell ref="E551:E553"/>
    <mergeCell ref="F551:F553"/>
    <mergeCell ref="G551:G553"/>
    <mergeCell ref="H551:H553"/>
    <mergeCell ref="I551:I553"/>
    <mergeCell ref="Q551:Q553"/>
    <mergeCell ref="H674:H676"/>
    <mergeCell ref="H665:H667"/>
    <mergeCell ref="C470:C472"/>
    <mergeCell ref="I470:I472"/>
    <mergeCell ref="F470:F472"/>
    <mergeCell ref="H470:H472"/>
    <mergeCell ref="G470:G472"/>
    <mergeCell ref="D470:D472"/>
    <mergeCell ref="E470:E472"/>
    <mergeCell ref="Q470:Q472"/>
    <mergeCell ref="C473:C475"/>
    <mergeCell ref="I473:I475"/>
    <mergeCell ref="E473:E475"/>
    <mergeCell ref="F473:F475"/>
    <mergeCell ref="G473:G475"/>
    <mergeCell ref="D473:D475"/>
    <mergeCell ref="Q473:Q475"/>
    <mergeCell ref="C605:C607"/>
    <mergeCell ref="I605:I607"/>
    <mergeCell ref="H605:H607"/>
    <mergeCell ref="D605:D607"/>
    <mergeCell ref="F605:F607"/>
    <mergeCell ref="G605:G607"/>
    <mergeCell ref="E605:E607"/>
    <mergeCell ref="Q605:Q607"/>
    <mergeCell ref="F680:F682"/>
    <mergeCell ref="I680:I682"/>
    <mergeCell ref="C680:C682"/>
    <mergeCell ref="D680:D682"/>
    <mergeCell ref="H680:H682"/>
    <mergeCell ref="G680:G682"/>
    <mergeCell ref="E680:E682"/>
    <mergeCell ref="Q680:Q682"/>
    <mergeCell ref="C554:C556"/>
    <mergeCell ref="D554:D556"/>
    <mergeCell ref="F554:F556"/>
    <mergeCell ref="G554:G556"/>
    <mergeCell ref="H554:H556"/>
    <mergeCell ref="I554:I556"/>
    <mergeCell ref="E554:E556"/>
    <mergeCell ref="C557:C559"/>
    <mergeCell ref="D557:D559"/>
    <mergeCell ref="F557:F559"/>
    <mergeCell ref="H557:H559"/>
    <mergeCell ref="I557:I559"/>
    <mergeCell ref="E557:E559"/>
    <mergeCell ref="Q554:Q556"/>
    <mergeCell ref="Q557:Q559"/>
    <mergeCell ref="G557:G559"/>
    <mergeCell ref="C551:C553"/>
    <mergeCell ref="C761:C763"/>
    <mergeCell ref="D761:D763"/>
    <mergeCell ref="F761:F763"/>
    <mergeCell ref="I761:I763"/>
    <mergeCell ref="E761:E763"/>
    <mergeCell ref="G761:G763"/>
    <mergeCell ref="H761:H763"/>
    <mergeCell ref="C764:C766"/>
    <mergeCell ref="D764:D766"/>
    <mergeCell ref="F764:F766"/>
    <mergeCell ref="I764:I766"/>
    <mergeCell ref="E764:E766"/>
    <mergeCell ref="G764:G766"/>
    <mergeCell ref="H764:H766"/>
    <mergeCell ref="C767:C769"/>
    <mergeCell ref="D767:D769"/>
    <mergeCell ref="F767:F769"/>
    <mergeCell ref="I767:I769"/>
    <mergeCell ref="E767:E769"/>
    <mergeCell ref="G767:G769"/>
    <mergeCell ref="H767:H769"/>
    <mergeCell ref="C770:C772"/>
    <mergeCell ref="D770:D772"/>
    <mergeCell ref="F770:F772"/>
    <mergeCell ref="I770:I772"/>
    <mergeCell ref="E770:E772"/>
    <mergeCell ref="G770:G772"/>
    <mergeCell ref="H770:H772"/>
    <mergeCell ref="Q761:Q763"/>
    <mergeCell ref="Q764:Q766"/>
    <mergeCell ref="Q767:Q769"/>
    <mergeCell ref="Q770:Q772"/>
    <mergeCell ref="C476:C478"/>
    <mergeCell ref="I476:I478"/>
    <mergeCell ref="E476:E478"/>
    <mergeCell ref="H476:H478"/>
    <mergeCell ref="G476:G478"/>
    <mergeCell ref="D476:D478"/>
    <mergeCell ref="F476:F478"/>
    <mergeCell ref="Q476:Q478"/>
    <mergeCell ref="F560:F562"/>
    <mergeCell ref="H560:H562"/>
    <mergeCell ref="I560:I562"/>
    <mergeCell ref="E560:E562"/>
    <mergeCell ref="G560:G562"/>
    <mergeCell ref="Q560:Q562"/>
    <mergeCell ref="C773:C775"/>
    <mergeCell ref="D773:D775"/>
    <mergeCell ref="F773:F775"/>
    <mergeCell ref="I773:I775"/>
    <mergeCell ref="E773:E775"/>
    <mergeCell ref="G773:G775"/>
    <mergeCell ref="H773:H775"/>
    <mergeCell ref="Q773:Q775"/>
    <mergeCell ref="C776:C778"/>
    <mergeCell ref="D776:D778"/>
    <mergeCell ref="F776:F778"/>
    <mergeCell ref="I776:I778"/>
    <mergeCell ref="E776:E778"/>
    <mergeCell ref="G776:G778"/>
    <mergeCell ref="H776:H778"/>
    <mergeCell ref="C779:C781"/>
    <mergeCell ref="F779:F781"/>
    <mergeCell ref="I779:I781"/>
    <mergeCell ref="E779:E781"/>
    <mergeCell ref="G779:G781"/>
    <mergeCell ref="C782:C784"/>
    <mergeCell ref="F782:F784"/>
    <mergeCell ref="I782:I784"/>
    <mergeCell ref="E782:E784"/>
    <mergeCell ref="D779:D781"/>
    <mergeCell ref="D782:D784"/>
    <mergeCell ref="G782:G784"/>
    <mergeCell ref="H779:H781"/>
    <mergeCell ref="Q776:Q778"/>
    <mergeCell ref="Q779:Q781"/>
    <mergeCell ref="Q782:Q784"/>
    <mergeCell ref="C785:C787"/>
    <mergeCell ref="F785:F787"/>
    <mergeCell ref="I785:I787"/>
    <mergeCell ref="E785:E787"/>
    <mergeCell ref="D785:D787"/>
    <mergeCell ref="G785:G787"/>
    <mergeCell ref="C788:C790"/>
    <mergeCell ref="F788:F790"/>
    <mergeCell ref="I788:I790"/>
    <mergeCell ref="E788:E790"/>
    <mergeCell ref="D788:D790"/>
    <mergeCell ref="G788:G790"/>
    <mergeCell ref="H782:H784"/>
    <mergeCell ref="H785:H787"/>
    <mergeCell ref="H788:H790"/>
    <mergeCell ref="Q785:Q787"/>
    <mergeCell ref="Q788:Q790"/>
    <mergeCell ref="C791:C793"/>
    <mergeCell ref="F791:F793"/>
    <mergeCell ref="I791:I793"/>
    <mergeCell ref="E791:E793"/>
    <mergeCell ref="D791:D793"/>
    <mergeCell ref="G791:G793"/>
    <mergeCell ref="H791:H793"/>
    <mergeCell ref="Q791:Q793"/>
    <mergeCell ref="C560:C562"/>
    <mergeCell ref="D560:D562"/>
    <mergeCell ref="C794:C796"/>
    <mergeCell ref="F794:F796"/>
    <mergeCell ref="I794:I796"/>
    <mergeCell ref="E794:E796"/>
    <mergeCell ref="D794:D796"/>
    <mergeCell ref="G794:G796"/>
    <mergeCell ref="H794:H796"/>
    <mergeCell ref="Q794:Q796"/>
    <mergeCell ref="C608:C610"/>
    <mergeCell ref="I608:I610"/>
    <mergeCell ref="F608:F610"/>
    <mergeCell ref="Q608:Q610"/>
    <mergeCell ref="D608:D610"/>
    <mergeCell ref="E608:E610"/>
    <mergeCell ref="G608:G610"/>
    <mergeCell ref="H608:H610"/>
    <mergeCell ref="I563:I565"/>
    <mergeCell ref="E563:E565"/>
    <mergeCell ref="C563:C565"/>
    <mergeCell ref="D563:D565"/>
    <mergeCell ref="F563:F565"/>
    <mergeCell ref="Q563:Q565"/>
    <mergeCell ref="H566:H568"/>
    <mergeCell ref="I566:I568"/>
    <mergeCell ref="G566:G568"/>
    <mergeCell ref="C566:C568"/>
    <mergeCell ref="D566:D568"/>
    <mergeCell ref="E566:E568"/>
    <mergeCell ref="F566:F568"/>
    <mergeCell ref="Q566:Q568"/>
    <mergeCell ref="H569:H571"/>
    <mergeCell ref="I569:I571"/>
    <mergeCell ref="G569:G571"/>
    <mergeCell ref="C569:C571"/>
    <mergeCell ref="D569:D571"/>
    <mergeCell ref="E569:E571"/>
    <mergeCell ref="F569:F571"/>
    <mergeCell ref="Q569:Q571"/>
    <mergeCell ref="H572:H574"/>
    <mergeCell ref="I572:I574"/>
    <mergeCell ref="G572:G574"/>
    <mergeCell ref="C572:C574"/>
    <mergeCell ref="D572:D574"/>
    <mergeCell ref="F572:F574"/>
    <mergeCell ref="E572:E574"/>
    <mergeCell ref="Q572:Q574"/>
    <mergeCell ref="F683:F685"/>
    <mergeCell ref="I683:I685"/>
    <mergeCell ref="C683:C685"/>
    <mergeCell ref="D683:D685"/>
    <mergeCell ref="H683:H685"/>
    <mergeCell ref="G683:G685"/>
    <mergeCell ref="E683:E685"/>
    <mergeCell ref="Q683:Q685"/>
    <mergeCell ref="I611:I613"/>
    <mergeCell ref="F611:F613"/>
    <mergeCell ref="D611:D613"/>
    <mergeCell ref="G611:G613"/>
    <mergeCell ref="H611:H613"/>
    <mergeCell ref="C611:C613"/>
    <mergeCell ref="E611:E613"/>
    <mergeCell ref="I617:I619"/>
    <mergeCell ref="D617:D619"/>
    <mergeCell ref="G617:G619"/>
    <mergeCell ref="H617:H619"/>
    <mergeCell ref="C617:C619"/>
    <mergeCell ref="E617:E619"/>
    <mergeCell ref="Q611:Q613"/>
    <mergeCell ref="Q617:Q619"/>
    <mergeCell ref="F617:F619"/>
    <mergeCell ref="G422:G424"/>
    <mergeCell ref="H473:H475"/>
    <mergeCell ref="C413:C415"/>
    <mergeCell ref="H413:H415"/>
    <mergeCell ref="H659:H661"/>
    <mergeCell ref="H575:H577"/>
    <mergeCell ref="I575:I577"/>
    <mergeCell ref="G575:G577"/>
    <mergeCell ref="C575:C577"/>
    <mergeCell ref="D575:D577"/>
    <mergeCell ref="E575:E577"/>
    <mergeCell ref="F575:F577"/>
    <mergeCell ref="Q575:Q577"/>
    <mergeCell ref="C479:C481"/>
    <mergeCell ref="I479:I481"/>
    <mergeCell ref="H479:H481"/>
    <mergeCell ref="G479:G481"/>
    <mergeCell ref="D479:D481"/>
    <mergeCell ref="F479:F481"/>
    <mergeCell ref="C482:C484"/>
    <mergeCell ref="I482:I484"/>
    <mergeCell ref="H482:H484"/>
    <mergeCell ref="G482:G484"/>
    <mergeCell ref="E482:E484"/>
    <mergeCell ref="F482:F484"/>
    <mergeCell ref="C485:C487"/>
    <mergeCell ref="I485:I487"/>
    <mergeCell ref="H485:H487"/>
    <mergeCell ref="G485:G487"/>
    <mergeCell ref="E485:E487"/>
    <mergeCell ref="F485:F487"/>
    <mergeCell ref="E479:E481"/>
    <mergeCell ref="Q479:Q481"/>
    <mergeCell ref="Q482:Q484"/>
    <mergeCell ref="Q485:Q487"/>
    <mergeCell ref="D482:D484"/>
    <mergeCell ref="D485:D487"/>
    <mergeCell ref="C488:C490"/>
    <mergeCell ref="I488:I490"/>
    <mergeCell ref="H488:H490"/>
    <mergeCell ref="G488:G490"/>
    <mergeCell ref="E488:E490"/>
    <mergeCell ref="F488:F490"/>
    <mergeCell ref="C491:C493"/>
    <mergeCell ref="I491:I493"/>
    <mergeCell ref="H491:H493"/>
    <mergeCell ref="G491:G493"/>
    <mergeCell ref="E491:E493"/>
    <mergeCell ref="F491:F493"/>
    <mergeCell ref="C494:C496"/>
    <mergeCell ref="I494:I496"/>
    <mergeCell ref="H494:H496"/>
    <mergeCell ref="G494:G496"/>
    <mergeCell ref="E494:E496"/>
    <mergeCell ref="F494:F496"/>
    <mergeCell ref="D488:D490"/>
    <mergeCell ref="D491:D493"/>
    <mergeCell ref="D494:D496"/>
    <mergeCell ref="Q488:Q490"/>
    <mergeCell ref="Q491:Q493"/>
    <mergeCell ref="Q494:Q496"/>
    <mergeCell ref="C797:C799"/>
    <mergeCell ref="F797:F799"/>
    <mergeCell ref="I797:I799"/>
    <mergeCell ref="E797:E799"/>
    <mergeCell ref="D797:D799"/>
    <mergeCell ref="G797:G799"/>
    <mergeCell ref="H797:H799"/>
    <mergeCell ref="Q797:Q799"/>
    <mergeCell ref="F686:F688"/>
    <mergeCell ref="I686:I688"/>
    <mergeCell ref="C686:C688"/>
    <mergeCell ref="D686:D688"/>
    <mergeCell ref="H686:H688"/>
    <mergeCell ref="G686:G688"/>
    <mergeCell ref="E686:E688"/>
    <mergeCell ref="Q686:Q688"/>
    <mergeCell ref="C497:C499"/>
    <mergeCell ref="I497:I499"/>
    <mergeCell ref="G497:G499"/>
    <mergeCell ref="F497:F499"/>
    <mergeCell ref="D497:D499"/>
    <mergeCell ref="E497:E499"/>
    <mergeCell ref="Q497:Q499"/>
    <mergeCell ref="I620:I622"/>
    <mergeCell ref="D620:D622"/>
    <mergeCell ref="G620:G622"/>
    <mergeCell ref="H620:H622"/>
    <mergeCell ref="C620:C622"/>
    <mergeCell ref="F620:F622"/>
    <mergeCell ref="E620:E622"/>
    <mergeCell ref="Q620:Q622"/>
    <mergeCell ref="C800:C802"/>
    <mergeCell ref="I800:I802"/>
    <mergeCell ref="E800:E802"/>
    <mergeCell ref="D800:D802"/>
    <mergeCell ref="G800:G802"/>
    <mergeCell ref="H800:H802"/>
    <mergeCell ref="C803:C805"/>
    <mergeCell ref="I803:I805"/>
    <mergeCell ref="D803:D805"/>
    <mergeCell ref="F800:F802"/>
    <mergeCell ref="F803:F805"/>
    <mergeCell ref="Q800:Q802"/>
    <mergeCell ref="Q803:Q805"/>
    <mergeCell ref="E803:E805"/>
    <mergeCell ref="G803:G805"/>
    <mergeCell ref="H803:H805"/>
    <mergeCell ref="C500:C502"/>
    <mergeCell ref="I500:I502"/>
    <mergeCell ref="H500:H502"/>
    <mergeCell ref="G500:G502"/>
    <mergeCell ref="E500:E502"/>
    <mergeCell ref="D500:D502"/>
    <mergeCell ref="C503:C505"/>
    <mergeCell ref="I503:I505"/>
    <mergeCell ref="H503:H505"/>
    <mergeCell ref="G503:G505"/>
    <mergeCell ref="E503:E505"/>
    <mergeCell ref="D503:D505"/>
    <mergeCell ref="F500:F502"/>
    <mergeCell ref="F503:F505"/>
    <mergeCell ref="Q500:Q502"/>
    <mergeCell ref="Q503:Q505"/>
    <mergeCell ref="C806:C808"/>
    <mergeCell ref="F806:F808"/>
    <mergeCell ref="I806:I808"/>
    <mergeCell ref="D806:D808"/>
    <mergeCell ref="G806:G808"/>
    <mergeCell ref="H806:H808"/>
    <mergeCell ref="Q806:Q808"/>
    <mergeCell ref="E806:E808"/>
    <mergeCell ref="F689:F691"/>
    <mergeCell ref="I689:I691"/>
    <mergeCell ref="C689:C691"/>
    <mergeCell ref="D689:D691"/>
    <mergeCell ref="H689:H691"/>
    <mergeCell ref="G689:G691"/>
    <mergeCell ref="E689:E691"/>
    <mergeCell ref="Q689:Q691"/>
    <mergeCell ref="I623:I625"/>
    <mergeCell ref="D623:D625"/>
    <mergeCell ref="G623:G625"/>
    <mergeCell ref="C623:C625"/>
    <mergeCell ref="F623:F625"/>
    <mergeCell ref="E623:E625"/>
    <mergeCell ref="Q623:Q625"/>
    <mergeCell ref="C506:C508"/>
    <mergeCell ref="I506:I508"/>
    <mergeCell ref="H506:H508"/>
    <mergeCell ref="G506:G508"/>
    <mergeCell ref="E506:E508"/>
    <mergeCell ref="D506:D508"/>
    <mergeCell ref="F506:F508"/>
    <mergeCell ref="Q506:Q508"/>
    <mergeCell ref="C509:C511"/>
    <mergeCell ref="I509:I511"/>
    <mergeCell ref="H509:H511"/>
    <mergeCell ref="G509:G511"/>
    <mergeCell ref="E509:E511"/>
    <mergeCell ref="D509:D511"/>
    <mergeCell ref="F509:F511"/>
    <mergeCell ref="Q509:Q511"/>
    <mergeCell ref="C614:C616"/>
    <mergeCell ref="I614:I616"/>
    <mergeCell ref="D614:D616"/>
    <mergeCell ref="F614:F616"/>
    <mergeCell ref="G614:G616"/>
    <mergeCell ref="E614:E616"/>
    <mergeCell ref="Q614:Q616"/>
    <mergeCell ref="H578:H580"/>
    <mergeCell ref="I578:I580"/>
    <mergeCell ref="G578:G580"/>
    <mergeCell ref="C578:C580"/>
    <mergeCell ref="D578:D580"/>
    <mergeCell ref="E578:E580"/>
    <mergeCell ref="F578:F580"/>
    <mergeCell ref="Q578:Q580"/>
    <mergeCell ref="H614:H616"/>
    <mergeCell ref="H581:H583"/>
    <mergeCell ref="I581:I583"/>
    <mergeCell ref="G581:G583"/>
    <mergeCell ref="C581:C583"/>
    <mergeCell ref="E581:E583"/>
    <mergeCell ref="F581:F583"/>
    <mergeCell ref="D581:D583"/>
    <mergeCell ref="Q581:Q583"/>
    <mergeCell ref="D692:D694"/>
    <mergeCell ref="F692:F694"/>
    <mergeCell ref="H692:H694"/>
    <mergeCell ref="I692:I694"/>
    <mergeCell ref="C692:C694"/>
    <mergeCell ref="G692:G694"/>
    <mergeCell ref="E692:E694"/>
    <mergeCell ref="D695:D697"/>
    <mergeCell ref="F695:F697"/>
    <mergeCell ref="C695:C697"/>
    <mergeCell ref="E695:E697"/>
    <mergeCell ref="D698:D700"/>
    <mergeCell ref="F698:F700"/>
    <mergeCell ref="H698:H700"/>
    <mergeCell ref="I698:I700"/>
    <mergeCell ref="C698:C700"/>
    <mergeCell ref="E698:E700"/>
    <mergeCell ref="I695:I697"/>
    <mergeCell ref="G695:G697"/>
    <mergeCell ref="H695:H697"/>
    <mergeCell ref="D701:D703"/>
    <mergeCell ref="F701:F703"/>
    <mergeCell ref="H701:H703"/>
    <mergeCell ref="I701:I703"/>
    <mergeCell ref="C701:C703"/>
    <mergeCell ref="G701:G703"/>
    <mergeCell ref="E701:E703"/>
    <mergeCell ref="G698:G700"/>
    <mergeCell ref="Q692:Q694"/>
    <mergeCell ref="Q695:Q697"/>
    <mergeCell ref="Q698:Q700"/>
    <mergeCell ref="Q701:Q703"/>
    <mergeCell ref="I629:I631"/>
    <mergeCell ref="D629:D631"/>
    <mergeCell ref="G629:G631"/>
    <mergeCell ref="H629:H631"/>
    <mergeCell ref="C629:C631"/>
    <mergeCell ref="F629:F631"/>
    <mergeCell ref="E629:E631"/>
    <mergeCell ref="Q629:Q631"/>
    <mergeCell ref="C809:C811"/>
    <mergeCell ref="I809:I811"/>
    <mergeCell ref="D809:D811"/>
    <mergeCell ref="G809:G811"/>
    <mergeCell ref="H809:H811"/>
    <mergeCell ref="E809:E811"/>
    <mergeCell ref="F809:F811"/>
    <mergeCell ref="Q809:Q811"/>
    <mergeCell ref="D632:D634"/>
    <mergeCell ref="F632:F634"/>
    <mergeCell ref="H632:H634"/>
    <mergeCell ref="I632:I634"/>
    <mergeCell ref="G632:G634"/>
    <mergeCell ref="C632:C634"/>
    <mergeCell ref="E632:E634"/>
    <mergeCell ref="F635:F637"/>
    <mergeCell ref="H635:H637"/>
    <mergeCell ref="I635:I637"/>
    <mergeCell ref="G635:G637"/>
    <mergeCell ref="C635:C637"/>
    <mergeCell ref="E635:E637"/>
    <mergeCell ref="Q632:Q634"/>
    <mergeCell ref="Q635:Q637"/>
    <mergeCell ref="D635:D637"/>
    <mergeCell ref="C812:C814"/>
    <mergeCell ref="D812:D814"/>
    <mergeCell ref="F812:F814"/>
    <mergeCell ref="I812:I814"/>
    <mergeCell ref="E812:E814"/>
    <mergeCell ref="G812:G814"/>
    <mergeCell ref="H812:H814"/>
    <mergeCell ref="F638:F640"/>
    <mergeCell ref="H638:H640"/>
    <mergeCell ref="I638:I640"/>
    <mergeCell ref="G638:G640"/>
    <mergeCell ref="C638:C640"/>
    <mergeCell ref="E638:E640"/>
    <mergeCell ref="D638:D640"/>
    <mergeCell ref="Q638:Q640"/>
    <mergeCell ref="H530:H532"/>
    <mergeCell ref="Q812:Q814"/>
    <mergeCell ref="I626:I628"/>
    <mergeCell ref="H626:H628"/>
    <mergeCell ref="C626:C628"/>
    <mergeCell ref="F626:F628"/>
    <mergeCell ref="E626:E628"/>
    <mergeCell ref="Q626:Q628"/>
    <mergeCell ref="D626:D628"/>
    <mergeCell ref="G626:G628"/>
    <mergeCell ref="F641:F643"/>
    <mergeCell ref="H641:H643"/>
    <mergeCell ref="I641:I643"/>
    <mergeCell ref="G641:G643"/>
    <mergeCell ref="C641:C643"/>
    <mergeCell ref="E641:E643"/>
    <mergeCell ref="D641:D643"/>
    <mergeCell ref="Q641:Q643"/>
    <mergeCell ref="H563:H565"/>
    <mergeCell ref="G563:G565"/>
    <mergeCell ref="C512:C514"/>
    <mergeCell ref="I512:I514"/>
    <mergeCell ref="H512:H514"/>
    <mergeCell ref="G512:G514"/>
    <mergeCell ref="D512:D514"/>
    <mergeCell ref="F512:F514"/>
    <mergeCell ref="E512:E514"/>
    <mergeCell ref="Q512:Q514"/>
    <mergeCell ref="F644:F646"/>
    <mergeCell ref="H644:H646"/>
    <mergeCell ref="I644:I646"/>
    <mergeCell ref="G644:G646"/>
    <mergeCell ref="C644:C646"/>
    <mergeCell ref="E644:E646"/>
    <mergeCell ref="D644:D646"/>
    <mergeCell ref="Q644:Q646"/>
    <mergeCell ref="C515:C517"/>
    <mergeCell ref="I515:I517"/>
    <mergeCell ref="H515:H517"/>
    <mergeCell ref="G515:G517"/>
    <mergeCell ref="D515:D517"/>
    <mergeCell ref="F515:F517"/>
    <mergeCell ref="E515:E517"/>
    <mergeCell ref="Q515:Q517"/>
    <mergeCell ref="H497:H499"/>
    <mergeCell ref="H539:H541"/>
    <mergeCell ref="H623:H625"/>
    <mergeCell ref="D704:D706"/>
    <mergeCell ref="F704:F706"/>
    <mergeCell ref="H704:H706"/>
    <mergeCell ref="I704:I706"/>
    <mergeCell ref="C704:C706"/>
    <mergeCell ref="G704:G706"/>
    <mergeCell ref="E704:E706"/>
    <mergeCell ref="D707:D709"/>
    <mergeCell ref="F707:F709"/>
    <mergeCell ref="I707:I709"/>
    <mergeCell ref="C707:C709"/>
    <mergeCell ref="E707:E709"/>
    <mergeCell ref="H707:H709"/>
    <mergeCell ref="G707:G709"/>
    <mergeCell ref="Q704:Q706"/>
    <mergeCell ref="Q707:Q709"/>
    <mergeCell ref="C815:C817"/>
    <mergeCell ref="F815:F817"/>
    <mergeCell ref="I815:I817"/>
    <mergeCell ref="E815:E817"/>
    <mergeCell ref="D815:D817"/>
    <mergeCell ref="G815:G817"/>
    <mergeCell ref="H815:H817"/>
    <mergeCell ref="Q815:Q817"/>
    <mergeCell ref="C647:C649"/>
    <mergeCell ref="I647:I649"/>
    <mergeCell ref="D647:D649"/>
    <mergeCell ref="G647:G649"/>
    <mergeCell ref="H647:H649"/>
    <mergeCell ref="F647:F649"/>
    <mergeCell ref="E647:E649"/>
    <mergeCell ref="Q647:Q649"/>
    <mergeCell ref="H584:H586"/>
    <mergeCell ref="I584:I586"/>
    <mergeCell ref="G584:G586"/>
    <mergeCell ref="C584:C586"/>
    <mergeCell ref="E584:E586"/>
    <mergeCell ref="F584:F586"/>
    <mergeCell ref="D584:D586"/>
    <mergeCell ref="Q584:Q586"/>
    <mergeCell ref="H416:H418"/>
    <mergeCell ref="B413:B520"/>
    <mergeCell ref="C518:C520"/>
    <mergeCell ref="I518:I520"/>
    <mergeCell ref="H518:H520"/>
    <mergeCell ref="G518:G520"/>
    <mergeCell ref="D518:D520"/>
    <mergeCell ref="F518:F520"/>
    <mergeCell ref="E518:E520"/>
    <mergeCell ref="Q518:Q520"/>
    <mergeCell ref="B521:B589"/>
    <mergeCell ref="H587:H589"/>
    <mergeCell ref="I587:I589"/>
    <mergeCell ref="G587:G589"/>
    <mergeCell ref="C587:C589"/>
    <mergeCell ref="E587:E589"/>
    <mergeCell ref="F587:F589"/>
    <mergeCell ref="D587:D589"/>
    <mergeCell ref="Q587:Q589"/>
    <mergeCell ref="B653:B727"/>
    <mergeCell ref="D710:D712"/>
    <mergeCell ref="F710:F712"/>
    <mergeCell ref="I710:I712"/>
    <mergeCell ref="C710:C712"/>
    <mergeCell ref="E710:E712"/>
    <mergeCell ref="H710:H712"/>
    <mergeCell ref="G710:G712"/>
    <mergeCell ref="D713:D715"/>
    <mergeCell ref="I713:I715"/>
    <mergeCell ref="C713:C715"/>
    <mergeCell ref="E713:E715"/>
    <mergeCell ref="H713:H715"/>
    <mergeCell ref="G713:G715"/>
    <mergeCell ref="D716:D718"/>
    <mergeCell ref="I716:I718"/>
    <mergeCell ref="C716:C718"/>
    <mergeCell ref="E716:E718"/>
    <mergeCell ref="H716:H718"/>
    <mergeCell ref="G716:G718"/>
    <mergeCell ref="D719:D721"/>
    <mergeCell ref="I719:I721"/>
    <mergeCell ref="C719:C721"/>
    <mergeCell ref="E719:E721"/>
    <mergeCell ref="H719:H721"/>
    <mergeCell ref="G719:G721"/>
    <mergeCell ref="I722:I724"/>
    <mergeCell ref="C722:C724"/>
    <mergeCell ref="E722:E724"/>
    <mergeCell ref="H722:H724"/>
    <mergeCell ref="G722:G724"/>
    <mergeCell ref="D725:D727"/>
    <mergeCell ref="I725:I727"/>
    <mergeCell ref="C725:C727"/>
    <mergeCell ref="E725:E727"/>
    <mergeCell ref="H725:H727"/>
    <mergeCell ref="G725:G727"/>
    <mergeCell ref="F713:F715"/>
    <mergeCell ref="F716:F718"/>
    <mergeCell ref="F719:F721"/>
    <mergeCell ref="F722:F724"/>
    <mergeCell ref="F725:F727"/>
    <mergeCell ref="Q710:Q712"/>
    <mergeCell ref="Q713:Q715"/>
    <mergeCell ref="Q716:Q718"/>
    <mergeCell ref="Q719:Q721"/>
    <mergeCell ref="Q722:Q724"/>
    <mergeCell ref="Q725:Q727"/>
    <mergeCell ref="D722:D724"/>
    <mergeCell ref="B590:B652"/>
    <mergeCell ref="C650:C652"/>
    <mergeCell ref="I650:I652"/>
    <mergeCell ref="D650:D652"/>
    <mergeCell ref="G650:G652"/>
    <mergeCell ref="H650:H652"/>
    <mergeCell ref="F650:F652"/>
    <mergeCell ref="E650:E652"/>
    <mergeCell ref="Q650:Q652"/>
    <mergeCell ref="A413:A823"/>
    <mergeCell ref="B728:B823"/>
    <mergeCell ref="C821:C823"/>
    <mergeCell ref="F821:F823"/>
    <mergeCell ref="I821:I823"/>
    <mergeCell ref="E821:E823"/>
    <mergeCell ref="D821:D823"/>
    <mergeCell ref="G821:G823"/>
    <mergeCell ref="H821:H823"/>
    <mergeCell ref="Q821:Q823"/>
    <mergeCell ref="C180:C182"/>
    <mergeCell ref="D180:D182"/>
    <mergeCell ref="E180:E182"/>
    <mergeCell ref="F180:F182"/>
    <mergeCell ref="G180:G182"/>
    <mergeCell ref="H180:H182"/>
    <mergeCell ref="I180:I182"/>
    <mergeCell ref="Q180:Q182"/>
    <mergeCell ref="Q111:Q113"/>
    <mergeCell ref="Q3:Q5"/>
    <mergeCell ref="D318:D320"/>
    <mergeCell ref="E318:E320"/>
    <mergeCell ref="F318:F320"/>
    <mergeCell ref="G318:G320"/>
    <mergeCell ref="H318:H320"/>
    <mergeCell ref="I318:I320"/>
    <mergeCell ref="Q318:Q320"/>
    <mergeCell ref="Q6:Q8"/>
    <mergeCell ref="Q9:Q11"/>
    <mergeCell ref="Q12:Q14"/>
    <mergeCell ref="D114:D116"/>
    <mergeCell ref="E114:E116"/>
    <mergeCell ref="F114:F116"/>
    <mergeCell ref="G114:G116"/>
    <mergeCell ref="H114:H116"/>
    <mergeCell ref="I114:I116"/>
    <mergeCell ref="Q114:Q116"/>
    <mergeCell ref="D117:D119"/>
    <mergeCell ref="E117:E119"/>
    <mergeCell ref="F117:F119"/>
    <mergeCell ref="G117:G119"/>
    <mergeCell ref="H117:H119"/>
    <mergeCell ref="I117:I119"/>
    <mergeCell ref="Q117:Q119"/>
    <mergeCell ref="C114:C116"/>
    <mergeCell ref="C117:C119"/>
    <mergeCell ref="D111:D113"/>
    <mergeCell ref="E111:E113"/>
    <mergeCell ref="F111:F113"/>
    <mergeCell ref="G111:G113"/>
    <mergeCell ref="H111:H113"/>
    <mergeCell ref="I111:I113"/>
    <mergeCell ref="C111:C113"/>
    <mergeCell ref="D3:D5"/>
    <mergeCell ref="E3:E5"/>
    <mergeCell ref="F3:F5"/>
    <mergeCell ref="G3:G5"/>
    <mergeCell ref="I3:I5"/>
    <mergeCell ref="C6:C8"/>
    <mergeCell ref="D6:D8"/>
    <mergeCell ref="E6:E8"/>
    <mergeCell ref="G6:G8"/>
    <mergeCell ref="I6:I8"/>
    <mergeCell ref="F6:F8"/>
    <mergeCell ref="C9:C11"/>
    <mergeCell ref="D9:D11"/>
    <mergeCell ref="E9:E11"/>
    <mergeCell ref="I9:I11"/>
    <mergeCell ref="F9:F11"/>
    <mergeCell ref="H9:H11"/>
    <mergeCell ref="C12:C14"/>
    <mergeCell ref="D12:D14"/>
    <mergeCell ref="E12:E14"/>
    <mergeCell ref="I12:I14"/>
    <mergeCell ref="F12:F14"/>
    <mergeCell ref="G9:G11"/>
    <mergeCell ref="H12:H14"/>
    <mergeCell ref="C15:C17"/>
    <mergeCell ref="D15:D17"/>
    <mergeCell ref="E15:E17"/>
    <mergeCell ref="F15:F17"/>
    <mergeCell ref="G15:G17"/>
    <mergeCell ref="H15:H17"/>
    <mergeCell ref="I15:I17"/>
    <mergeCell ref="C18:C20"/>
    <mergeCell ref="D18:D20"/>
    <mergeCell ref="E18:E20"/>
    <mergeCell ref="F18:F20"/>
    <mergeCell ref="G18:G20"/>
    <mergeCell ref="H18:H20"/>
    <mergeCell ref="I18:I20"/>
    <mergeCell ref="C21:C23"/>
    <mergeCell ref="E21:E23"/>
    <mergeCell ref="I21:I23"/>
    <mergeCell ref="F21:F23"/>
    <mergeCell ref="G21:G23"/>
    <mergeCell ref="H21:H23"/>
    <mergeCell ref="D21:D23"/>
    <mergeCell ref="C24:C26"/>
    <mergeCell ref="E24:E26"/>
    <mergeCell ref="F24:F26"/>
    <mergeCell ref="I24:I26"/>
    <mergeCell ref="D24:D26"/>
    <mergeCell ref="C321:C323"/>
    <mergeCell ref="D321:D323"/>
    <mergeCell ref="F321:F323"/>
    <mergeCell ref="I321:I323"/>
    <mergeCell ref="G321:G323"/>
    <mergeCell ref="H321:H323"/>
    <mergeCell ref="E321:E323"/>
    <mergeCell ref="Q321:Q323"/>
    <mergeCell ref="I27:I29"/>
    <mergeCell ref="C27:C29"/>
    <mergeCell ref="D27:D29"/>
    <mergeCell ref="E27:E29"/>
    <mergeCell ref="F27:F29"/>
    <mergeCell ref="I30:I32"/>
    <mergeCell ref="C30:C32"/>
    <mergeCell ref="D30:D32"/>
    <mergeCell ref="E30:E32"/>
    <mergeCell ref="F30:F32"/>
    <mergeCell ref="G24:G26"/>
    <mergeCell ref="H24:H26"/>
    <mergeCell ref="H27:H29"/>
    <mergeCell ref="H30:H32"/>
    <mergeCell ref="G27:G29"/>
    <mergeCell ref="C33:C35"/>
    <mergeCell ref="D33:D35"/>
    <mergeCell ref="E33:E35"/>
    <mergeCell ref="F33:F35"/>
    <mergeCell ref="G33:G35"/>
    <mergeCell ref="H33:H35"/>
    <mergeCell ref="I33:I35"/>
    <mergeCell ref="C36:C38"/>
    <mergeCell ref="E36:E38"/>
    <mergeCell ref="F36:F38"/>
    <mergeCell ref="H36:H38"/>
    <mergeCell ref="I36:I38"/>
    <mergeCell ref="D36:D38"/>
    <mergeCell ref="G36:G38"/>
    <mergeCell ref="C39:C41"/>
    <mergeCell ref="E39:E41"/>
    <mergeCell ref="F39:F41"/>
    <mergeCell ref="H39:H41"/>
    <mergeCell ref="I39:I41"/>
    <mergeCell ref="D39:D41"/>
    <mergeCell ref="D186:D188"/>
    <mergeCell ref="G186:G188"/>
    <mergeCell ref="H186:H188"/>
    <mergeCell ref="I186:I188"/>
    <mergeCell ref="C186:C188"/>
    <mergeCell ref="Q186:Q188"/>
    <mergeCell ref="F186:F188"/>
    <mergeCell ref="C324:C326"/>
    <mergeCell ref="D324:D326"/>
    <mergeCell ref="E324:E326"/>
    <mergeCell ref="F324:F326"/>
    <mergeCell ref="I324:I326"/>
    <mergeCell ref="G324:G326"/>
    <mergeCell ref="H324:H326"/>
    <mergeCell ref="C327:C329"/>
    <mergeCell ref="D327:D329"/>
    <mergeCell ref="E327:E329"/>
    <mergeCell ref="F327:F329"/>
    <mergeCell ref="I327:I329"/>
    <mergeCell ref="G327:G329"/>
    <mergeCell ref="H327:H329"/>
    <mergeCell ref="Q324:Q326"/>
    <mergeCell ref="Q327:Q329"/>
    <mergeCell ref="C42:C44"/>
    <mergeCell ref="E42:E44"/>
    <mergeCell ref="F42:F44"/>
    <mergeCell ref="H42:H44"/>
    <mergeCell ref="I42:I44"/>
    <mergeCell ref="D42:D44"/>
    <mergeCell ref="G42:G44"/>
    <mergeCell ref="C45:C47"/>
    <mergeCell ref="D45:D47"/>
    <mergeCell ref="E45:E47"/>
    <mergeCell ref="F45:F47"/>
    <mergeCell ref="G45:G47"/>
    <mergeCell ref="I45:I47"/>
    <mergeCell ref="H45:H47"/>
    <mergeCell ref="D243:D245"/>
    <mergeCell ref="F243:F245"/>
    <mergeCell ref="H243:H245"/>
    <mergeCell ref="I243:I245"/>
    <mergeCell ref="G243:G245"/>
    <mergeCell ref="E243:E245"/>
    <mergeCell ref="Q243:Q245"/>
    <mergeCell ref="D330:D332"/>
    <mergeCell ref="E330:E332"/>
    <mergeCell ref="F330:F332"/>
    <mergeCell ref="G330:G332"/>
    <mergeCell ref="H330:H332"/>
    <mergeCell ref="I330:I332"/>
    <mergeCell ref="Q330:Q332"/>
    <mergeCell ref="D189:D191"/>
    <mergeCell ref="E189:E191"/>
    <mergeCell ref="F189:F191"/>
    <mergeCell ref="G189:G191"/>
    <mergeCell ref="H189:H191"/>
    <mergeCell ref="I189:I191"/>
    <mergeCell ref="C189:C191"/>
    <mergeCell ref="Q189:Q191"/>
    <mergeCell ref="C48:C50"/>
    <mergeCell ref="D48:D50"/>
    <mergeCell ref="E48:E50"/>
    <mergeCell ref="F48:F50"/>
    <mergeCell ref="G48:G50"/>
    <mergeCell ref="I48:I50"/>
    <mergeCell ref="H48:H50"/>
    <mergeCell ref="E186:E188"/>
    <mergeCell ref="D120:D122"/>
    <mergeCell ref="E120:E122"/>
    <mergeCell ref="F120:F122"/>
    <mergeCell ref="G120:G122"/>
    <mergeCell ref="I120:I122"/>
    <mergeCell ref="C120:C122"/>
    <mergeCell ref="Q120:Q122"/>
    <mergeCell ref="C330:C332"/>
    <mergeCell ref="D123:D125"/>
    <mergeCell ref="E123:E125"/>
    <mergeCell ref="F123:F125"/>
    <mergeCell ref="G123:G125"/>
    <mergeCell ref="H123:H125"/>
    <mergeCell ref="I123:I125"/>
    <mergeCell ref="C123:C125"/>
    <mergeCell ref="Q123:Q125"/>
    <mergeCell ref="D126:D128"/>
    <mergeCell ref="E126:E128"/>
    <mergeCell ref="F126:F128"/>
    <mergeCell ref="G126:G128"/>
    <mergeCell ref="H126:H128"/>
    <mergeCell ref="I126:I128"/>
    <mergeCell ref="C126:C128"/>
    <mergeCell ref="E129:E131"/>
    <mergeCell ref="F129:F131"/>
    <mergeCell ref="G129:G131"/>
    <mergeCell ref="I129:I131"/>
    <mergeCell ref="C129:C131"/>
    <mergeCell ref="Q126:Q128"/>
    <mergeCell ref="D129:D131"/>
    <mergeCell ref="Q129:Q131"/>
    <mergeCell ref="C51:C53"/>
    <mergeCell ref="E51:E53"/>
    <mergeCell ref="F51:F53"/>
    <mergeCell ref="H51:H53"/>
    <mergeCell ref="I51:I53"/>
    <mergeCell ref="D51:D53"/>
    <mergeCell ref="G51:G53"/>
    <mergeCell ref="C318:C320"/>
    <mergeCell ref="C246:C248"/>
    <mergeCell ref="H246:H248"/>
    <mergeCell ref="I246:I248"/>
    <mergeCell ref="G246:G248"/>
    <mergeCell ref="E246:E248"/>
    <mergeCell ref="D246:D248"/>
    <mergeCell ref="F246:F248"/>
    <mergeCell ref="Q246:Q248"/>
    <mergeCell ref="C243:C245"/>
    <mergeCell ref="C249:C251"/>
    <mergeCell ref="I249:I251"/>
    <mergeCell ref="G249:G251"/>
    <mergeCell ref="E249:E251"/>
    <mergeCell ref="D249:D251"/>
    <mergeCell ref="F249:F251"/>
    <mergeCell ref="Q249:Q251"/>
    <mergeCell ref="C54:C56"/>
    <mergeCell ref="D54:D56"/>
    <mergeCell ref="E54:E56"/>
    <mergeCell ref="F54:F56"/>
    <mergeCell ref="G54:G56"/>
    <mergeCell ref="H54:H56"/>
    <mergeCell ref="I54:I56"/>
    <mergeCell ref="C333:C335"/>
    <mergeCell ref="D333:D335"/>
    <mergeCell ref="E333:E335"/>
    <mergeCell ref="F333:F335"/>
    <mergeCell ref="G333:G335"/>
    <mergeCell ref="H333:H335"/>
    <mergeCell ref="I333:I335"/>
    <mergeCell ref="C336:C338"/>
    <mergeCell ref="D336:D338"/>
    <mergeCell ref="E336:E338"/>
    <mergeCell ref="F336:F338"/>
    <mergeCell ref="G336:G338"/>
    <mergeCell ref="I336:I338"/>
    <mergeCell ref="Q333:Q335"/>
    <mergeCell ref="Q336:Q338"/>
    <mergeCell ref="C183:C185"/>
    <mergeCell ref="D183:D185"/>
    <mergeCell ref="E183:E185"/>
    <mergeCell ref="F183:F185"/>
    <mergeCell ref="G183:G185"/>
    <mergeCell ref="H183:H185"/>
    <mergeCell ref="I183:I185"/>
    <mergeCell ref="D252:D254"/>
    <mergeCell ref="F252:F254"/>
    <mergeCell ref="H252:H254"/>
    <mergeCell ref="I252:I254"/>
    <mergeCell ref="G252:G254"/>
    <mergeCell ref="C252:C254"/>
    <mergeCell ref="E252:E254"/>
    <mergeCell ref="Q252:Q254"/>
    <mergeCell ref="C339:C341"/>
    <mergeCell ref="D339:D341"/>
    <mergeCell ref="E339:E341"/>
    <mergeCell ref="F339:F341"/>
    <mergeCell ref="G339:G341"/>
    <mergeCell ref="H339:H341"/>
    <mergeCell ref="I339:I341"/>
    <mergeCell ref="Q339:Q341"/>
    <mergeCell ref="G30:G32"/>
    <mergeCell ref="H336:H338"/>
    <mergeCell ref="Q18:Q20"/>
    <mergeCell ref="Q15:Q17"/>
    <mergeCell ref="Q21:Q23"/>
    <mergeCell ref="Q24:Q26"/>
    <mergeCell ref="Q27:Q29"/>
    <mergeCell ref="Q30:Q32"/>
    <mergeCell ref="Q33:Q35"/>
    <mergeCell ref="Q36:Q38"/>
    <mergeCell ref="Q39:Q41"/>
    <mergeCell ref="Q42:Q44"/>
    <mergeCell ref="Q45:Q47"/>
    <mergeCell ref="Q48:Q50"/>
    <mergeCell ref="Q51:Q53"/>
    <mergeCell ref="Q54:Q56"/>
    <mergeCell ref="C342:C344"/>
    <mergeCell ref="D342:D344"/>
    <mergeCell ref="F342:F344"/>
    <mergeCell ref="I342:I344"/>
    <mergeCell ref="G342:G344"/>
    <mergeCell ref="H342:H344"/>
    <mergeCell ref="E342:E344"/>
    <mergeCell ref="Q342:Q344"/>
    <mergeCell ref="G39:G41"/>
    <mergeCell ref="C345:C347"/>
    <mergeCell ref="D345:D347"/>
    <mergeCell ref="F345:F347"/>
    <mergeCell ref="I345:I347"/>
    <mergeCell ref="G345:G347"/>
    <mergeCell ref="H345:H347"/>
    <mergeCell ref="E345:E347"/>
    <mergeCell ref="Q345:Q347"/>
    <mergeCell ref="D255:D257"/>
    <mergeCell ref="E255:E257"/>
    <mergeCell ref="F255:F257"/>
    <mergeCell ref="I255:I257"/>
    <mergeCell ref="G255:G257"/>
    <mergeCell ref="C255:C257"/>
    <mergeCell ref="Q255:Q257"/>
    <mergeCell ref="C57:C59"/>
    <mergeCell ref="F57:F59"/>
    <mergeCell ref="I57:I59"/>
    <mergeCell ref="D57:D59"/>
    <mergeCell ref="H57:H59"/>
    <mergeCell ref="G57:G59"/>
    <mergeCell ref="E57:E59"/>
    <mergeCell ref="Q57:Q59"/>
    <mergeCell ref="D258:D260"/>
    <mergeCell ref="F258:F260"/>
    <mergeCell ref="H258:H260"/>
    <mergeCell ref="I258:I260"/>
    <mergeCell ref="C258:C260"/>
    <mergeCell ref="G258:G260"/>
    <mergeCell ref="E258:E260"/>
    <mergeCell ref="D261:D263"/>
    <mergeCell ref="F261:F263"/>
    <mergeCell ref="C261:C263"/>
    <mergeCell ref="E261:E263"/>
    <mergeCell ref="D264:D266"/>
    <mergeCell ref="F264:F266"/>
    <mergeCell ref="C264:C266"/>
    <mergeCell ref="E264:E266"/>
    <mergeCell ref="D267:D269"/>
    <mergeCell ref="F267:F269"/>
    <mergeCell ref="H267:H269"/>
    <mergeCell ref="I267:I269"/>
    <mergeCell ref="C267:C269"/>
    <mergeCell ref="G267:G269"/>
    <mergeCell ref="E267:E269"/>
    <mergeCell ref="Q258:Q260"/>
    <mergeCell ref="Q261:Q263"/>
    <mergeCell ref="Q264:Q266"/>
    <mergeCell ref="Q267:Q269"/>
    <mergeCell ref="H261:H263"/>
    <mergeCell ref="I261:I263"/>
    <mergeCell ref="G261:G263"/>
    <mergeCell ref="I264:I266"/>
    <mergeCell ref="G264:G266"/>
    <mergeCell ref="D132:D134"/>
    <mergeCell ref="E132:E134"/>
    <mergeCell ref="F132:F134"/>
    <mergeCell ref="G132:G134"/>
    <mergeCell ref="H132:H134"/>
    <mergeCell ref="I132:I134"/>
    <mergeCell ref="C132:C134"/>
    <mergeCell ref="Q132:Q134"/>
    <mergeCell ref="C192:C194"/>
    <mergeCell ref="D192:D194"/>
    <mergeCell ref="F192:F194"/>
    <mergeCell ref="G192:G194"/>
    <mergeCell ref="H192:H194"/>
    <mergeCell ref="I192:I194"/>
    <mergeCell ref="E192:E194"/>
    <mergeCell ref="Q192:Q194"/>
    <mergeCell ref="E135:E137"/>
    <mergeCell ref="F135:F137"/>
    <mergeCell ref="G135:G137"/>
    <mergeCell ref="H135:H137"/>
    <mergeCell ref="I135:I137"/>
    <mergeCell ref="C135:C137"/>
    <mergeCell ref="D135:D137"/>
    <mergeCell ref="F138:F140"/>
    <mergeCell ref="G138:G140"/>
    <mergeCell ref="H138:H140"/>
    <mergeCell ref="I138:I140"/>
    <mergeCell ref="C138:C140"/>
    <mergeCell ref="D138:D140"/>
    <mergeCell ref="Q135:Q137"/>
    <mergeCell ref="E138:E140"/>
    <mergeCell ref="Q138:Q140"/>
    <mergeCell ref="Q183:Q185"/>
    <mergeCell ref="C348:C350"/>
    <mergeCell ref="D348:D350"/>
    <mergeCell ref="F348:F350"/>
    <mergeCell ref="I348:I350"/>
    <mergeCell ref="G348:G350"/>
    <mergeCell ref="H348:H350"/>
    <mergeCell ref="E348:E350"/>
    <mergeCell ref="Q348:Q350"/>
    <mergeCell ref="D141:D143"/>
    <mergeCell ref="E141:E143"/>
    <mergeCell ref="F141:F143"/>
    <mergeCell ref="G141:G143"/>
    <mergeCell ref="H141:H143"/>
    <mergeCell ref="I141:I143"/>
    <mergeCell ref="Q141:Q143"/>
    <mergeCell ref="H264:H266"/>
    <mergeCell ref="H255:H257"/>
    <mergeCell ref="C60:C62"/>
    <mergeCell ref="I60:I62"/>
    <mergeCell ref="F60:F62"/>
    <mergeCell ref="H60:H62"/>
    <mergeCell ref="G60:G62"/>
    <mergeCell ref="D60:D62"/>
    <mergeCell ref="E60:E62"/>
    <mergeCell ref="Q60:Q62"/>
    <mergeCell ref="C63:C65"/>
    <mergeCell ref="I63:I65"/>
    <mergeCell ref="E63:E65"/>
    <mergeCell ref="F63:F65"/>
    <mergeCell ref="G63:G65"/>
    <mergeCell ref="D63:D65"/>
    <mergeCell ref="Q63:Q65"/>
    <mergeCell ref="C195:C197"/>
    <mergeCell ref="I195:I197"/>
    <mergeCell ref="H195:H197"/>
    <mergeCell ref="D195:D197"/>
    <mergeCell ref="F195:F197"/>
    <mergeCell ref="G195:G197"/>
    <mergeCell ref="E195:E197"/>
    <mergeCell ref="Q195:Q197"/>
    <mergeCell ref="F270:F272"/>
    <mergeCell ref="I270:I272"/>
    <mergeCell ref="C270:C272"/>
    <mergeCell ref="D270:D272"/>
    <mergeCell ref="H270:H272"/>
    <mergeCell ref="G270:G272"/>
    <mergeCell ref="E270:E272"/>
    <mergeCell ref="Q270:Q272"/>
    <mergeCell ref="C144:C146"/>
    <mergeCell ref="D144:D146"/>
    <mergeCell ref="F144:F146"/>
    <mergeCell ref="G144:G146"/>
    <mergeCell ref="H144:H146"/>
    <mergeCell ref="I144:I146"/>
    <mergeCell ref="E144:E146"/>
    <mergeCell ref="C147:C149"/>
    <mergeCell ref="D147:D149"/>
    <mergeCell ref="F147:F149"/>
    <mergeCell ref="H147:H149"/>
    <mergeCell ref="I147:I149"/>
    <mergeCell ref="E147:E149"/>
    <mergeCell ref="Q144:Q146"/>
    <mergeCell ref="Q147:Q149"/>
    <mergeCell ref="G147:G149"/>
    <mergeCell ref="C141:C143"/>
    <mergeCell ref="C351:C353"/>
    <mergeCell ref="D351:D353"/>
    <mergeCell ref="F351:F353"/>
    <mergeCell ref="I351:I353"/>
    <mergeCell ref="E351:E353"/>
    <mergeCell ref="G351:G353"/>
    <mergeCell ref="H351:H353"/>
    <mergeCell ref="C354:C356"/>
    <mergeCell ref="D354:D356"/>
    <mergeCell ref="F354:F356"/>
    <mergeCell ref="I354:I356"/>
    <mergeCell ref="E354:E356"/>
    <mergeCell ref="G354:G356"/>
    <mergeCell ref="H354:H356"/>
    <mergeCell ref="C357:C359"/>
    <mergeCell ref="D357:D359"/>
    <mergeCell ref="F357:F359"/>
    <mergeCell ref="I357:I359"/>
    <mergeCell ref="E357:E359"/>
    <mergeCell ref="G357:G359"/>
    <mergeCell ref="H357:H359"/>
    <mergeCell ref="C360:C362"/>
    <mergeCell ref="D360:D362"/>
    <mergeCell ref="F360:F362"/>
    <mergeCell ref="I360:I362"/>
    <mergeCell ref="E360:E362"/>
    <mergeCell ref="G360:G362"/>
    <mergeCell ref="H360:H362"/>
    <mergeCell ref="Q351:Q353"/>
    <mergeCell ref="Q354:Q356"/>
    <mergeCell ref="Q357:Q359"/>
    <mergeCell ref="Q360:Q362"/>
    <mergeCell ref="C66:C68"/>
    <mergeCell ref="I66:I68"/>
    <mergeCell ref="E66:E68"/>
    <mergeCell ref="H66:H68"/>
    <mergeCell ref="G66:G68"/>
    <mergeCell ref="D66:D68"/>
    <mergeCell ref="F66:F68"/>
    <mergeCell ref="Q66:Q68"/>
    <mergeCell ref="F150:F152"/>
    <mergeCell ref="H150:H152"/>
    <mergeCell ref="I150:I152"/>
    <mergeCell ref="E150:E152"/>
    <mergeCell ref="G150:G152"/>
    <mergeCell ref="Q150:Q152"/>
    <mergeCell ref="C363:C365"/>
    <mergeCell ref="D363:D365"/>
    <mergeCell ref="F363:F365"/>
    <mergeCell ref="I363:I365"/>
    <mergeCell ref="E363:E365"/>
    <mergeCell ref="G363:G365"/>
    <mergeCell ref="H363:H365"/>
    <mergeCell ref="Q363:Q365"/>
    <mergeCell ref="C366:C368"/>
    <mergeCell ref="D366:D368"/>
    <mergeCell ref="F366:F368"/>
    <mergeCell ref="I366:I368"/>
    <mergeCell ref="E366:E368"/>
    <mergeCell ref="G366:G368"/>
    <mergeCell ref="H366:H368"/>
    <mergeCell ref="C369:C371"/>
    <mergeCell ref="F369:F371"/>
    <mergeCell ref="I369:I371"/>
    <mergeCell ref="E369:E371"/>
    <mergeCell ref="G369:G371"/>
    <mergeCell ref="C372:C374"/>
    <mergeCell ref="F372:F374"/>
    <mergeCell ref="I372:I374"/>
    <mergeCell ref="E372:E374"/>
    <mergeCell ref="D369:D371"/>
    <mergeCell ref="D372:D374"/>
    <mergeCell ref="G372:G374"/>
    <mergeCell ref="H369:H371"/>
    <mergeCell ref="Q366:Q368"/>
    <mergeCell ref="Q369:Q371"/>
    <mergeCell ref="Q372:Q374"/>
    <mergeCell ref="C375:C377"/>
    <mergeCell ref="F375:F377"/>
    <mergeCell ref="I375:I377"/>
    <mergeCell ref="E375:E377"/>
    <mergeCell ref="D375:D377"/>
    <mergeCell ref="G375:G377"/>
    <mergeCell ref="C378:C380"/>
    <mergeCell ref="F378:F380"/>
    <mergeCell ref="I378:I380"/>
    <mergeCell ref="E378:E380"/>
    <mergeCell ref="D378:D380"/>
    <mergeCell ref="G378:G380"/>
    <mergeCell ref="H372:H374"/>
    <mergeCell ref="H375:H377"/>
    <mergeCell ref="H378:H380"/>
    <mergeCell ref="Q375:Q377"/>
    <mergeCell ref="Q378:Q380"/>
    <mergeCell ref="C381:C383"/>
    <mergeCell ref="F381:F383"/>
    <mergeCell ref="I381:I383"/>
    <mergeCell ref="E381:E383"/>
    <mergeCell ref="D381:D383"/>
    <mergeCell ref="G381:G383"/>
    <mergeCell ref="H381:H383"/>
    <mergeCell ref="Q381:Q383"/>
    <mergeCell ref="C150:C152"/>
    <mergeCell ref="D150:D152"/>
    <mergeCell ref="C384:C386"/>
    <mergeCell ref="F384:F386"/>
    <mergeCell ref="I384:I386"/>
    <mergeCell ref="E384:E386"/>
    <mergeCell ref="D384:D386"/>
    <mergeCell ref="G384:G386"/>
    <mergeCell ref="H384:H386"/>
    <mergeCell ref="Q384:Q386"/>
    <mergeCell ref="C198:C200"/>
    <mergeCell ref="I198:I200"/>
    <mergeCell ref="F198:F200"/>
    <mergeCell ref="Q198:Q200"/>
    <mergeCell ref="D198:D200"/>
    <mergeCell ref="E198:E200"/>
    <mergeCell ref="G198:G200"/>
    <mergeCell ref="H198:H200"/>
    <mergeCell ref="I153:I155"/>
    <mergeCell ref="E153:E155"/>
    <mergeCell ref="C153:C155"/>
    <mergeCell ref="D153:D155"/>
    <mergeCell ref="F153:F155"/>
    <mergeCell ref="Q153:Q155"/>
    <mergeCell ref="H156:H158"/>
    <mergeCell ref="I156:I158"/>
    <mergeCell ref="G156:G158"/>
    <mergeCell ref="C156:C158"/>
    <mergeCell ref="D156:D158"/>
    <mergeCell ref="E156:E158"/>
    <mergeCell ref="F156:F158"/>
    <mergeCell ref="Q156:Q158"/>
    <mergeCell ref="H159:H161"/>
    <mergeCell ref="I159:I161"/>
    <mergeCell ref="G159:G161"/>
    <mergeCell ref="C159:C161"/>
    <mergeCell ref="D159:D161"/>
    <mergeCell ref="E159:E161"/>
    <mergeCell ref="F159:F161"/>
    <mergeCell ref="Q159:Q161"/>
    <mergeCell ref="H162:H164"/>
    <mergeCell ref="I162:I164"/>
    <mergeCell ref="G162:G164"/>
    <mergeCell ref="C162:C164"/>
    <mergeCell ref="D162:D164"/>
    <mergeCell ref="F162:F164"/>
    <mergeCell ref="E162:E164"/>
    <mergeCell ref="Q162:Q164"/>
    <mergeCell ref="F273:F275"/>
    <mergeCell ref="I273:I275"/>
    <mergeCell ref="C273:C275"/>
    <mergeCell ref="D273:D275"/>
    <mergeCell ref="H273:H275"/>
    <mergeCell ref="G273:G275"/>
    <mergeCell ref="E273:E275"/>
    <mergeCell ref="Q273:Q275"/>
    <mergeCell ref="I201:I203"/>
    <mergeCell ref="F201:F203"/>
    <mergeCell ref="D201:D203"/>
    <mergeCell ref="G201:G203"/>
    <mergeCell ref="H201:H203"/>
    <mergeCell ref="C201:C203"/>
    <mergeCell ref="E201:E203"/>
    <mergeCell ref="I207:I209"/>
    <mergeCell ref="D207:D209"/>
    <mergeCell ref="G207:G209"/>
    <mergeCell ref="H207:H209"/>
    <mergeCell ref="C207:C209"/>
    <mergeCell ref="E207:E209"/>
    <mergeCell ref="Q201:Q203"/>
    <mergeCell ref="Q207:Q209"/>
    <mergeCell ref="F207:F209"/>
    <mergeCell ref="G12:G14"/>
    <mergeCell ref="H63:H65"/>
    <mergeCell ref="C3:C5"/>
    <mergeCell ref="H3:H5"/>
    <mergeCell ref="H249:H251"/>
    <mergeCell ref="H165:H167"/>
    <mergeCell ref="I165:I167"/>
    <mergeCell ref="G165:G167"/>
    <mergeCell ref="C165:C167"/>
    <mergeCell ref="D165:D167"/>
    <mergeCell ref="E165:E167"/>
    <mergeCell ref="F165:F167"/>
    <mergeCell ref="Q165:Q167"/>
    <mergeCell ref="C69:C71"/>
    <mergeCell ref="I69:I71"/>
    <mergeCell ref="H69:H71"/>
    <mergeCell ref="G69:G71"/>
    <mergeCell ref="D69:D71"/>
    <mergeCell ref="F69:F71"/>
    <mergeCell ref="C72:C74"/>
    <mergeCell ref="I72:I74"/>
    <mergeCell ref="H72:H74"/>
    <mergeCell ref="G72:G74"/>
    <mergeCell ref="E72:E74"/>
    <mergeCell ref="F72:F74"/>
    <mergeCell ref="C75:C77"/>
    <mergeCell ref="I75:I77"/>
    <mergeCell ref="H75:H77"/>
    <mergeCell ref="G75:G77"/>
    <mergeCell ref="E75:E77"/>
    <mergeCell ref="F75:F77"/>
    <mergeCell ref="E69:E71"/>
    <mergeCell ref="Q69:Q71"/>
    <mergeCell ref="Q72:Q74"/>
    <mergeCell ref="Q75:Q77"/>
    <mergeCell ref="D72:D74"/>
    <mergeCell ref="D75:D77"/>
    <mergeCell ref="C78:C80"/>
    <mergeCell ref="I78:I80"/>
    <mergeCell ref="H78:H80"/>
    <mergeCell ref="G78:G80"/>
    <mergeCell ref="E78:E80"/>
    <mergeCell ref="F78:F80"/>
    <mergeCell ref="C81:C83"/>
    <mergeCell ref="I81:I83"/>
    <mergeCell ref="H81:H83"/>
    <mergeCell ref="G81:G83"/>
    <mergeCell ref="E81:E83"/>
    <mergeCell ref="F81:F83"/>
    <mergeCell ref="C84:C86"/>
    <mergeCell ref="I84:I86"/>
    <mergeCell ref="H84:H86"/>
    <mergeCell ref="G84:G86"/>
    <mergeCell ref="E84:E86"/>
    <mergeCell ref="F84:F86"/>
    <mergeCell ref="D78:D80"/>
    <mergeCell ref="D81:D83"/>
    <mergeCell ref="D84:D86"/>
    <mergeCell ref="Q78:Q80"/>
    <mergeCell ref="Q81:Q83"/>
    <mergeCell ref="Q84:Q86"/>
    <mergeCell ref="C387:C389"/>
    <mergeCell ref="F387:F389"/>
    <mergeCell ref="I387:I389"/>
    <mergeCell ref="E387:E389"/>
    <mergeCell ref="D387:D389"/>
    <mergeCell ref="G387:G389"/>
    <mergeCell ref="H387:H389"/>
    <mergeCell ref="Q387:Q389"/>
    <mergeCell ref="F276:F278"/>
    <mergeCell ref="I276:I278"/>
    <mergeCell ref="C276:C278"/>
    <mergeCell ref="D276:D278"/>
    <mergeCell ref="H276:H278"/>
    <mergeCell ref="G276:G278"/>
    <mergeCell ref="E276:E278"/>
    <mergeCell ref="Q276:Q278"/>
    <mergeCell ref="C87:C89"/>
    <mergeCell ref="I87:I89"/>
    <mergeCell ref="G87:G89"/>
    <mergeCell ref="F87:F89"/>
    <mergeCell ref="D87:D89"/>
    <mergeCell ref="E87:E89"/>
    <mergeCell ref="Q87:Q89"/>
    <mergeCell ref="I210:I212"/>
    <mergeCell ref="D210:D212"/>
    <mergeCell ref="G210:G212"/>
    <mergeCell ref="H210:H212"/>
    <mergeCell ref="C210:C212"/>
    <mergeCell ref="F210:F212"/>
    <mergeCell ref="E210:E212"/>
    <mergeCell ref="Q210:Q212"/>
    <mergeCell ref="C390:C392"/>
    <mergeCell ref="I390:I392"/>
    <mergeCell ref="E390:E392"/>
    <mergeCell ref="D390:D392"/>
    <mergeCell ref="G390:G392"/>
    <mergeCell ref="H390:H392"/>
    <mergeCell ref="C393:C395"/>
    <mergeCell ref="I393:I395"/>
    <mergeCell ref="D393:D395"/>
    <mergeCell ref="F390:F392"/>
    <mergeCell ref="F393:F395"/>
    <mergeCell ref="Q390:Q392"/>
    <mergeCell ref="Q393:Q395"/>
    <mergeCell ref="E393:E395"/>
    <mergeCell ref="G393:G395"/>
    <mergeCell ref="H393:H395"/>
    <mergeCell ref="C90:C92"/>
    <mergeCell ref="I90:I92"/>
    <mergeCell ref="H90:H92"/>
    <mergeCell ref="G90:G92"/>
    <mergeCell ref="E90:E92"/>
    <mergeCell ref="D90:D92"/>
    <mergeCell ref="C93:C95"/>
    <mergeCell ref="I93:I95"/>
    <mergeCell ref="H93:H95"/>
    <mergeCell ref="G93:G95"/>
    <mergeCell ref="E93:E95"/>
    <mergeCell ref="D93:D95"/>
    <mergeCell ref="F90:F92"/>
    <mergeCell ref="F93:F95"/>
    <mergeCell ref="Q90:Q92"/>
    <mergeCell ref="Q93:Q95"/>
    <mergeCell ref="C396:C398"/>
    <mergeCell ref="F396:F398"/>
    <mergeCell ref="I396:I398"/>
    <mergeCell ref="D396:D398"/>
    <mergeCell ref="G396:G398"/>
    <mergeCell ref="H396:H398"/>
    <mergeCell ref="Q396:Q398"/>
    <mergeCell ref="E396:E398"/>
    <mergeCell ref="F279:F281"/>
    <mergeCell ref="I279:I281"/>
    <mergeCell ref="C279:C281"/>
    <mergeCell ref="D279:D281"/>
    <mergeCell ref="H279:H281"/>
    <mergeCell ref="G279:G281"/>
    <mergeCell ref="E279:E281"/>
    <mergeCell ref="Q279:Q281"/>
    <mergeCell ref="I213:I215"/>
    <mergeCell ref="D213:D215"/>
    <mergeCell ref="G213:G215"/>
    <mergeCell ref="C213:C215"/>
    <mergeCell ref="F213:F215"/>
    <mergeCell ref="E213:E215"/>
    <mergeCell ref="Q213:Q215"/>
    <mergeCell ref="C96:C98"/>
    <mergeCell ref="I96:I98"/>
    <mergeCell ref="H96:H98"/>
    <mergeCell ref="G96:G98"/>
    <mergeCell ref="E96:E98"/>
    <mergeCell ref="D96:D98"/>
    <mergeCell ref="F96:F98"/>
    <mergeCell ref="Q96:Q98"/>
    <mergeCell ref="C99:C101"/>
    <mergeCell ref="I99:I101"/>
    <mergeCell ref="H99:H101"/>
    <mergeCell ref="G99:G101"/>
    <mergeCell ref="E99:E101"/>
    <mergeCell ref="D99:D101"/>
    <mergeCell ref="F99:F101"/>
    <mergeCell ref="Q99:Q101"/>
    <mergeCell ref="C204:C206"/>
    <mergeCell ref="I204:I206"/>
    <mergeCell ref="D204:D206"/>
    <mergeCell ref="F204:F206"/>
    <mergeCell ref="G204:G206"/>
    <mergeCell ref="E204:E206"/>
    <mergeCell ref="Q204:Q206"/>
    <mergeCell ref="H168:H170"/>
    <mergeCell ref="I168:I170"/>
    <mergeCell ref="G168:G170"/>
    <mergeCell ref="C168:C170"/>
    <mergeCell ref="D168:D170"/>
    <mergeCell ref="E168:E170"/>
    <mergeCell ref="F168:F170"/>
    <mergeCell ref="Q168:Q170"/>
    <mergeCell ref="H204:H206"/>
    <mergeCell ref="H171:H173"/>
    <mergeCell ref="I171:I173"/>
    <mergeCell ref="G171:G173"/>
    <mergeCell ref="C171:C173"/>
    <mergeCell ref="E171:E173"/>
    <mergeCell ref="F171:F173"/>
    <mergeCell ref="D171:D173"/>
    <mergeCell ref="Q171:Q173"/>
    <mergeCell ref="D282:D284"/>
    <mergeCell ref="F282:F284"/>
    <mergeCell ref="H282:H284"/>
    <mergeCell ref="I282:I284"/>
    <mergeCell ref="C282:C284"/>
    <mergeCell ref="G282:G284"/>
    <mergeCell ref="E282:E284"/>
    <mergeCell ref="D285:D287"/>
    <mergeCell ref="F285:F287"/>
    <mergeCell ref="C285:C287"/>
    <mergeCell ref="E285:E287"/>
    <mergeCell ref="D288:D290"/>
    <mergeCell ref="F288:F290"/>
    <mergeCell ref="H288:H290"/>
    <mergeCell ref="I288:I290"/>
    <mergeCell ref="C288:C290"/>
    <mergeCell ref="E288:E290"/>
    <mergeCell ref="I285:I287"/>
    <mergeCell ref="G285:G287"/>
    <mergeCell ref="H285:H287"/>
    <mergeCell ref="D291:D293"/>
    <mergeCell ref="F291:F293"/>
    <mergeCell ref="H291:H293"/>
    <mergeCell ref="I291:I293"/>
    <mergeCell ref="C291:C293"/>
    <mergeCell ref="G291:G293"/>
    <mergeCell ref="E291:E293"/>
    <mergeCell ref="G288:G290"/>
    <mergeCell ref="Q282:Q284"/>
    <mergeCell ref="Q285:Q287"/>
    <mergeCell ref="Q288:Q290"/>
    <mergeCell ref="Q291:Q293"/>
    <mergeCell ref="I219:I221"/>
    <mergeCell ref="D219:D221"/>
    <mergeCell ref="G219:G221"/>
    <mergeCell ref="H219:H221"/>
    <mergeCell ref="C219:C221"/>
    <mergeCell ref="F219:F221"/>
    <mergeCell ref="E219:E221"/>
    <mergeCell ref="Q219:Q221"/>
    <mergeCell ref="C399:C401"/>
    <mergeCell ref="I399:I401"/>
    <mergeCell ref="D399:D401"/>
    <mergeCell ref="G399:G401"/>
    <mergeCell ref="H399:H401"/>
    <mergeCell ref="E399:E401"/>
    <mergeCell ref="F399:F401"/>
    <mergeCell ref="Q399:Q401"/>
    <mergeCell ref="D222:D224"/>
    <mergeCell ref="F222:F224"/>
    <mergeCell ref="H222:H224"/>
    <mergeCell ref="I222:I224"/>
    <mergeCell ref="G222:G224"/>
    <mergeCell ref="C222:C224"/>
    <mergeCell ref="E222:E224"/>
    <mergeCell ref="F225:F227"/>
    <mergeCell ref="H225:H227"/>
    <mergeCell ref="I225:I227"/>
    <mergeCell ref="G225:G227"/>
    <mergeCell ref="C225:C227"/>
    <mergeCell ref="E225:E227"/>
    <mergeCell ref="Q222:Q224"/>
    <mergeCell ref="Q225:Q227"/>
    <mergeCell ref="D225:D227"/>
    <mergeCell ref="C402:C404"/>
    <mergeCell ref="D402:D404"/>
    <mergeCell ref="F402:F404"/>
    <mergeCell ref="I402:I404"/>
    <mergeCell ref="E402:E404"/>
    <mergeCell ref="G402:G404"/>
    <mergeCell ref="H402:H404"/>
    <mergeCell ref="F228:F230"/>
    <mergeCell ref="H228:H230"/>
    <mergeCell ref="I228:I230"/>
    <mergeCell ref="G228:G230"/>
    <mergeCell ref="C228:C230"/>
    <mergeCell ref="E228:E230"/>
    <mergeCell ref="D228:D230"/>
    <mergeCell ref="Q228:Q230"/>
    <mergeCell ref="H120:H122"/>
    <mergeCell ref="Q402:Q404"/>
    <mergeCell ref="I216:I218"/>
    <mergeCell ref="H216:H218"/>
    <mergeCell ref="C216:C218"/>
    <mergeCell ref="F216:F218"/>
    <mergeCell ref="E216:E218"/>
    <mergeCell ref="Q216:Q218"/>
    <mergeCell ref="D216:D218"/>
    <mergeCell ref="G216:G218"/>
    <mergeCell ref="F231:F233"/>
    <mergeCell ref="H231:H233"/>
    <mergeCell ref="I231:I233"/>
    <mergeCell ref="G231:G233"/>
    <mergeCell ref="C231:C233"/>
    <mergeCell ref="E231:E233"/>
    <mergeCell ref="D231:D233"/>
    <mergeCell ref="Q231:Q233"/>
    <mergeCell ref="H153:H155"/>
    <mergeCell ref="G153:G155"/>
    <mergeCell ref="C102:C104"/>
    <mergeCell ref="I102:I104"/>
    <mergeCell ref="H102:H104"/>
    <mergeCell ref="G102:G104"/>
    <mergeCell ref="D102:D104"/>
    <mergeCell ref="F102:F104"/>
    <mergeCell ref="E102:E104"/>
    <mergeCell ref="Q102:Q104"/>
    <mergeCell ref="F234:F236"/>
    <mergeCell ref="H234:H236"/>
    <mergeCell ref="I234:I236"/>
    <mergeCell ref="G234:G236"/>
    <mergeCell ref="C234:C236"/>
    <mergeCell ref="E234:E236"/>
    <mergeCell ref="D234:D236"/>
    <mergeCell ref="Q234:Q236"/>
    <mergeCell ref="C105:C107"/>
    <mergeCell ref="I105:I107"/>
    <mergeCell ref="H105:H107"/>
    <mergeCell ref="G105:G107"/>
    <mergeCell ref="D105:D107"/>
    <mergeCell ref="F105:F107"/>
    <mergeCell ref="E105:E107"/>
    <mergeCell ref="Q105:Q107"/>
    <mergeCell ref="H87:H89"/>
    <mergeCell ref="H129:H131"/>
    <mergeCell ref="H213:H215"/>
    <mergeCell ref="D294:D296"/>
    <mergeCell ref="F294:F296"/>
    <mergeCell ref="H294:H296"/>
    <mergeCell ref="I294:I296"/>
    <mergeCell ref="C294:C296"/>
    <mergeCell ref="G294:G296"/>
    <mergeCell ref="E294:E296"/>
    <mergeCell ref="D297:D299"/>
    <mergeCell ref="F297:F299"/>
    <mergeCell ref="I297:I299"/>
    <mergeCell ref="C297:C299"/>
    <mergeCell ref="E297:E299"/>
    <mergeCell ref="H297:H299"/>
    <mergeCell ref="G297:G299"/>
    <mergeCell ref="Q294:Q296"/>
    <mergeCell ref="Q297:Q299"/>
    <mergeCell ref="C405:C407"/>
    <mergeCell ref="F405:F407"/>
    <mergeCell ref="I405:I407"/>
    <mergeCell ref="E405:E407"/>
    <mergeCell ref="D405:D407"/>
    <mergeCell ref="G405:G407"/>
    <mergeCell ref="H405:H407"/>
    <mergeCell ref="Q405:Q407"/>
    <mergeCell ref="C237:C239"/>
    <mergeCell ref="I237:I239"/>
    <mergeCell ref="D237:D239"/>
    <mergeCell ref="G237:G239"/>
    <mergeCell ref="H237:H239"/>
    <mergeCell ref="F237:F239"/>
    <mergeCell ref="E237:E239"/>
    <mergeCell ref="Q237:Q239"/>
    <mergeCell ref="H174:H176"/>
    <mergeCell ref="I174:I176"/>
    <mergeCell ref="G174:G176"/>
    <mergeCell ref="C174:C176"/>
    <mergeCell ref="E174:E176"/>
    <mergeCell ref="F174:F176"/>
    <mergeCell ref="D174:D176"/>
    <mergeCell ref="Q174:Q176"/>
    <mergeCell ref="H6:H8"/>
    <mergeCell ref="B3:B110"/>
    <mergeCell ref="C108:C110"/>
    <mergeCell ref="I108:I110"/>
    <mergeCell ref="H108:H110"/>
    <mergeCell ref="G108:G110"/>
    <mergeCell ref="D108:D110"/>
    <mergeCell ref="F108:F110"/>
    <mergeCell ref="E108:E110"/>
    <mergeCell ref="Q108:Q110"/>
    <mergeCell ref="B111:B179"/>
    <mergeCell ref="H177:H179"/>
    <mergeCell ref="I177:I179"/>
    <mergeCell ref="G177:G179"/>
    <mergeCell ref="C177:C179"/>
    <mergeCell ref="E177:E179"/>
    <mergeCell ref="F177:F179"/>
    <mergeCell ref="D177:D179"/>
    <mergeCell ref="Q177:Q179"/>
    <mergeCell ref="B243:B317"/>
    <mergeCell ref="D300:D302"/>
    <mergeCell ref="F300:F302"/>
    <mergeCell ref="I300:I302"/>
    <mergeCell ref="C300:C302"/>
    <mergeCell ref="E300:E302"/>
    <mergeCell ref="H300:H302"/>
    <mergeCell ref="G300:G302"/>
    <mergeCell ref="D303:D305"/>
    <mergeCell ref="I303:I305"/>
    <mergeCell ref="C303:C305"/>
    <mergeCell ref="E303:E305"/>
    <mergeCell ref="H303:H305"/>
    <mergeCell ref="G303:G305"/>
    <mergeCell ref="D306:D308"/>
    <mergeCell ref="I306:I308"/>
    <mergeCell ref="C306:C308"/>
    <mergeCell ref="E306:E308"/>
    <mergeCell ref="H306:H308"/>
    <mergeCell ref="G306:G308"/>
    <mergeCell ref="D309:D311"/>
    <mergeCell ref="I309:I311"/>
    <mergeCell ref="C309:C311"/>
    <mergeCell ref="E309:E311"/>
    <mergeCell ref="H309:H311"/>
    <mergeCell ref="G309:G311"/>
    <mergeCell ref="I312:I314"/>
    <mergeCell ref="C312:C314"/>
    <mergeCell ref="E312:E314"/>
    <mergeCell ref="H312:H314"/>
    <mergeCell ref="G312:G314"/>
    <mergeCell ref="D315:D317"/>
    <mergeCell ref="I315:I317"/>
    <mergeCell ref="C315:C317"/>
    <mergeCell ref="E315:E317"/>
    <mergeCell ref="H315:H317"/>
    <mergeCell ref="G315:G317"/>
    <mergeCell ref="F303:F305"/>
    <mergeCell ref="F306:F308"/>
    <mergeCell ref="F309:F311"/>
    <mergeCell ref="F312:F314"/>
    <mergeCell ref="F315:F317"/>
    <mergeCell ref="Q300:Q302"/>
    <mergeCell ref="Q303:Q305"/>
    <mergeCell ref="Q306:Q308"/>
    <mergeCell ref="Q309:Q311"/>
    <mergeCell ref="Q312:Q314"/>
    <mergeCell ref="Q315:Q317"/>
    <mergeCell ref="D312:D314"/>
    <mergeCell ref="B180:B242"/>
    <mergeCell ref="C240:C242"/>
    <mergeCell ref="I240:I242"/>
    <mergeCell ref="D240:D242"/>
    <mergeCell ref="G240:G242"/>
    <mergeCell ref="H240:H242"/>
    <mergeCell ref="F240:F242"/>
    <mergeCell ref="E240:E242"/>
    <mergeCell ref="Q240:Q242"/>
    <mergeCell ref="A3:A410"/>
    <mergeCell ref="B318:B410"/>
    <mergeCell ref="C408:C410"/>
    <mergeCell ref="F408:F410"/>
    <mergeCell ref="I408:I410"/>
    <mergeCell ref="E408:E410"/>
    <mergeCell ref="D408:D410"/>
    <mergeCell ref="G408:G410"/>
    <mergeCell ref="H408:H410"/>
    <mergeCell ref="Q408:Q410"/>
    <mergeCell ref="C818:C820"/>
    <mergeCell ref="F818:F820"/>
    <mergeCell ref="I818:I820"/>
    <mergeCell ref="E818:E820"/>
    <mergeCell ref="D818:D820"/>
    <mergeCell ref="G818:G820"/>
    <mergeCell ref="H818:H820"/>
    <mergeCell ref="Q818:Q820"/>
  </mergeCells>
  <phoneticPr fontId="1" type="noConversion"/>
  <dataValidations count="3">
    <dataValidation type="list" errorStyle="information" allowBlank="1" showErrorMessage="1" sqref="B2:B1048576">
      <formula1>"黄政,万科,詹涵粤,谭超,周梓君"</formula1>
    </dataValidation>
    <dataValidation type="date" allowBlank="1" sqref="A2:A1048576"/>
    <dataValidation type="list" errorStyle="information" allowBlank="1" showErrorMessage="1" sqref="F2:F1048576">
      <formula1>"Bigo,MTG,Kwai,Eagllwin,Mediago,TaurusX"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>
      <pane topLeftCell="A2" activePane="bottomRight" state="frozen" ySplit="1"/>
    </sheetView>
  </sheetViews>
  <sheetFormatPr baseColWidth="10" defaultColWidth="9.9990234375" defaultRowHeight="16.5" customHeight="1"/>
  <cols>
    <col min="1" max="1" width="9.2578125"/>
    <col min="2" max="2" width="6"/>
    <col min="3" max="3" width="8.162109375"/>
    <col min="4" max="4" width="23.4345703125"/>
    <col min="5" max="5" width="4.3740234375"/>
    <col min="6" max="6" width="5.232421875"/>
    <col min="7" max="7" width="5.19140625"/>
    <col min="8" max="8" width="13.40625"/>
    <col min="9" max="9" width="12.5625"/>
    <col min="10" max="10" width="7.8046875"/>
  </cols>
  <sheetData>
    <row r="1" ht="22.5" customHeight="1">
      <c r="A1" s="5" t="s">
        <v>85</v>
      </c>
      <c r="B1" s="5" t="s">
        <v>86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87</v>
      </c>
      <c r="H1" s="5" t="s">
        <v>88</v>
      </c>
      <c r="I1" s="5" t="s">
        <v>89</v>
      </c>
      <c r="J1" s="5" t="s">
        <v>90</v>
      </c>
      <c r="K1" s="5" t="s">
        <v>91</v>
      </c>
      <c r="L1" s="5" t="s">
        <v>92</v>
      </c>
      <c r="M1" s="5" t="s">
        <v>93</v>
      </c>
      <c r="N1" s="6" t="s">
        <v>94</v>
      </c>
      <c r="O1" s="6" t="s">
        <v>95</v>
      </c>
      <c r="P1" s="6" t="s">
        <v>8</v>
      </c>
      <c r="Q1" s="7" t="s">
        <v>96</v>
      </c>
      <c r="S1" s="7" t="s">
        <v>130</v>
      </c>
      <c r="T1" s="7" t="s">
        <v>131</v>
      </c>
    </row>
    <row r="2" ht="22.5" customHeight="1">
      <c r="A2" s="18" t="s">
        <v>97</v>
      </c>
      <c r="B2" s="10" t="s">
        <v>98</v>
      </c>
      <c r="C2" s="10"/>
      <c r="D2" s="10"/>
      <c r="E2" s="10"/>
      <c r="F2" s="10"/>
      <c r="G2" s="17"/>
      <c r="H2" s="10"/>
      <c r="I2" s="17"/>
      <c r="J2" s="10"/>
      <c r="K2" s="21" t="n">
        <f>SUM(K3:K6)</f>
        <v>0</v>
      </c>
      <c r="L2" s="21" t="n">
        <f>SUM(L3:L6)</f>
        <v>0</v>
      </c>
      <c r="M2" s="15"/>
      <c r="N2" s="15"/>
      <c r="O2" s="15"/>
      <c r="P2" s="40" t="n">
        <f>SUM(P3:P6)</f>
        <v>0</v>
      </c>
      <c r="Q2" s="7"/>
    </row>
    <row r="3" ht="22.5" customHeight="1">
      <c r="A3" s="80" t="n">
        <v>46305</v>
      </c>
      <c r="B3" s="12" t="s">
        <v>103</v>
      </c>
      <c r="C3" s="12" t="n">
        <v>8998645</v>
      </c>
      <c r="D3" s="12" t="s">
        <v>31</v>
      </c>
      <c r="E3" s="13" t="s">
        <v>17</v>
      </c>
      <c r="F3" s="13" t="s">
        <v>15</v>
      </c>
      <c r="G3" s="20" t="n">
        <v>0.28</v>
      </c>
      <c r="H3" s="12" t="n">
        <v>200</v>
      </c>
      <c r="I3" s="20" t="n">
        <f>G3*H3*7</f>
        <v>392</v>
      </c>
      <c r="J3" s="12" t="s">
        <v>102</v>
      </c>
      <c r="K3" s="16"/>
      <c r="L3" s="14"/>
      <c r="M3" s="15"/>
      <c r="N3" s="11"/>
      <c r="O3" s="11"/>
      <c r="P3" s="11"/>
      <c r="Q3" s="22" t="n">
        <f>M3/H3</f>
        <v>0</v>
      </c>
      <c r="S3" s="41" t="n">
        <f>IFERROR(L3/K3,0)</f>
        <v>0</v>
      </c>
      <c r="T3" s="41" t="n">
        <f>IFERROR(M3/L3,0)</f>
        <v>0</v>
      </c>
    </row>
    <row r="4" ht="22.5" customHeight="1">
      <c r="A4" s="77"/>
      <c r="B4" s="12"/>
      <c r="C4" s="12" t="n">
        <v>5497580</v>
      </c>
      <c r="D4" s="12" t="s">
        <v>31</v>
      </c>
      <c r="E4" s="13" t="s">
        <v>17</v>
      </c>
      <c r="F4" s="13" t="s">
        <v>15</v>
      </c>
      <c r="G4" s="20" t="n">
        <v>0.28</v>
      </c>
      <c r="H4" s="12" t="n">
        <v>1300</v>
      </c>
      <c r="I4" s="20" t="n">
        <f>G4*H4*7</f>
        <v>2548</v>
      </c>
      <c r="J4" s="12" t="s">
        <v>102</v>
      </c>
      <c r="K4" s="16"/>
      <c r="L4" s="14"/>
      <c r="M4" s="14"/>
      <c r="N4" s="11"/>
      <c r="O4" s="11"/>
      <c r="P4" s="11"/>
      <c r="Q4" s="22" t="n">
        <f>M4/H4</f>
        <v>0</v>
      </c>
      <c r="S4" s="41" t="n">
        <f>IFERROR(L4/K4,0)</f>
        <v>0</v>
      </c>
      <c r="T4" s="41" t="n">
        <f>IFERROR(M4/L4,0)</f>
        <v>0</v>
      </c>
    </row>
    <row r="5" ht="22.5" customHeight="1">
      <c r="A5" s="77"/>
      <c r="B5" s="12"/>
      <c r="C5" s="12" t="n">
        <v>91407542</v>
      </c>
      <c r="D5" s="12" t="s">
        <v>31</v>
      </c>
      <c r="E5" s="13" t="s">
        <v>37</v>
      </c>
      <c r="F5" s="13" t="s">
        <v>15</v>
      </c>
      <c r="G5" s="20" t="n">
        <v>0.02</v>
      </c>
      <c r="H5" s="12" t="n">
        <v>600</v>
      </c>
      <c r="I5" s="20" t="n">
        <f>G5*H5*7</f>
        <v>84</v>
      </c>
      <c r="J5" s="12" t="s">
        <v>102</v>
      </c>
      <c r="K5" s="16"/>
      <c r="L5" s="14"/>
      <c r="M5" s="14"/>
      <c r="N5" s="11"/>
      <c r="O5" s="11"/>
      <c r="P5" s="11"/>
      <c r="Q5" s="22" t="n">
        <f>M5/H5</f>
        <v>0</v>
      </c>
      <c r="S5" s="41" t="n">
        <f>IFERROR(L5/K5,0)</f>
        <v>0</v>
      </c>
      <c r="T5" s="41" t="n">
        <f>IFERROR(M5/L5,0)</f>
        <v>0</v>
      </c>
    </row>
    <row r="6" ht="22.5" customHeight="1">
      <c r="A6" s="77"/>
      <c r="B6" s="12" t="s">
        <v>99</v>
      </c>
      <c r="C6" s="12" t="n">
        <v>6951594</v>
      </c>
      <c r="D6" s="12" t="s">
        <v>16</v>
      </c>
      <c r="E6" s="13" t="s">
        <v>18</v>
      </c>
      <c r="F6" s="13" t="s">
        <v>15</v>
      </c>
      <c r="G6" s="20" t="n">
        <v>0.6</v>
      </c>
      <c r="H6" s="13" t="n">
        <v>250</v>
      </c>
      <c r="I6" s="20" t="n">
        <f>G6*H6*7</f>
        <v>1050</v>
      </c>
      <c r="J6" s="12" t="s">
        <v>102</v>
      </c>
      <c r="K6" s="14"/>
      <c r="L6" s="14"/>
      <c r="M6" s="15"/>
      <c r="N6" s="11"/>
      <c r="O6" s="11"/>
      <c r="P6" s="11"/>
      <c r="Q6" s="22" t="n">
        <f>M6/H6</f>
        <v>0</v>
      </c>
      <c r="S6" s="41" t="n">
        <f>IFERROR(L6/K6,0)</f>
        <v>0</v>
      </c>
      <c r="T6" s="41" t="n">
        <f>IFERROR(M6/L6,0)</f>
        <v>0</v>
      </c>
    </row>
    <row r="7" ht="22.5" customHeight="1">
      <c r="A7" s="78"/>
      <c r="B7" s="12" t="s">
        <v>110</v>
      </c>
      <c r="C7" s="12" t="n">
        <v>12072287</v>
      </c>
      <c r="D7" s="12" t="s">
        <v>69</v>
      </c>
      <c r="E7" s="13" t="s">
        <v>14</v>
      </c>
      <c r="F7" s="13" t="s">
        <v>15</v>
      </c>
      <c r="G7" s="20" t="n">
        <v>0.5</v>
      </c>
      <c r="H7" s="13" t="n">
        <v>200</v>
      </c>
      <c r="I7" s="20" t="n">
        <f>G7*H7*7</f>
        <v>700</v>
      </c>
      <c r="J7" s="12" t="s">
        <v>102</v>
      </c>
      <c r="K7" s="14"/>
      <c r="L7" s="14"/>
      <c r="M7" s="15"/>
      <c r="N7" s="11"/>
      <c r="O7" s="11"/>
      <c r="P7" s="11"/>
      <c r="Q7" s="22" t="n">
        <f>M7/H7</f>
        <v>0</v>
      </c>
      <c r="S7" s="41" t="n">
        <f>IFERROR(L7/K7,0)</f>
        <v>0</v>
      </c>
      <c r="T7" s="41" t="n">
        <f>IFERROR(M7/L7,0)</f>
        <v>0</v>
      </c>
    </row>
    <row r="8" ht="22.5" customHeight="1">
      <c r="A8" s="18"/>
      <c r="B8" s="10"/>
      <c r="C8" s="10"/>
      <c r="D8" s="10"/>
      <c r="E8" s="10"/>
      <c r="F8" s="10"/>
      <c r="G8" s="17"/>
      <c r="H8" s="10"/>
      <c r="I8" s="17"/>
      <c r="J8" s="10"/>
      <c r="K8" s="15"/>
      <c r="L8" s="15"/>
      <c r="M8" s="15"/>
      <c r="N8" s="15"/>
      <c r="O8" s="15"/>
      <c r="P8" s="11"/>
      <c r="Q8" s="7"/>
    </row>
    <row r="9" ht="22.5" customHeight="1">
      <c r="A9" s="18" t="s">
        <v>97</v>
      </c>
      <c r="B9" s="10" t="s">
        <v>112</v>
      </c>
      <c r="C9" s="10"/>
      <c r="D9" s="10"/>
      <c r="E9" s="10"/>
      <c r="F9" s="10"/>
      <c r="G9" s="17"/>
      <c r="H9" s="10"/>
      <c r="I9" s="17"/>
      <c r="J9" s="10"/>
      <c r="K9" s="21" t="n">
        <f>SUM(K10:K13)</f>
        <v>115511</v>
      </c>
      <c r="L9" s="21" t="n">
        <f>SUM(L10:L13)</f>
        <v>70751</v>
      </c>
      <c r="M9" s="15"/>
      <c r="N9" s="15"/>
      <c r="O9" s="15"/>
      <c r="P9" s="40" t="n">
        <f>SUM(P10:P13)</f>
        <v>360.999</v>
      </c>
      <c r="Q9" s="7"/>
    </row>
    <row r="10" ht="22.5" customHeight="1">
      <c r="A10" s="80" t="n">
        <v>46304</v>
      </c>
      <c r="B10" s="12" t="s">
        <v>103</v>
      </c>
      <c r="C10" s="12" t="n">
        <v>8998645</v>
      </c>
      <c r="D10" s="12" t="s">
        <v>31</v>
      </c>
      <c r="E10" s="13" t="s">
        <v>17</v>
      </c>
      <c r="F10" s="13" t="s">
        <v>15</v>
      </c>
      <c r="G10" s="20" t="n">
        <v>0.28</v>
      </c>
      <c r="H10" s="12" t="n">
        <v>200</v>
      </c>
      <c r="I10" s="20" t="n">
        <f>G10*H10*7</f>
        <v>392</v>
      </c>
      <c r="J10" s="12" t="s">
        <v>102</v>
      </c>
      <c r="K10" s="16" t="n">
        <v>36621</v>
      </c>
      <c r="L10" s="14" t="n">
        <v>21266</v>
      </c>
      <c r="M10" s="15" t="n">
        <v>140</v>
      </c>
      <c r="N10" s="11" t="n">
        <v>0.003</v>
      </c>
      <c r="O10" s="11" t="n">
        <v>0.521</v>
      </c>
      <c r="P10" s="11" t="n">
        <v>73</v>
      </c>
      <c r="Q10" s="22" t="n">
        <f>M10/H10</f>
        <v>0.7</v>
      </c>
      <c r="S10" s="41" t="n">
        <f>IFERROR(L10/K10,0)</f>
        <v>0.580705059938287</v>
      </c>
      <c r="T10" s="41" t="n">
        <f>IFERROR(M10/L10,0)</f>
        <v>0.00658327847267939</v>
      </c>
    </row>
    <row r="11" ht="22.5" customHeight="1">
      <c r="A11" s="77"/>
      <c r="B11" s="12"/>
      <c r="C11" s="12" t="n">
        <v>5497580</v>
      </c>
      <c r="D11" s="12" t="s">
        <v>31</v>
      </c>
      <c r="E11" s="13" t="s">
        <v>17</v>
      </c>
      <c r="F11" s="13" t="s">
        <v>15</v>
      </c>
      <c r="G11" s="20" t="n">
        <v>0.28</v>
      </c>
      <c r="H11" s="12" t="n">
        <v>1300</v>
      </c>
      <c r="I11" s="20" t="n">
        <f>G11*H11*7</f>
        <v>2548</v>
      </c>
      <c r="J11" s="12" t="s">
        <v>102</v>
      </c>
      <c r="K11" s="16" t="n">
        <v>59854</v>
      </c>
      <c r="L11" s="14" t="n">
        <v>37257</v>
      </c>
      <c r="M11" s="14" t="n">
        <v>932</v>
      </c>
      <c r="N11" s="11" t="n">
        <v>0.006</v>
      </c>
      <c r="O11" s="11" t="n">
        <v>0.255</v>
      </c>
      <c r="P11" s="11" t="n">
        <v>237.979</v>
      </c>
      <c r="Q11" s="22" t="n">
        <f>M11/H11</f>
        <v>0.716923076923077</v>
      </c>
      <c r="S11" s="41" t="n">
        <f>IFERROR(L11/K11,0)</f>
        <v>0.622464664015772</v>
      </c>
      <c r="T11" s="41" t="n">
        <f>IFERROR(M11/L11,0)</f>
        <v>0.0250154333413855</v>
      </c>
    </row>
    <row r="12" ht="22.5" customHeight="1">
      <c r="A12" s="77"/>
      <c r="B12" s="12"/>
      <c r="C12" s="12" t="n">
        <v>91407542</v>
      </c>
      <c r="D12" s="12" t="s">
        <v>31</v>
      </c>
      <c r="E12" s="13" t="s">
        <v>37</v>
      </c>
      <c r="F12" s="13" t="s">
        <v>15</v>
      </c>
      <c r="G12" s="20" t="n">
        <v>0.02</v>
      </c>
      <c r="H12" s="12" t="n">
        <v>600</v>
      </c>
      <c r="I12" s="20" t="n">
        <f>G12*H12*7</f>
        <v>84</v>
      </c>
      <c r="J12" s="12" t="s">
        <v>102</v>
      </c>
      <c r="K12" s="16" t="n">
        <v>634</v>
      </c>
      <c r="L12" s="14" t="n">
        <v>421</v>
      </c>
      <c r="M12" s="14" t="n">
        <v>2</v>
      </c>
      <c r="N12" s="11" t="n">
        <v>0</v>
      </c>
      <c r="O12" s="11" t="n">
        <v>0.02</v>
      </c>
      <c r="P12" s="11" t="n">
        <v>0.04</v>
      </c>
      <c r="Q12" s="22" t="n">
        <f>M12/H12</f>
        <v>0.00333333333333333</v>
      </c>
      <c r="S12" s="41" t="n">
        <f>IFERROR(L12/K12,0)</f>
        <v>0.66403785488959</v>
      </c>
      <c r="T12" s="41" t="n">
        <f>IFERROR(M12/L12,0)</f>
        <v>0.00475059382422803</v>
      </c>
    </row>
    <row r="13" ht="22.5" customHeight="1">
      <c r="A13" s="77"/>
      <c r="B13" s="12" t="s">
        <v>99</v>
      </c>
      <c r="C13" s="12" t="n">
        <v>6951594</v>
      </c>
      <c r="D13" s="12" t="s">
        <v>16</v>
      </c>
      <c r="E13" s="13" t="s">
        <v>18</v>
      </c>
      <c r="F13" s="13" t="s">
        <v>15</v>
      </c>
      <c r="G13" s="20" t="n">
        <v>0.6</v>
      </c>
      <c r="H13" s="13" t="n">
        <v>250</v>
      </c>
      <c r="I13" s="20" t="n">
        <f>G13*H13*7</f>
        <v>1050</v>
      </c>
      <c r="J13" s="12" t="s">
        <v>102</v>
      </c>
      <c r="K13" s="14" t="n">
        <v>18402</v>
      </c>
      <c r="L13" s="14" t="n">
        <v>11807</v>
      </c>
      <c r="M13" s="15" t="n">
        <v>71</v>
      </c>
      <c r="N13" s="11" t="n">
        <v>0.004</v>
      </c>
      <c r="O13" s="11" t="n">
        <v>0.704</v>
      </c>
      <c r="P13" s="11" t="n">
        <v>49.98</v>
      </c>
      <c r="Q13" s="22" t="n">
        <f>M13/H13</f>
        <v>0.284</v>
      </c>
      <c r="S13" s="41" t="n">
        <f>IFERROR(L13/K13,0)</f>
        <v>0.641615041843278</v>
      </c>
      <c r="T13" s="41" t="n">
        <f>IFERROR(M13/L13,0)</f>
        <v>0.00601338189209791</v>
      </c>
    </row>
    <row r="14" ht="22.5" customHeight="1">
      <c r="A14" s="78"/>
      <c r="B14" s="12" t="s">
        <v>110</v>
      </c>
      <c r="C14" s="12" t="n">
        <v>12072287</v>
      </c>
      <c r="D14" s="12" t="s">
        <v>69</v>
      </c>
      <c r="E14" s="13" t="s">
        <v>14</v>
      </c>
      <c r="F14" s="13" t="s">
        <v>15</v>
      </c>
      <c r="G14" s="20" t="n">
        <v>0.5</v>
      </c>
      <c r="H14" s="13" t="n">
        <v>200</v>
      </c>
      <c r="I14" s="20" t="n">
        <f>G14*H14*7</f>
        <v>700</v>
      </c>
      <c r="J14" s="12" t="s">
        <v>102</v>
      </c>
      <c r="K14" s="14" t="n">
        <v>105</v>
      </c>
      <c r="L14" s="14" t="n">
        <v>39</v>
      </c>
      <c r="M14" s="15" t="n">
        <v>7</v>
      </c>
      <c r="N14" s="11" t="n">
        <v>0.155</v>
      </c>
      <c r="O14" s="11" t="n">
        <v>0.863</v>
      </c>
      <c r="P14" s="11" t="n">
        <v>6.042</v>
      </c>
      <c r="Q14" s="22" t="n">
        <f>M14/H14</f>
        <v>0.035</v>
      </c>
      <c r="S14" s="41" t="n">
        <f>IFERROR(L14/K14,0)</f>
        <v>0.371428571428571</v>
      </c>
      <c r="T14" s="41" t="n">
        <f>IFERROR(M14/L14,0)</f>
        <v>0.17948717948718</v>
      </c>
    </row>
    <row r="15" ht="22.5" customHeight="1">
      <c r="A15" s="18"/>
      <c r="B15" s="10"/>
      <c r="C15" s="10"/>
      <c r="D15" s="10"/>
      <c r="E15" s="10"/>
      <c r="F15" s="10"/>
      <c r="G15" s="17"/>
      <c r="H15" s="10"/>
      <c r="I15" s="17"/>
      <c r="J15" s="10"/>
      <c r="K15" s="15"/>
      <c r="L15" s="15"/>
      <c r="M15" s="15"/>
      <c r="N15" s="15"/>
      <c r="O15" s="15"/>
      <c r="P15" s="11"/>
      <c r="Q15" s="7"/>
    </row>
    <row r="16" ht="22.5" customHeight="1">
      <c r="A16" s="18" t="s">
        <v>97</v>
      </c>
      <c r="B16" s="10" t="s">
        <v>117</v>
      </c>
      <c r="C16" s="10"/>
      <c r="D16" s="10"/>
      <c r="E16" s="10"/>
      <c r="F16" s="10"/>
      <c r="G16" s="17"/>
      <c r="H16" s="10"/>
      <c r="I16" s="17"/>
      <c r="J16" s="10"/>
      <c r="K16" s="21" t="n">
        <f>SUM(K17:K20)</f>
        <v>120623</v>
      </c>
      <c r="L16" s="21" t="n">
        <f>SUM(L17:L20)</f>
        <v>74022</v>
      </c>
      <c r="M16" s="15"/>
      <c r="N16" s="15"/>
      <c r="O16" s="15"/>
      <c r="P16" s="40" t="n">
        <f>SUM(P17:P20)</f>
        <v>350.13</v>
      </c>
      <c r="Q16" s="7"/>
    </row>
    <row r="17" ht="22.5" customHeight="1">
      <c r="A17" s="80" t="n">
        <v>46303</v>
      </c>
      <c r="B17" s="12" t="s">
        <v>103</v>
      </c>
      <c r="C17" s="12" t="n">
        <v>8998645</v>
      </c>
      <c r="D17" s="12" t="s">
        <v>31</v>
      </c>
      <c r="E17" s="13" t="s">
        <v>17</v>
      </c>
      <c r="F17" s="13" t="s">
        <v>15</v>
      </c>
      <c r="G17" s="20" t="n">
        <v>0.28</v>
      </c>
      <c r="H17" s="12" t="n">
        <v>200</v>
      </c>
      <c r="I17" s="20" t="n">
        <f>G17*H17*7</f>
        <v>392</v>
      </c>
      <c r="J17" s="12" t="s">
        <v>102</v>
      </c>
      <c r="K17" s="16" t="n">
        <v>30401</v>
      </c>
      <c r="L17" s="14" t="n">
        <v>17163</v>
      </c>
      <c r="M17" s="15" t="n">
        <v>149</v>
      </c>
      <c r="N17" s="11" t="n">
        <v>0.005</v>
      </c>
      <c r="O17" s="11" t="n">
        <v>0.551</v>
      </c>
      <c r="P17" s="11" t="n">
        <v>82.154</v>
      </c>
      <c r="Q17" s="22" t="n">
        <f>M17/H17</f>
        <v>0.745</v>
      </c>
      <c r="S17" s="41" t="n">
        <f>IFERROR(L17/K17,0)</f>
        <v>0.564553797572448</v>
      </c>
      <c r="T17" s="41" t="n">
        <f>IFERROR(M17/L17,0)</f>
        <v>0.00868146594418225</v>
      </c>
    </row>
    <row r="18" ht="22.5" customHeight="1">
      <c r="A18" s="77"/>
      <c r="B18" s="12"/>
      <c r="C18" s="12" t="n">
        <v>5497580</v>
      </c>
      <c r="D18" s="12" t="s">
        <v>31</v>
      </c>
      <c r="E18" s="13" t="s">
        <v>17</v>
      </c>
      <c r="F18" s="13" t="s">
        <v>15</v>
      </c>
      <c r="G18" s="20" t="n">
        <v>0.28</v>
      </c>
      <c r="H18" s="12" t="n">
        <v>1300</v>
      </c>
      <c r="I18" s="20" t="n">
        <f>G18*H18*7</f>
        <v>2548</v>
      </c>
      <c r="J18" s="12" t="s">
        <v>102</v>
      </c>
      <c r="K18" s="16" t="n">
        <v>70034</v>
      </c>
      <c r="L18" s="14" t="n">
        <v>43657</v>
      </c>
      <c r="M18" s="14" t="n">
        <v>903</v>
      </c>
      <c r="N18" s="11" t="n">
        <v>0.005</v>
      </c>
      <c r="O18" s="11" t="n">
        <v>0.255</v>
      </c>
      <c r="P18" s="11" t="n">
        <v>230.326</v>
      </c>
      <c r="Q18" s="22" t="n">
        <f>M18/H18</f>
        <v>0.694615384615385</v>
      </c>
      <c r="S18" s="41" t="n">
        <f>IFERROR(L18/K18,0)</f>
        <v>0.623368649513094</v>
      </c>
      <c r="T18" s="41" t="n">
        <f>IFERROR(M18/L18,0)</f>
        <v>0.0206839682067022</v>
      </c>
    </row>
    <row r="19" ht="22.5" customHeight="1">
      <c r="A19" s="77"/>
      <c r="B19" s="12"/>
      <c r="C19" s="12" t="n">
        <v>91407542</v>
      </c>
      <c r="D19" s="12" t="s">
        <v>31</v>
      </c>
      <c r="E19" s="13" t="s">
        <v>37</v>
      </c>
      <c r="F19" s="13" t="s">
        <v>15</v>
      </c>
      <c r="G19" s="20" t="n">
        <v>0.02</v>
      </c>
      <c r="H19" s="12" t="n">
        <v>600</v>
      </c>
      <c r="I19" s="20" t="n">
        <f>G19*H19*7</f>
        <v>84</v>
      </c>
      <c r="J19" s="12" t="s">
        <v>102</v>
      </c>
      <c r="K19" s="16" t="n">
        <v>2005</v>
      </c>
      <c r="L19" s="14" t="n">
        <v>1321</v>
      </c>
      <c r="M19" s="14" t="n">
        <v>9</v>
      </c>
      <c r="N19" s="11" t="n">
        <v>0</v>
      </c>
      <c r="O19" s="11" t="n">
        <v>0.022</v>
      </c>
      <c r="P19" s="11" t="n">
        <v>0.2</v>
      </c>
      <c r="Q19" s="22" t="n">
        <f>M19/H19</f>
        <v>0.015</v>
      </c>
      <c r="S19" s="41" t="n">
        <f>IFERROR(L19/K19,0)</f>
        <v>0.658852867830424</v>
      </c>
      <c r="T19" s="41" t="n">
        <f>IFERROR(M19/L19,0)</f>
        <v>0.00681302043906132</v>
      </c>
    </row>
    <row r="20" ht="22.5" customHeight="1">
      <c r="A20" s="77"/>
      <c r="B20" s="12" t="s">
        <v>99</v>
      </c>
      <c r="C20" s="12" t="n">
        <v>6951594</v>
      </c>
      <c r="D20" s="12" t="s">
        <v>16</v>
      </c>
      <c r="E20" s="13" t="s">
        <v>18</v>
      </c>
      <c r="F20" s="13" t="s">
        <v>15</v>
      </c>
      <c r="G20" s="20" t="n">
        <v>0.6</v>
      </c>
      <c r="H20" s="13" t="n">
        <v>250</v>
      </c>
      <c r="I20" s="20" t="n">
        <f>G20*H20*7</f>
        <v>1050</v>
      </c>
      <c r="J20" s="12" t="s">
        <v>102</v>
      </c>
      <c r="K20" s="14" t="n">
        <v>18183</v>
      </c>
      <c r="L20" s="14" t="n">
        <v>11881</v>
      </c>
      <c r="M20" s="15" t="n">
        <v>53</v>
      </c>
      <c r="N20" s="11" t="n">
        <v>0.003</v>
      </c>
      <c r="O20" s="11" t="n">
        <v>0.707</v>
      </c>
      <c r="P20" s="11" t="n">
        <v>37.45</v>
      </c>
      <c r="Q20" s="22" t="n">
        <f>M20/H20</f>
        <v>0.212</v>
      </c>
      <c r="S20" s="41" t="n">
        <f>IFERROR(L20/K20,0)</f>
        <v>0.653412528185668</v>
      </c>
      <c r="T20" s="41" t="n">
        <f>IFERROR(M20/L20,0)</f>
        <v>0.00446090396431277</v>
      </c>
    </row>
    <row r="21" ht="22.5" customHeight="1">
      <c r="A21" s="78"/>
      <c r="B21" s="12" t="s">
        <v>110</v>
      </c>
      <c r="C21" s="12" t="n">
        <v>12072287</v>
      </c>
      <c r="D21" s="12" t="s">
        <v>69</v>
      </c>
      <c r="E21" s="13" t="s">
        <v>14</v>
      </c>
      <c r="F21" s="13" t="s">
        <v>15</v>
      </c>
      <c r="G21" s="20" t="n">
        <v>0.5</v>
      </c>
      <c r="H21" s="13" t="n">
        <v>200</v>
      </c>
      <c r="I21" s="20" t="n">
        <f>G21*H21*7</f>
        <v>700</v>
      </c>
      <c r="J21" s="12" t="s">
        <v>102</v>
      </c>
      <c r="K21" s="14" t="n">
        <v>72</v>
      </c>
      <c r="L21" s="14" t="n">
        <v>12</v>
      </c>
      <c r="M21" s="15" t="n">
        <v>3</v>
      </c>
      <c r="N21" s="11" t="n">
        <v>0.008</v>
      </c>
      <c r="O21" s="11" t="n">
        <v>0.032</v>
      </c>
      <c r="P21" s="11" t="n">
        <v>0.095</v>
      </c>
      <c r="Q21" s="22" t="n">
        <f>M21/H21</f>
        <v>0.015</v>
      </c>
      <c r="S21" s="41" t="n">
        <f>IFERROR(L21/K21,0)</f>
        <v>0.166666666666667</v>
      </c>
      <c r="T21" s="41" t="n">
        <f>IFERROR(M21/L21,0)</f>
        <v>0.25</v>
      </c>
    </row>
    <row r="22" ht="22.5" customHeight="1">
      <c r="A22" s="18"/>
      <c r="B22" s="10"/>
      <c r="C22" s="10"/>
      <c r="D22" s="10"/>
      <c r="E22" s="10"/>
      <c r="F22" s="10"/>
      <c r="G22" s="17"/>
      <c r="H22" s="10"/>
      <c r="I22" s="17"/>
      <c r="J22" s="10"/>
      <c r="K22" s="15"/>
      <c r="L22" s="15"/>
      <c r="M22" s="15"/>
      <c r="N22" s="15"/>
      <c r="O22" s="15"/>
      <c r="P22" s="11"/>
      <c r="Q22" s="7"/>
    </row>
    <row r="23" ht="22.5" customHeight="1">
      <c r="A23" s="18" t="s">
        <v>97</v>
      </c>
      <c r="B23" s="10" t="s">
        <v>121</v>
      </c>
      <c r="C23" s="10"/>
      <c r="D23" s="10"/>
      <c r="E23" s="10"/>
      <c r="F23" s="10"/>
      <c r="G23" s="17"/>
      <c r="H23" s="10"/>
      <c r="I23" s="17"/>
      <c r="J23" s="10"/>
      <c r="K23" s="21" t="n">
        <f>SUM(K24:K27)</f>
        <v>209517</v>
      </c>
      <c r="L23" s="21" t="n">
        <f>SUM(L24:L27)</f>
        <v>125377</v>
      </c>
      <c r="M23" s="15"/>
      <c r="N23" s="15"/>
      <c r="O23" s="15"/>
      <c r="P23" s="40" t="n">
        <f>SUM(P24:P27)</f>
        <v>460.344</v>
      </c>
      <c r="Q23" s="7"/>
    </row>
    <row r="24" ht="22.5" customHeight="1">
      <c r="A24" s="80" t="n">
        <v>46302</v>
      </c>
      <c r="B24" s="12" t="s">
        <v>103</v>
      </c>
      <c r="C24" s="12" t="n">
        <v>8998645</v>
      </c>
      <c r="D24" s="12" t="s">
        <v>31</v>
      </c>
      <c r="E24" s="13" t="s">
        <v>17</v>
      </c>
      <c r="F24" s="13" t="s">
        <v>15</v>
      </c>
      <c r="G24" s="20" t="n">
        <v>0.28</v>
      </c>
      <c r="H24" s="12" t="n">
        <v>200</v>
      </c>
      <c r="I24" s="20" t="n">
        <f>G24*H24*7</f>
        <v>392</v>
      </c>
      <c r="J24" s="12" t="s">
        <v>102</v>
      </c>
      <c r="K24" s="16" t="n">
        <v>43787</v>
      </c>
      <c r="L24" s="14" t="n">
        <v>22765</v>
      </c>
      <c r="M24" s="15" t="n">
        <v>155</v>
      </c>
      <c r="N24" s="11" t="n">
        <v>0.003</v>
      </c>
      <c r="O24" s="11" t="n">
        <v>0.376</v>
      </c>
      <c r="P24" s="11" t="n">
        <v>58.27</v>
      </c>
      <c r="Q24" s="22" t="n">
        <f>M24/H24</f>
        <v>0.775</v>
      </c>
      <c r="S24" s="41" t="n">
        <f>IFERROR(L24/K24,0)</f>
        <v>0.519903167606824</v>
      </c>
      <c r="T24" s="41" t="n">
        <f>IFERROR(M24/L24,0)</f>
        <v>0.006808697562047</v>
      </c>
    </row>
    <row r="25" ht="22.5" customHeight="1">
      <c r="A25" s="77"/>
      <c r="B25" s="12"/>
      <c r="C25" s="12" t="n">
        <v>5497580</v>
      </c>
      <c r="D25" s="12" t="s">
        <v>31</v>
      </c>
      <c r="E25" s="13" t="s">
        <v>17</v>
      </c>
      <c r="F25" s="13" t="s">
        <v>15</v>
      </c>
      <c r="G25" s="20" t="n">
        <v>0.28</v>
      </c>
      <c r="H25" s="12" t="n">
        <v>1300</v>
      </c>
      <c r="I25" s="20" t="n">
        <f>G25*H25*7</f>
        <v>2548</v>
      </c>
      <c r="J25" s="12" t="s">
        <v>102</v>
      </c>
      <c r="K25" s="16" t="n">
        <v>134623</v>
      </c>
      <c r="L25" s="14" t="n">
        <v>81258</v>
      </c>
      <c r="M25" s="14" t="n">
        <v>1346</v>
      </c>
      <c r="N25" s="11" t="n">
        <v>0.004</v>
      </c>
      <c r="O25" s="11" t="n">
        <v>0.255</v>
      </c>
      <c r="P25" s="11" t="n">
        <v>343.644</v>
      </c>
      <c r="Q25" s="22" t="n">
        <f>M25/H25</f>
        <v>1.03538461538462</v>
      </c>
      <c r="S25" s="41" t="n">
        <f>IFERROR(L25/K25,0)</f>
        <v>0.603596710814645</v>
      </c>
      <c r="T25" s="41" t="n">
        <f>IFERROR(M25/L25,0)</f>
        <v>0.0165645228777474</v>
      </c>
    </row>
    <row r="26" ht="22.5" customHeight="1">
      <c r="A26" s="77"/>
      <c r="B26" s="12"/>
      <c r="C26" s="12" t="n">
        <v>91407542</v>
      </c>
      <c r="D26" s="12" t="s">
        <v>31</v>
      </c>
      <c r="E26" s="13" t="s">
        <v>37</v>
      </c>
      <c r="F26" s="13" t="s">
        <v>15</v>
      </c>
      <c r="G26" s="20" t="n">
        <v>0.02</v>
      </c>
      <c r="H26" s="12" t="n">
        <v>600</v>
      </c>
      <c r="I26" s="20" t="n">
        <f>G26*H26*7</f>
        <v>84</v>
      </c>
      <c r="J26" s="12" t="s">
        <v>102</v>
      </c>
      <c r="K26" s="16" t="n">
        <v>2470</v>
      </c>
      <c r="L26" s="14" t="n">
        <v>1598</v>
      </c>
      <c r="M26" s="14" t="n">
        <v>13</v>
      </c>
      <c r="N26" s="11" t="n">
        <v>0</v>
      </c>
      <c r="O26" s="11" t="n">
        <v>0.02</v>
      </c>
      <c r="P26" s="11" t="n">
        <v>0.26</v>
      </c>
      <c r="Q26" s="22" t="n">
        <f>M26/H26</f>
        <v>0.0216666666666667</v>
      </c>
      <c r="S26" s="41" t="n">
        <f>IFERROR(L26/K26,0)</f>
        <v>0.646963562753037</v>
      </c>
      <c r="T26" s="41" t="n">
        <f>IFERROR(M26/L26,0)</f>
        <v>0.0081351689612015</v>
      </c>
    </row>
    <row r="27" ht="22.5" customHeight="1">
      <c r="A27" s="77"/>
      <c r="B27" s="12" t="s">
        <v>99</v>
      </c>
      <c r="C27" s="12" t="n">
        <v>6951594</v>
      </c>
      <c r="D27" s="12" t="s">
        <v>16</v>
      </c>
      <c r="E27" s="13" t="s">
        <v>18</v>
      </c>
      <c r="F27" s="13" t="s">
        <v>15</v>
      </c>
      <c r="G27" s="20" t="n">
        <v>0.6</v>
      </c>
      <c r="H27" s="13" t="n">
        <v>250</v>
      </c>
      <c r="I27" s="20" t="n">
        <f>G27*H27*7</f>
        <v>1050</v>
      </c>
      <c r="J27" s="12" t="s">
        <v>102</v>
      </c>
      <c r="K27" s="14" t="n">
        <v>28637</v>
      </c>
      <c r="L27" s="14" t="n">
        <v>19756</v>
      </c>
      <c r="M27" s="15" t="n">
        <v>83</v>
      </c>
      <c r="N27" s="11" t="n">
        <v>0.003</v>
      </c>
      <c r="O27" s="11" t="n">
        <v>0.701</v>
      </c>
      <c r="P27" s="11" t="n">
        <v>58.17</v>
      </c>
      <c r="Q27" s="22" t="n">
        <f>M27/H27</f>
        <v>0.332</v>
      </c>
      <c r="S27" s="41" t="n">
        <f>IFERROR(L27/K27,0)</f>
        <v>0.689876732897999</v>
      </c>
      <c r="T27" s="41" t="n">
        <f>IFERROR(M27/L27,0)</f>
        <v>0.00420125531484106</v>
      </c>
    </row>
    <row r="28" ht="22.5" customHeight="1">
      <c r="A28" s="78"/>
      <c r="B28" s="12" t="s">
        <v>110</v>
      </c>
      <c r="C28" s="12" t="n">
        <v>12072287</v>
      </c>
      <c r="D28" s="12" t="s">
        <v>69</v>
      </c>
      <c r="E28" s="13" t="s">
        <v>14</v>
      </c>
      <c r="F28" s="13" t="s">
        <v>15</v>
      </c>
      <c r="G28" s="20" t="n">
        <v>0.5</v>
      </c>
      <c r="H28" s="13" t="n">
        <v>200</v>
      </c>
      <c r="I28" s="20" t="n">
        <f>G28*H28*7</f>
        <v>700</v>
      </c>
      <c r="J28" s="12" t="s">
        <v>102</v>
      </c>
      <c r="K28" s="14" t="n">
        <v>109</v>
      </c>
      <c r="L28" s="14" t="n">
        <v>38</v>
      </c>
      <c r="M28" s="15" t="n">
        <v>1</v>
      </c>
      <c r="N28" s="11" t="n">
        <v>0.001</v>
      </c>
      <c r="O28" s="11" t="n">
        <v>0.029</v>
      </c>
      <c r="P28" s="11" t="n">
        <v>0.029</v>
      </c>
      <c r="Q28" s="22" t="n">
        <f>M28/H28</f>
        <v>0.005</v>
      </c>
      <c r="S28" s="41" t="n">
        <f>IFERROR(L28/K28,0)</f>
        <v>0.348623853211009</v>
      </c>
      <c r="T28" s="41" t="n">
        <f>IFERROR(M28/L28,0)</f>
        <v>0.0263157894736842</v>
      </c>
    </row>
    <row r="29" ht="22.5" customHeight="1">
      <c r="A29" s="18"/>
      <c r="B29" s="10"/>
      <c r="C29" s="10"/>
      <c r="D29" s="10"/>
      <c r="E29" s="10"/>
      <c r="F29" s="10"/>
      <c r="G29" s="17"/>
      <c r="H29" s="10"/>
      <c r="I29" s="17"/>
      <c r="J29" s="10"/>
      <c r="K29" s="15"/>
      <c r="L29" s="15"/>
      <c r="M29" s="15"/>
      <c r="N29" s="15"/>
      <c r="O29" s="15"/>
      <c r="P29" s="11"/>
      <c r="Q29" s="7"/>
    </row>
    <row r="30" ht="22.5" customHeight="1">
      <c r="A30" s="18" t="s">
        <v>97</v>
      </c>
      <c r="B30" s="10" t="s">
        <v>122</v>
      </c>
      <c r="C30" s="10"/>
      <c r="D30" s="10"/>
      <c r="E30" s="10"/>
      <c r="F30" s="10"/>
      <c r="G30" s="17"/>
      <c r="H30" s="10"/>
      <c r="I30" s="17"/>
      <c r="J30" s="10"/>
      <c r="K30" s="21" t="n">
        <f>SUM(K31:K34)</f>
        <v>151971</v>
      </c>
      <c r="L30" s="21" t="n">
        <f>SUM(L31:L34)</f>
        <v>84465</v>
      </c>
      <c r="M30" s="15"/>
      <c r="N30" s="15"/>
      <c r="O30" s="15"/>
      <c r="P30" s="40" t="n">
        <f>SUM(P31:P34)</f>
        <v>397.113</v>
      </c>
      <c r="Q30" s="7"/>
    </row>
    <row r="31" ht="22.5" customHeight="1">
      <c r="A31" s="80" t="n">
        <v>46301</v>
      </c>
      <c r="B31" s="12" t="s">
        <v>103</v>
      </c>
      <c r="C31" s="12" t="n">
        <v>8998645</v>
      </c>
      <c r="D31" s="12" t="s">
        <v>31</v>
      </c>
      <c r="E31" s="13" t="s">
        <v>17</v>
      </c>
      <c r="F31" s="13" t="s">
        <v>15</v>
      </c>
      <c r="G31" s="20" t="n">
        <v>0.28</v>
      </c>
      <c r="H31" s="12" t="n">
        <v>200</v>
      </c>
      <c r="I31" s="20" t="n">
        <f>G31*H31*7</f>
        <v>392</v>
      </c>
      <c r="J31" s="12" t="s">
        <v>102</v>
      </c>
      <c r="K31" s="16" t="n">
        <v>36279</v>
      </c>
      <c r="L31" s="14" t="n">
        <v>18029</v>
      </c>
      <c r="M31" s="15" t="n">
        <v>161</v>
      </c>
      <c r="N31" s="11" t="n">
        <v>0.003</v>
      </c>
      <c r="O31" s="11" t="n">
        <v>0.351</v>
      </c>
      <c r="P31" s="11" t="n">
        <v>56.588</v>
      </c>
      <c r="Q31" s="22" t="n">
        <f>M31/H31</f>
        <v>0.805</v>
      </c>
      <c r="S31" s="41" t="n">
        <f>IFERROR(L31/K31,0)</f>
        <v>0.496954160809284</v>
      </c>
      <c r="T31" s="41" t="n">
        <f>IFERROR(M31/L31,0)</f>
        <v>0.00893005713017916</v>
      </c>
    </row>
    <row r="32" ht="22.5" customHeight="1">
      <c r="A32" s="77"/>
      <c r="B32" s="12"/>
      <c r="C32" s="12" t="n">
        <v>5497580</v>
      </c>
      <c r="D32" s="12" t="s">
        <v>31</v>
      </c>
      <c r="E32" s="13" t="s">
        <v>17</v>
      </c>
      <c r="F32" s="13" t="s">
        <v>15</v>
      </c>
      <c r="G32" s="20" t="n">
        <v>0.28</v>
      </c>
      <c r="H32" s="12" t="n">
        <v>1300</v>
      </c>
      <c r="I32" s="20" t="n">
        <f>G32*H32*7</f>
        <v>2548</v>
      </c>
      <c r="J32" s="12" t="s">
        <v>102</v>
      </c>
      <c r="K32" s="16" t="n">
        <v>87447</v>
      </c>
      <c r="L32" s="14" t="n">
        <v>47553</v>
      </c>
      <c r="M32" s="14" t="n">
        <v>1099</v>
      </c>
      <c r="N32" s="11" t="n">
        <v>0.006</v>
      </c>
      <c r="O32" s="11" t="n">
        <v>0.253</v>
      </c>
      <c r="P32" s="11" t="n">
        <v>278.585</v>
      </c>
      <c r="Q32" s="22" t="n">
        <f>M32/H32</f>
        <v>0.845384615384615</v>
      </c>
      <c r="S32" s="41" t="n">
        <f>IFERROR(L32/K32,0)</f>
        <v>0.543792239871008</v>
      </c>
      <c r="T32" s="41" t="n">
        <f>IFERROR(M32/L32,0)</f>
        <v>0.0231110550333312</v>
      </c>
    </row>
    <row r="33" ht="22.5" customHeight="1">
      <c r="A33" s="77"/>
      <c r="B33" s="12"/>
      <c r="C33" s="12" t="n">
        <v>91407542</v>
      </c>
      <c r="D33" s="12" t="s">
        <v>31</v>
      </c>
      <c r="E33" s="13" t="s">
        <v>37</v>
      </c>
      <c r="F33" s="13" t="s">
        <v>15</v>
      </c>
      <c r="G33" s="20" t="n">
        <v>0.02</v>
      </c>
      <c r="H33" s="12" t="n">
        <v>600</v>
      </c>
      <c r="I33" s="20" t="n">
        <f>G33*H33*7</f>
        <v>84</v>
      </c>
      <c r="J33" s="12" t="s">
        <v>102</v>
      </c>
      <c r="K33" s="16" t="n">
        <v>4527</v>
      </c>
      <c r="L33" s="14" t="n">
        <v>2551</v>
      </c>
      <c r="M33" s="14" t="n">
        <v>17</v>
      </c>
      <c r="N33" s="11" t="n">
        <v>0</v>
      </c>
      <c r="O33" s="11" t="n">
        <v>0.02</v>
      </c>
      <c r="P33" s="11" t="n">
        <v>0.34</v>
      </c>
      <c r="Q33" s="22" t="n">
        <f>M33/H33</f>
        <v>0.0283333333333333</v>
      </c>
      <c r="S33" s="41" t="n">
        <f>IFERROR(L33/K33,0)</f>
        <v>0.563507841837862</v>
      </c>
      <c r="T33" s="41" t="n">
        <f>IFERROR(M33/L33,0)</f>
        <v>0.0066640533124265</v>
      </c>
    </row>
    <row r="34" ht="22.5" customHeight="1">
      <c r="A34" s="77"/>
      <c r="B34" s="12" t="s">
        <v>99</v>
      </c>
      <c r="C34" s="12" t="n">
        <v>6951594</v>
      </c>
      <c r="D34" s="12" t="s">
        <v>16</v>
      </c>
      <c r="E34" s="13" t="s">
        <v>18</v>
      </c>
      <c r="F34" s="13" t="s">
        <v>15</v>
      </c>
      <c r="G34" s="20" t="n">
        <v>0.6</v>
      </c>
      <c r="H34" s="13" t="n">
        <v>250</v>
      </c>
      <c r="I34" s="20" t="n">
        <f>G34*H34*7</f>
        <v>1050</v>
      </c>
      <c r="J34" s="12" t="s">
        <v>102</v>
      </c>
      <c r="K34" s="14" t="n">
        <v>23718</v>
      </c>
      <c r="L34" s="14" t="n">
        <v>16332</v>
      </c>
      <c r="M34" s="15" t="n">
        <v>88</v>
      </c>
      <c r="N34" s="11" t="n">
        <v>0.004</v>
      </c>
      <c r="O34" s="11" t="n">
        <v>0.7</v>
      </c>
      <c r="P34" s="11" t="n">
        <v>61.6</v>
      </c>
      <c r="Q34" s="22" t="n">
        <f>M34/H34</f>
        <v>0.352</v>
      </c>
      <c r="S34" s="41" t="n">
        <f>IFERROR(L34/K34,0)</f>
        <v>0.688590943587149</v>
      </c>
      <c r="T34" s="41" t="n">
        <f>IFERROR(M34/L34,0)</f>
        <v>0.00538819495469018</v>
      </c>
    </row>
    <row r="35" ht="22.5" customHeight="1">
      <c r="A35" s="78"/>
      <c r="B35" s="12" t="s">
        <v>110</v>
      </c>
      <c r="C35" s="12" t="n">
        <v>12072287</v>
      </c>
      <c r="D35" s="12" t="s">
        <v>69</v>
      </c>
      <c r="E35" s="13" t="s">
        <v>14</v>
      </c>
      <c r="F35" s="13" t="s">
        <v>15</v>
      </c>
      <c r="G35" s="20" t="n">
        <v>0.5</v>
      </c>
      <c r="H35" s="13" t="n">
        <v>200</v>
      </c>
      <c r="I35" s="20" t="n">
        <f>G35*H35*7</f>
        <v>700</v>
      </c>
      <c r="J35" s="12" t="s">
        <v>102</v>
      </c>
      <c r="K35" s="14" t="n">
        <v>109</v>
      </c>
      <c r="L35" s="14" t="n">
        <v>44</v>
      </c>
      <c r="M35" s="15" t="n">
        <v>1</v>
      </c>
      <c r="N35" s="11" t="n">
        <v>0.002</v>
      </c>
      <c r="O35" s="11" t="n">
        <v>0.079</v>
      </c>
      <c r="P35" s="11" t="n">
        <v>0.079</v>
      </c>
      <c r="Q35" s="22" t="n">
        <f>M35/H35</f>
        <v>0.005</v>
      </c>
      <c r="S35" s="41" t="n">
        <f>IFERROR(L35/K35,0)</f>
        <v>0.403669724770642</v>
      </c>
      <c r="T35" s="41" t="n">
        <f>IFERROR(M35/L35,0)</f>
        <v>0.0227272727272727</v>
      </c>
    </row>
    <row r="36" ht="22.5" customHeight="1">
      <c r="A36" s="18"/>
      <c r="B36" s="10"/>
      <c r="C36" s="10"/>
      <c r="D36" s="10"/>
      <c r="E36" s="10"/>
      <c r="F36" s="10"/>
      <c r="G36" s="17"/>
      <c r="H36" s="10"/>
      <c r="I36" s="17"/>
      <c r="J36" s="10"/>
      <c r="K36" s="15"/>
      <c r="L36" s="15"/>
      <c r="M36" s="15"/>
      <c r="N36" s="15"/>
      <c r="O36" s="15"/>
      <c r="P36" s="11"/>
      <c r="Q36" s="7"/>
    </row>
    <row r="37" ht="22.5" customHeight="1">
      <c r="A37" s="18" t="s">
        <v>97</v>
      </c>
      <c r="B37" s="10" t="s">
        <v>123</v>
      </c>
      <c r="C37" s="10"/>
      <c r="D37" s="10"/>
      <c r="E37" s="10"/>
      <c r="F37" s="10"/>
      <c r="G37" s="17"/>
      <c r="H37" s="10"/>
      <c r="I37" s="17"/>
      <c r="J37" s="10"/>
      <c r="K37" s="21" t="n">
        <f>SUM(K38:K41)</f>
        <v>114011</v>
      </c>
      <c r="L37" s="21" t="n">
        <f>SUM(L38:L41)</f>
        <v>69079</v>
      </c>
      <c r="M37" s="15"/>
      <c r="N37" s="15"/>
      <c r="O37" s="15"/>
      <c r="P37" s="40" t="n">
        <f>SUM(P38:P41)</f>
        <v>313.384</v>
      </c>
      <c r="Q37" s="7"/>
    </row>
    <row r="38" ht="22.5" customHeight="1">
      <c r="A38" s="80" t="n">
        <v>46300</v>
      </c>
      <c r="B38" s="12" t="s">
        <v>103</v>
      </c>
      <c r="C38" s="12" t="n">
        <v>8998645</v>
      </c>
      <c r="D38" s="12" t="s">
        <v>31</v>
      </c>
      <c r="E38" s="13" t="s">
        <v>17</v>
      </c>
      <c r="F38" s="13" t="s">
        <v>15</v>
      </c>
      <c r="G38" s="20" t="n">
        <v>0.28</v>
      </c>
      <c r="H38" s="12" t="n">
        <v>200</v>
      </c>
      <c r="I38" s="20" t="n">
        <f>G38*H38*7</f>
        <v>392</v>
      </c>
      <c r="J38" s="12" t="s">
        <v>102</v>
      </c>
      <c r="K38" s="16" t="n">
        <v>9435</v>
      </c>
      <c r="L38" s="14" t="n">
        <v>5011</v>
      </c>
      <c r="M38" s="15" t="n">
        <v>93</v>
      </c>
      <c r="N38" s="11" t="n">
        <v>0.005</v>
      </c>
      <c r="O38" s="11" t="n">
        <v>0.273</v>
      </c>
      <c r="P38" s="11" t="n">
        <v>25.433</v>
      </c>
      <c r="Q38" s="22" t="n">
        <f>M38/H38</f>
        <v>0.465</v>
      </c>
      <c r="S38" s="41" t="n">
        <f>IFERROR(L38/K38,0)</f>
        <v>0.531107578166402</v>
      </c>
      <c r="T38" s="41" t="n">
        <f>IFERROR(M38/L38,0)</f>
        <v>0.018559169826382</v>
      </c>
    </row>
    <row r="39" ht="22.5" customHeight="1">
      <c r="A39" s="77"/>
      <c r="B39" s="12"/>
      <c r="C39" s="12" t="n">
        <v>5497580</v>
      </c>
      <c r="D39" s="12" t="s">
        <v>31</v>
      </c>
      <c r="E39" s="13" t="s">
        <v>17</v>
      </c>
      <c r="F39" s="13" t="s">
        <v>15</v>
      </c>
      <c r="G39" s="20" t="n">
        <v>0.28</v>
      </c>
      <c r="H39" s="12" t="n">
        <v>1300</v>
      </c>
      <c r="I39" s="20" t="n">
        <f>G39*H39*7</f>
        <v>2548</v>
      </c>
      <c r="J39" s="12" t="s">
        <v>102</v>
      </c>
      <c r="K39" s="16" t="n">
        <v>76171</v>
      </c>
      <c r="L39" s="14" t="n">
        <v>45078</v>
      </c>
      <c r="M39" s="14" t="n">
        <v>909</v>
      </c>
      <c r="N39" s="11" t="n">
        <v>0.005</v>
      </c>
      <c r="O39" s="11" t="n">
        <v>0.252</v>
      </c>
      <c r="P39" s="11" t="n">
        <v>228.951</v>
      </c>
      <c r="Q39" s="22" t="n">
        <f>M39/H39</f>
        <v>0.699230769230769</v>
      </c>
      <c r="S39" s="41" t="n">
        <f>IFERROR(L39/K39,0)</f>
        <v>0.591800028882383</v>
      </c>
      <c r="T39" s="41" t="n">
        <f>IFERROR(M39/L39,0)</f>
        <v>0.0201650472514309</v>
      </c>
    </row>
    <row r="40" ht="22.5" customHeight="1">
      <c r="A40" s="77"/>
      <c r="B40" s="12"/>
      <c r="C40" s="12" t="n">
        <v>91407542</v>
      </c>
      <c r="D40" s="12" t="s">
        <v>31</v>
      </c>
      <c r="E40" s="13" t="s">
        <v>37</v>
      </c>
      <c r="F40" s="13" t="s">
        <v>15</v>
      </c>
      <c r="G40" s="20" t="n">
        <v>0.02</v>
      </c>
      <c r="H40" s="12" t="n">
        <v>600</v>
      </c>
      <c r="I40" s="20" t="n">
        <f>G40*H40*7</f>
        <v>84</v>
      </c>
      <c r="J40" s="12" t="s">
        <v>102</v>
      </c>
      <c r="K40" s="16" t="n">
        <v>4145</v>
      </c>
      <c r="L40" s="14" t="n">
        <v>2858</v>
      </c>
      <c r="M40" s="14" t="n">
        <v>23</v>
      </c>
      <c r="N40" s="11" t="n">
        <v>0</v>
      </c>
      <c r="O40" s="11" t="n">
        <v>0.021</v>
      </c>
      <c r="P40" s="11" t="n">
        <v>0.48</v>
      </c>
      <c r="Q40" s="22" t="n">
        <f>M40/H40</f>
        <v>0.0383333333333333</v>
      </c>
      <c r="S40" s="41" t="n">
        <f>IFERROR(L40/K40,0)</f>
        <v>0.689505428226779</v>
      </c>
      <c r="T40" s="41" t="n">
        <f>IFERROR(M40/L40,0)</f>
        <v>0.00804758572428272</v>
      </c>
    </row>
    <row r="41" ht="22.5" customHeight="1">
      <c r="A41" s="77"/>
      <c r="B41" s="12" t="s">
        <v>99</v>
      </c>
      <c r="C41" s="12" t="n">
        <v>6951594</v>
      </c>
      <c r="D41" s="12" t="s">
        <v>16</v>
      </c>
      <c r="E41" s="13" t="s">
        <v>18</v>
      </c>
      <c r="F41" s="13" t="s">
        <v>15</v>
      </c>
      <c r="G41" s="20" t="n">
        <v>0.6</v>
      </c>
      <c r="H41" s="13" t="n">
        <v>250</v>
      </c>
      <c r="I41" s="20" t="n">
        <f>G41*H41*7</f>
        <v>1050</v>
      </c>
      <c r="J41" s="12" t="s">
        <v>102</v>
      </c>
      <c r="K41" s="14" t="n">
        <v>24260</v>
      </c>
      <c r="L41" s="14" t="n">
        <v>16132</v>
      </c>
      <c r="M41" s="15" t="n">
        <v>83</v>
      </c>
      <c r="N41" s="11" t="n">
        <v>0.004</v>
      </c>
      <c r="O41" s="11" t="n">
        <v>0.705</v>
      </c>
      <c r="P41" s="11" t="n">
        <v>58.52</v>
      </c>
      <c r="Q41" s="22" t="n">
        <f>M41/H41</f>
        <v>0.332</v>
      </c>
      <c r="S41" s="41" t="n">
        <f>IFERROR(L41/K41,0)</f>
        <v>0.664962901896125</v>
      </c>
      <c r="T41" s="41" t="n">
        <f>IFERROR(M41/L41,0)</f>
        <v>0.00514505331019093</v>
      </c>
    </row>
    <row r="42" ht="22.5" customHeight="1">
      <c r="A42" s="78"/>
      <c r="B42" s="12" t="s">
        <v>110</v>
      </c>
      <c r="C42" s="12" t="n">
        <v>12072287</v>
      </c>
      <c r="D42" s="12" t="s">
        <v>69</v>
      </c>
      <c r="E42" s="13" t="s">
        <v>14</v>
      </c>
      <c r="F42" s="13" t="s">
        <v>15</v>
      </c>
      <c r="G42" s="20" t="n">
        <v>0.5</v>
      </c>
      <c r="H42" s="13" t="n">
        <v>200</v>
      </c>
      <c r="I42" s="20" t="n">
        <f>G42*H42*7</f>
        <v>700</v>
      </c>
      <c r="J42" s="12" t="s">
        <v>102</v>
      </c>
      <c r="K42" s="14" t="n">
        <v>47</v>
      </c>
      <c r="L42" s="14" t="n">
        <v>22</v>
      </c>
      <c r="M42" s="15" t="n">
        <v>1</v>
      </c>
      <c r="N42" s="11" t="n">
        <v>0.006</v>
      </c>
      <c r="O42" s="11" t="n">
        <v>0.141</v>
      </c>
      <c r="P42" s="11" t="n">
        <v>0.141</v>
      </c>
      <c r="Q42" s="22" t="n">
        <f>M42/H42</f>
        <v>0.005</v>
      </c>
      <c r="S42" s="41" t="n">
        <f>IFERROR(L42/K42,0)</f>
        <v>0.468085106382979</v>
      </c>
      <c r="T42" s="41" t="n">
        <f>IFERROR(M42/L42,0)</f>
        <v>0.0454545454545455</v>
      </c>
    </row>
    <row r="43" ht="22.5" customHeight="1">
      <c r="A43" s="18"/>
      <c r="B43" s="10"/>
      <c r="C43" s="10"/>
      <c r="D43" s="10"/>
      <c r="E43" s="10"/>
      <c r="F43" s="10"/>
      <c r="G43" s="17"/>
      <c r="H43" s="10"/>
      <c r="I43" s="17"/>
      <c r="J43" s="10"/>
      <c r="K43" s="15"/>
      <c r="L43" s="15"/>
      <c r="M43" s="15"/>
      <c r="N43" s="15"/>
      <c r="O43" s="15"/>
      <c r="P43" s="11"/>
      <c r="Q43" s="7"/>
    </row>
    <row r="44" ht="22.5" customHeight="1">
      <c r="A44" s="18" t="s">
        <v>97</v>
      </c>
      <c r="B44" s="10" t="s">
        <v>125</v>
      </c>
      <c r="C44" s="10"/>
      <c r="D44" s="10"/>
      <c r="E44" s="10"/>
      <c r="F44" s="10"/>
      <c r="G44" s="17"/>
      <c r="H44" s="10"/>
      <c r="I44" s="17"/>
      <c r="J44" s="10"/>
      <c r="K44" s="21" t="n">
        <f>SUM(K45:K48)</f>
        <v>173587</v>
      </c>
      <c r="L44" s="21" t="n">
        <f>SUM(L45:L48)</f>
        <v>108020</v>
      </c>
      <c r="M44" s="15"/>
      <c r="N44" s="15"/>
      <c r="O44" s="15"/>
      <c r="P44" s="40" t="n">
        <f>SUM(P45:P48)</f>
        <v>326.707</v>
      </c>
      <c r="Q44" s="7"/>
    </row>
    <row r="45" ht="22.5" customHeight="1">
      <c r="A45" s="80" t="n">
        <v>46299</v>
      </c>
      <c r="B45" s="12" t="s">
        <v>103</v>
      </c>
      <c r="C45" s="12" t="n">
        <v>8998645</v>
      </c>
      <c r="D45" s="12" t="s">
        <v>31</v>
      </c>
      <c r="E45" s="13" t="s">
        <v>17</v>
      </c>
      <c r="F45" s="13" t="s">
        <v>15</v>
      </c>
      <c r="G45" s="20" t="n">
        <v>0.28</v>
      </c>
      <c r="H45" s="12" t="n">
        <v>200</v>
      </c>
      <c r="I45" s="20" t="n">
        <f>G45*H45*7</f>
        <v>392</v>
      </c>
      <c r="J45" s="12" t="s">
        <v>102</v>
      </c>
      <c r="K45" s="16" t="n">
        <v>3437</v>
      </c>
      <c r="L45" s="14" t="n">
        <v>1842</v>
      </c>
      <c r="M45" s="15" t="n">
        <v>31</v>
      </c>
      <c r="N45" s="11" t="n">
        <v>0.003</v>
      </c>
      <c r="O45" s="11" t="n">
        <v>0.171</v>
      </c>
      <c r="P45" s="11" t="n">
        <v>5.3</v>
      </c>
      <c r="Q45" s="22" t="n">
        <f>M45/H45</f>
        <v>0.155</v>
      </c>
      <c r="S45" s="41" t="n">
        <f>IFERROR(L45/K45,0)</f>
        <v>0.535932499272621</v>
      </c>
      <c r="T45" s="41" t="n">
        <f>IFERROR(M45/L45,0)</f>
        <v>0.0168295331161781</v>
      </c>
    </row>
    <row r="46" ht="22.5" customHeight="1">
      <c r="A46" s="77"/>
      <c r="B46" s="12"/>
      <c r="C46" s="12" t="n">
        <v>5497580</v>
      </c>
      <c r="D46" s="12" t="s">
        <v>31</v>
      </c>
      <c r="E46" s="13" t="s">
        <v>17</v>
      </c>
      <c r="F46" s="13" t="s">
        <v>15</v>
      </c>
      <c r="G46" s="20" t="n">
        <v>0.28</v>
      </c>
      <c r="H46" s="12" t="n">
        <v>1300</v>
      </c>
      <c r="I46" s="20" t="n">
        <f>G46*H46*7</f>
        <v>2548</v>
      </c>
      <c r="J46" s="12" t="s">
        <v>102</v>
      </c>
      <c r="K46" s="16" t="n">
        <v>123443</v>
      </c>
      <c r="L46" s="14" t="n">
        <v>75396</v>
      </c>
      <c r="M46" s="14" t="n">
        <v>959</v>
      </c>
      <c r="N46" s="11" t="n">
        <v>0.003</v>
      </c>
      <c r="O46" s="11" t="n">
        <v>0.251</v>
      </c>
      <c r="P46" s="11" t="n">
        <v>240.747</v>
      </c>
      <c r="Q46" s="22" t="n">
        <f>M46/H46</f>
        <v>0.737692307692308</v>
      </c>
      <c r="S46" s="41" t="n">
        <f>IFERROR(L46/K46,0)</f>
        <v>0.610775823659503</v>
      </c>
      <c r="T46" s="41" t="n">
        <f>IFERROR(M46/L46,0)</f>
        <v>0.0127195076661892</v>
      </c>
    </row>
    <row r="47" ht="22.5" customHeight="1">
      <c r="A47" s="77"/>
      <c r="B47" s="12"/>
      <c r="C47" s="12" t="n">
        <v>91407542</v>
      </c>
      <c r="D47" s="12" t="s">
        <v>31</v>
      </c>
      <c r="E47" s="13" t="s">
        <v>37</v>
      </c>
      <c r="F47" s="13" t="s">
        <v>15</v>
      </c>
      <c r="G47" s="20" t="n">
        <v>0.02</v>
      </c>
      <c r="H47" s="12" t="n">
        <v>600</v>
      </c>
      <c r="I47" s="20" t="n">
        <f>G47*H47*7</f>
        <v>84</v>
      </c>
      <c r="J47" s="12" t="s">
        <v>102</v>
      </c>
      <c r="K47" s="16" t="n">
        <v>4927</v>
      </c>
      <c r="L47" s="14" t="n">
        <v>3454</v>
      </c>
      <c r="M47" s="14" t="n">
        <v>28</v>
      </c>
      <c r="N47" s="11" t="n">
        <v>0</v>
      </c>
      <c r="O47" s="11" t="n">
        <v>0.021</v>
      </c>
      <c r="P47" s="11" t="n">
        <v>0.58</v>
      </c>
      <c r="Q47" s="22" t="n">
        <f>M47/H47</f>
        <v>0.0466666666666667</v>
      </c>
      <c r="S47" s="41" t="n">
        <f>IFERROR(L47/K47,0)</f>
        <v>0.701035112644611</v>
      </c>
      <c r="T47" s="41" t="n">
        <f>IFERROR(M47/L47,0)</f>
        <v>0.00810654313839027</v>
      </c>
    </row>
    <row r="48" ht="22.5" customHeight="1">
      <c r="A48" s="77"/>
      <c r="B48" s="12" t="s">
        <v>99</v>
      </c>
      <c r="C48" s="12" t="n">
        <v>6951594</v>
      </c>
      <c r="D48" s="12" t="s">
        <v>16</v>
      </c>
      <c r="E48" s="13" t="s">
        <v>18</v>
      </c>
      <c r="F48" s="13" t="s">
        <v>15</v>
      </c>
      <c r="G48" s="20" t="n">
        <v>0.6</v>
      </c>
      <c r="H48" s="13" t="n">
        <v>250</v>
      </c>
      <c r="I48" s="20" t="n">
        <f>G48*H48*7</f>
        <v>1050</v>
      </c>
      <c r="J48" s="12" t="s">
        <v>102</v>
      </c>
      <c r="K48" s="14" t="n">
        <v>41780</v>
      </c>
      <c r="L48" s="14" t="n">
        <v>27328</v>
      </c>
      <c r="M48" s="15" t="n">
        <v>114</v>
      </c>
      <c r="N48" s="11" t="n">
        <v>0.003</v>
      </c>
      <c r="O48" s="11" t="n">
        <v>0.702</v>
      </c>
      <c r="P48" s="11" t="n">
        <v>80.08</v>
      </c>
      <c r="Q48" s="22" t="n">
        <f>M48/H48</f>
        <v>0.456</v>
      </c>
      <c r="S48" s="41" t="n">
        <f>IFERROR(L48/K48,0)</f>
        <v>0.65409286740067</v>
      </c>
      <c r="T48" s="41" t="n">
        <f>IFERROR(M48/L48,0)</f>
        <v>0.00417154566744731</v>
      </c>
    </row>
    <row r="49" ht="22.5" customHeight="1">
      <c r="A49" s="78"/>
      <c r="B49" s="12" t="s">
        <v>110</v>
      </c>
      <c r="C49" s="12" t="n">
        <v>12072287</v>
      </c>
      <c r="D49" s="12" t="s">
        <v>69</v>
      </c>
      <c r="E49" s="13" t="s">
        <v>14</v>
      </c>
      <c r="F49" s="13" t="s">
        <v>15</v>
      </c>
      <c r="G49" s="20" t="n">
        <v>0.5</v>
      </c>
      <c r="H49" s="13" t="n">
        <v>200</v>
      </c>
      <c r="I49" s="20" t="n">
        <f>G49*H49*7</f>
        <v>700</v>
      </c>
      <c r="J49" s="12" t="s">
        <v>102</v>
      </c>
      <c r="K49" s="14" t="n">
        <v>32</v>
      </c>
      <c r="L49" s="14" t="n">
        <v>6</v>
      </c>
      <c r="M49" s="15" t="n">
        <v>0</v>
      </c>
      <c r="N49" s="11" t="n">
        <v>0</v>
      </c>
      <c r="O49" s="11" t="n">
        <v>0</v>
      </c>
      <c r="P49" s="11" t="n">
        <v>0</v>
      </c>
      <c r="Q49" s="22" t="n">
        <f>M49/H49</f>
        <v>0</v>
      </c>
      <c r="S49" s="41" t="n">
        <f>IFERROR(L49/K49,0)</f>
        <v>0.1875</v>
      </c>
      <c r="T49" s="41" t="n">
        <f>IFERROR(M49/L49,0)</f>
        <v>0</v>
      </c>
    </row>
    <row r="50" ht="22.5" customHeight="1">
      <c r="A50" s="18"/>
      <c r="B50" s="10"/>
      <c r="C50" s="10"/>
      <c r="D50" s="10"/>
      <c r="E50" s="10"/>
      <c r="F50" s="10"/>
      <c r="G50" s="17"/>
      <c r="H50" s="10"/>
      <c r="I50" s="17"/>
      <c r="J50" s="10"/>
      <c r="K50" s="15"/>
      <c r="L50" s="15"/>
      <c r="M50" s="15"/>
      <c r="N50" s="15"/>
      <c r="O50" s="15"/>
      <c r="P50" s="11"/>
      <c r="Q50" s="7"/>
    </row>
    <row r="51" ht="22.5" customHeight="1">
      <c r="A51" s="18" t="s">
        <v>97</v>
      </c>
      <c r="B51" s="10" t="s">
        <v>98</v>
      </c>
      <c r="C51" s="10"/>
      <c r="D51" s="10"/>
      <c r="E51" s="10"/>
      <c r="F51" s="10"/>
      <c r="G51" s="17"/>
      <c r="H51" s="10"/>
      <c r="I51" s="17"/>
      <c r="J51" s="10"/>
      <c r="K51" s="21" t="n">
        <f>SUM(K52:K55)</f>
        <v>166526</v>
      </c>
      <c r="L51" s="21" t="n">
        <f>SUM(L52:L55)</f>
        <v>104317</v>
      </c>
      <c r="M51" s="15"/>
      <c r="N51" s="15"/>
      <c r="O51" s="15"/>
      <c r="P51" s="40" t="n">
        <f>SUM(P52:P55)</f>
        <v>309.034</v>
      </c>
      <c r="Q51" s="7"/>
    </row>
    <row r="52" ht="22.5" customHeight="1">
      <c r="A52" s="80" t="n">
        <v>46298</v>
      </c>
      <c r="B52" s="12" t="s">
        <v>103</v>
      </c>
      <c r="C52" s="12" t="n">
        <v>8998645</v>
      </c>
      <c r="D52" s="12" t="s">
        <v>31</v>
      </c>
      <c r="E52" s="13" t="s">
        <v>17</v>
      </c>
      <c r="F52" s="13" t="s">
        <v>15</v>
      </c>
      <c r="G52" s="20" t="n">
        <v>0.28</v>
      </c>
      <c r="H52" s="12" t="n">
        <v>200</v>
      </c>
      <c r="I52" s="20" t="n">
        <f>G52*H52*7</f>
        <v>392</v>
      </c>
      <c r="J52" s="12" t="s">
        <v>102</v>
      </c>
      <c r="K52" s="16" t="n">
        <v>2247</v>
      </c>
      <c r="L52" s="14" t="n">
        <v>1211</v>
      </c>
      <c r="M52" s="15" t="n">
        <v>24</v>
      </c>
      <c r="N52" s="11" t="n">
        <v>0.005</v>
      </c>
      <c r="O52" s="11" t="n">
        <v>0.252</v>
      </c>
      <c r="P52" s="11" t="n">
        <v>6.054</v>
      </c>
      <c r="Q52" s="22" t="n">
        <f>M52/H52</f>
        <v>0.12</v>
      </c>
      <c r="S52" s="41" t="n">
        <f>IFERROR(L52/K52,0)</f>
        <v>0.538940809968847</v>
      </c>
      <c r="T52" s="41" t="n">
        <f>IFERROR(M52/L52,0)</f>
        <v>0.0198183319570603</v>
      </c>
    </row>
    <row r="53" ht="22.5" customHeight="1">
      <c r="A53" s="77"/>
      <c r="B53" s="12"/>
      <c r="C53" s="12" t="n">
        <v>5497580</v>
      </c>
      <c r="D53" s="12" t="s">
        <v>31</v>
      </c>
      <c r="E53" s="13" t="s">
        <v>17</v>
      </c>
      <c r="F53" s="13" t="s">
        <v>15</v>
      </c>
      <c r="G53" s="20" t="n">
        <v>0.28</v>
      </c>
      <c r="H53" s="12" t="n">
        <v>1300</v>
      </c>
      <c r="I53" s="20" t="n">
        <f>G53*H53*7</f>
        <v>2548</v>
      </c>
      <c r="J53" s="12" t="s">
        <v>102</v>
      </c>
      <c r="K53" s="16" t="n">
        <v>117392</v>
      </c>
      <c r="L53" s="14" t="n">
        <v>72473</v>
      </c>
      <c r="M53" s="14" t="n">
        <v>911</v>
      </c>
      <c r="N53" s="11" t="n">
        <v>0.003</v>
      </c>
      <c r="O53" s="11" t="n">
        <v>0.25</v>
      </c>
      <c r="P53" s="11" t="n">
        <v>227.41</v>
      </c>
      <c r="Q53" s="22" t="n">
        <f>M53/H53</f>
        <v>0.700769230769231</v>
      </c>
      <c r="S53" s="41" t="n">
        <f>IFERROR(L53/K53,0)</f>
        <v>0.617358934169279</v>
      </c>
      <c r="T53" s="41" t="n">
        <f>IFERROR(M53/L53,0)</f>
        <v>0.0125701985567039</v>
      </c>
    </row>
    <row r="54" ht="22.5" customHeight="1">
      <c r="A54" s="77"/>
      <c r="B54" s="12"/>
      <c r="C54" s="12" t="n">
        <v>91407542</v>
      </c>
      <c r="D54" s="12" t="s">
        <v>31</v>
      </c>
      <c r="E54" s="13" t="s">
        <v>37</v>
      </c>
      <c r="F54" s="13" t="s">
        <v>15</v>
      </c>
      <c r="G54" s="20" t="n">
        <v>0.02</v>
      </c>
      <c r="H54" s="12" t="n">
        <v>600</v>
      </c>
      <c r="I54" s="20" t="n">
        <f>G54*H54*7</f>
        <v>84</v>
      </c>
      <c r="J54" s="12" t="s">
        <v>102</v>
      </c>
      <c r="K54" s="16" t="n">
        <v>2412</v>
      </c>
      <c r="L54" s="14" t="n">
        <v>1667</v>
      </c>
      <c r="M54" s="14" t="n">
        <v>9</v>
      </c>
      <c r="N54" s="11" t="n">
        <v>0</v>
      </c>
      <c r="O54" s="11" t="n">
        <v>0.02</v>
      </c>
      <c r="P54" s="11" t="n">
        <v>0.18</v>
      </c>
      <c r="Q54" s="22" t="n">
        <f>M54/H54</f>
        <v>0.015</v>
      </c>
      <c r="S54" s="41" t="n">
        <f>IFERROR(L54/K54,0)</f>
        <v>0.691127694859038</v>
      </c>
      <c r="T54" s="41" t="n">
        <f>IFERROR(M54/L54,0)</f>
        <v>0.00539892021595681</v>
      </c>
    </row>
    <row r="55" ht="22.5" customHeight="1">
      <c r="A55" s="77"/>
      <c r="B55" s="12" t="s">
        <v>99</v>
      </c>
      <c r="C55" s="12" t="n">
        <v>6951594</v>
      </c>
      <c r="D55" s="12" t="s">
        <v>16</v>
      </c>
      <c r="E55" s="13" t="s">
        <v>18</v>
      </c>
      <c r="F55" s="13" t="s">
        <v>15</v>
      </c>
      <c r="G55" s="20" t="n">
        <v>0.6</v>
      </c>
      <c r="H55" s="13" t="n">
        <v>250</v>
      </c>
      <c r="I55" s="20" t="n">
        <f>G55*H55*7</f>
        <v>1050</v>
      </c>
      <c r="J55" s="12" t="s">
        <v>102</v>
      </c>
      <c r="K55" s="14" t="n">
        <v>44475</v>
      </c>
      <c r="L55" s="14" t="n">
        <v>28966</v>
      </c>
      <c r="M55" s="15" t="n">
        <v>107</v>
      </c>
      <c r="N55" s="11" t="n">
        <v>0.003</v>
      </c>
      <c r="O55" s="11" t="n">
        <v>0.705</v>
      </c>
      <c r="P55" s="11" t="n">
        <v>75.39</v>
      </c>
      <c r="Q55" s="22" t="n">
        <f>M55/H55</f>
        <v>0.428</v>
      </c>
      <c r="S55" s="41" t="n">
        <f>IFERROR(L55/K55,0)</f>
        <v>0.651287240022485</v>
      </c>
      <c r="T55" s="41" t="n">
        <f>IFERROR(M55/L55,0)</f>
        <v>0.00369398605261341</v>
      </c>
    </row>
    <row r="56" ht="22.5" customHeight="1">
      <c r="A56" s="78"/>
      <c r="B56" s="12" t="s">
        <v>110</v>
      </c>
      <c r="C56" s="12" t="n">
        <v>12072287</v>
      </c>
      <c r="D56" s="12" t="s">
        <v>69</v>
      </c>
      <c r="E56" s="13" t="s">
        <v>14</v>
      </c>
      <c r="F56" s="13" t="s">
        <v>15</v>
      </c>
      <c r="G56" s="20" t="n">
        <v>0.5</v>
      </c>
      <c r="H56" s="13" t="n">
        <v>200</v>
      </c>
      <c r="I56" s="20" t="n">
        <f>G56*H56*7</f>
        <v>700</v>
      </c>
      <c r="J56" s="12" t="s">
        <v>102</v>
      </c>
      <c r="K56" s="14" t="n">
        <v>72</v>
      </c>
      <c r="L56" s="14" t="n">
        <v>18</v>
      </c>
      <c r="M56" s="15" t="n">
        <v>0</v>
      </c>
      <c r="N56" s="11" t="n">
        <v>0</v>
      </c>
      <c r="O56" s="11" t="n">
        <v>0</v>
      </c>
      <c r="P56" s="11" t="n">
        <v>0</v>
      </c>
      <c r="Q56" s="22" t="n">
        <f>M56/H56</f>
        <v>0</v>
      </c>
      <c r="S56" s="41" t="n">
        <f>IFERROR(L56/K56,0)</f>
        <v>0.25</v>
      </c>
      <c r="T56" s="41" t="n">
        <f>IFERROR(M56/L56,0)</f>
        <v>0</v>
      </c>
    </row>
    <row r="57" ht="22.5" customHeight="1">
      <c r="A57" s="18"/>
      <c r="B57" s="10"/>
      <c r="C57" s="10"/>
      <c r="D57" s="10"/>
      <c r="E57" s="10"/>
      <c r="F57" s="10"/>
      <c r="G57" s="17"/>
      <c r="H57" s="10"/>
      <c r="I57" s="17"/>
      <c r="J57" s="10"/>
      <c r="K57" s="15"/>
      <c r="L57" s="15"/>
      <c r="M57" s="15"/>
      <c r="N57" s="15"/>
      <c r="O57" s="15"/>
      <c r="P57" s="11"/>
      <c r="Q57" s="7"/>
    </row>
    <row r="58" ht="22.5" customHeight="1">
      <c r="A58" s="18" t="s">
        <v>97</v>
      </c>
      <c r="B58" s="10" t="s">
        <v>112</v>
      </c>
      <c r="C58" s="10"/>
      <c r="D58" s="10"/>
      <c r="E58" s="10"/>
      <c r="F58" s="10"/>
      <c r="G58" s="17"/>
      <c r="H58" s="10"/>
      <c r="I58" s="17"/>
      <c r="J58" s="10"/>
      <c r="K58" s="21" t="n">
        <f>SUM(K59:K62)</f>
        <v>79838</v>
      </c>
      <c r="L58" s="21" t="n">
        <f>SUM(L59:L62)</f>
        <v>49982</v>
      </c>
      <c r="M58" s="15"/>
      <c r="N58" s="15"/>
      <c r="O58" s="15"/>
      <c r="P58" s="40" t="n">
        <f>SUM(P59:P62)</f>
        <v>228.441</v>
      </c>
      <c r="Q58" s="7"/>
    </row>
    <row r="59" ht="22.5" customHeight="1">
      <c r="A59" s="80" t="n">
        <v>46297</v>
      </c>
      <c r="B59" s="12" t="s">
        <v>103</v>
      </c>
      <c r="C59" s="12" t="n">
        <v>8998645</v>
      </c>
      <c r="D59" s="12" t="s">
        <v>31</v>
      </c>
      <c r="E59" s="13" t="s">
        <v>17</v>
      </c>
      <c r="F59" s="13" t="s">
        <v>15</v>
      </c>
      <c r="G59" s="20" t="n">
        <v>0.28</v>
      </c>
      <c r="H59" s="12" t="n">
        <v>200</v>
      </c>
      <c r="I59" s="20" t="n">
        <f>G59*H59*7</f>
        <v>392</v>
      </c>
      <c r="J59" s="12" t="s">
        <v>102</v>
      </c>
      <c r="K59" s="16" t="n">
        <v>569</v>
      </c>
      <c r="L59" s="14" t="n">
        <v>297</v>
      </c>
      <c r="M59" s="15" t="n">
        <v>7</v>
      </c>
      <c r="N59" s="11" t="n">
        <v>0.005</v>
      </c>
      <c r="O59" s="11" t="n">
        <v>0.227</v>
      </c>
      <c r="P59" s="11" t="n">
        <v>1.587</v>
      </c>
      <c r="Q59" s="22" t="n">
        <f>M59/H59</f>
        <v>0.035</v>
      </c>
      <c r="S59" s="41" t="n">
        <f>IFERROR(L59/K59,0)</f>
        <v>0.521968365553603</v>
      </c>
      <c r="T59" s="41" t="n">
        <f>IFERROR(M59/L59,0)</f>
        <v>0.0235690235690236</v>
      </c>
    </row>
    <row r="60" ht="22.5" customHeight="1">
      <c r="A60" s="77"/>
      <c r="B60" s="12"/>
      <c r="C60" s="12" t="n">
        <v>5497580</v>
      </c>
      <c r="D60" s="12" t="s">
        <v>31</v>
      </c>
      <c r="E60" s="13" t="s">
        <v>17</v>
      </c>
      <c r="F60" s="13" t="s">
        <v>15</v>
      </c>
      <c r="G60" s="20" t="n">
        <v>0.28</v>
      </c>
      <c r="H60" s="12" t="n">
        <v>1300</v>
      </c>
      <c r="I60" s="20" t="n">
        <f>G60*H60*7</f>
        <v>2548</v>
      </c>
      <c r="J60" s="12" t="s">
        <v>102</v>
      </c>
      <c r="K60" s="16" t="n">
        <v>39026</v>
      </c>
      <c r="L60" s="14" t="n">
        <v>23685</v>
      </c>
      <c r="M60" s="14" t="n">
        <v>608</v>
      </c>
      <c r="N60" s="11" t="n">
        <v>0.006</v>
      </c>
      <c r="O60" s="11" t="n">
        <v>0.252</v>
      </c>
      <c r="P60" s="11" t="n">
        <v>153.234</v>
      </c>
      <c r="Q60" s="22" t="n">
        <f>M60/H60</f>
        <v>0.467692307692308</v>
      </c>
      <c r="S60" s="41" t="n">
        <f>IFERROR(L60/K60,0)</f>
        <v>0.606903090247527</v>
      </c>
      <c r="T60" s="41" t="n">
        <f>IFERROR(M60/L60,0)</f>
        <v>0.0256702554359299</v>
      </c>
    </row>
    <row r="61" ht="22.5" customHeight="1">
      <c r="A61" s="77"/>
      <c r="B61" s="12"/>
      <c r="C61" s="12" t="n">
        <v>91407542</v>
      </c>
      <c r="D61" s="12" t="s">
        <v>31</v>
      </c>
      <c r="E61" s="13" t="s">
        <v>37</v>
      </c>
      <c r="F61" s="13" t="s">
        <v>15</v>
      </c>
      <c r="G61" s="20" t="n">
        <v>0.02</v>
      </c>
      <c r="H61" s="12" t="n">
        <v>600</v>
      </c>
      <c r="I61" s="20" t="n">
        <f>G61*H61*7</f>
        <v>84</v>
      </c>
      <c r="J61" s="12" t="s">
        <v>102</v>
      </c>
      <c r="K61" s="16" t="n">
        <v>6005</v>
      </c>
      <c r="L61" s="14" t="n">
        <v>4227</v>
      </c>
      <c r="M61" s="14" t="n">
        <v>33</v>
      </c>
      <c r="N61" s="11" t="n">
        <v>0</v>
      </c>
      <c r="O61" s="11" t="n">
        <v>0.021</v>
      </c>
      <c r="P61" s="11" t="n">
        <v>0.68</v>
      </c>
      <c r="Q61" s="22" t="n">
        <f>M61/H61</f>
        <v>0.055</v>
      </c>
      <c r="S61" s="41" t="n">
        <f>IFERROR(L61/K61,0)</f>
        <v>0.703913405495421</v>
      </c>
      <c r="T61" s="41" t="n">
        <f>IFERROR(M61/L61,0)</f>
        <v>0.0078069552874379</v>
      </c>
    </row>
    <row r="62" ht="22.5" customHeight="1">
      <c r="A62" s="77"/>
      <c r="B62" s="12" t="s">
        <v>99</v>
      </c>
      <c r="C62" s="12" t="n">
        <v>6951594</v>
      </c>
      <c r="D62" s="12" t="s">
        <v>16</v>
      </c>
      <c r="E62" s="13" t="s">
        <v>18</v>
      </c>
      <c r="F62" s="13" t="s">
        <v>15</v>
      </c>
      <c r="G62" s="20" t="n">
        <v>0.6</v>
      </c>
      <c r="H62" s="13" t="n">
        <v>250</v>
      </c>
      <c r="I62" s="20" t="n">
        <f>G62*H62*7</f>
        <v>1050</v>
      </c>
      <c r="J62" s="12" t="s">
        <v>102</v>
      </c>
      <c r="K62" s="14" t="n">
        <v>34238</v>
      </c>
      <c r="L62" s="14" t="n">
        <v>21773</v>
      </c>
      <c r="M62" s="15" t="n">
        <v>104</v>
      </c>
      <c r="N62" s="11" t="n">
        <v>0.003</v>
      </c>
      <c r="O62" s="11" t="n">
        <v>0.701</v>
      </c>
      <c r="P62" s="11" t="n">
        <v>72.94</v>
      </c>
      <c r="Q62" s="22" t="n">
        <f>M62/H62</f>
        <v>0.416</v>
      </c>
      <c r="S62" s="41" t="n">
        <f>IFERROR(L62/K62,0)</f>
        <v>0.635930837081605</v>
      </c>
      <c r="T62" s="41" t="n">
        <f>IFERROR(M62/L62,0)</f>
        <v>0.00477655812244523</v>
      </c>
    </row>
    <row r="63" ht="22.5" customHeight="1">
      <c r="A63" s="78"/>
      <c r="B63" s="12" t="s">
        <v>110</v>
      </c>
      <c r="C63" s="12" t="n">
        <v>12072287</v>
      </c>
      <c r="D63" s="12" t="s">
        <v>69</v>
      </c>
      <c r="E63" s="13" t="s">
        <v>14</v>
      </c>
      <c r="F63" s="13" t="s">
        <v>15</v>
      </c>
      <c r="G63" s="20" t="n">
        <v>0.5</v>
      </c>
      <c r="H63" s="13" t="n">
        <v>200</v>
      </c>
      <c r="I63" s="20" t="n">
        <f>G63*H63*7</f>
        <v>700</v>
      </c>
      <c r="J63" s="12" t="s">
        <v>102</v>
      </c>
      <c r="K63" s="14" t="n">
        <v>73</v>
      </c>
      <c r="L63" s="14" t="n">
        <v>20</v>
      </c>
      <c r="M63" s="15" t="n">
        <v>0</v>
      </c>
      <c r="N63" s="11" t="n">
        <v>0</v>
      </c>
      <c r="O63" s="11" t="n">
        <v>0</v>
      </c>
      <c r="P63" s="11" t="n">
        <v>0</v>
      </c>
      <c r="Q63" s="22" t="n">
        <f>M63/H63</f>
        <v>0</v>
      </c>
      <c r="S63" s="41" t="n">
        <f>IFERROR(L63/K63,0)</f>
        <v>0.273972602739726</v>
      </c>
      <c r="T63" s="41" t="n">
        <f>IFERROR(M63/L63,0)</f>
        <v>0</v>
      </c>
    </row>
    <row r="64" ht="22.5" customHeight="1">
      <c r="A64" s="18"/>
      <c r="B64" s="10"/>
      <c r="C64" s="10"/>
      <c r="D64" s="10"/>
      <c r="E64" s="10"/>
      <c r="F64" s="10"/>
      <c r="G64" s="17"/>
      <c r="H64" s="10"/>
      <c r="I64" s="17"/>
      <c r="J64" s="10"/>
      <c r="K64" s="15"/>
      <c r="L64" s="15"/>
      <c r="M64" s="15"/>
      <c r="N64" s="15"/>
      <c r="O64" s="15"/>
      <c r="P64" s="11"/>
      <c r="Q64" s="7"/>
    </row>
    <row r="65" ht="22.5" customHeight="1">
      <c r="A65" s="18" t="s">
        <v>97</v>
      </c>
      <c r="B65" s="10" t="s">
        <v>117</v>
      </c>
      <c r="C65" s="10"/>
      <c r="D65" s="10"/>
      <c r="E65" s="10"/>
      <c r="F65" s="10"/>
      <c r="G65" s="17"/>
      <c r="H65" s="10"/>
      <c r="I65" s="17"/>
      <c r="J65" s="10"/>
      <c r="K65" s="21" t="n">
        <f>SUM(K66:K69)</f>
        <v>157720</v>
      </c>
      <c r="L65" s="21" t="n">
        <f>SUM(L66:L69)</f>
        <v>94737</v>
      </c>
      <c r="M65" s="15"/>
      <c r="N65" s="15"/>
      <c r="O65" s="15"/>
      <c r="P65" s="40" t="n">
        <f>SUM(P66:P69)</f>
        <v>291.955</v>
      </c>
      <c r="Q65" s="7"/>
    </row>
    <row r="66" ht="22.5" customHeight="1">
      <c r="A66" s="80" t="n">
        <v>46296</v>
      </c>
      <c r="B66" s="12" t="s">
        <v>103</v>
      </c>
      <c r="C66" s="12" t="n">
        <v>8998645</v>
      </c>
      <c r="D66" s="12" t="s">
        <v>31</v>
      </c>
      <c r="E66" s="13" t="s">
        <v>17</v>
      </c>
      <c r="F66" s="13" t="s">
        <v>15</v>
      </c>
      <c r="G66" s="20" t="n">
        <v>0.28</v>
      </c>
      <c r="H66" s="12" t="n">
        <v>200</v>
      </c>
      <c r="I66" s="20" t="n">
        <f>G66*H66*7</f>
        <v>392</v>
      </c>
      <c r="J66" s="12" t="s">
        <v>102</v>
      </c>
      <c r="K66" s="16" t="n">
        <v>483</v>
      </c>
      <c r="L66" s="14" t="n">
        <v>230</v>
      </c>
      <c r="M66" s="15" t="n">
        <v>5</v>
      </c>
      <c r="N66" s="11" t="n">
        <v>0.007</v>
      </c>
      <c r="O66" s="11" t="n">
        <v>0.316</v>
      </c>
      <c r="P66" s="11" t="n">
        <v>1.581</v>
      </c>
      <c r="Q66" s="22" t="n">
        <f>M66/H66</f>
        <v>0.025</v>
      </c>
      <c r="S66" s="41" t="n">
        <f>IFERROR(L66/K66,0)</f>
        <v>0.476190476190476</v>
      </c>
      <c r="T66" s="41" t="n">
        <f>IFERROR(M66/L66,0)</f>
        <v>0.0217391304347826</v>
      </c>
    </row>
    <row r="67" ht="22.5" customHeight="1">
      <c r="A67" s="77"/>
      <c r="B67" s="12"/>
      <c r="C67" s="12" t="n">
        <v>5497580</v>
      </c>
      <c r="D67" s="12" t="s">
        <v>31</v>
      </c>
      <c r="E67" s="13" t="s">
        <v>17</v>
      </c>
      <c r="F67" s="13" t="s">
        <v>15</v>
      </c>
      <c r="G67" s="20" t="n">
        <v>0.28</v>
      </c>
      <c r="H67" s="12" t="n">
        <v>1300</v>
      </c>
      <c r="I67" s="20" t="n">
        <f>G67*H67*7</f>
        <v>2548</v>
      </c>
      <c r="J67" s="12" t="s">
        <v>102</v>
      </c>
      <c r="K67" s="16" t="n">
        <v>116359</v>
      </c>
      <c r="L67" s="14" t="n">
        <v>68367</v>
      </c>
      <c r="M67" s="14" t="n">
        <v>883</v>
      </c>
      <c r="N67" s="11" t="n">
        <v>0.003</v>
      </c>
      <c r="O67" s="11" t="n">
        <v>0.252</v>
      </c>
      <c r="P67" s="11" t="n">
        <v>222.604</v>
      </c>
      <c r="Q67" s="22" t="n">
        <f>M67/H67</f>
        <v>0.679230769230769</v>
      </c>
      <c r="S67" s="41" t="n">
        <f>IFERROR(L67/K67,0)</f>
        <v>0.587552316537612</v>
      </c>
      <c r="T67" s="41" t="n">
        <f>IFERROR(M67/L67,0)</f>
        <v>0.0129155879298492</v>
      </c>
    </row>
    <row r="68" ht="22.5" customHeight="1">
      <c r="A68" s="77"/>
      <c r="B68" s="12"/>
      <c r="C68" s="12" t="n">
        <v>91407542</v>
      </c>
      <c r="D68" s="12" t="s">
        <v>31</v>
      </c>
      <c r="E68" s="13" t="s">
        <v>37</v>
      </c>
      <c r="F68" s="13" t="s">
        <v>15</v>
      </c>
      <c r="G68" s="20" t="n">
        <v>0.02</v>
      </c>
      <c r="H68" s="12" t="n">
        <v>600</v>
      </c>
      <c r="I68" s="20" t="n">
        <f>G68*H68*7</f>
        <v>84</v>
      </c>
      <c r="J68" s="12" t="s">
        <v>102</v>
      </c>
      <c r="K68" s="16" t="n">
        <v>14148</v>
      </c>
      <c r="L68" s="14" t="n">
        <v>9924</v>
      </c>
      <c r="M68" s="14" t="n">
        <v>44</v>
      </c>
      <c r="N68" s="11" t="n">
        <v>0</v>
      </c>
      <c r="O68" s="11" t="n">
        <v>0.021</v>
      </c>
      <c r="P68" s="11" t="n">
        <v>0.92</v>
      </c>
      <c r="Q68" s="22" t="n">
        <f>M68/H68</f>
        <v>0.0733333333333333</v>
      </c>
      <c r="S68" s="41" t="n">
        <f>IFERROR(L68/K68,0)</f>
        <v>0.701441899915182</v>
      </c>
      <c r="T68" s="41" t="n">
        <f>IFERROR(M68/L68,0)</f>
        <v>0.00443369609028618</v>
      </c>
    </row>
    <row r="69" ht="22.5" customHeight="1">
      <c r="A69" s="77"/>
      <c r="B69" s="12" t="s">
        <v>99</v>
      </c>
      <c r="C69" s="12" t="n">
        <v>6951594</v>
      </c>
      <c r="D69" s="12" t="s">
        <v>16</v>
      </c>
      <c r="E69" s="13" t="s">
        <v>18</v>
      </c>
      <c r="F69" s="13" t="s">
        <v>15</v>
      </c>
      <c r="G69" s="20" t="n">
        <v>0.6</v>
      </c>
      <c r="H69" s="13" t="n">
        <v>250</v>
      </c>
      <c r="I69" s="20" t="n">
        <f>G69*H69*7</f>
        <v>1050</v>
      </c>
      <c r="J69" s="12" t="s">
        <v>102</v>
      </c>
      <c r="K69" s="14" t="n">
        <v>26730</v>
      </c>
      <c r="L69" s="14" t="n">
        <v>16216</v>
      </c>
      <c r="M69" s="15" t="n">
        <v>96</v>
      </c>
      <c r="N69" s="11" t="n">
        <v>0.004</v>
      </c>
      <c r="O69" s="11" t="n">
        <v>0.696</v>
      </c>
      <c r="P69" s="11" t="n">
        <v>66.85</v>
      </c>
      <c r="Q69" s="22" t="n">
        <f>M69/H69</f>
        <v>0.384</v>
      </c>
      <c r="S69" s="41" t="n">
        <f>IFERROR(L69/K69,0)</f>
        <v>0.606659184436962</v>
      </c>
      <c r="T69" s="41" t="n">
        <f>IFERROR(M69/L69,0)</f>
        <v>0.00592007893438579</v>
      </c>
    </row>
    <row r="70" ht="22.5" customHeight="1">
      <c r="A70" s="78"/>
      <c r="B70" s="12" t="s">
        <v>110</v>
      </c>
      <c r="C70" s="12" t="n">
        <v>12072287</v>
      </c>
      <c r="D70" s="12" t="s">
        <v>69</v>
      </c>
      <c r="E70" s="13" t="s">
        <v>14</v>
      </c>
      <c r="F70" s="13" t="s">
        <v>15</v>
      </c>
      <c r="G70" s="20" t="n">
        <v>0.5</v>
      </c>
      <c r="H70" s="13" t="n">
        <v>200</v>
      </c>
      <c r="I70" s="20" t="n">
        <f>G70*H70*7</f>
        <v>700</v>
      </c>
      <c r="J70" s="12" t="s">
        <v>102</v>
      </c>
      <c r="K70" s="14" t="n">
        <v>116</v>
      </c>
      <c r="L70" s="14" t="n">
        <v>19</v>
      </c>
      <c r="M70" s="15" t="n">
        <v>0</v>
      </c>
      <c r="N70" s="11" t="n">
        <v>0</v>
      </c>
      <c r="O70" s="11" t="n">
        <v>0</v>
      </c>
      <c r="P70" s="11" t="n">
        <v>0</v>
      </c>
      <c r="Q70" s="22" t="n">
        <f>M70/H70</f>
        <v>0</v>
      </c>
      <c r="S70" s="41" t="n">
        <f>IFERROR(L70/K70,0)</f>
        <v>0.163793103448276</v>
      </c>
      <c r="T70" s="41" t="n">
        <f>IFERROR(M70/L70,0)</f>
        <v>0</v>
      </c>
    </row>
    <row r="71" ht="22.5" customHeight="1">
      <c r="A71" s="18"/>
      <c r="B71" s="10"/>
      <c r="C71" s="10"/>
      <c r="D71" s="10"/>
      <c r="E71" s="10"/>
      <c r="F71" s="10"/>
      <c r="G71" s="17"/>
      <c r="H71" s="10"/>
      <c r="I71" s="17"/>
      <c r="J71" s="10"/>
      <c r="K71" s="15"/>
      <c r="L71" s="15"/>
      <c r="M71" s="15"/>
      <c r="N71" s="15"/>
      <c r="O71" s="15"/>
      <c r="P71" s="11"/>
      <c r="Q71" s="7"/>
    </row>
  </sheetData>
  <autoFilter ref="A1:XFD1048576"/>
  <mergeCells count="20">
    <mergeCell ref="B66:B68"/>
    <mergeCell ref="A66:A70"/>
    <mergeCell ref="B59:B61"/>
    <mergeCell ref="A59:A63"/>
    <mergeCell ref="B52:B54"/>
    <mergeCell ref="A52:A56"/>
    <mergeCell ref="B45:B47"/>
    <mergeCell ref="A45:A49"/>
    <mergeCell ref="B38:B40"/>
    <mergeCell ref="A38:A42"/>
    <mergeCell ref="B31:B33"/>
    <mergeCell ref="A31:A35"/>
    <mergeCell ref="B24:B26"/>
    <mergeCell ref="A24:A28"/>
    <mergeCell ref="B17:B19"/>
    <mergeCell ref="A17:A21"/>
    <mergeCell ref="B10:B12"/>
    <mergeCell ref="A10:A14"/>
    <mergeCell ref="B3:B5"/>
    <mergeCell ref="A3:A7"/>
  </mergeCells>
  <phoneticPr fontId="1" type="noConversion"/>
  <dataValidations count="3">
    <dataValidation type="date" allowBlank="1" sqref="A2:A1048576"/>
    <dataValidation type="list" errorStyle="information" allowBlank="1" showErrorMessage="1" sqref="F2:F1048576">
      <formula1>"MTG,Bigo"</formula1>
    </dataValidation>
    <dataValidation type="list" errorStyle="information" allowBlank="1" showErrorMessage="1" sqref="B2:B1048576">
      <formula1>"万科,黄政,周梓君"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DingTalk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DingTalk</cp:lastModifiedBy>
  <dcterms:created xsi:type="dcterms:W3CDTF">2006-09-16T00:00:00Z</dcterms:created>
  <dcterms:modified xsi:type="dcterms:W3CDTF">2026-10-10T15:17:25Z</dcterms:modified>
</cp:coreProperties>
</file>